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5480" windowHeight="11640" activeTab="1"/>
  </bookViews>
  <sheets>
    <sheet name="تعليمات التسجيل" sheetId="9" r:id="rId1"/>
    <sheet name="إدخال البيانات" sheetId="5" r:id="rId2"/>
    <sheet name="السجل العام" sheetId="2" state="hidden" r:id="rId3"/>
    <sheet name="ورقة1" sheetId="6" state="hidden" r:id="rId4"/>
    <sheet name="الإستمارة" sheetId="8" r:id="rId5"/>
    <sheet name="ورقة3" sheetId="7" state="hidden" r:id="rId6"/>
    <sheet name="ورقة2" sheetId="4" r:id="rId7"/>
  </sheets>
  <definedNames>
    <definedName name="_xlnm._FilterDatabase" localSheetId="6" hidden="1">ورقة2!$A$1:$W$1</definedName>
  </definedNames>
  <calcPr calcId="125725"/>
</workbook>
</file>

<file path=xl/calcChain.xml><?xml version="1.0" encoding="utf-8"?>
<calcChain xmlns="http://schemas.openxmlformats.org/spreadsheetml/2006/main">
  <c r="AI3" i="5"/>
  <c r="AI2"/>
  <c r="N1"/>
  <c r="I1"/>
  <c r="D1"/>
  <c r="D3"/>
  <c r="AI24" s="1"/>
  <c r="FK5" i="2"/>
  <c r="FG5"/>
  <c r="G5"/>
  <c r="C4" i="8"/>
  <c r="N5" i="2"/>
  <c r="O4" i="8"/>
  <c r="L4"/>
  <c r="D5"/>
  <c r="A2" i="7"/>
  <c r="D5" i="2" s="1"/>
  <c r="D2" i="7"/>
  <c r="M5" i="2"/>
  <c r="L5"/>
  <c r="J22" i="5"/>
  <c r="A22"/>
  <c r="Z21"/>
  <c r="R21"/>
  <c r="J21"/>
  <c r="A21"/>
  <c r="Z20"/>
  <c r="R20"/>
  <c r="J20"/>
  <c r="A20"/>
  <c r="Z19"/>
  <c r="R19"/>
  <c r="J19"/>
  <c r="A19"/>
  <c r="Z18"/>
  <c r="R18"/>
  <c r="J18"/>
  <c r="A18"/>
  <c r="Z17"/>
  <c r="R17"/>
  <c r="J17"/>
  <c r="A17"/>
  <c r="Z16"/>
  <c r="R16"/>
  <c r="J16"/>
  <c r="J23"/>
  <c r="A16"/>
  <c r="A13"/>
  <c r="Z12"/>
  <c r="R12"/>
  <c r="J12"/>
  <c r="A12"/>
  <c r="Z11"/>
  <c r="R11"/>
  <c r="J11"/>
  <c r="A11"/>
  <c r="Z10"/>
  <c r="R10"/>
  <c r="J10"/>
  <c r="A10"/>
  <c r="Z9"/>
  <c r="R9"/>
  <c r="J9"/>
  <c r="A9"/>
  <c r="Z8"/>
  <c r="R8"/>
  <c r="J8"/>
  <c r="A8"/>
  <c r="Z7"/>
  <c r="R7"/>
  <c r="R14" s="1"/>
  <c r="J7"/>
  <c r="A7"/>
  <c r="A14" s="1"/>
  <c r="FF5" i="2"/>
  <c r="FE5"/>
  <c r="FD5"/>
  <c r="FC5"/>
  <c r="FB5"/>
  <c r="FA5"/>
  <c r="EZ5"/>
  <c r="EY5"/>
  <c r="EX5"/>
  <c r="EW5"/>
  <c r="EV5"/>
  <c r="EU5"/>
  <c r="AA12" i="5"/>
  <c r="K30" i="8" s="1"/>
  <c r="ET5" i="2"/>
  <c r="ES5"/>
  <c r="ER5"/>
  <c r="EQ5"/>
  <c r="EP5"/>
  <c r="EO5"/>
  <c r="EN5"/>
  <c r="EM5"/>
  <c r="EL5"/>
  <c r="EK5"/>
  <c r="EJ5"/>
  <c r="EI5"/>
  <c r="EH5"/>
  <c r="EG5"/>
  <c r="EF5"/>
  <c r="EE5"/>
  <c r="ED5"/>
  <c r="EC5"/>
  <c r="EB5"/>
  <c r="EA5"/>
  <c r="DZ5"/>
  <c r="DY5"/>
  <c r="DX5"/>
  <c r="DW5"/>
  <c r="DV5"/>
  <c r="DU5"/>
  <c r="K21" i="5"/>
  <c r="DT5" i="2"/>
  <c r="DS5"/>
  <c r="DG5"/>
  <c r="DR5"/>
  <c r="DQ5"/>
  <c r="DP5"/>
  <c r="DO5"/>
  <c r="DN5"/>
  <c r="DM5"/>
  <c r="DL5"/>
  <c r="DK5"/>
  <c r="DJ5"/>
  <c r="DI5"/>
  <c r="DH5"/>
  <c r="FE3"/>
  <c r="FC3"/>
  <c r="FA3"/>
  <c r="EY3"/>
  <c r="EW3"/>
  <c r="EU3"/>
  <c r="ES3"/>
  <c r="EQ3"/>
  <c r="EO3"/>
  <c r="EM3"/>
  <c r="EK3"/>
  <c r="EI3"/>
  <c r="EG3"/>
  <c r="EE3"/>
  <c r="EC3"/>
  <c r="EA3"/>
  <c r="DY3"/>
  <c r="DW3"/>
  <c r="DU3"/>
  <c r="DS3"/>
  <c r="DQ3"/>
  <c r="DO3"/>
  <c r="DM3"/>
  <c r="DK3"/>
  <c r="DI3"/>
  <c r="DG3"/>
  <c r="AA21" i="5"/>
  <c r="K12"/>
  <c r="K14" i="8" s="1"/>
  <c r="J40"/>
  <c r="P36"/>
  <c r="Q36"/>
  <c r="P37"/>
  <c r="Q37"/>
  <c r="L37"/>
  <c r="K36"/>
  <c r="L36"/>
  <c r="H36"/>
  <c r="I36"/>
  <c r="H37"/>
  <c r="I37"/>
  <c r="B36"/>
  <c r="B37"/>
  <c r="C37"/>
  <c r="C36"/>
  <c r="P14"/>
  <c r="Q14"/>
  <c r="L14"/>
  <c r="B14"/>
  <c r="B15"/>
  <c r="H14"/>
  <c r="I14"/>
  <c r="H15"/>
  <c r="I15"/>
  <c r="C14"/>
  <c r="C15"/>
  <c r="A1"/>
  <c r="FV5" i="2"/>
  <c r="AF5"/>
  <c r="AE5"/>
  <c r="CV5"/>
  <c r="CU5"/>
  <c r="I14" i="6"/>
  <c r="BM5" i="2"/>
  <c r="BK5"/>
  <c r="BI5"/>
  <c r="BG5"/>
  <c r="BE5"/>
  <c r="AO5"/>
  <c r="AM5"/>
  <c r="AK5"/>
  <c r="AI5"/>
  <c r="AG5"/>
  <c r="K37" i="8"/>
  <c r="CU3" i="2"/>
  <c r="AE3"/>
  <c r="V26" i="5"/>
  <c r="E42" i="8" s="1"/>
  <c r="FS5" i="2"/>
  <c r="V27" i="5"/>
  <c r="FX5" i="2" s="1"/>
  <c r="BZ5"/>
  <c r="BY5"/>
  <c r="BY3"/>
  <c r="BD5"/>
  <c r="BC5"/>
  <c r="BB5"/>
  <c r="BA5"/>
  <c r="BC3"/>
  <c r="BA3"/>
  <c r="AD5"/>
  <c r="AC5"/>
  <c r="AC3"/>
  <c r="P29" i="8"/>
  <c r="Q29"/>
  <c r="P30"/>
  <c r="Q30"/>
  <c r="L30"/>
  <c r="L29"/>
  <c r="K29"/>
  <c r="H29"/>
  <c r="I29"/>
  <c r="H30"/>
  <c r="I30"/>
  <c r="C30"/>
  <c r="C29"/>
  <c r="B29"/>
  <c r="B30"/>
  <c r="P21"/>
  <c r="Q21"/>
  <c r="P22"/>
  <c r="Q22"/>
  <c r="L22"/>
  <c r="L21"/>
  <c r="K21"/>
  <c r="K22"/>
  <c r="H21"/>
  <c r="I21"/>
  <c r="H22"/>
  <c r="I22"/>
  <c r="H23"/>
  <c r="I23"/>
  <c r="C22"/>
  <c r="C23"/>
  <c r="C21"/>
  <c r="B21"/>
  <c r="B22"/>
  <c r="B23"/>
  <c r="A5" i="5"/>
  <c r="BO3" i="2"/>
  <c r="BQ3"/>
  <c r="BS3"/>
  <c r="BU3"/>
  <c r="BW3"/>
  <c r="CA3"/>
  <c r="CC3"/>
  <c r="CE3"/>
  <c r="CG3"/>
  <c r="CI3"/>
  <c r="CK3"/>
  <c r="CM3"/>
  <c r="CO3"/>
  <c r="CQ3"/>
  <c r="CS3"/>
  <c r="CW3"/>
  <c r="CY3"/>
  <c r="DA3"/>
  <c r="DC3"/>
  <c r="DE3"/>
  <c r="BL5"/>
  <c r="BJ5"/>
  <c r="BH5"/>
  <c r="BF5"/>
  <c r="BM3"/>
  <c r="BK3"/>
  <c r="BI3"/>
  <c r="BG3"/>
  <c r="BE3"/>
  <c r="AZ5"/>
  <c r="AX5"/>
  <c r="AY5"/>
  <c r="AW5"/>
  <c r="AV5"/>
  <c r="AU5"/>
  <c r="AT5"/>
  <c r="AS5"/>
  <c r="AY3"/>
  <c r="AW3"/>
  <c r="AU3"/>
  <c r="AS3"/>
  <c r="AR5"/>
  <c r="AQ5"/>
  <c r="AQ3"/>
  <c r="AO3"/>
  <c r="AM3"/>
  <c r="AK3"/>
  <c r="AI3"/>
  <c r="AG3"/>
  <c r="AA3"/>
  <c r="Y3"/>
  <c r="W3"/>
  <c r="U3"/>
  <c r="S3"/>
  <c r="L33" i="8"/>
  <c r="L34"/>
  <c r="L35"/>
  <c r="P33"/>
  <c r="Q33"/>
  <c r="P34"/>
  <c r="Q34"/>
  <c r="P35"/>
  <c r="Q35"/>
  <c r="Q32"/>
  <c r="K33"/>
  <c r="K34"/>
  <c r="K35"/>
  <c r="B33"/>
  <c r="B34"/>
  <c r="B35"/>
  <c r="C33"/>
  <c r="C34"/>
  <c r="C35"/>
  <c r="H33"/>
  <c r="I33"/>
  <c r="H34"/>
  <c r="I34"/>
  <c r="H35"/>
  <c r="I35"/>
  <c r="I32"/>
  <c r="P32"/>
  <c r="H32"/>
  <c r="L32"/>
  <c r="K32"/>
  <c r="C32"/>
  <c r="B32"/>
  <c r="K26"/>
  <c r="K27"/>
  <c r="K28"/>
  <c r="L26"/>
  <c r="L27"/>
  <c r="L28"/>
  <c r="P26"/>
  <c r="Q26"/>
  <c r="P27"/>
  <c r="Q27"/>
  <c r="P28"/>
  <c r="Q28"/>
  <c r="Q25"/>
  <c r="P25"/>
  <c r="H26"/>
  <c r="I26"/>
  <c r="H27"/>
  <c r="I27"/>
  <c r="H28"/>
  <c r="I28"/>
  <c r="I25"/>
  <c r="H25"/>
  <c r="C26"/>
  <c r="C27"/>
  <c r="C28"/>
  <c r="B26"/>
  <c r="B27"/>
  <c r="B28"/>
  <c r="L25"/>
  <c r="K25"/>
  <c r="C25"/>
  <c r="B25"/>
  <c r="P18"/>
  <c r="Q18"/>
  <c r="P19"/>
  <c r="Q19"/>
  <c r="P20"/>
  <c r="Q20"/>
  <c r="Q17"/>
  <c r="P17"/>
  <c r="K18"/>
  <c r="K19"/>
  <c r="K20"/>
  <c r="L18"/>
  <c r="L19"/>
  <c r="L20"/>
  <c r="L17"/>
  <c r="K17"/>
  <c r="B18"/>
  <c r="B19"/>
  <c r="B20"/>
  <c r="C18"/>
  <c r="C19"/>
  <c r="C20"/>
  <c r="C17"/>
  <c r="B17"/>
  <c r="H18"/>
  <c r="I18"/>
  <c r="H19"/>
  <c r="I19"/>
  <c r="H20"/>
  <c r="I20"/>
  <c r="I17"/>
  <c r="H17"/>
  <c r="L10"/>
  <c r="L11"/>
  <c r="L12"/>
  <c r="L13"/>
  <c r="K10"/>
  <c r="K11"/>
  <c r="K12"/>
  <c r="K13"/>
  <c r="L9"/>
  <c r="K9"/>
  <c r="H10"/>
  <c r="I10"/>
  <c r="H11"/>
  <c r="I11"/>
  <c r="H12"/>
  <c r="I12"/>
  <c r="H13"/>
  <c r="I13"/>
  <c r="B10"/>
  <c r="B11"/>
  <c r="B12"/>
  <c r="B13"/>
  <c r="C10"/>
  <c r="C11"/>
  <c r="C12"/>
  <c r="C13"/>
  <c r="B9"/>
  <c r="C9"/>
  <c r="S5" i="5"/>
  <c r="P10" i="8"/>
  <c r="Q10"/>
  <c r="P11"/>
  <c r="Q11"/>
  <c r="P12"/>
  <c r="Q12"/>
  <c r="P13"/>
  <c r="Q13"/>
  <c r="Q9"/>
  <c r="P9"/>
  <c r="I9"/>
  <c r="H9"/>
  <c r="H38"/>
  <c r="D38"/>
  <c r="C2"/>
  <c r="D50" s="1"/>
  <c r="D55" s="1"/>
  <c r="FM5" i="2"/>
  <c r="FL5"/>
  <c r="FJ5"/>
  <c r="H39" i="8"/>
  <c r="J14" i="5"/>
  <c r="Z14"/>
  <c r="FP5" i="2"/>
  <c r="D39" i="8"/>
  <c r="FN5" i="2"/>
  <c r="M38" i="8"/>
  <c r="FI5" i="2"/>
  <c r="M39" i="8"/>
  <c r="FO5" i="2"/>
  <c r="P38" i="8"/>
  <c r="FH5" i="2"/>
  <c r="DF5"/>
  <c r="DE5"/>
  <c r="DD5"/>
  <c r="DC5"/>
  <c r="DB5"/>
  <c r="DA5"/>
  <c r="CZ5"/>
  <c r="CY5"/>
  <c r="CX5"/>
  <c r="CW5"/>
  <c r="CT5"/>
  <c r="CS5"/>
  <c r="CR5"/>
  <c r="CQ5"/>
  <c r="CP5"/>
  <c r="CO5"/>
  <c r="CN5"/>
  <c r="CM5"/>
  <c r="CL5"/>
  <c r="CK5"/>
  <c r="CJ5"/>
  <c r="CI5"/>
  <c r="CH5"/>
  <c r="CG5"/>
  <c r="CF5"/>
  <c r="CE5"/>
  <c r="CD5"/>
  <c r="CC5"/>
  <c r="CB5"/>
  <c r="CA5"/>
  <c r="BX5"/>
  <c r="BW5"/>
  <c r="BV5"/>
  <c r="BU5"/>
  <c r="BT5"/>
  <c r="BS5"/>
  <c r="BR5"/>
  <c r="BQ5"/>
  <c r="BP5"/>
  <c r="BO5"/>
  <c r="BN5"/>
  <c r="AP5"/>
  <c r="AN5"/>
  <c r="AL5"/>
  <c r="AJ5"/>
  <c r="AH5"/>
  <c r="AB5"/>
  <c r="AA5"/>
  <c r="Z5"/>
  <c r="Y5"/>
  <c r="X5"/>
  <c r="W5"/>
  <c r="V5"/>
  <c r="U5"/>
  <c r="T5"/>
  <c r="S5"/>
  <c r="A5"/>
  <c r="R23" i="5"/>
  <c r="Z23"/>
  <c r="T23"/>
  <c r="AB24"/>
  <c r="FT5" i="2" s="1"/>
  <c r="AB25" i="5"/>
  <c r="E54" i="8" s="1"/>
  <c r="V3" i="5"/>
  <c r="O5" i="2" s="1"/>
  <c r="P3" i="5"/>
  <c r="Q3" i="8" s="1"/>
  <c r="H4"/>
  <c r="I3"/>
  <c r="K2" i="5"/>
  <c r="G2" i="8" s="1"/>
  <c r="L49" s="1"/>
  <c r="L54" s="1"/>
  <c r="F5" i="2"/>
  <c r="C6" i="8"/>
  <c r="K5" i="2"/>
  <c r="FW5" l="1"/>
  <c r="FY5" s="1"/>
  <c r="A23" i="5"/>
  <c r="AB23" s="1"/>
  <c r="U24" s="1"/>
  <c r="E43" i="8"/>
  <c r="P2" i="5"/>
  <c r="L2" i="8" s="1"/>
  <c r="J5"/>
  <c r="M5"/>
  <c r="N3"/>
  <c r="E5" i="2"/>
  <c r="H5"/>
  <c r="J5"/>
  <c r="R5"/>
  <c r="B3" i="8"/>
  <c r="O2"/>
  <c r="B5" i="2"/>
  <c r="FU5"/>
  <c r="P39" i="8"/>
  <c r="FQ5" i="2"/>
  <c r="E3" i="8"/>
  <c r="H5"/>
  <c r="C5" i="2" l="1"/>
  <c r="Q5"/>
  <c r="P5"/>
  <c r="I5"/>
  <c r="FR5"/>
  <c r="E40" i="8"/>
  <c r="E49" s="1"/>
</calcChain>
</file>

<file path=xl/sharedStrings.xml><?xml version="1.0" encoding="utf-8"?>
<sst xmlns="http://schemas.openxmlformats.org/spreadsheetml/2006/main" count="574" uniqueCount="273">
  <si>
    <t>تاريخه</t>
  </si>
  <si>
    <t>حسم العسكري</t>
  </si>
  <si>
    <t>الفصل الأول</t>
  </si>
  <si>
    <t>الاسم والكنية:</t>
  </si>
  <si>
    <t>اسم الاب:</t>
  </si>
  <si>
    <t>اسم الام:</t>
  </si>
  <si>
    <t>نوع الثانوية</t>
  </si>
  <si>
    <t>عام الثانوية :</t>
  </si>
  <si>
    <t>جديد</t>
  </si>
  <si>
    <t>راسب</t>
  </si>
  <si>
    <t xml:space="preserve">جديد </t>
  </si>
  <si>
    <t xml:space="preserve">راسب </t>
  </si>
  <si>
    <t>الفصل الثاني</t>
  </si>
  <si>
    <t xml:space="preserve"> مقررات السنة الثالثة </t>
  </si>
  <si>
    <t xml:space="preserve">مقررات السنة الرابعة </t>
  </si>
  <si>
    <t>رقم الطالب</t>
  </si>
  <si>
    <t>مكان الميلاد</t>
  </si>
  <si>
    <t>عام الميلاد</t>
  </si>
  <si>
    <t>حسم النقابة أو الاعاقة :</t>
  </si>
  <si>
    <t xml:space="preserve">الفصل الأول </t>
  </si>
  <si>
    <t>إعادة إرتباط</t>
  </si>
  <si>
    <t>تدوير رسوم</t>
  </si>
  <si>
    <t>المبلغ المستحق</t>
  </si>
  <si>
    <t>مقررات السنة الثانية</t>
  </si>
  <si>
    <t>مقررات السنة الأولى</t>
  </si>
  <si>
    <t>كلمة السر</t>
  </si>
  <si>
    <t>ذوي الشهداء والجرحى</t>
  </si>
  <si>
    <t>الاسم والنسبة</t>
  </si>
  <si>
    <t>الأب</t>
  </si>
  <si>
    <t>الام</t>
  </si>
  <si>
    <t>عام الثانوية</t>
  </si>
  <si>
    <t>محافظتها</t>
  </si>
  <si>
    <t>الجنس</t>
  </si>
  <si>
    <t>الجنسية</t>
  </si>
  <si>
    <t>المعلومات  الشخصية</t>
  </si>
  <si>
    <t>معلومات الشهادة</t>
  </si>
  <si>
    <t>مقررات السنة الثالثة</t>
  </si>
  <si>
    <t>مقررات السنة الرابعة</t>
  </si>
  <si>
    <t>إعادة الإرتباط</t>
  </si>
  <si>
    <t>رقمه</t>
  </si>
  <si>
    <t>المبلغ المدور</t>
  </si>
  <si>
    <t>أنواع الحسم</t>
  </si>
  <si>
    <t>نقابة المعلمين ومعاقين</t>
  </si>
  <si>
    <t>عناصر الجيش وقوى الأمن الداخلي</t>
  </si>
  <si>
    <t>ذوي شهداء وجرحى الجيش العربي السوري</t>
  </si>
  <si>
    <t>الأموال المستحقة</t>
  </si>
  <si>
    <t>السنة</t>
  </si>
  <si>
    <t>الاب</t>
  </si>
  <si>
    <t>محمود</t>
  </si>
  <si>
    <t>علي</t>
  </si>
  <si>
    <t>ابراهيم</t>
  </si>
  <si>
    <t>محمد</t>
  </si>
  <si>
    <t>ياسر</t>
  </si>
  <si>
    <t>نبيل</t>
  </si>
  <si>
    <t>غسان</t>
  </si>
  <si>
    <t>محمد امين</t>
  </si>
  <si>
    <t>سهير السالم</t>
  </si>
  <si>
    <t>رسم الشهادة</t>
  </si>
  <si>
    <t>بطل الجمهورية</t>
  </si>
  <si>
    <t>بطل الجمهورية العربية السورية</t>
  </si>
  <si>
    <t>الطلاب الأوائل</t>
  </si>
  <si>
    <t>الاسم</t>
  </si>
  <si>
    <t>المنظم</t>
  </si>
  <si>
    <t>الرقم الإمتحاني</t>
  </si>
  <si>
    <t>الاسم والنسبه</t>
  </si>
  <si>
    <t>الأم</t>
  </si>
  <si>
    <t>تاريخ الميلاد</t>
  </si>
  <si>
    <t>نوع الشهادة</t>
  </si>
  <si>
    <t>سنة الشهادة</t>
  </si>
  <si>
    <t>محافظ الشهادة</t>
  </si>
  <si>
    <t>المحافظة</t>
  </si>
  <si>
    <t>ذوي الشهداء وجرحى الجيش العربي السوري</t>
  </si>
  <si>
    <t>حاملي وسام بطل الجمهورية وأولادهم</t>
  </si>
  <si>
    <t>المحافظة الدائمة</t>
  </si>
  <si>
    <t>رقم إعادة ارتباط</t>
  </si>
  <si>
    <t>تاريخ إعادة ارتباط</t>
  </si>
  <si>
    <t>رقم تدوير رسوم</t>
  </si>
  <si>
    <t>تاريخ تدوير رسوم</t>
  </si>
  <si>
    <t>عدد المواد الجديدة</t>
  </si>
  <si>
    <t>عدد المواد الراسبة</t>
  </si>
  <si>
    <t>عدد الإجمالي للمواد</t>
  </si>
  <si>
    <t>عدد المواد الجديدة المسجلة</t>
  </si>
  <si>
    <t>عدد المواد الراسبة المسجلة</t>
  </si>
  <si>
    <t>الإسم</t>
  </si>
  <si>
    <t>الكنية</t>
  </si>
  <si>
    <t>نوع الشهادة الثانوية</t>
  </si>
  <si>
    <t>العنوان الدائم</t>
  </si>
  <si>
    <t xml:space="preserve"> مقررات السنة الاولى </t>
  </si>
  <si>
    <t xml:space="preserve">الفصل االاول </t>
  </si>
  <si>
    <t xml:space="preserve"> مقررات السنة الثانية </t>
  </si>
  <si>
    <t>رمز المقرر</t>
  </si>
  <si>
    <t>اسم المقرر</t>
  </si>
  <si>
    <t xml:space="preserve">إلى المصرف العقاري </t>
  </si>
  <si>
    <t>من الطالب</t>
  </si>
  <si>
    <t>رقمه الامتحاني</t>
  </si>
  <si>
    <t>ليرة سورية فقط لا غير</t>
  </si>
  <si>
    <t xml:space="preserve">وتحويله إلى حساب التعليم المفتوح رقم ck1-10173186 وتسليم إشعار القبض إلى صاحب العلاقة  </t>
  </si>
  <si>
    <t>يرجى قبض مبلغ  قدره</t>
  </si>
  <si>
    <t>طابع بحث علمي         25ل.س</t>
  </si>
  <si>
    <t xml:space="preserve">طابع مالي         30  ل.س   </t>
  </si>
  <si>
    <t>طابع هلال احمر     25  ل .س</t>
  </si>
  <si>
    <t>تنويه :لا يعتبر الطالب مسجل إذا لم ينفذ تعليمات التسجيل كاملةً ويسليم أوراقه  ، وهو مسؤول عن صحة المعلومات الواردة في هذه الإستمارة</t>
  </si>
  <si>
    <t>تقسيط</t>
  </si>
  <si>
    <t>القسط الأول</t>
  </si>
  <si>
    <t>القسط الثاني</t>
  </si>
  <si>
    <t>محافظة الهوية</t>
  </si>
  <si>
    <t>الإحصائية</t>
  </si>
  <si>
    <t>تقيسط</t>
  </si>
  <si>
    <t>الإسم والنسبة</t>
  </si>
  <si>
    <t>الرقم الوطني</t>
  </si>
  <si>
    <t>رقم الهاتف</t>
  </si>
  <si>
    <t>رقم الموبايل</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</si>
  <si>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</si>
  <si>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</si>
  <si>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</si>
  <si>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</si>
  <si>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</si>
  <si>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</si>
  <si>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اللغة الانكليزية</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</si>
  <si>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</si>
  <si>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</si>
  <si>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</si>
  <si>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</si>
  <si>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</si>
  <si>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</si>
  <si>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 xml:space="preserve">قانون العمل </t>
  </si>
  <si>
    <t xml:space="preserve">المدخل الى المعلوماتية </t>
  </si>
  <si>
    <t>القانون المدني (احكام الالتزام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</si>
  <si>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</si>
  <si>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</si>
  <si>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</si>
  <si>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</si>
  <si>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</si>
  <si>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</si>
  <si>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</si>
  <si>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</si>
  <si>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</si>
  <si>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</si>
  <si>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</si>
  <si>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</si>
  <si>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</si>
  <si>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</si>
  <si>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</si>
  <si>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</si>
  <si>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 xml:space="preserve">أصول التنفيذ </t>
  </si>
  <si>
    <t>قانون الاحوال الشخصية
 (الوصية والمواريث )</t>
  </si>
  <si>
    <t>التشريعات الاجتماعية
 (قانون التعاون)</t>
  </si>
  <si>
    <t>قانون الاحوال الشخصية
 (زواج طلاق نفقة طلاق)</t>
  </si>
  <si>
    <t>القانون التجاري 
(الاعمال التجارية والمتجر )</t>
  </si>
  <si>
    <r>
      <t xml:space="preserve">قانون العقوبات الخاص
</t>
    </r>
    <r>
      <rPr>
        <b/>
        <sz val="9"/>
        <rFont val="Arial"/>
        <family val="2"/>
      </rPr>
      <t xml:space="preserve"> (جرائم على الاموال وجرائم اقتصادية) </t>
    </r>
  </si>
  <si>
    <t>القانون المدني 
(الحقوق العينية التبعية )</t>
  </si>
  <si>
    <r>
      <t xml:space="preserve">عقوبات خاص
</t>
    </r>
    <r>
      <rPr>
        <b/>
        <sz val="9"/>
        <rFont val="Arial"/>
        <family val="2"/>
      </rPr>
      <t xml:space="preserve"> (جرائم على الادارة-المخلة بالثقة العامة )</t>
    </r>
  </si>
  <si>
    <t>القانون الدولي الخاص 
(تنازع القوانين )</t>
  </si>
  <si>
    <t>قانون العقوبات الخاص 
(جرائم على امن الدولة والاشخاص)</t>
  </si>
  <si>
    <t>اكتب اسم المادة الاختيارية</t>
  </si>
  <si>
    <t>وسيم عكاش</t>
  </si>
  <si>
    <t>حسام باخوس</t>
  </si>
  <si>
    <t>ميسم المنصور</t>
  </si>
  <si>
    <t>لونا المحمود</t>
  </si>
  <si>
    <t>القضية الفلسطينية</t>
  </si>
  <si>
    <t>حقوق الإنسان</t>
  </si>
  <si>
    <t>الحق في الحياة الخاصة</t>
  </si>
  <si>
    <t>مقدمة الاقتصاد</t>
  </si>
  <si>
    <t>علم الإجرام والعقاب</t>
  </si>
  <si>
    <t>النظم السياسية</t>
  </si>
  <si>
    <t>المواد الإختيارية للسنة الأولى</t>
  </si>
  <si>
    <t>المواد الإختيارية للسنة الثانية</t>
  </si>
  <si>
    <t>السياسة المالي (1)</t>
  </si>
  <si>
    <t>قانون أحداث الجانحين</t>
  </si>
  <si>
    <t>الوظيفة العامة</t>
  </si>
  <si>
    <t>العقود الإدارية</t>
  </si>
  <si>
    <t>المواد الإختيارية للسنة الثالثة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</si>
  <si>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</si>
  <si>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</si>
  <si>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</si>
  <si>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</si>
  <si>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</si>
  <si>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</si>
  <si>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الدبلوماسية</t>
  </si>
  <si>
    <t>الرقابة المالية</t>
  </si>
  <si>
    <t>الإدارة المحلية</t>
  </si>
  <si>
    <t>التأمين</t>
  </si>
  <si>
    <t>قانون ممارسة مهنة المحاماة</t>
  </si>
  <si>
    <t>عقود دولية</t>
  </si>
  <si>
    <t>العلاقات الدولية</t>
  </si>
  <si>
    <t>التأمينات الاجتماعية</t>
  </si>
  <si>
    <t>المواد الاختيارية للسنة الأولى</t>
  </si>
  <si>
    <t>المواد الاختيارية للسنة الثانية</t>
  </si>
  <si>
    <t>قانون العقوبات الاقتصادية</t>
  </si>
  <si>
    <t>المواد الاختيارية للسنة الثالثة</t>
  </si>
  <si>
    <t>المواد الاختيارية للسنة الرابعة</t>
  </si>
  <si>
    <t>تعليمات التسجيل وفق الآلية الجديدة</t>
  </si>
  <si>
    <t>اتبع الخطوات التالية:</t>
  </si>
  <si>
    <t>بالنسبة للمستفيدين من الحسومات</t>
  </si>
  <si>
    <t>اضغط هنا</t>
  </si>
  <si>
    <t>وادخل الرقم الامتحاني في المكان المخصص في صفحة ادخال البيانات</t>
  </si>
  <si>
    <t xml:space="preserve">بعض المعلومات أو صفر مكان أحد المعلومات يجب عليك الضغط على </t>
  </si>
  <si>
    <t>التنويه أو تعديل البيانات</t>
  </si>
  <si>
    <t>طريقة إختيار المقرر:</t>
  </si>
  <si>
    <t>في حال اختياره المقرر للمرة الأولى ضع /1/ بجانب المقررفي عمود الجديد</t>
  </si>
  <si>
    <t>ذويهم</t>
  </si>
  <si>
    <t xml:space="preserve"> وفي حال اختياره للمرة الثاني ضع /1/ بجانب المقرر في عمود راسب</t>
  </si>
  <si>
    <t xml:space="preserve">بعد الإنتهاء من عملية إختيار المواد إنتقل إلى صفحة </t>
  </si>
  <si>
    <t>الإستمارة وإطبع منها أربعة نسخ</t>
  </si>
  <si>
    <t>يجب أن يكون موضوع الإيميل هر الرقم الإمتحاني للطالب</t>
  </si>
  <si>
    <t>إن كنت من المستفيدين من الحسميات يجب عليك إحضار الوثيقة التي تثبت ذلك</t>
  </si>
  <si>
    <r>
      <t>تنويه :
في حال كان هناك خطأ في المعلومات الواردة أعلاه أو (صفر) في أحد حقول المعلومات الأساسية يرجى</t>
    </r>
    <r>
      <rPr>
        <b/>
        <u/>
        <sz val="12"/>
        <color indexed="30"/>
        <rFont val="Arial"/>
        <family val="2"/>
      </rPr>
      <t xml:space="preserve"> الضغط هنا</t>
    </r>
  </si>
  <si>
    <t xml:space="preserve">ستظهر المعلومات الشخصية ومعلومات عن الشهادة الثانوية وفي حال كان هناك خطأ في </t>
  </si>
  <si>
    <t>إملأ الحقول بالمعلومات الصحيحة تحت طائلة إلغاء التسجيل في حال كان إحداها خطأ أوناقصة</t>
  </si>
  <si>
    <r>
      <t>اضغط هنا</t>
    </r>
    <r>
      <rPr>
        <b/>
        <sz val="12"/>
        <color indexed="30"/>
        <rFont val="Arial"/>
        <family val="2"/>
      </rPr>
      <t xml:space="preserve"> للرجوع للتعليمات</t>
    </r>
  </si>
  <si>
    <r>
      <t>اضغط هنا</t>
    </r>
    <r>
      <rPr>
        <b/>
        <sz val="12"/>
        <color indexed="30"/>
        <rFont val="Arial"/>
        <family val="2"/>
      </rPr>
      <t xml:space="preserve"> للذهاب إلى الاستمارة</t>
    </r>
  </si>
  <si>
    <t>لن يتم التسجيل إذا لم يتم ملئ جميع هذه الحقول بالمعلومات الصحيحة دون أي نقص</t>
  </si>
  <si>
    <t>للذهاب لاختيار المواد</t>
  </si>
  <si>
    <t>للرجوع إلى تعليمات التسجيل</t>
  </si>
  <si>
    <t>leg.ol@damasuniv.edu.sy</t>
  </si>
  <si>
    <t>شعبة التجنيد</t>
  </si>
  <si>
    <t>الموبايل</t>
  </si>
  <si>
    <t>الهاتف</t>
  </si>
  <si>
    <t>ذكر</t>
  </si>
  <si>
    <t>أنثى</t>
  </si>
  <si>
    <t>العنوان :</t>
  </si>
  <si>
    <t>التوجه إلى المصرف العقاري لدفع الرسوم ومن ثم تسليم استمارة المواد مع إيصال المصرف إلى كلية الحقوق شؤون طلاب التعليم المفتوح خلال مدة أقصاها أسبوع من تاريخ إرسال الإيميل
 أو إرسالها عن طريق المؤسسة العامة للبريد إلى العنوان التالي :
 دمشق -مزة - مركز التعليم المفتوح - جانب المدينة الجامعية - ص ب/ 35063/</t>
  </si>
  <si>
    <t xml:space="preserve">الاختصاص القضائي الدولي </t>
  </si>
  <si>
    <t>*الطلاب الأوائل*</t>
  </si>
  <si>
    <t>حاملي وسام بطل الجمهورية العربية السورية أو أحد أبنائهم</t>
  </si>
  <si>
    <t xml:space="preserve"> ذوي شهداء الجيش العربي السوري أو من جرحى الجيش العربي السوري أو من</t>
  </si>
  <si>
    <t>عناصر الجيش العربي السوري أو قوى الأمن الداخلي</t>
  </si>
  <si>
    <t>اذا كنت من ذوي الاحتياجات الخاصة أو من أعضاء نقابة المعلمين أو أبنائهم</t>
  </si>
  <si>
    <t>اضغط هنا واختر نوع الحسم</t>
  </si>
  <si>
    <t>نوع الحسم</t>
  </si>
  <si>
    <t>حسم النقابة أو الاعاقة</t>
  </si>
  <si>
    <t>ذوو الشهداء والجرحى</t>
  </si>
  <si>
    <t>الطلاب الاوائل</t>
  </si>
  <si>
    <t>بكر</t>
  </si>
  <si>
    <t>FATHER</t>
  </si>
  <si>
    <t>MOTHER</t>
  </si>
  <si>
    <t>GENDER</t>
  </si>
  <si>
    <t>BIRTH</t>
  </si>
  <si>
    <t>انثى</t>
  </si>
  <si>
    <t>صياح</t>
  </si>
  <si>
    <t>NATION_NAME</t>
  </si>
  <si>
    <t>الأولى مستجد</t>
  </si>
  <si>
    <t>TYP_LIC</t>
  </si>
  <si>
    <t>YEAR</t>
  </si>
  <si>
    <t>CITYNAME</t>
  </si>
  <si>
    <t>شرعي</t>
  </si>
  <si>
    <t>علمي</t>
  </si>
  <si>
    <t>مستجد</t>
  </si>
  <si>
    <t>2018/2019</t>
  </si>
  <si>
    <t>إستمارة  برنامج الدراسات القانونية للطلاب المستجدين للعام الدراسي 2018/2019</t>
  </si>
  <si>
    <r>
      <t xml:space="preserve">اضغط على حفظ واحفظه باسم </t>
    </r>
    <r>
      <rPr>
        <b/>
        <sz val="16"/>
        <color indexed="10"/>
        <rFont val="Arial"/>
        <family val="2"/>
      </rPr>
      <t>Leg2019new</t>
    </r>
    <r>
      <rPr>
        <sz val="16"/>
        <color indexed="8"/>
        <rFont val="Arial"/>
        <family val="2"/>
      </rPr>
      <t xml:space="preserve"> وأغلق الملف وأرسله بالإيميل إلى عنوان البريد الإلكتروني التالي: </t>
    </r>
  </si>
  <si>
    <t>بيشمرك اختيار</t>
  </si>
  <si>
    <t>شيخ محمد</t>
  </si>
  <si>
    <t>ادبي</t>
  </si>
  <si>
    <t>عماد محمد</t>
  </si>
  <si>
    <t>همسه السمان</t>
  </si>
  <si>
    <t>هناء الشريدة</t>
  </si>
  <si>
    <t>عويد</t>
  </si>
  <si>
    <t>وسام برهوم</t>
  </si>
  <si>
    <t>وعد حديفه</t>
  </si>
  <si>
    <t>ناريمان مصطو</t>
  </si>
  <si>
    <t>عمران السيد حسين</t>
  </si>
  <si>
    <t>عبود</t>
  </si>
  <si>
    <t>جهاد احمد علي</t>
  </si>
  <si>
    <t>هيمة عيسى</t>
  </si>
  <si>
    <t>سليمان المصري</t>
  </si>
  <si>
    <t>احمد حاج ابراهيم</t>
  </si>
  <si>
    <t>محمد الصالح</t>
  </si>
  <si>
    <t>حلا طنطه</t>
  </si>
  <si>
    <t>نورهان دردر</t>
  </si>
  <si>
    <t>اعتراضات</t>
  </si>
  <si>
    <t>فارس الاسود</t>
  </si>
  <si>
    <t>احمد</t>
  </si>
</sst>
</file>

<file path=xl/styles.xml><?xml version="1.0" encoding="utf-8"?>
<styleSheet xmlns="http://schemas.openxmlformats.org/spreadsheetml/2006/main">
  <fonts count="78">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b/>
      <sz val="9"/>
      <name val="Arial"/>
      <family val="2"/>
    </font>
    <font>
      <u/>
      <sz val="10"/>
      <name val="Arial"/>
      <family val="2"/>
    </font>
    <font>
      <b/>
      <u/>
      <sz val="12"/>
      <color indexed="30"/>
      <name val="Arial"/>
      <family val="2"/>
    </font>
    <font>
      <sz val="16"/>
      <color indexed="8"/>
      <name val="Arial"/>
      <family val="2"/>
    </font>
    <font>
      <b/>
      <sz val="12"/>
      <color indexed="30"/>
      <name val="Arial"/>
      <family val="2"/>
    </font>
    <font>
      <b/>
      <sz val="16"/>
      <color indexed="10"/>
      <name val="Arial"/>
      <family val="2"/>
    </font>
    <font>
      <sz val="14"/>
      <name val="Sakkal Majalla"/>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4"/>
      <color theme="1"/>
      <name val="Arial"/>
      <family val="2"/>
      <scheme val="minor"/>
    </font>
    <font>
      <b/>
      <sz val="12"/>
      <color rgb="FFFF0000"/>
      <name val="Arial"/>
      <family val="2"/>
      <scheme val="minor"/>
    </font>
    <font>
      <b/>
      <sz val="16"/>
      <color theme="0"/>
      <name val="Arial"/>
      <family val="2"/>
    </font>
    <font>
      <b/>
      <sz val="14"/>
      <color theme="0"/>
      <name val="Arial"/>
      <family val="2"/>
      <scheme val="minor"/>
    </font>
    <font>
      <b/>
      <sz val="14"/>
      <color theme="8" tint="-0.249977111117893"/>
      <name val="Arial"/>
      <family val="2"/>
      <scheme val="minor"/>
    </font>
    <font>
      <b/>
      <sz val="12"/>
      <name val="Arial"/>
      <family val="2"/>
      <scheme val="minor"/>
    </font>
    <font>
      <sz val="10"/>
      <name val="Arial"/>
      <family val="2"/>
      <scheme val="minor"/>
    </font>
    <font>
      <b/>
      <sz val="11"/>
      <name val="Arial"/>
      <family val="2"/>
      <scheme val="minor"/>
    </font>
    <font>
      <sz val="11"/>
      <name val="Arial"/>
      <family val="2"/>
      <scheme val="minor"/>
    </font>
    <font>
      <sz val="10"/>
      <color theme="1"/>
      <name val="Arial"/>
      <family val="2"/>
      <scheme val="minor"/>
    </font>
    <font>
      <b/>
      <sz val="18"/>
      <color rgb="FFFF0000"/>
      <name val="Arial"/>
      <family val="2"/>
      <scheme val="minor"/>
    </font>
    <font>
      <b/>
      <sz val="12"/>
      <color theme="8" tint="-0.249977111117893"/>
      <name val="Arial"/>
      <family val="2"/>
      <scheme val="minor"/>
    </font>
    <font>
      <b/>
      <sz val="12"/>
      <color theme="1"/>
      <name val="Sakkal Majalla"/>
    </font>
    <font>
      <b/>
      <sz val="14"/>
      <color theme="1"/>
      <name val="Times New Roman"/>
      <family val="1"/>
      <scheme val="major"/>
    </font>
    <font>
      <b/>
      <u/>
      <sz val="12"/>
      <color theme="10"/>
      <name val="Arial"/>
      <family val="2"/>
    </font>
    <font>
      <sz val="14"/>
      <color theme="1"/>
      <name val="Arial"/>
      <family val="2"/>
      <scheme val="minor"/>
    </font>
    <font>
      <sz val="16"/>
      <color rgb="FFFF0000"/>
      <name val="Arial"/>
      <family val="2"/>
    </font>
    <font>
      <b/>
      <u/>
      <sz val="16"/>
      <color theme="10"/>
      <name val="Arial"/>
      <family val="2"/>
    </font>
    <font>
      <b/>
      <sz val="9"/>
      <color theme="1"/>
      <name val="Arial"/>
      <family val="2"/>
      <scheme val="minor"/>
    </font>
    <font>
      <b/>
      <sz val="12"/>
      <color theme="0" tint="-0.14999847407452621"/>
      <name val="Arial"/>
      <family val="2"/>
    </font>
    <font>
      <b/>
      <sz val="12"/>
      <color theme="0" tint="-0.14999847407452621"/>
      <name val="Arial"/>
      <family val="2"/>
      <scheme val="minor"/>
    </font>
    <font>
      <sz val="16"/>
      <color theme="0"/>
      <name val="Arial"/>
      <family val="2"/>
      <scheme val="minor"/>
    </font>
    <font>
      <b/>
      <u/>
      <sz val="16"/>
      <color theme="5" tint="-0.249977111117893"/>
      <name val="Arial"/>
      <family val="2"/>
    </font>
    <font>
      <b/>
      <sz val="16"/>
      <color rgb="FF0070C0"/>
      <name val="Arial"/>
      <family val="2"/>
      <scheme val="minor"/>
    </font>
    <font>
      <b/>
      <sz val="14"/>
      <color rgb="FFFF0000"/>
      <name val="Arial"/>
      <family val="2"/>
      <scheme val="minor"/>
    </font>
    <font>
      <u/>
      <sz val="16"/>
      <color theme="10"/>
      <name val="Arial"/>
      <family val="2"/>
    </font>
    <font>
      <sz val="16"/>
      <color theme="1"/>
      <name val="Arial"/>
      <family val="2"/>
      <scheme val="minor"/>
    </font>
    <font>
      <u/>
      <sz val="14"/>
      <color theme="10"/>
      <name val="Arial"/>
      <family val="2"/>
    </font>
    <font>
      <b/>
      <sz val="18"/>
      <color theme="1"/>
      <name val="Arial"/>
      <family val="2"/>
      <scheme val="minor"/>
    </font>
    <font>
      <b/>
      <sz val="20"/>
      <color rgb="FFFF0000"/>
      <name val="Arial"/>
      <family val="2"/>
      <scheme val="minor"/>
    </font>
    <font>
      <b/>
      <u/>
      <sz val="12"/>
      <color rgb="FFFF0000"/>
      <name val="Arial"/>
      <family val="2"/>
    </font>
    <font>
      <b/>
      <u/>
      <sz val="12"/>
      <color rgb="FF0070C0"/>
      <name val="Arial"/>
      <family val="2"/>
    </font>
    <font>
      <b/>
      <sz val="12"/>
      <color theme="10"/>
      <name val="Arial"/>
      <family val="2"/>
    </font>
    <font>
      <b/>
      <sz val="16"/>
      <color theme="1"/>
      <name val="Arial"/>
      <family val="2"/>
      <scheme val="minor"/>
    </font>
    <font>
      <b/>
      <sz val="14"/>
      <color theme="7" tint="0.59999389629810485"/>
      <name val="Arial"/>
      <family val="2"/>
      <scheme val="minor"/>
    </font>
    <font>
      <b/>
      <sz val="14"/>
      <name val="Arial"/>
      <family val="2"/>
      <scheme val="minor"/>
    </font>
    <font>
      <b/>
      <sz val="10"/>
      <name val="Arial"/>
      <family val="2"/>
      <scheme val="minor"/>
    </font>
    <font>
      <b/>
      <sz val="11"/>
      <color rgb="FF0070C0"/>
      <name val="Arial"/>
      <family val="2"/>
    </font>
    <font>
      <b/>
      <sz val="11"/>
      <color theme="1"/>
      <name val="Times New Roman"/>
      <family val="1"/>
      <scheme val="major"/>
    </font>
    <font>
      <b/>
      <sz val="20"/>
      <color theme="1"/>
      <name val="Arial"/>
      <family val="2"/>
      <scheme val="minor"/>
    </font>
    <font>
      <b/>
      <sz val="8"/>
      <name val="Arial"/>
      <family val="2"/>
    </font>
  </fonts>
  <fills count="24">
    <fill>
      <patternFill patternType="none"/>
    </fill>
    <fill>
      <patternFill patternType="gray125"/>
    </fill>
    <fill>
      <patternFill patternType="solid">
        <fgColor indexed="9"/>
        <bgColor indexed="64"/>
      </patternFill>
    </fill>
    <fill>
      <patternFill patternType="gray0625"/>
    </fill>
    <fill>
      <patternFill patternType="solid">
        <fgColor indexed="6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bgColor indexed="64"/>
      </patternFill>
    </fill>
    <fill>
      <patternFill patternType="solid">
        <fgColor theme="0" tint="-4.9989318521683403E-2"/>
        <bgColor indexed="64"/>
      </patternFill>
    </fill>
  </fills>
  <borders count="152">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mediumDashDot">
        <color indexed="64"/>
      </left>
      <right style="hair">
        <color indexed="64"/>
      </right>
      <top style="thin">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dashed">
        <color indexed="64"/>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medium">
        <color indexed="64"/>
      </right>
      <top/>
      <bottom/>
      <diagonal/>
    </border>
    <border>
      <left style="double">
        <color indexed="64"/>
      </left>
      <right/>
      <top/>
      <bottom/>
      <diagonal/>
    </border>
    <border>
      <left/>
      <right style="double">
        <color indexed="64"/>
      </right>
      <top/>
      <bottom/>
      <diagonal/>
    </border>
    <border>
      <left style="double">
        <color indexed="64"/>
      </left>
      <right/>
      <top style="medium">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double">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right style="medium">
        <color indexed="64"/>
      </right>
      <top/>
      <bottom style="thin">
        <color indexed="64"/>
      </bottom>
      <diagonal/>
    </border>
    <border>
      <left/>
      <right style="slantDashDot">
        <color indexed="64"/>
      </right>
      <top/>
      <bottom style="medium">
        <color indexed="64"/>
      </bottom>
      <diagonal/>
    </border>
    <border>
      <left style="slantDashDot">
        <color indexed="64"/>
      </left>
      <right/>
      <top/>
      <bottom style="medium">
        <color indexed="64"/>
      </bottom>
      <diagonal/>
    </border>
    <border>
      <left style="dashed">
        <color indexed="64"/>
      </left>
      <right style="double">
        <color indexed="64"/>
      </right>
      <top style="thin">
        <color indexed="64"/>
      </top>
      <bottom/>
      <diagonal/>
    </border>
    <border>
      <left style="dashed">
        <color indexed="64"/>
      </left>
      <right style="double">
        <color indexed="64"/>
      </right>
      <top/>
      <bottom style="thin">
        <color indexed="64"/>
      </bottom>
      <diagonal/>
    </border>
    <border>
      <left style="double">
        <color indexed="64"/>
      </left>
      <right style="dashed">
        <color indexed="64"/>
      </right>
      <top style="thin">
        <color indexed="64"/>
      </top>
      <bottom/>
      <diagonal/>
    </border>
    <border>
      <left style="double">
        <color indexed="64"/>
      </left>
      <right style="dashed">
        <color indexed="64"/>
      </right>
      <top/>
      <bottom style="thin">
        <color indexed="64"/>
      </bottom>
      <diagonal/>
    </border>
    <border>
      <left style="double">
        <color indexed="64"/>
      </left>
      <right style="mediumDashDot">
        <color indexed="64"/>
      </right>
      <top style="thin">
        <color indexed="64"/>
      </top>
      <bottom style="medium">
        <color indexed="64"/>
      </bottom>
      <diagonal/>
    </border>
    <border>
      <left style="double">
        <color indexed="64"/>
      </left>
      <right style="mediumDashDot">
        <color indexed="64"/>
      </right>
      <top style="medium">
        <color indexed="64"/>
      </top>
      <bottom style="medium">
        <color indexed="64"/>
      </bottom>
      <diagonal/>
    </border>
    <border>
      <left style="mediumDashDot">
        <color indexed="64"/>
      </left>
      <right style="mediumDashDot">
        <color indexed="64"/>
      </right>
      <top style="thin">
        <color indexed="64"/>
      </top>
      <bottom/>
      <diagonal/>
    </border>
    <border>
      <left style="mediumDashDot">
        <color indexed="64"/>
      </left>
      <right style="mediumDashDot">
        <color indexed="64"/>
      </right>
      <top/>
      <bottom/>
      <diagonal/>
    </border>
    <border>
      <left style="mediumDashDot">
        <color indexed="64"/>
      </left>
      <right style="mediumDashDot">
        <color indexed="64"/>
      </right>
      <top/>
      <bottom style="medium">
        <color indexed="64"/>
      </bottom>
      <diagonal/>
    </border>
    <border>
      <left style="mediumDashDot">
        <color indexed="64"/>
      </left>
      <right style="mediumDashDot">
        <color indexed="64"/>
      </right>
      <top style="thin">
        <color indexed="64"/>
      </top>
      <bottom style="medium">
        <color indexed="64"/>
      </bottom>
      <diagonal/>
    </border>
    <border>
      <left style="mediumDashDot">
        <color indexed="64"/>
      </left>
      <right style="mediumDashDot">
        <color indexed="64"/>
      </right>
      <top style="medium">
        <color indexed="64"/>
      </top>
      <bottom style="medium">
        <color indexed="64"/>
      </bottom>
      <diagonal/>
    </border>
    <border>
      <left style="mediumDashDot">
        <color indexed="64"/>
      </left>
      <right style="double">
        <color indexed="64"/>
      </right>
      <top style="thin">
        <color indexed="64"/>
      </top>
      <bottom style="medium">
        <color indexed="64"/>
      </bottom>
      <diagonal/>
    </border>
    <border>
      <left style="mediumDashDot">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dashDot">
        <color theme="0"/>
      </left>
      <right style="dashDot">
        <color theme="0"/>
      </right>
      <top/>
      <bottom/>
      <diagonal/>
    </border>
    <border>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ouble">
        <color indexed="64"/>
      </left>
      <right style="double">
        <color indexed="64"/>
      </right>
      <top style="thin">
        <color theme="0"/>
      </top>
      <bottom style="thin">
        <color theme="0"/>
      </bottom>
      <diagonal/>
    </border>
    <border>
      <left/>
      <right style="thick">
        <color theme="0"/>
      </right>
      <top style="thick">
        <color theme="0"/>
      </top>
      <bottom/>
      <diagonal/>
    </border>
    <border>
      <left style="medium">
        <color indexed="64"/>
      </left>
      <right style="thick">
        <color theme="0"/>
      </right>
      <top/>
      <bottom/>
      <diagonal/>
    </border>
    <border>
      <left/>
      <right/>
      <top style="medium">
        <color theme="0"/>
      </top>
      <bottom style="medium">
        <color theme="0"/>
      </bottom>
      <diagonal/>
    </border>
    <border>
      <left/>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s>
  <cellStyleXfs count="6">
    <xf numFmtId="0" fontId="0" fillId="0" borderId="0"/>
    <xf numFmtId="0" fontId="20" fillId="0" borderId="0" applyNumberFormat="0" applyFill="0" applyBorder="0" applyAlignment="0" applyProtection="0"/>
    <xf numFmtId="0" fontId="10" fillId="0" borderId="0"/>
    <xf numFmtId="0" fontId="11" fillId="0" borderId="0"/>
    <xf numFmtId="0" fontId="10" fillId="0" borderId="0"/>
    <xf numFmtId="0" fontId="10" fillId="0" borderId="0"/>
  </cellStyleXfs>
  <cellXfs count="708">
    <xf numFmtId="0" fontId="0" fillId="0" borderId="0" xfId="0"/>
    <xf numFmtId="0" fontId="0" fillId="0" borderId="0" xfId="0" applyProtection="1">
      <protection hidden="1"/>
    </xf>
    <xf numFmtId="0" fontId="2" fillId="0" borderId="0" xfId="0" applyFont="1" applyProtection="1">
      <protection hidden="1"/>
    </xf>
    <xf numFmtId="0" fontId="22" fillId="0" borderId="0" xfId="0" applyFont="1" applyFill="1" applyBorder="1" applyProtection="1">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Protection="1">
      <protection hidden="1"/>
    </xf>
    <xf numFmtId="0" fontId="24" fillId="0" borderId="0" xfId="0" applyFont="1" applyFill="1" applyBorder="1" applyAlignment="1" applyProtection="1">
      <protection hidden="1"/>
    </xf>
    <xf numFmtId="0" fontId="22" fillId="0" borderId="0" xfId="0" applyFont="1" applyFill="1" applyBorder="1" applyAlignment="1" applyProtection="1">
      <protection hidden="1"/>
    </xf>
    <xf numFmtId="0" fontId="23" fillId="0" borderId="0" xfId="0" applyFont="1" applyFill="1" applyBorder="1" applyAlignment="1" applyProtection="1">
      <alignment horizont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vertical="center"/>
      <protection hidden="1"/>
    </xf>
    <xf numFmtId="0" fontId="27" fillId="0" borderId="0" xfId="1" applyFont="1" applyFill="1" applyBorder="1" applyProtection="1">
      <protection hidden="1"/>
    </xf>
    <xf numFmtId="0" fontId="23"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right"/>
      <protection hidden="1"/>
    </xf>
    <xf numFmtId="0" fontId="30" fillId="0"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30" fillId="0" borderId="0" xfId="0" applyFont="1" applyFill="1" applyBorder="1" applyProtection="1">
      <protection hidden="1"/>
    </xf>
    <xf numFmtId="0" fontId="23" fillId="0" borderId="0" xfId="0" applyFont="1" applyFill="1" applyBorder="1" applyAlignment="1" applyProtection="1">
      <alignment horizontal="right"/>
      <protection hidden="1"/>
    </xf>
    <xf numFmtId="0" fontId="32" fillId="0" borderId="0" xfId="0" applyFont="1" applyFill="1" applyBorder="1" applyAlignment="1" applyProtection="1">
      <protection hidden="1"/>
    </xf>
    <xf numFmtId="0" fontId="32" fillId="0" borderId="0" xfId="0" applyFont="1" applyFill="1" applyBorder="1" applyAlignment="1" applyProtection="1">
      <alignment vertical="center" textRotation="90"/>
      <protection hidden="1"/>
    </xf>
    <xf numFmtId="0" fontId="23" fillId="0" borderId="0" xfId="0" applyFont="1" applyFill="1" applyBorder="1" applyAlignment="1" applyProtection="1">
      <protection hidden="1"/>
    </xf>
    <xf numFmtId="0" fontId="3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wrapText="1"/>
      <protection hidden="1"/>
    </xf>
    <xf numFmtId="0" fontId="33" fillId="0" borderId="0" xfId="0" applyFont="1" applyFill="1" applyBorder="1" applyAlignment="1" applyProtection="1">
      <alignment shrinkToFit="1"/>
      <protection hidden="1"/>
    </xf>
    <xf numFmtId="0" fontId="34" fillId="0" borderId="0" xfId="0" applyFont="1" applyFill="1" applyBorder="1" applyAlignment="1" applyProtection="1">
      <protection hidden="1"/>
    </xf>
    <xf numFmtId="0" fontId="30" fillId="0" borderId="0" xfId="0" applyFont="1" applyFill="1" applyBorder="1" applyAlignment="1" applyProtection="1">
      <protection hidden="1"/>
    </xf>
    <xf numFmtId="0" fontId="35"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35" fillId="0" borderId="1" xfId="0" applyFont="1" applyBorder="1" applyAlignment="1" applyProtection="1">
      <alignment horizontal="center" vertical="center"/>
      <protection hidden="1"/>
    </xf>
    <xf numFmtId="0" fontId="35" fillId="6" borderId="3" xfId="0" applyFont="1" applyFill="1" applyBorder="1" applyAlignment="1" applyProtection="1">
      <alignment horizontal="center" vertical="center"/>
      <protection locked="0" hidden="1"/>
    </xf>
    <xf numFmtId="0" fontId="35" fillId="6" borderId="4" xfId="0" applyFont="1" applyFill="1" applyBorder="1" applyAlignment="1" applyProtection="1">
      <alignment horizontal="center" vertical="center"/>
      <protection locked="0" hidden="1"/>
    </xf>
    <xf numFmtId="0" fontId="0" fillId="0" borderId="0" xfId="0" applyProtection="1"/>
    <xf numFmtId="0" fontId="3" fillId="7" borderId="5" xfId="0" applyFont="1" applyFill="1" applyBorder="1" applyAlignment="1" applyProtection="1">
      <alignment horizontal="center" vertical="center" shrinkToFit="1"/>
    </xf>
    <xf numFmtId="0" fontId="0" fillId="7" borderId="6" xfId="0" applyFill="1" applyBorder="1" applyAlignment="1" applyProtection="1">
      <alignment horizontal="center" vertical="center"/>
    </xf>
    <xf numFmtId="0" fontId="0" fillId="7" borderId="7" xfId="0" applyFill="1" applyBorder="1" applyAlignment="1" applyProtection="1">
      <alignment horizontal="center" vertical="center"/>
    </xf>
    <xf numFmtId="0" fontId="0" fillId="5" borderId="1" xfId="0"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22" fillId="0" borderId="0" xfId="0" applyFont="1" applyFill="1" applyBorder="1" applyProtection="1"/>
    <xf numFmtId="0" fontId="0" fillId="0" borderId="0" xfId="0" applyBorder="1" applyAlignment="1" applyProtection="1">
      <alignment horizontal="center" vertical="center"/>
      <protection hidden="1"/>
    </xf>
    <xf numFmtId="0" fontId="1" fillId="5"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5" fillId="5" borderId="0" xfId="0" applyFont="1" applyFill="1" applyBorder="1" applyAlignment="1" applyProtection="1">
      <alignment horizontal="center" vertical="center"/>
      <protection locked="0"/>
    </xf>
    <xf numFmtId="0" fontId="35" fillId="6" borderId="0" xfId="0" applyFont="1" applyFill="1" applyBorder="1" applyAlignment="1" applyProtection="1">
      <alignment horizontal="center" vertical="center"/>
      <protection locked="0" hidden="1"/>
    </xf>
    <xf numFmtId="0" fontId="19" fillId="8" borderId="10" xfId="0" applyFont="1" applyFill="1" applyBorder="1" applyAlignment="1" applyProtection="1">
      <alignment horizontal="center" vertical="center"/>
    </xf>
    <xf numFmtId="0" fontId="35" fillId="0" borderId="0" xfId="0" applyFont="1" applyBorder="1" applyAlignment="1" applyProtection="1">
      <alignment horizontal="center" vertical="center"/>
      <protection hidden="1"/>
    </xf>
    <xf numFmtId="0" fontId="3" fillId="7"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textRotation="90"/>
      <protection hidden="1"/>
    </xf>
    <xf numFmtId="0" fontId="35" fillId="9" borderId="11" xfId="0" applyFont="1" applyFill="1" applyBorder="1" applyAlignment="1" applyProtection="1">
      <alignment horizontal="center" vertical="center"/>
      <protection locked="0"/>
    </xf>
    <xf numFmtId="0" fontId="35" fillId="9" borderId="12" xfId="0" applyFont="1" applyFill="1" applyBorder="1" applyAlignment="1" applyProtection="1">
      <alignment horizontal="center" vertical="center"/>
      <protection locked="0"/>
    </xf>
    <xf numFmtId="0" fontId="36" fillId="10" borderId="0" xfId="0" applyFont="1" applyFill="1" applyBorder="1" applyAlignment="1" applyProtection="1">
      <alignment horizontal="center" vertical="center"/>
    </xf>
    <xf numFmtId="0" fontId="36" fillId="0" borderId="135" xfId="0" applyFont="1" applyBorder="1" applyAlignment="1" applyProtection="1">
      <alignment horizontal="center" vertical="center"/>
    </xf>
    <xf numFmtId="0" fontId="3" fillId="10" borderId="136" xfId="0" applyFont="1" applyFill="1" applyBorder="1" applyAlignment="1" applyProtection="1">
      <alignment horizontal="center" vertical="center" wrapText="1"/>
    </xf>
    <xf numFmtId="0" fontId="36" fillId="8" borderId="136"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 fillId="10" borderId="137" xfId="0" applyFont="1" applyFill="1" applyBorder="1" applyAlignment="1" applyProtection="1">
      <alignment horizontal="center" vertical="center"/>
      <protection hidden="1"/>
    </xf>
    <xf numFmtId="0" fontId="36" fillId="10" borderId="0" xfId="0" applyFont="1" applyFill="1" applyBorder="1" applyAlignment="1" applyProtection="1"/>
    <xf numFmtId="0" fontId="0" fillId="0" borderId="0" xfId="0" applyFill="1"/>
    <xf numFmtId="0" fontId="3" fillId="8" borderId="13" xfId="0" applyFont="1" applyFill="1" applyBorder="1" applyAlignment="1" applyProtection="1">
      <alignment horizontal="center" vertical="center"/>
    </xf>
    <xf numFmtId="0" fontId="3" fillId="11" borderId="14"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11" borderId="16" xfId="0" applyFont="1" applyFill="1" applyBorder="1" applyAlignment="1" applyProtection="1">
      <alignment horizontal="center" vertical="center"/>
    </xf>
    <xf numFmtId="0" fontId="3" fillId="11" borderId="17" xfId="0" applyFont="1" applyFill="1" applyBorder="1" applyAlignment="1" applyProtection="1">
      <alignment horizontal="center" vertical="center"/>
    </xf>
    <xf numFmtId="0" fontId="3" fillId="8" borderId="18"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3" fillId="8" borderId="20" xfId="0" applyFont="1" applyFill="1" applyBorder="1" applyAlignment="1" applyProtection="1">
      <alignment horizontal="center" vertical="center"/>
    </xf>
    <xf numFmtId="0" fontId="37" fillId="0" borderId="0" xfId="0" applyFont="1" applyFill="1" applyAlignment="1">
      <alignment horizontal="center" vertical="center"/>
    </xf>
    <xf numFmtId="0" fontId="36" fillId="0" borderId="135" xfId="0" applyFont="1" applyFill="1" applyBorder="1" applyAlignment="1" applyProtection="1">
      <alignment vertical="center"/>
    </xf>
    <xf numFmtId="0" fontId="38" fillId="0" borderId="135" xfId="0" applyFont="1" applyFill="1" applyBorder="1" applyAlignment="1" applyProtection="1">
      <alignment horizontal="center" vertical="center"/>
    </xf>
    <xf numFmtId="0" fontId="36" fillId="0" borderId="135" xfId="0" applyFont="1" applyFill="1" applyBorder="1" applyAlignment="1" applyProtection="1">
      <alignment horizontal="center" vertical="center"/>
    </xf>
    <xf numFmtId="14" fontId="38" fillId="0" borderId="135" xfId="0" applyNumberFormat="1" applyFont="1" applyFill="1" applyBorder="1" applyAlignment="1" applyProtection="1">
      <alignment horizontal="center" vertical="center"/>
    </xf>
    <xf numFmtId="0" fontId="3" fillId="0" borderId="135" xfId="0" applyFont="1" applyFill="1" applyBorder="1" applyAlignment="1" applyProtection="1">
      <alignment vertical="center" shrinkToFit="1"/>
    </xf>
    <xf numFmtId="0" fontId="3" fillId="0" borderId="135" xfId="0" applyFont="1" applyFill="1" applyBorder="1" applyAlignment="1" applyProtection="1">
      <alignment horizontal="center" vertical="center" shrinkToFit="1"/>
    </xf>
    <xf numFmtId="0" fontId="32" fillId="0" borderId="135" xfId="0" applyFont="1" applyFill="1" applyBorder="1" applyAlignment="1" applyProtection="1">
      <alignment vertical="center" shrinkToFit="1"/>
    </xf>
    <xf numFmtId="0" fontId="38" fillId="0" borderId="135" xfId="0" applyFont="1" applyFill="1" applyBorder="1" applyAlignment="1" applyProtection="1">
      <alignment vertical="center"/>
    </xf>
    <xf numFmtId="0" fontId="3" fillId="5" borderId="21" xfId="0" applyFont="1" applyFill="1" applyBorder="1" applyAlignment="1" applyProtection="1">
      <alignment horizontal="center" vertical="center"/>
    </xf>
    <xf numFmtId="0" fontId="39" fillId="12" borderId="7" xfId="0" applyFont="1" applyFill="1" applyBorder="1" applyAlignment="1" applyProtection="1">
      <alignment horizontal="center" vertical="center"/>
    </xf>
    <xf numFmtId="0" fontId="0" fillId="0" borderId="0" xfId="0" applyAlignment="1" applyProtection="1">
      <alignment horizontal="center" vertical="center"/>
    </xf>
    <xf numFmtId="0" fontId="3" fillId="7" borderId="7" xfId="0" applyFont="1" applyFill="1" applyBorder="1" applyAlignment="1" applyProtection="1">
      <alignment horizontal="center" vertical="center"/>
    </xf>
    <xf numFmtId="0" fontId="3" fillId="8" borderId="22" xfId="0" applyFont="1" applyFill="1" applyBorder="1" applyAlignment="1" applyProtection="1">
      <alignment horizontal="center" vertical="center"/>
    </xf>
    <xf numFmtId="0" fontId="3" fillId="11" borderId="23" xfId="0" applyFont="1" applyFill="1" applyBorder="1" applyAlignment="1" applyProtection="1">
      <alignment horizontal="center" vertical="center"/>
    </xf>
    <xf numFmtId="0" fontId="3" fillId="11"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0" fontId="3" fillId="11" borderId="26" xfId="0" applyFont="1" applyFill="1" applyBorder="1" applyAlignment="1" applyProtection="1">
      <alignment horizontal="center" vertical="center"/>
    </xf>
    <xf numFmtId="0" fontId="3" fillId="11" borderId="27" xfId="0" applyFont="1" applyFill="1" applyBorder="1" applyAlignment="1" applyProtection="1">
      <alignment horizontal="center" vertical="center"/>
    </xf>
    <xf numFmtId="0" fontId="3" fillId="8" borderId="28" xfId="0" applyFont="1" applyFill="1" applyBorder="1" applyAlignment="1" applyProtection="1">
      <alignment horizontal="center" vertical="center"/>
    </xf>
    <xf numFmtId="0" fontId="3" fillId="8" borderId="29" xfId="0" applyFont="1" applyFill="1" applyBorder="1" applyAlignment="1" applyProtection="1">
      <alignment horizontal="center" vertical="center"/>
    </xf>
    <xf numFmtId="0" fontId="0" fillId="0" borderId="30" xfId="0" applyBorder="1" applyAlignment="1" applyProtection="1">
      <alignment horizontal="center" vertical="center"/>
      <protection hidden="1"/>
    </xf>
    <xf numFmtId="0" fontId="40" fillId="13" borderId="138" xfId="0" applyFont="1" applyFill="1" applyBorder="1" applyAlignment="1">
      <alignment horizontal="center" vertical="center"/>
    </xf>
    <xf numFmtId="0" fontId="40" fillId="13" borderId="139" xfId="0" applyFont="1" applyFill="1" applyBorder="1" applyAlignment="1">
      <alignment horizontal="center" vertical="center"/>
    </xf>
    <xf numFmtId="0" fontId="41" fillId="13" borderId="139" xfId="0" applyFont="1" applyFill="1" applyBorder="1" applyAlignment="1">
      <alignment horizontal="center" vertical="center"/>
    </xf>
    <xf numFmtId="0" fontId="41" fillId="13" borderId="138" xfId="0" applyFont="1" applyFill="1" applyBorder="1" applyAlignment="1">
      <alignment horizontal="center" vertical="center"/>
    </xf>
    <xf numFmtId="0" fontId="37" fillId="8" borderId="0" xfId="0" applyFont="1" applyFill="1" applyBorder="1" applyAlignment="1" applyProtection="1">
      <alignment horizontal="center" vertical="center"/>
    </xf>
    <xf numFmtId="0" fontId="0" fillId="10" borderId="0" xfId="0" applyFill="1" applyProtection="1"/>
    <xf numFmtId="0" fontId="0" fillId="0" borderId="0" xfId="0" applyNumberFormat="1"/>
    <xf numFmtId="0" fontId="42" fillId="14" borderId="140" xfId="0" applyFont="1" applyFill="1" applyBorder="1" applyAlignment="1">
      <alignment horizontal="center" vertical="center"/>
    </xf>
    <xf numFmtId="0" fontId="42" fillId="14" borderId="141" xfId="0" applyFont="1" applyFill="1" applyBorder="1" applyAlignment="1">
      <alignment horizontal="center" vertical="center"/>
    </xf>
    <xf numFmtId="0" fontId="42" fillId="14" borderId="142" xfId="0" applyFont="1" applyFill="1" applyBorder="1" applyAlignment="1">
      <alignment horizontal="center" vertical="center"/>
    </xf>
    <xf numFmtId="0" fontId="42" fillId="15" borderId="143" xfId="0" applyFont="1" applyFill="1" applyBorder="1" applyAlignment="1">
      <alignment horizontal="center" vertical="center"/>
    </xf>
    <xf numFmtId="0" fontId="42" fillId="15" borderId="141" xfId="0" applyFont="1" applyFill="1" applyBorder="1" applyAlignment="1">
      <alignment horizontal="center" vertical="center"/>
    </xf>
    <xf numFmtId="0" fontId="42" fillId="15" borderId="142" xfId="0" applyFont="1" applyFill="1" applyBorder="1" applyAlignment="1">
      <alignment horizontal="center" vertical="center"/>
    </xf>
    <xf numFmtId="0" fontId="38" fillId="16" borderId="144"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NumberFormat="1" applyFont="1" applyFill="1" applyBorder="1" applyAlignment="1">
      <alignment horizontal="center" vertical="center"/>
    </xf>
    <xf numFmtId="0" fontId="36" fillId="0" borderId="33"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36" xfId="0" applyFont="1" applyFill="1" applyBorder="1" applyAlignment="1">
      <alignment horizontal="center" vertical="center"/>
    </xf>
    <xf numFmtId="0" fontId="38" fillId="0" borderId="32" xfId="0" applyFont="1" applyFill="1" applyBorder="1" applyAlignment="1">
      <alignment horizontal="center" vertical="center"/>
    </xf>
    <xf numFmtId="0" fontId="0" fillId="0" borderId="0" xfId="0" applyFill="1" applyBorder="1" applyAlignment="1">
      <alignment horizontal="center" vertical="center"/>
    </xf>
    <xf numFmtId="0" fontId="3" fillId="10" borderId="135" xfId="0" applyFont="1" applyFill="1" applyBorder="1" applyAlignment="1" applyProtection="1">
      <alignment horizontal="center" vertical="center" shrinkToFit="1"/>
    </xf>
    <xf numFmtId="0" fontId="35" fillId="0" borderId="0" xfId="0" applyFont="1"/>
    <xf numFmtId="0" fontId="6" fillId="0" borderId="0" xfId="0" applyFont="1" applyBorder="1" applyAlignment="1" applyProtection="1">
      <protection hidden="1"/>
    </xf>
    <xf numFmtId="0" fontId="43" fillId="2" borderId="5" xfId="0" applyFont="1" applyFill="1" applyBorder="1" applyAlignment="1">
      <alignment horizontal="center" vertical="center" wrapText="1"/>
    </xf>
    <xf numFmtId="0" fontId="44" fillId="2" borderId="5" xfId="0" applyFont="1" applyFill="1" applyBorder="1" applyAlignment="1">
      <alignment horizontal="center" vertical="center" shrinkToFit="1"/>
    </xf>
    <xf numFmtId="0" fontId="45" fillId="2" borderId="7" xfId="0" applyFont="1" applyFill="1" applyBorder="1" applyAlignment="1">
      <alignment horizontal="center" vertical="center" wrapText="1"/>
    </xf>
    <xf numFmtId="0" fontId="46" fillId="0" borderId="37" xfId="0" applyFont="1" applyBorder="1" applyAlignment="1">
      <alignment vertical="top" wrapText="1"/>
    </xf>
    <xf numFmtId="0" fontId="46" fillId="0" borderId="30" xfId="0" applyFont="1" applyBorder="1" applyAlignment="1">
      <alignment vertical="top" wrapText="1"/>
    </xf>
    <xf numFmtId="0" fontId="9" fillId="0" borderId="0" xfId="0" applyFont="1" applyAlignment="1">
      <alignment horizontal="right" vertical="center"/>
    </xf>
    <xf numFmtId="0" fontId="21" fillId="0" borderId="38" xfId="0" applyFont="1" applyFill="1" applyBorder="1" applyAlignment="1" applyProtection="1">
      <alignment vertical="center"/>
    </xf>
    <xf numFmtId="0" fontId="6" fillId="0" borderId="38" xfId="0" applyFont="1" applyFill="1" applyBorder="1" applyAlignment="1" applyProtection="1">
      <alignment horizontal="center" vertical="center" shrinkToFit="1"/>
      <protection hidden="1"/>
    </xf>
    <xf numFmtId="0" fontId="6" fillId="0" borderId="39" xfId="0" applyFont="1" applyFill="1" applyBorder="1" applyAlignment="1" applyProtection="1">
      <alignment vertical="center"/>
      <protection hidden="1"/>
    </xf>
    <xf numFmtId="0" fontId="0" fillId="0" borderId="0" xfId="0" applyAlignment="1">
      <alignment horizontal="center" vertical="center"/>
    </xf>
    <xf numFmtId="0" fontId="0" fillId="6" borderId="38" xfId="0" applyFill="1" applyBorder="1" applyAlignment="1">
      <alignment horizontal="center" vertical="center"/>
    </xf>
    <xf numFmtId="0" fontId="36" fillId="6" borderId="38" xfId="0" applyFont="1" applyFill="1" applyBorder="1" applyAlignment="1" applyProtection="1">
      <alignment horizontal="center" vertical="center"/>
    </xf>
    <xf numFmtId="0" fontId="6" fillId="0" borderId="40" xfId="0" applyFont="1" applyFill="1" applyBorder="1" applyAlignment="1" applyProtection="1">
      <alignment vertical="center" wrapText="1"/>
    </xf>
    <xf numFmtId="0" fontId="0" fillId="6" borderId="41" xfId="0" applyFont="1" applyFill="1" applyBorder="1" applyAlignment="1"/>
    <xf numFmtId="0" fontId="3" fillId="5" borderId="42" xfId="0" applyFont="1" applyFill="1" applyBorder="1" applyAlignment="1" applyProtection="1">
      <alignment horizontal="center" vertical="center"/>
      <protection hidden="1"/>
    </xf>
    <xf numFmtId="0" fontId="47" fillId="17" borderId="0" xfId="0" applyFont="1" applyFill="1" applyBorder="1" applyAlignment="1" applyProtection="1">
      <alignment horizontal="center" vertical="center"/>
    </xf>
    <xf numFmtId="0" fontId="32" fillId="0" borderId="6" xfId="0" applyFont="1" applyFill="1" applyBorder="1" applyAlignment="1" applyProtection="1">
      <protection hidden="1"/>
    </xf>
    <xf numFmtId="0" fontId="32" fillId="0" borderId="6" xfId="0" applyFont="1" applyFill="1" applyBorder="1" applyAlignment="1" applyProtection="1">
      <protection locked="0" hidden="1"/>
    </xf>
    <xf numFmtId="0" fontId="32" fillId="0" borderId="0" xfId="0" applyFont="1" applyFill="1" applyBorder="1" applyAlignment="1" applyProtection="1">
      <protection locked="0" hidden="1"/>
    </xf>
    <xf numFmtId="0" fontId="0" fillId="8" borderId="43" xfId="0" applyFill="1" applyBorder="1" applyAlignment="1" applyProtection="1">
      <alignment vertical="center"/>
    </xf>
    <xf numFmtId="0" fontId="0" fillId="8" borderId="44" xfId="0" applyFill="1" applyBorder="1" applyAlignment="1" applyProtection="1">
      <alignment vertical="center"/>
    </xf>
    <xf numFmtId="0" fontId="6" fillId="5" borderId="45" xfId="0" applyFont="1" applyFill="1" applyBorder="1" applyAlignment="1" applyProtection="1">
      <alignment horizontal="center" vertical="center"/>
      <protection hidden="1"/>
    </xf>
    <xf numFmtId="0" fontId="6" fillId="5" borderId="46"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6" fillId="5" borderId="47" xfId="0" applyFont="1" applyFill="1" applyBorder="1" applyAlignment="1" applyProtection="1">
      <alignment horizontal="center" vertical="center"/>
      <protection hidden="1"/>
    </xf>
    <xf numFmtId="0" fontId="6" fillId="5" borderId="48" xfId="0" applyFont="1" applyFill="1" applyBorder="1" applyAlignment="1" applyProtection="1">
      <alignment horizontal="center" vertical="center"/>
      <protection hidden="1"/>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45" fillId="0" borderId="49" xfId="0" applyFont="1" applyBorder="1" applyAlignment="1" applyProtection="1">
      <alignment horizontal="center" vertical="center"/>
      <protection locked="0"/>
    </xf>
    <xf numFmtId="0" fontId="45" fillId="0" borderId="50" xfId="0" applyFont="1" applyBorder="1" applyAlignment="1" applyProtection="1">
      <alignment horizontal="center" vertical="center"/>
      <protection locked="0"/>
    </xf>
    <xf numFmtId="0" fontId="0" fillId="18" borderId="49" xfId="0" applyFont="1" applyFill="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18" borderId="50" xfId="0" applyFont="1" applyFill="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44" fillId="0" borderId="50" xfId="0" applyFont="1" applyBorder="1" applyAlignment="1" applyProtection="1">
      <alignment horizontal="center" vertical="top"/>
      <protection hidden="1"/>
    </xf>
    <xf numFmtId="0" fontId="44" fillId="0" borderId="49" xfId="0" applyFont="1" applyBorder="1" applyAlignment="1" applyProtection="1">
      <alignment horizontal="center" vertical="top"/>
      <protection hidden="1"/>
    </xf>
    <xf numFmtId="0" fontId="36" fillId="0" borderId="38" xfId="0" applyFont="1" applyFill="1" applyBorder="1" applyAlignment="1" applyProtection="1">
      <alignment horizontal="center" vertical="center"/>
    </xf>
    <xf numFmtId="0" fontId="37" fillId="11" borderId="0" xfId="0" applyFont="1" applyFill="1" applyAlignment="1">
      <alignment horizontal="center" vertical="center"/>
    </xf>
    <xf numFmtId="0" fontId="0" fillId="0" borderId="145" xfId="0" applyBorder="1" applyAlignment="1" applyProtection="1">
      <alignment vertical="center"/>
    </xf>
    <xf numFmtId="0" fontId="0" fillId="0" borderId="146" xfId="0" applyBorder="1" applyAlignment="1" applyProtection="1">
      <alignment horizontal="center" vertical="center"/>
    </xf>
    <xf numFmtId="0" fontId="0" fillId="0" borderId="146" xfId="0" applyBorder="1" applyAlignment="1" applyProtection="1">
      <alignment vertical="center"/>
    </xf>
    <xf numFmtId="0" fontId="6" fillId="5" borderId="53"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3" fillId="5" borderId="54" xfId="0" applyFont="1" applyFill="1" applyBorder="1" applyAlignment="1" applyProtection="1">
      <alignment horizontal="center" vertical="center"/>
      <protection hidden="1"/>
    </xf>
    <xf numFmtId="0" fontId="35" fillId="9"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hidden="1"/>
    </xf>
    <xf numFmtId="0" fontId="6" fillId="5" borderId="55" xfId="0" applyFont="1" applyFill="1" applyBorder="1" applyAlignment="1" applyProtection="1">
      <alignment horizontal="center" vertical="center"/>
      <protection hidden="1"/>
    </xf>
    <xf numFmtId="0" fontId="6" fillId="5" borderId="56" xfId="0" applyFont="1" applyFill="1" applyBorder="1" applyAlignment="1" applyProtection="1">
      <alignment horizontal="center" vertical="center"/>
      <protection hidden="1"/>
    </xf>
    <xf numFmtId="0" fontId="0" fillId="9" borderId="57" xfId="0" applyFont="1" applyFill="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hidden="1"/>
    </xf>
    <xf numFmtId="0" fontId="0" fillId="8" borderId="0" xfId="0" applyFont="1" applyFill="1" applyBorder="1" applyAlignment="1" applyProtection="1">
      <alignment vertical="center"/>
    </xf>
    <xf numFmtId="0" fontId="0" fillId="5" borderId="1" xfId="0" applyFont="1" applyFill="1" applyBorder="1" applyAlignment="1" applyProtection="1">
      <alignment horizontal="center" vertical="center"/>
      <protection hidden="1"/>
    </xf>
    <xf numFmtId="0" fontId="0" fillId="9" borderId="11"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hidden="1"/>
    </xf>
    <xf numFmtId="0" fontId="0" fillId="9" borderId="58"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hidden="1"/>
    </xf>
    <xf numFmtId="0" fontId="0" fillId="9" borderId="1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locked="0"/>
    </xf>
    <xf numFmtId="0" fontId="44" fillId="0" borderId="60" xfId="0" applyFont="1" applyBorder="1" applyAlignment="1" applyProtection="1">
      <alignment horizontal="center" vertical="top"/>
      <protection hidden="1"/>
    </xf>
    <xf numFmtId="0" fontId="45" fillId="0" borderId="60"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44" fillId="0" borderId="49" xfId="0" applyFont="1" applyBorder="1" applyAlignment="1">
      <alignment horizontal="center" vertical="top"/>
    </xf>
    <xf numFmtId="0" fontId="44" fillId="0" borderId="50" xfId="0" applyFont="1" applyBorder="1" applyAlignment="1">
      <alignment horizontal="center" vertical="top"/>
    </xf>
    <xf numFmtId="0" fontId="44" fillId="2" borderId="61" xfId="0" applyFont="1" applyFill="1" applyBorder="1" applyAlignment="1">
      <alignment horizontal="center" vertical="center"/>
    </xf>
    <xf numFmtId="0" fontId="0" fillId="0" borderId="62" xfId="0" applyFont="1" applyBorder="1" applyAlignment="1" applyProtection="1">
      <alignment horizontal="center" vertical="center"/>
      <protection locked="0"/>
    </xf>
    <xf numFmtId="0" fontId="35" fillId="6" borderId="39" xfId="0" applyFont="1" applyFill="1" applyBorder="1" applyAlignment="1">
      <alignment horizontal="center" vertical="center"/>
    </xf>
    <xf numFmtId="0" fontId="38" fillId="6" borderId="39" xfId="0" applyFont="1" applyFill="1" applyBorder="1" applyAlignment="1" applyProtection="1">
      <alignment horizontal="center" vertical="center"/>
      <protection locked="0"/>
    </xf>
    <xf numFmtId="0" fontId="0" fillId="0" borderId="0" xfId="0" applyBorder="1" applyAlignment="1">
      <alignment horizontal="center" vertical="center"/>
    </xf>
    <xf numFmtId="0" fontId="44" fillId="0" borderId="59" xfId="0" applyFont="1" applyBorder="1" applyAlignment="1">
      <alignment horizontal="center" vertical="top"/>
    </xf>
    <xf numFmtId="0" fontId="0" fillId="0" borderId="63" xfId="0" applyFont="1" applyBorder="1" applyAlignment="1" applyProtection="1">
      <alignment horizontal="center" vertical="center"/>
      <protection locked="0"/>
    </xf>
    <xf numFmtId="0" fontId="3" fillId="10" borderId="135" xfId="0" applyFont="1" applyFill="1" applyBorder="1" applyAlignment="1" applyProtection="1">
      <alignment horizontal="center" vertical="center" shrinkToFit="1"/>
    </xf>
    <xf numFmtId="0" fontId="36" fillId="10" borderId="135" xfId="0" applyFont="1" applyFill="1" applyBorder="1" applyAlignment="1" applyProtection="1">
      <alignment horizontal="center" vertical="center"/>
    </xf>
    <xf numFmtId="0" fontId="36" fillId="10" borderId="136" xfId="0" applyFont="1" applyFill="1" applyBorder="1" applyAlignment="1" applyProtection="1">
      <alignment horizontal="center" vertical="center"/>
    </xf>
    <xf numFmtId="0" fontId="0" fillId="0" borderId="146" xfId="0" applyBorder="1" applyAlignment="1" applyProtection="1">
      <alignment horizontal="center" vertical="center"/>
    </xf>
    <xf numFmtId="0" fontId="37" fillId="11" borderId="0" xfId="0" applyFont="1" applyFill="1" applyAlignment="1">
      <alignment horizontal="center" vertical="center"/>
    </xf>
    <xf numFmtId="0" fontId="48" fillId="0" borderId="41" xfId="0" applyFont="1" applyFill="1" applyBorder="1" applyAlignment="1">
      <alignment horizontal="center" vertical="center"/>
    </xf>
    <xf numFmtId="0" fontId="0" fillId="0" borderId="48" xfId="0" applyFill="1" applyBorder="1" applyAlignment="1">
      <alignment horizontal="center" vertical="center"/>
    </xf>
    <xf numFmtId="0" fontId="0" fillId="0" borderId="50" xfId="0" applyFill="1" applyBorder="1" applyAlignment="1">
      <alignment horizontal="center" vertical="center"/>
    </xf>
    <xf numFmtId="1" fontId="36" fillId="0" borderId="34" xfId="0" applyNumberFormat="1" applyFont="1" applyFill="1" applyBorder="1" applyAlignment="1">
      <alignment horizontal="center" vertical="center"/>
    </xf>
    <xf numFmtId="0" fontId="49" fillId="15" borderId="59" xfId="0" applyFont="1" applyFill="1" applyBorder="1" applyAlignment="1" applyProtection="1">
      <alignment horizontal="center" vertical="center"/>
    </xf>
    <xf numFmtId="0" fontId="4" fillId="15" borderId="59" xfId="0" applyFont="1" applyFill="1" applyBorder="1" applyAlignment="1" applyProtection="1">
      <alignment horizontal="center" vertical="center"/>
    </xf>
    <xf numFmtId="0" fontId="49" fillId="15" borderId="59" xfId="0" applyFont="1" applyFill="1" applyBorder="1" applyAlignment="1" applyProtection="1">
      <alignment horizontal="center" vertical="center" wrapText="1"/>
    </xf>
    <xf numFmtId="0" fontId="49" fillId="15" borderId="64" xfId="0" applyFont="1" applyFill="1" applyBorder="1" applyAlignment="1" applyProtection="1">
      <alignment horizontal="center" vertical="center"/>
    </xf>
    <xf numFmtId="0" fontId="0" fillId="7" borderId="50" xfId="0" applyFill="1" applyBorder="1" applyAlignment="1" applyProtection="1">
      <alignment wrapText="1"/>
    </xf>
    <xf numFmtId="0" fontId="0" fillId="7" borderId="50" xfId="0" applyFill="1" applyBorder="1" applyAlignment="1" applyProtection="1">
      <alignment wrapText="1"/>
      <protection locked="0"/>
    </xf>
    <xf numFmtId="0" fontId="6" fillId="7" borderId="44" xfId="0" applyFont="1" applyFill="1" applyBorder="1" applyAlignment="1" applyProtection="1">
      <alignment horizontal="center" vertical="center"/>
      <protection hidden="1"/>
    </xf>
    <xf numFmtId="0" fontId="35" fillId="9" borderId="65" xfId="0" applyFont="1" applyFill="1" applyBorder="1" applyAlignment="1" applyProtection="1">
      <alignment horizontal="center" vertical="center"/>
      <protection locked="0"/>
    </xf>
    <xf numFmtId="0" fontId="35" fillId="6" borderId="66" xfId="0" applyFont="1" applyFill="1" applyBorder="1" applyAlignment="1" applyProtection="1">
      <alignment horizontal="center" vertical="center"/>
      <protection locked="0" hidden="1"/>
    </xf>
    <xf numFmtId="0" fontId="0" fillId="9" borderId="42" xfId="0" applyFont="1" applyFill="1" applyBorder="1" applyAlignment="1" applyProtection="1">
      <alignment horizontal="center" vertical="center"/>
      <protection locked="0"/>
    </xf>
    <xf numFmtId="0" fontId="0" fillId="6" borderId="66" xfId="0" applyFont="1" applyFill="1" applyBorder="1" applyAlignment="1" applyProtection="1">
      <alignment horizontal="center" vertical="center"/>
      <protection locked="0" hidden="1"/>
    </xf>
    <xf numFmtId="0" fontId="44" fillId="0" borderId="50" xfId="0" applyFont="1" applyBorder="1" applyAlignment="1" applyProtection="1">
      <alignment horizontal="center" vertical="top"/>
      <protection hidden="1"/>
    </xf>
    <xf numFmtId="0" fontId="44" fillId="0" borderId="50" xfId="0" applyFont="1" applyBorder="1" applyAlignment="1">
      <alignment horizontal="center" vertical="top"/>
    </xf>
    <xf numFmtId="0" fontId="44" fillId="0" borderId="59" xfId="0" applyFont="1" applyBorder="1" applyAlignment="1">
      <alignment horizontal="center" vertical="top"/>
    </xf>
    <xf numFmtId="14" fontId="38" fillId="8" borderId="135" xfId="0" applyNumberFormat="1" applyFont="1" applyFill="1" applyBorder="1" applyAlignment="1" applyProtection="1">
      <alignment horizontal="center" vertical="center"/>
      <protection locked="0"/>
    </xf>
    <xf numFmtId="0" fontId="44" fillId="3" borderId="67" xfId="0" applyFont="1" applyFill="1" applyBorder="1" applyAlignment="1">
      <alignment horizontal="center" vertical="center" textRotation="90"/>
    </xf>
    <xf numFmtId="0" fontId="37" fillId="0" borderId="0" xfId="0" applyFont="1" applyAlignment="1">
      <alignment horizontal="center"/>
    </xf>
    <xf numFmtId="0" fontId="37" fillId="0" borderId="0" xfId="0" applyFont="1"/>
    <xf numFmtId="0" fontId="0" fillId="0" borderId="68" xfId="0" applyBorder="1" applyAlignment="1">
      <alignment vertical="center"/>
    </xf>
    <xf numFmtId="0" fontId="0" fillId="0" borderId="10" xfId="0" applyBorder="1" applyAlignment="1">
      <alignment vertical="center"/>
    </xf>
    <xf numFmtId="0" fontId="0" fillId="0" borderId="69" xfId="0" applyBorder="1" applyAlignment="1">
      <alignment vertical="center"/>
    </xf>
    <xf numFmtId="0" fontId="51" fillId="10" borderId="70" xfId="1" applyFont="1" applyFill="1" applyBorder="1"/>
    <xf numFmtId="0" fontId="52" fillId="0" borderId="10" xfId="0" applyFont="1" applyBorder="1" applyAlignment="1">
      <alignment vertical="center"/>
    </xf>
    <xf numFmtId="0" fontId="52" fillId="0" borderId="0" xfId="0" applyFont="1" applyAlignment="1"/>
    <xf numFmtId="0" fontId="52" fillId="0" borderId="0" xfId="0" applyFont="1" applyAlignment="1">
      <alignment horizontal="center"/>
    </xf>
    <xf numFmtId="0" fontId="52" fillId="0" borderId="0" xfId="0" applyFont="1"/>
    <xf numFmtId="0" fontId="0" fillId="0" borderId="71" xfId="0"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53" fillId="0" borderId="0" xfId="1" applyFont="1" applyBorder="1" applyAlignment="1">
      <alignment horizontal="center"/>
    </xf>
    <xf numFmtId="0" fontId="0" fillId="19" borderId="0" xfId="0" applyFill="1" applyProtection="1"/>
    <xf numFmtId="0" fontId="38" fillId="8" borderId="135" xfId="0" applyFont="1" applyFill="1" applyBorder="1" applyAlignment="1" applyProtection="1">
      <alignment horizontal="center" vertical="center"/>
      <protection locked="0"/>
    </xf>
    <xf numFmtId="0" fontId="52" fillId="0" borderId="44" xfId="0" applyFont="1" applyBorder="1" applyAlignment="1">
      <alignment horizontal="right"/>
    </xf>
    <xf numFmtId="0" fontId="52" fillId="0" borderId="0" xfId="0" applyFont="1" applyBorder="1" applyAlignment="1">
      <alignment horizontal="right"/>
    </xf>
    <xf numFmtId="0" fontId="52" fillId="0" borderId="70" xfId="0" applyFont="1" applyBorder="1" applyAlignment="1">
      <alignment horizontal="right"/>
    </xf>
    <xf numFmtId="0" fontId="52" fillId="0" borderId="73" xfId="0" applyFont="1" applyBorder="1" applyAlignment="1">
      <alignment vertical="center"/>
    </xf>
    <xf numFmtId="0" fontId="52" fillId="0" borderId="6" xfId="0" applyFont="1" applyBorder="1" applyAlignment="1">
      <alignment vertical="center"/>
    </xf>
    <xf numFmtId="0" fontId="52" fillId="0" borderId="71" xfId="0" applyFont="1" applyBorder="1" applyAlignment="1">
      <alignment vertical="center"/>
    </xf>
    <xf numFmtId="0" fontId="52" fillId="0" borderId="0" xfId="0" applyFont="1" applyBorder="1" applyAlignment="1">
      <alignment vertical="center"/>
    </xf>
    <xf numFmtId="0" fontId="3" fillId="10" borderId="0" xfId="0" applyFont="1" applyFill="1" applyBorder="1" applyAlignment="1" applyProtection="1">
      <alignment horizontal="center" vertical="center"/>
      <protection hidden="1"/>
    </xf>
    <xf numFmtId="0" fontId="3" fillId="10" borderId="147" xfId="0" applyNumberFormat="1" applyFont="1" applyFill="1" applyBorder="1" applyAlignment="1" applyProtection="1">
      <alignment horizontal="center" vertical="center"/>
      <protection hidden="1"/>
    </xf>
    <xf numFmtId="0" fontId="8" fillId="10" borderId="147" xfId="0" applyNumberFormat="1" applyFont="1" applyFill="1" applyBorder="1" applyAlignment="1" applyProtection="1">
      <alignment vertical="center" shrinkToFit="1"/>
      <protection hidden="1"/>
    </xf>
    <xf numFmtId="49" fontId="49" fillId="15" borderId="64" xfId="0" applyNumberFormat="1" applyFont="1" applyFill="1" applyBorder="1" applyAlignment="1" applyProtection="1">
      <alignment horizontal="center" vertical="center"/>
    </xf>
    <xf numFmtId="14" fontId="0" fillId="7" borderId="50" xfId="0" applyNumberFormat="1" applyFill="1" applyBorder="1" applyAlignment="1" applyProtection="1">
      <alignment wrapText="1"/>
      <protection locked="0"/>
    </xf>
    <xf numFmtId="49" fontId="0" fillId="7" borderId="50" xfId="0" applyNumberFormat="1" applyFill="1" applyBorder="1" applyAlignment="1" applyProtection="1">
      <alignment wrapText="1"/>
      <protection locked="0"/>
    </xf>
    <xf numFmtId="0" fontId="0" fillId="0" borderId="0" xfId="0" applyAlignment="1" applyProtection="1">
      <alignment wrapText="1"/>
      <protection locked="0"/>
    </xf>
    <xf numFmtId="49" fontId="0" fillId="0" borderId="0" xfId="0" applyNumberFormat="1" applyProtection="1"/>
    <xf numFmtId="0" fontId="54" fillId="19" borderId="0" xfId="1" applyFont="1" applyFill="1" applyProtection="1"/>
    <xf numFmtId="49" fontId="0" fillId="19" borderId="0" xfId="0" applyNumberFormat="1" applyFill="1" applyProtection="1"/>
    <xf numFmtId="49" fontId="0" fillId="0" borderId="0" xfId="0" applyNumberFormat="1"/>
    <xf numFmtId="0" fontId="54" fillId="19" borderId="0" xfId="1" applyFont="1" applyFill="1"/>
    <xf numFmtId="0" fontId="19" fillId="0" borderId="0" xfId="0" applyFont="1" applyProtection="1"/>
    <xf numFmtId="0" fontId="32" fillId="8" borderId="137" xfId="0" applyFont="1" applyFill="1" applyBorder="1" applyAlignment="1" applyProtection="1">
      <alignment vertical="center"/>
      <protection hidden="1"/>
    </xf>
    <xf numFmtId="0" fontId="32" fillId="8" borderId="137" xfId="0" applyFont="1" applyFill="1" applyBorder="1" applyAlignment="1" applyProtection="1">
      <alignment vertical="center" shrinkToFit="1"/>
    </xf>
    <xf numFmtId="0" fontId="42" fillId="14" borderId="148" xfId="0" applyFont="1" applyFill="1" applyBorder="1" applyAlignment="1">
      <alignment horizontal="center" vertical="center"/>
    </xf>
    <xf numFmtId="49" fontId="42" fillId="14" borderId="141" xfId="0" applyNumberFormat="1" applyFont="1" applyFill="1" applyBorder="1" applyAlignment="1">
      <alignment horizontal="center" vertical="center"/>
    </xf>
    <xf numFmtId="49" fontId="42" fillId="14" borderId="148" xfId="0" applyNumberFormat="1" applyFont="1" applyFill="1" applyBorder="1" applyAlignment="1">
      <alignment horizontal="center" vertical="center"/>
    </xf>
    <xf numFmtId="0" fontId="36" fillId="0" borderId="38" xfId="0" applyFont="1" applyFill="1" applyBorder="1" applyAlignment="1" applyProtection="1">
      <alignment horizontal="center"/>
    </xf>
    <xf numFmtId="0" fontId="0" fillId="6" borderId="38" xfId="0" applyFont="1" applyFill="1" applyBorder="1" applyAlignment="1" applyProtection="1">
      <alignment horizontal="center" vertical="top"/>
    </xf>
    <xf numFmtId="0" fontId="0" fillId="0" borderId="74" xfId="0" applyFont="1" applyFill="1" applyBorder="1" applyAlignment="1" applyProtection="1">
      <alignment horizontal="center"/>
    </xf>
    <xf numFmtId="0" fontId="51" fillId="10" borderId="0" xfId="1" applyFont="1" applyFill="1" applyBorder="1" applyAlignment="1">
      <alignment vertical="center" wrapText="1"/>
    </xf>
    <xf numFmtId="0" fontId="51" fillId="0" borderId="0" xfId="1" applyFont="1" applyFill="1" applyBorder="1" applyAlignment="1">
      <alignment vertical="center" wrapText="1"/>
    </xf>
    <xf numFmtId="0" fontId="55" fillId="0" borderId="75" xfId="0" applyFont="1" applyFill="1" applyBorder="1" applyAlignment="1" applyProtection="1">
      <alignment horizontal="center" vertical="center"/>
    </xf>
    <xf numFmtId="0" fontId="8" fillId="0" borderId="0" xfId="0" applyFont="1" applyBorder="1" applyAlignment="1">
      <alignment horizontal="center"/>
    </xf>
    <xf numFmtId="0" fontId="19" fillId="0" borderId="0" xfId="0" applyFont="1"/>
    <xf numFmtId="0" fontId="19" fillId="0" borderId="50" xfId="0" applyFont="1" applyBorder="1"/>
    <xf numFmtId="0" fontId="1" fillId="0" borderId="75" xfId="0" applyFont="1" applyFill="1" applyBorder="1" applyAlignment="1" applyProtection="1">
      <alignment vertical="center" wrapText="1"/>
    </xf>
    <xf numFmtId="0" fontId="52" fillId="0" borderId="68" xfId="0" applyFont="1" applyBorder="1" applyAlignment="1">
      <alignment horizontal="center" vertical="center"/>
    </xf>
    <xf numFmtId="0" fontId="52" fillId="0" borderId="10" xfId="0" applyFont="1" applyBorder="1" applyAlignment="1">
      <alignment horizontal="center" vertical="center"/>
    </xf>
    <xf numFmtId="0" fontId="18" fillId="0" borderId="0" xfId="4" applyFont="1" applyFill="1" applyBorder="1" applyAlignment="1">
      <alignment horizontal="center" vertical="center" shrinkToFit="1" readingOrder="2"/>
    </xf>
    <xf numFmtId="0" fontId="3" fillId="10" borderId="61" xfId="0" applyFont="1" applyFill="1" applyBorder="1" applyAlignment="1" applyProtection="1">
      <alignment vertical="center" shrinkToFit="1"/>
    </xf>
    <xf numFmtId="0" fontId="5" fillId="20" borderId="5" xfId="0" applyFont="1" applyFill="1" applyBorder="1" applyAlignment="1" applyProtection="1">
      <alignment vertical="center" shrinkToFit="1"/>
      <protection locked="0"/>
    </xf>
    <xf numFmtId="0" fontId="56" fillId="20" borderId="135" xfId="0" applyFont="1" applyFill="1" applyBorder="1" applyAlignment="1" applyProtection="1">
      <alignment horizontal="center" vertical="center"/>
      <protection hidden="1"/>
    </xf>
    <xf numFmtId="0" fontId="57" fillId="20" borderId="135" xfId="0" applyFont="1" applyFill="1" applyBorder="1" applyAlignment="1" applyProtection="1">
      <alignment vertical="center"/>
      <protection hidden="1"/>
    </xf>
    <xf numFmtId="0" fontId="58" fillId="18" borderId="0" xfId="0" applyFont="1" applyFill="1" applyBorder="1" applyProtection="1"/>
    <xf numFmtId="0" fontId="19" fillId="18" borderId="0" xfId="0" applyFont="1" applyFill="1" applyBorder="1" applyProtection="1"/>
    <xf numFmtId="0" fontId="57" fillId="20" borderId="135" xfId="0" applyFont="1" applyFill="1" applyBorder="1" applyAlignment="1" applyProtection="1">
      <alignment horizontal="center" vertical="center"/>
      <protection hidden="1"/>
    </xf>
    <xf numFmtId="0" fontId="57" fillId="20" borderId="0" xfId="0" applyFont="1" applyFill="1" applyBorder="1" applyAlignment="1" applyProtection="1">
      <alignment horizontal="center" vertical="center"/>
      <protection hidden="1"/>
    </xf>
    <xf numFmtId="0" fontId="37" fillId="20" borderId="76" xfId="0" applyFont="1" applyFill="1" applyBorder="1" applyAlignment="1"/>
    <xf numFmtId="0" fontId="37" fillId="20" borderId="75" xfId="0" applyFont="1" applyFill="1" applyBorder="1" applyAlignment="1"/>
    <xf numFmtId="0" fontId="37" fillId="0" borderId="41" xfId="0" applyFont="1" applyBorder="1" applyAlignment="1"/>
    <xf numFmtId="0" fontId="38" fillId="8" borderId="135" xfId="0" applyFont="1" applyFill="1" applyBorder="1" applyAlignment="1" applyProtection="1">
      <alignment horizontal="center" vertical="center"/>
      <protection locked="0"/>
    </xf>
    <xf numFmtId="0" fontId="50" fillId="0" borderId="10" xfId="0" applyFont="1" applyBorder="1" applyAlignment="1">
      <alignment vertical="center" readingOrder="2"/>
    </xf>
    <xf numFmtId="49" fontId="32" fillId="8" borderId="147" xfId="0" applyNumberFormat="1" applyFont="1" applyFill="1" applyBorder="1" applyAlignment="1" applyProtection="1">
      <alignment horizontal="center" vertical="center"/>
      <protection locked="0"/>
    </xf>
    <xf numFmtId="0" fontId="1" fillId="0" borderId="50" xfId="0" applyFont="1" applyBorder="1" applyAlignment="1">
      <alignment horizontal="center"/>
    </xf>
    <xf numFmtId="0" fontId="1" fillId="0" borderId="50" xfId="0" applyFont="1" applyFill="1" applyBorder="1" applyAlignment="1">
      <alignment horizontal="center"/>
    </xf>
    <xf numFmtId="0" fontId="77" fillId="0" borderId="50" xfId="0" applyFont="1" applyFill="1" applyBorder="1" applyAlignment="1">
      <alignment horizontal="center"/>
    </xf>
    <xf numFmtId="0" fontId="38" fillId="8" borderId="136" xfId="0" applyFont="1" applyFill="1" applyBorder="1" applyAlignment="1" applyProtection="1">
      <alignment horizontal="center" vertical="center"/>
      <protection locked="0"/>
    </xf>
    <xf numFmtId="0" fontId="0" fillId="0" borderId="50" xfId="0" applyBorder="1"/>
    <xf numFmtId="0" fontId="0" fillId="0" borderId="64" xfId="0" applyFill="1" applyBorder="1"/>
    <xf numFmtId="0" fontId="52" fillId="0" borderId="44" xfId="0" applyFont="1" applyBorder="1" applyAlignment="1">
      <alignment horizontal="center"/>
    </xf>
    <xf numFmtId="0" fontId="52" fillId="0" borderId="0" xfId="0" applyFont="1" applyBorder="1" applyAlignment="1">
      <alignment horizontal="center"/>
    </xf>
    <xf numFmtId="0" fontId="52" fillId="0" borderId="9" xfId="0" applyFont="1" applyBorder="1" applyAlignment="1">
      <alignment horizontal="right"/>
    </xf>
    <xf numFmtId="0" fontId="52" fillId="0" borderId="10" xfId="0" applyFont="1" applyBorder="1" applyAlignment="1">
      <alignment horizontal="right"/>
    </xf>
    <xf numFmtId="0" fontId="52" fillId="0" borderId="81" xfId="0" applyFont="1" applyBorder="1" applyAlignment="1">
      <alignment horizontal="right"/>
    </xf>
    <xf numFmtId="0" fontId="52" fillId="0" borderId="48" xfId="0" applyFont="1" applyBorder="1" applyAlignment="1">
      <alignment horizontal="right"/>
    </xf>
    <xf numFmtId="0" fontId="52" fillId="0" borderId="50" xfId="0" applyFont="1" applyBorder="1" applyAlignment="1">
      <alignment horizontal="right"/>
    </xf>
    <xf numFmtId="0" fontId="52" fillId="0" borderId="52" xfId="0" applyFont="1" applyBorder="1" applyAlignment="1">
      <alignment horizontal="right"/>
    </xf>
    <xf numFmtId="0" fontId="52" fillId="0" borderId="47" xfId="0" applyFont="1" applyBorder="1" applyAlignment="1">
      <alignment horizontal="right"/>
    </xf>
    <xf numFmtId="0" fontId="52" fillId="0" borderId="49" xfId="0" applyFont="1" applyBorder="1" applyAlignment="1">
      <alignment horizontal="right"/>
    </xf>
    <xf numFmtId="0" fontId="52" fillId="0" borderId="51" xfId="0" applyFont="1" applyBorder="1" applyAlignment="1">
      <alignment horizontal="right"/>
    </xf>
    <xf numFmtId="0" fontId="9" fillId="0" borderId="6" xfId="1" applyFont="1" applyFill="1" applyBorder="1" applyAlignment="1">
      <alignment horizontal="right" vertical="center"/>
    </xf>
    <xf numFmtId="0" fontId="9" fillId="0" borderId="77" xfId="1" applyFont="1" applyFill="1" applyBorder="1" applyAlignment="1">
      <alignment horizontal="right" vertical="center"/>
    </xf>
    <xf numFmtId="0" fontId="52" fillId="0" borderId="73" xfId="0" applyFont="1" applyBorder="1" applyAlignment="1">
      <alignment horizontal="right" vertical="center"/>
    </xf>
    <xf numFmtId="0" fontId="52" fillId="0" borderId="6" xfId="0" applyFont="1" applyBorder="1" applyAlignment="1">
      <alignment horizontal="right" vertical="center"/>
    </xf>
    <xf numFmtId="0" fontId="20" fillId="18" borderId="6" xfId="1" applyFill="1" applyBorder="1" applyAlignment="1">
      <alignment horizontal="center" vertical="center"/>
    </xf>
    <xf numFmtId="0" fontId="20" fillId="18" borderId="77" xfId="1" applyFill="1" applyBorder="1" applyAlignment="1">
      <alignment horizontal="center" vertical="center"/>
    </xf>
    <xf numFmtId="0" fontId="52" fillId="0" borderId="71" xfId="0" applyFont="1" applyBorder="1" applyAlignment="1">
      <alignment horizontal="right" vertical="center"/>
    </xf>
    <xf numFmtId="0" fontId="52" fillId="0" borderId="0" xfId="0" applyFont="1" applyBorder="1" applyAlignment="1">
      <alignment horizontal="right" vertical="center"/>
    </xf>
    <xf numFmtId="0" fontId="52" fillId="0" borderId="72" xfId="0" applyFont="1" applyBorder="1" applyAlignment="1">
      <alignment horizontal="right" vertical="center"/>
    </xf>
    <xf numFmtId="0" fontId="52" fillId="0" borderId="68" xfId="0" applyFont="1" applyBorder="1" applyAlignment="1">
      <alignment horizontal="center" vertical="center"/>
    </xf>
    <xf numFmtId="0" fontId="52" fillId="0" borderId="10" xfId="0" applyFont="1" applyBorder="1" applyAlignment="1">
      <alignment horizontal="center" vertical="center"/>
    </xf>
    <xf numFmtId="0" fontId="52" fillId="0" borderId="77" xfId="0" applyFont="1" applyBorder="1" applyAlignment="1">
      <alignment horizontal="right" vertical="center"/>
    </xf>
    <xf numFmtId="0" fontId="52" fillId="0" borderId="10" xfId="0" applyFont="1" applyBorder="1" applyAlignment="1">
      <alignment horizontal="right" vertical="center"/>
    </xf>
    <xf numFmtId="0" fontId="52" fillId="0" borderId="69" xfId="0" applyFont="1" applyBorder="1" applyAlignment="1">
      <alignment horizontal="right" vertical="center"/>
    </xf>
    <xf numFmtId="0" fontId="20" fillId="18" borderId="10" xfId="1" applyFill="1" applyBorder="1" applyAlignment="1" applyProtection="1">
      <alignment horizontal="center" vertical="center"/>
    </xf>
    <xf numFmtId="0" fontId="65" fillId="0" borderId="0" xfId="0" applyFont="1" applyAlignment="1">
      <alignment horizontal="center"/>
    </xf>
    <xf numFmtId="0" fontId="66" fillId="0" borderId="84" xfId="0" applyFont="1" applyBorder="1" applyAlignment="1">
      <alignment horizontal="center" vertical="center"/>
    </xf>
    <xf numFmtId="0" fontId="66" fillId="0" borderId="85" xfId="0" applyFont="1" applyBorder="1" applyAlignment="1">
      <alignment horizontal="center" vertical="center"/>
    </xf>
    <xf numFmtId="0" fontId="66" fillId="0" borderId="86" xfId="0" applyFont="1" applyBorder="1" applyAlignment="1">
      <alignment horizontal="center" vertical="center"/>
    </xf>
    <xf numFmtId="0" fontId="66" fillId="0" borderId="71" xfId="0" applyFont="1" applyBorder="1" applyAlignment="1">
      <alignment horizontal="center" vertical="center"/>
    </xf>
    <xf numFmtId="0" fontId="66" fillId="0" borderId="0" xfId="0" applyFont="1" applyBorder="1" applyAlignment="1">
      <alignment horizontal="center" vertical="center"/>
    </xf>
    <xf numFmtId="0" fontId="66" fillId="0" borderId="72" xfId="0" applyFont="1" applyBorder="1" applyAlignment="1">
      <alignment horizontal="center" vertical="center"/>
    </xf>
    <xf numFmtId="0" fontId="20" fillId="0" borderId="0" xfId="1"/>
    <xf numFmtId="0" fontId="52" fillId="0" borderId="44" xfId="0" applyFont="1" applyBorder="1" applyAlignment="1">
      <alignment horizontal="right"/>
    </xf>
    <xf numFmtId="0" fontId="52" fillId="0" borderId="0" xfId="0" applyFont="1" applyBorder="1" applyAlignment="1">
      <alignment horizontal="right"/>
    </xf>
    <xf numFmtId="0" fontId="52" fillId="0" borderId="70" xfId="0" applyFont="1" applyBorder="1" applyAlignment="1">
      <alignment horizontal="right"/>
    </xf>
    <xf numFmtId="0" fontId="61" fillId="0" borderId="10" xfId="0" applyFont="1" applyBorder="1" applyAlignment="1">
      <alignment horizontal="right"/>
    </xf>
    <xf numFmtId="0" fontId="51" fillId="10" borderId="43" xfId="1" applyFont="1" applyFill="1" applyBorder="1" applyAlignment="1">
      <alignment horizontal="center"/>
    </xf>
    <xf numFmtId="0" fontId="51" fillId="10" borderId="6" xfId="1" applyFont="1" applyFill="1" applyBorder="1" applyAlignment="1">
      <alignment horizontal="center"/>
    </xf>
    <xf numFmtId="0" fontId="52" fillId="0" borderId="6" xfId="0" applyFont="1" applyBorder="1" applyAlignment="1">
      <alignment horizontal="center"/>
    </xf>
    <xf numFmtId="0" fontId="52" fillId="0" borderId="82" xfId="0" applyFont="1" applyBorder="1" applyAlignment="1">
      <alignment horizontal="center"/>
    </xf>
    <xf numFmtId="0" fontId="63" fillId="0" borderId="43" xfId="0" applyFont="1" applyBorder="1" applyAlignment="1">
      <alignment horizontal="center" wrapText="1"/>
    </xf>
    <xf numFmtId="0" fontId="63" fillId="0" borderId="6" xfId="0" applyFont="1" applyBorder="1" applyAlignment="1">
      <alignment horizontal="center" wrapText="1"/>
    </xf>
    <xf numFmtId="0" fontId="63" fillId="0" borderId="82" xfId="0" applyFont="1" applyBorder="1" applyAlignment="1">
      <alignment horizontal="center" wrapText="1"/>
    </xf>
    <xf numFmtId="0" fontId="63" fillId="0" borderId="44" xfId="0" applyFont="1" applyBorder="1" applyAlignment="1">
      <alignment horizontal="center" wrapText="1"/>
    </xf>
    <xf numFmtId="0" fontId="63" fillId="0" borderId="0" xfId="0" applyFont="1" applyBorder="1" applyAlignment="1">
      <alignment horizontal="center" wrapText="1"/>
    </xf>
    <xf numFmtId="0" fontId="63" fillId="0" borderId="70" xfId="0" applyFont="1" applyBorder="1" applyAlignment="1">
      <alignment horizontal="center" wrapText="1"/>
    </xf>
    <xf numFmtId="0" fontId="52" fillId="0" borderId="61" xfId="0" applyFont="1" applyBorder="1" applyAlignment="1">
      <alignment horizontal="right"/>
    </xf>
    <xf numFmtId="0" fontId="52" fillId="0" borderId="7" xfId="0" applyFont="1" applyBorder="1" applyAlignment="1">
      <alignment horizontal="right"/>
    </xf>
    <xf numFmtId="0" fontId="64" fillId="0" borderId="7" xfId="1" applyFont="1" applyBorder="1" applyAlignment="1">
      <alignment horizontal="right"/>
    </xf>
    <xf numFmtId="0" fontId="64" fillId="0" borderId="83" xfId="1" applyFont="1" applyBorder="1" applyAlignment="1">
      <alignment horizontal="right"/>
    </xf>
    <xf numFmtId="0" fontId="52" fillId="0" borderId="55" xfId="0" applyFont="1" applyBorder="1" applyAlignment="1">
      <alignment horizontal="right"/>
    </xf>
    <xf numFmtId="0" fontId="52" fillId="0" borderId="60" xfId="0" applyFont="1" applyBorder="1" applyAlignment="1">
      <alignment horizontal="right"/>
    </xf>
    <xf numFmtId="0" fontId="52" fillId="0" borderId="62" xfId="0" applyFont="1" applyBorder="1" applyAlignment="1">
      <alignment horizontal="right"/>
    </xf>
    <xf numFmtId="0" fontId="61" fillId="0" borderId="0" xfId="0" applyFont="1" applyFill="1" applyAlignment="1">
      <alignment horizontal="right"/>
    </xf>
    <xf numFmtId="0" fontId="37" fillId="0" borderId="0" xfId="0" applyFont="1" applyAlignment="1">
      <alignment horizontal="center" vertical="center"/>
    </xf>
    <xf numFmtId="0" fontId="53" fillId="0" borderId="9" xfId="1" applyFont="1" applyBorder="1" applyAlignment="1">
      <alignment horizontal="center"/>
    </xf>
    <xf numFmtId="0" fontId="53" fillId="0" borderId="10" xfId="1" applyFont="1" applyBorder="1" applyAlignment="1">
      <alignment horizontal="center"/>
    </xf>
    <xf numFmtId="0" fontId="53" fillId="0" borderId="81" xfId="1" applyFont="1" applyBorder="1" applyAlignment="1">
      <alignment horizontal="center"/>
    </xf>
    <xf numFmtId="0" fontId="62" fillId="0" borderId="44" xfId="1" applyFont="1" applyBorder="1" applyAlignment="1">
      <alignment horizontal="center"/>
    </xf>
    <xf numFmtId="0" fontId="62" fillId="0" borderId="0" xfId="1" applyFont="1" applyBorder="1" applyAlignment="1">
      <alignment horizontal="center"/>
    </xf>
    <xf numFmtId="0" fontId="62" fillId="0" borderId="70" xfId="1" applyFont="1" applyBorder="1" applyAlignment="1">
      <alignment horizontal="center"/>
    </xf>
    <xf numFmtId="0" fontId="52" fillId="0" borderId="71" xfId="0" applyFont="1" applyBorder="1" applyAlignment="1">
      <alignment horizontal="center" vertical="center"/>
    </xf>
    <xf numFmtId="0" fontId="52" fillId="0" borderId="0" xfId="0" applyFont="1" applyBorder="1" applyAlignment="1">
      <alignment horizontal="center" vertical="center"/>
    </xf>
    <xf numFmtId="0" fontId="51" fillId="18" borderId="0" xfId="1" applyFont="1" applyFill="1" applyBorder="1" applyAlignment="1">
      <alignment horizontal="center" vertical="center"/>
    </xf>
    <xf numFmtId="0" fontId="51" fillId="18" borderId="72" xfId="1" applyFont="1" applyFill="1" applyBorder="1" applyAlignment="1">
      <alignment horizontal="center" vertical="center"/>
    </xf>
    <xf numFmtId="0" fontId="59" fillId="0" borderId="78" xfId="1" applyFont="1" applyBorder="1" applyAlignment="1">
      <alignment horizontal="right" vertical="center"/>
    </xf>
    <xf numFmtId="0" fontId="59" fillId="0" borderId="79" xfId="1" applyFont="1" applyBorder="1" applyAlignment="1">
      <alignment horizontal="right" vertical="center"/>
    </xf>
    <xf numFmtId="0" fontId="59" fillId="0" borderId="80" xfId="1" applyFont="1" applyBorder="1" applyAlignment="1">
      <alignment horizontal="right" vertical="center"/>
    </xf>
    <xf numFmtId="0" fontId="51" fillId="18" borderId="6" xfId="1" applyFont="1" applyFill="1" applyBorder="1" applyAlignment="1">
      <alignment horizontal="center" vertical="center"/>
    </xf>
    <xf numFmtId="0" fontId="51" fillId="18" borderId="77" xfId="1" applyFont="1" applyFill="1" applyBorder="1" applyAlignment="1">
      <alignment horizontal="center" vertical="center"/>
    </xf>
    <xf numFmtId="0" fontId="52" fillId="0" borderId="68" xfId="0" applyFont="1" applyBorder="1" applyAlignment="1">
      <alignment horizontal="right" vertical="center"/>
    </xf>
    <xf numFmtId="0" fontId="60" fillId="0" borderId="43" xfId="0" applyFont="1" applyBorder="1" applyAlignment="1">
      <alignment horizontal="center" wrapText="1"/>
    </xf>
    <xf numFmtId="0" fontId="60" fillId="0" borderId="6" xfId="0" applyFont="1" applyBorder="1" applyAlignment="1">
      <alignment horizontal="center" wrapText="1"/>
    </xf>
    <xf numFmtId="0" fontId="60" fillId="0" borderId="82" xfId="0" applyFont="1" applyBorder="1" applyAlignment="1">
      <alignment horizontal="center" wrapText="1"/>
    </xf>
    <xf numFmtId="0" fontId="60" fillId="0" borderId="44" xfId="0" applyFont="1" applyBorder="1" applyAlignment="1">
      <alignment horizontal="center" wrapText="1"/>
    </xf>
    <xf numFmtId="0" fontId="60" fillId="0" borderId="0" xfId="0" applyFont="1" applyBorder="1" applyAlignment="1">
      <alignment horizontal="center" wrapText="1"/>
    </xf>
    <xf numFmtId="0" fontId="60" fillId="0" borderId="70" xfId="0" applyFont="1" applyBorder="1" applyAlignment="1">
      <alignment horizontal="center" wrapText="1"/>
    </xf>
    <xf numFmtId="0" fontId="60" fillId="0" borderId="9" xfId="0" applyFont="1" applyBorder="1" applyAlignment="1">
      <alignment horizontal="center" wrapText="1"/>
    </xf>
    <xf numFmtId="0" fontId="60" fillId="0" borderId="10" xfId="0" applyFont="1" applyBorder="1" applyAlignment="1">
      <alignment horizontal="center" wrapText="1"/>
    </xf>
    <xf numFmtId="0" fontId="60" fillId="0" borderId="81" xfId="0" applyFont="1" applyBorder="1" applyAlignment="1">
      <alignment horizontal="center" wrapText="1"/>
    </xf>
    <xf numFmtId="0" fontId="61" fillId="0" borderId="0" xfId="0" applyFont="1" applyBorder="1" applyAlignment="1">
      <alignment horizontal="right" vertical="center" wrapText="1"/>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52" fillId="0" borderId="43" xfId="0" applyFont="1" applyBorder="1" applyAlignment="1">
      <alignment horizontal="right" vertical="center" wrapText="1"/>
    </xf>
    <xf numFmtId="0" fontId="52" fillId="0" borderId="6" xfId="0" applyFont="1" applyBorder="1" applyAlignment="1">
      <alignment horizontal="right" vertical="center" wrapText="1"/>
    </xf>
    <xf numFmtId="0" fontId="52" fillId="0" borderId="82" xfId="0" applyFont="1" applyBorder="1" applyAlignment="1">
      <alignment horizontal="right" vertical="center" wrapText="1"/>
    </xf>
    <xf numFmtId="0" fontId="52" fillId="0" borderId="44" xfId="0" applyFont="1" applyBorder="1" applyAlignment="1">
      <alignment horizontal="right" vertical="center" wrapText="1"/>
    </xf>
    <xf numFmtId="0" fontId="52" fillId="0" borderId="0" xfId="0" applyFont="1" applyBorder="1" applyAlignment="1">
      <alignment horizontal="right" vertical="center" wrapText="1"/>
    </xf>
    <xf numFmtId="0" fontId="52" fillId="0" borderId="70" xfId="0" applyFont="1" applyBorder="1" applyAlignment="1">
      <alignment horizontal="right" vertical="center" wrapText="1"/>
    </xf>
    <xf numFmtId="0" fontId="52" fillId="0" borderId="9" xfId="0" applyFont="1" applyBorder="1" applyAlignment="1">
      <alignment horizontal="right" vertical="center" wrapText="1"/>
    </xf>
    <xf numFmtId="0" fontId="52" fillId="0" borderId="10" xfId="0" applyFont="1" applyBorder="1" applyAlignment="1">
      <alignment horizontal="right" vertical="center" wrapText="1"/>
    </xf>
    <xf numFmtId="0" fontId="52" fillId="0" borderId="81" xfId="0" applyFont="1" applyBorder="1" applyAlignment="1">
      <alignment horizontal="right" vertical="center" wrapText="1"/>
    </xf>
    <xf numFmtId="0" fontId="61" fillId="0" borderId="0" xfId="0" applyFont="1" applyAlignment="1">
      <alignment horizontal="right"/>
    </xf>
    <xf numFmtId="0" fontId="3" fillId="10" borderId="147" xfId="0" applyNumberFormat="1" applyFont="1" applyFill="1" applyBorder="1" applyAlignment="1" applyProtection="1">
      <alignment horizontal="center" vertical="center" shrinkToFit="1"/>
      <protection hidden="1"/>
    </xf>
    <xf numFmtId="49" fontId="32" fillId="8" borderId="147" xfId="0" applyNumberFormat="1" applyFont="1" applyFill="1" applyBorder="1" applyAlignment="1" applyProtection="1">
      <alignment horizontal="center" vertical="center"/>
      <protection locked="0"/>
    </xf>
    <xf numFmtId="0" fontId="32" fillId="8" borderId="147" xfId="0" applyNumberFormat="1"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xf>
    <xf numFmtId="0" fontId="3" fillId="7" borderId="83" xfId="0" applyFont="1" applyFill="1" applyBorder="1" applyAlignment="1" applyProtection="1">
      <alignment horizontal="center" vertical="center"/>
    </xf>
    <xf numFmtId="0" fontId="3" fillId="7" borderId="61" xfId="0" applyFont="1" applyFill="1" applyBorder="1" applyAlignment="1" applyProtection="1">
      <alignment horizontal="center" vertical="center"/>
    </xf>
    <xf numFmtId="0" fontId="70" fillId="7" borderId="61" xfId="0" applyFont="1" applyFill="1" applyBorder="1" applyAlignment="1" applyProtection="1">
      <alignment horizontal="center" vertical="center"/>
    </xf>
    <xf numFmtId="0" fontId="70" fillId="7" borderId="7" xfId="0" applyFont="1" applyFill="1" applyBorder="1" applyAlignment="1" applyProtection="1">
      <alignment horizontal="center" vertical="center"/>
    </xf>
    <xf numFmtId="0" fontId="70" fillId="7" borderId="83" xfId="0" applyFont="1" applyFill="1" applyBorder="1" applyAlignment="1" applyProtection="1">
      <alignment horizontal="center" vertical="center"/>
    </xf>
    <xf numFmtId="0" fontId="39" fillId="12" borderId="7" xfId="0" applyFont="1" applyFill="1" applyBorder="1" applyAlignment="1" applyProtection="1">
      <alignment horizontal="center" vertical="center"/>
    </xf>
    <xf numFmtId="0" fontId="39" fillId="12" borderId="83" xfId="0" applyFont="1" applyFill="1" applyBorder="1" applyAlignment="1" applyProtection="1">
      <alignment horizontal="center" vertical="center"/>
    </xf>
    <xf numFmtId="0" fontId="3" fillId="10" borderId="147" xfId="0" applyFont="1" applyFill="1" applyBorder="1" applyAlignment="1" applyProtection="1">
      <alignment horizontal="center" vertical="center" wrapText="1"/>
    </xf>
    <xf numFmtId="0" fontId="6" fillId="5" borderId="65" xfId="0" applyFont="1" applyFill="1" applyBorder="1" applyAlignment="1" applyProtection="1">
      <alignment horizontal="center" vertical="center" wrapText="1"/>
      <protection hidden="1"/>
    </xf>
    <xf numFmtId="0" fontId="6" fillId="5" borderId="96" xfId="0" applyFont="1" applyFill="1" applyBorder="1" applyAlignment="1" applyProtection="1">
      <alignment horizontal="center" vertical="center" wrapText="1"/>
      <protection hidden="1"/>
    </xf>
    <xf numFmtId="0" fontId="6" fillId="5" borderId="97" xfId="0" applyFont="1" applyFill="1" applyBorder="1" applyAlignment="1" applyProtection="1">
      <alignment horizontal="center" vertical="center" wrapText="1"/>
      <protection hidden="1"/>
    </xf>
    <xf numFmtId="0" fontId="39" fillId="12" borderId="61" xfId="0" applyFont="1" applyFill="1" applyBorder="1" applyAlignment="1" applyProtection="1">
      <alignment horizontal="center" vertical="center"/>
    </xf>
    <xf numFmtId="0" fontId="6" fillId="5" borderId="49" xfId="0" applyFont="1" applyFill="1" applyBorder="1" applyAlignment="1" applyProtection="1">
      <alignment horizontal="center" vertical="center"/>
      <protection hidden="1"/>
    </xf>
    <xf numFmtId="0" fontId="6" fillId="5" borderId="93" xfId="0" applyFont="1" applyFill="1" applyBorder="1" applyAlignment="1" applyProtection="1">
      <alignment horizontal="center" vertical="center"/>
      <protection hidden="1"/>
    </xf>
    <xf numFmtId="0" fontId="6" fillId="5" borderId="50" xfId="0" applyFont="1" applyFill="1" applyBorder="1" applyAlignment="1" applyProtection="1">
      <alignment horizontal="center" vertical="center"/>
      <protection hidden="1"/>
    </xf>
    <xf numFmtId="0" fontId="6" fillId="5" borderId="92" xfId="0" applyFont="1" applyFill="1" applyBorder="1" applyAlignment="1" applyProtection="1">
      <alignment horizontal="center" vertical="center"/>
      <protection hidden="1"/>
    </xf>
    <xf numFmtId="0" fontId="6" fillId="5" borderId="50" xfId="0" applyFont="1" applyFill="1" applyBorder="1" applyAlignment="1" applyProtection="1">
      <alignment horizontal="center" vertical="center" wrapText="1"/>
      <protection hidden="1"/>
    </xf>
    <xf numFmtId="0" fontId="6" fillId="5" borderId="92" xfId="0" applyFont="1" applyFill="1" applyBorder="1" applyAlignment="1" applyProtection="1">
      <alignment horizontal="center" vertical="center" wrapText="1"/>
      <protection hidden="1"/>
    </xf>
    <xf numFmtId="0" fontId="6" fillId="5" borderId="49" xfId="0" applyFont="1" applyFill="1" applyBorder="1" applyAlignment="1" applyProtection="1">
      <alignment horizontal="center" vertical="center" wrapText="1"/>
      <protection hidden="1"/>
    </xf>
    <xf numFmtId="0" fontId="6" fillId="5" borderId="57" xfId="0" applyFont="1" applyFill="1" applyBorder="1" applyAlignment="1" applyProtection="1">
      <alignment horizontal="center" vertical="center" wrapText="1"/>
      <protection hidden="1"/>
    </xf>
    <xf numFmtId="0" fontId="6" fillId="5" borderId="91" xfId="0" applyFont="1" applyFill="1" applyBorder="1" applyAlignment="1" applyProtection="1">
      <alignment horizontal="center" vertical="center" wrapText="1"/>
      <protection hidden="1"/>
    </xf>
    <xf numFmtId="49" fontId="32" fillId="8" borderId="147" xfId="1" applyNumberFormat="1" applyFont="1" applyFill="1" applyBorder="1" applyAlignment="1" applyProtection="1">
      <alignment horizontal="center" vertical="center"/>
      <protection locked="0"/>
    </xf>
    <xf numFmtId="0" fontId="32" fillId="8" borderId="147" xfId="1" applyNumberFormat="1" applyFont="1" applyFill="1" applyBorder="1" applyAlignment="1" applyProtection="1">
      <alignment horizontal="center" vertical="center"/>
      <protection locked="0"/>
    </xf>
    <xf numFmtId="0" fontId="3" fillId="10" borderId="147" xfId="0" applyFont="1" applyFill="1" applyBorder="1" applyAlignment="1" applyProtection="1">
      <alignment horizontal="center" vertical="center"/>
    </xf>
    <xf numFmtId="0" fontId="38" fillId="8" borderId="147" xfId="0" applyNumberFormat="1" applyFont="1" applyFill="1" applyBorder="1" applyAlignment="1" applyProtection="1">
      <alignment horizontal="center" vertical="center"/>
      <protection locked="0"/>
    </xf>
    <xf numFmtId="0" fontId="6" fillId="5" borderId="67" xfId="0" applyFont="1" applyFill="1" applyBorder="1" applyAlignment="1" applyProtection="1">
      <alignment horizontal="center" vertical="center"/>
      <protection hidden="1"/>
    </xf>
    <xf numFmtId="0" fontId="6" fillId="5" borderId="38" xfId="0" applyFont="1" applyFill="1" applyBorder="1" applyAlignment="1" applyProtection="1">
      <alignment horizontal="center" vertical="center"/>
      <protection hidden="1"/>
    </xf>
    <xf numFmtId="0" fontId="6" fillId="5" borderId="94" xfId="0" applyFont="1" applyFill="1" applyBorder="1" applyAlignment="1" applyProtection="1">
      <alignment horizontal="center" vertical="center"/>
      <protection hidden="1"/>
    </xf>
    <xf numFmtId="0" fontId="6" fillId="5" borderId="60" xfId="0" applyFont="1" applyFill="1" applyBorder="1" applyAlignment="1" applyProtection="1">
      <alignment horizontal="center" vertical="center"/>
      <protection hidden="1"/>
    </xf>
    <xf numFmtId="0" fontId="6" fillId="5" borderId="88" xfId="0" applyFont="1" applyFill="1" applyBorder="1" applyAlignment="1" applyProtection="1">
      <alignment horizontal="center" vertical="center"/>
      <protection hidden="1"/>
    </xf>
    <xf numFmtId="0" fontId="6" fillId="5" borderId="60" xfId="0" applyFont="1" applyFill="1" applyBorder="1" applyAlignment="1" applyProtection="1">
      <alignment horizontal="center" vertical="center" wrapText="1"/>
      <protection locked="0"/>
    </xf>
    <xf numFmtId="0" fontId="6" fillId="5" borderId="88" xfId="0" applyFont="1" applyFill="1" applyBorder="1" applyAlignment="1" applyProtection="1">
      <alignment horizontal="center" vertical="center" wrapText="1"/>
      <protection locked="0"/>
    </xf>
    <xf numFmtId="0" fontId="6" fillId="5" borderId="61" xfId="0" applyFont="1" applyFill="1" applyBorder="1" applyAlignment="1" applyProtection="1">
      <alignment horizontal="center" vertical="center"/>
      <protection hidden="1"/>
    </xf>
    <xf numFmtId="0" fontId="6" fillId="5" borderId="7" xfId="0" applyFont="1" applyFill="1" applyBorder="1" applyAlignment="1" applyProtection="1">
      <alignment horizontal="center" vertical="center"/>
      <protection hidden="1"/>
    </xf>
    <xf numFmtId="0" fontId="6" fillId="5" borderId="83" xfId="0" applyFont="1" applyFill="1" applyBorder="1" applyAlignment="1" applyProtection="1">
      <alignment horizontal="center" vertical="center"/>
      <protection hidden="1"/>
    </xf>
    <xf numFmtId="0" fontId="6" fillId="5" borderId="57" xfId="0" applyFont="1" applyFill="1" applyBorder="1" applyAlignment="1" applyProtection="1">
      <alignment horizontal="center" vertical="center"/>
      <protection hidden="1"/>
    </xf>
    <xf numFmtId="0" fontId="6" fillId="5" borderId="95" xfId="0" applyFont="1" applyFill="1" applyBorder="1" applyAlignment="1" applyProtection="1">
      <alignment horizontal="center" vertical="center" wrapText="1"/>
      <protection locked="0"/>
    </xf>
    <xf numFmtId="0" fontId="6" fillId="5" borderId="96" xfId="0" applyFont="1" applyFill="1" applyBorder="1" applyAlignment="1" applyProtection="1">
      <alignment horizontal="center" vertical="center" wrapText="1"/>
      <protection locked="0"/>
    </xf>
    <xf numFmtId="0" fontId="6" fillId="5" borderId="97" xfId="0" applyFont="1" applyFill="1" applyBorder="1" applyAlignment="1" applyProtection="1">
      <alignment horizontal="center" vertical="center" wrapText="1"/>
      <protection locked="0"/>
    </xf>
    <xf numFmtId="0" fontId="32" fillId="16" borderId="0" xfId="0" applyFont="1" applyFill="1" applyBorder="1" applyAlignment="1" applyProtection="1">
      <alignment horizontal="center" vertical="center"/>
      <protection hidden="1"/>
    </xf>
    <xf numFmtId="0" fontId="6" fillId="5" borderId="89" xfId="0" applyFont="1" applyFill="1" applyBorder="1" applyAlignment="1" applyProtection="1">
      <alignment horizontal="center" vertical="center"/>
      <protection hidden="1"/>
    </xf>
    <xf numFmtId="0" fontId="6" fillId="5" borderId="39" xfId="0" applyFont="1" applyFill="1" applyBorder="1" applyAlignment="1" applyProtection="1">
      <alignment horizontal="center" vertical="center"/>
      <protection hidden="1"/>
    </xf>
    <xf numFmtId="0" fontId="6" fillId="5" borderId="90" xfId="0" applyFont="1" applyFill="1" applyBorder="1" applyAlignment="1" applyProtection="1">
      <alignment horizontal="center" vertical="center"/>
      <protection hidden="1"/>
    </xf>
    <xf numFmtId="0" fontId="6" fillId="5" borderId="89" xfId="0" applyFont="1" applyFill="1" applyBorder="1" applyAlignment="1" applyProtection="1">
      <alignment horizontal="center" vertical="center" wrapText="1"/>
      <protection hidden="1"/>
    </xf>
    <xf numFmtId="0" fontId="6" fillId="5" borderId="39" xfId="0" applyFont="1" applyFill="1" applyBorder="1" applyAlignment="1" applyProtection="1">
      <alignment horizontal="center" vertical="center" wrapText="1"/>
      <protection hidden="1"/>
    </xf>
    <xf numFmtId="0" fontId="6" fillId="5" borderId="90" xfId="0" applyFont="1" applyFill="1" applyBorder="1" applyAlignment="1" applyProtection="1">
      <alignment horizontal="center" vertical="center" wrapText="1"/>
      <protection hidden="1"/>
    </xf>
    <xf numFmtId="0" fontId="6" fillId="5" borderId="34" xfId="0" applyFont="1" applyFill="1" applyBorder="1" applyAlignment="1" applyProtection="1">
      <alignment horizontal="center" vertical="center"/>
      <protection hidden="1"/>
    </xf>
    <xf numFmtId="0" fontId="6" fillId="5" borderId="75" xfId="0" applyFont="1" applyFill="1" applyBorder="1" applyAlignment="1" applyProtection="1">
      <alignment horizontal="center" vertical="center"/>
      <protection hidden="1"/>
    </xf>
    <xf numFmtId="0" fontId="6" fillId="5" borderId="87" xfId="0" applyFont="1" applyFill="1" applyBorder="1" applyAlignment="1" applyProtection="1">
      <alignment horizontal="center" vertical="center"/>
      <protection hidden="1"/>
    </xf>
    <xf numFmtId="0" fontId="6" fillId="5" borderId="34" xfId="0" applyFont="1" applyFill="1" applyBorder="1" applyAlignment="1" applyProtection="1">
      <alignment horizontal="center" vertical="center" wrapText="1"/>
      <protection hidden="1"/>
    </xf>
    <xf numFmtId="0" fontId="6" fillId="5" borderId="75" xfId="0" applyFont="1" applyFill="1" applyBorder="1" applyAlignment="1" applyProtection="1">
      <alignment horizontal="center" vertical="center" wrapText="1"/>
      <protection hidden="1"/>
    </xf>
    <xf numFmtId="0" fontId="6" fillId="5" borderId="87" xfId="0" applyFont="1" applyFill="1" applyBorder="1" applyAlignment="1" applyProtection="1">
      <alignment horizontal="center" vertical="center" wrapText="1"/>
      <protection hidden="1"/>
    </xf>
    <xf numFmtId="0" fontId="36" fillId="10" borderId="0" xfId="0" applyFont="1" applyFill="1" applyBorder="1" applyAlignment="1" applyProtection="1">
      <alignment horizontal="center" vertical="center"/>
      <protection hidden="1"/>
    </xf>
    <xf numFmtId="0" fontId="61" fillId="8" borderId="0" xfId="0" applyFont="1" applyFill="1" applyBorder="1" applyAlignment="1" applyProtection="1">
      <alignment horizontal="center" vertical="center"/>
      <protection hidden="1"/>
    </xf>
    <xf numFmtId="0" fontId="37" fillId="8" borderId="6" xfId="0" applyFont="1" applyFill="1" applyBorder="1" applyAlignment="1" applyProtection="1">
      <alignment horizontal="center" vertical="center"/>
      <protection locked="0" hidden="1"/>
    </xf>
    <xf numFmtId="0" fontId="6" fillId="5" borderId="65" xfId="0" applyFont="1" applyFill="1" applyBorder="1" applyAlignment="1" applyProtection="1">
      <alignment horizontal="center" vertical="center"/>
      <protection hidden="1"/>
    </xf>
    <xf numFmtId="0" fontId="6" fillId="5" borderId="96" xfId="0" applyFont="1" applyFill="1" applyBorder="1" applyAlignment="1" applyProtection="1">
      <alignment horizontal="center" vertical="center"/>
      <protection hidden="1"/>
    </xf>
    <xf numFmtId="0" fontId="6" fillId="5" borderId="97" xfId="0" applyFont="1" applyFill="1" applyBorder="1" applyAlignment="1" applyProtection="1">
      <alignment horizontal="center" vertical="center"/>
      <protection hidden="1"/>
    </xf>
    <xf numFmtId="0" fontId="6" fillId="8" borderId="43" xfId="0" applyFont="1" applyFill="1" applyBorder="1" applyAlignment="1" applyProtection="1">
      <alignment horizontal="center" vertical="center" textRotation="90"/>
      <protection hidden="1"/>
    </xf>
    <xf numFmtId="0" fontId="6" fillId="8" borderId="44" xfId="0" applyFont="1" applyFill="1" applyBorder="1" applyAlignment="1" applyProtection="1">
      <alignment horizontal="center" vertical="center" textRotation="90"/>
      <protection hidden="1"/>
    </xf>
    <xf numFmtId="0" fontId="37" fillId="10" borderId="0" xfId="0" applyFont="1" applyFill="1" applyBorder="1" applyAlignment="1" applyProtection="1">
      <alignment horizontal="center" vertical="center"/>
    </xf>
    <xf numFmtId="0" fontId="6" fillId="5" borderId="50" xfId="0" applyFont="1" applyFill="1" applyBorder="1" applyAlignment="1" applyProtection="1">
      <alignment horizontal="center" vertical="center" wrapText="1"/>
      <protection locked="0"/>
    </xf>
    <xf numFmtId="0" fontId="6" fillId="5" borderId="91"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protection hidden="1"/>
    </xf>
    <xf numFmtId="0" fontId="37" fillId="8" borderId="6" xfId="0" applyFont="1" applyFill="1" applyBorder="1" applyAlignment="1" applyProtection="1">
      <alignment horizontal="center" vertical="center"/>
      <protection hidden="1"/>
    </xf>
    <xf numFmtId="0" fontId="37" fillId="8" borderId="0" xfId="0" applyFont="1" applyFill="1" applyBorder="1" applyAlignment="1" applyProtection="1">
      <alignment horizontal="center" vertical="center"/>
      <protection hidden="1"/>
    </xf>
    <xf numFmtId="0" fontId="0" fillId="16" borderId="38" xfId="0" applyFill="1" applyBorder="1" applyAlignment="1" applyProtection="1">
      <alignment horizontal="center" vertical="center"/>
      <protection hidden="1"/>
    </xf>
    <xf numFmtId="0" fontId="0" fillId="16" borderId="0" xfId="0" applyFill="1" applyBorder="1" applyAlignment="1" applyProtection="1">
      <alignment horizontal="center" vertical="center"/>
      <protection hidden="1"/>
    </xf>
    <xf numFmtId="0" fontId="69" fillId="10" borderId="0" xfId="1" applyFont="1" applyFill="1" applyBorder="1" applyAlignment="1" applyProtection="1">
      <alignment horizontal="center" vertical="center" wrapText="1"/>
    </xf>
    <xf numFmtId="0" fontId="19" fillId="8" borderId="6" xfId="0" applyFont="1" applyFill="1" applyBorder="1" applyAlignment="1" applyProtection="1">
      <alignment horizontal="center" vertical="center"/>
    </xf>
    <xf numFmtId="0" fontId="19" fillId="8" borderId="0" xfId="0" applyFont="1" applyFill="1" applyBorder="1" applyAlignment="1" applyProtection="1">
      <alignment horizontal="center" vertical="center"/>
    </xf>
    <xf numFmtId="0" fontId="19" fillId="8" borderId="10" xfId="0" applyFont="1" applyFill="1" applyBorder="1" applyAlignment="1" applyProtection="1">
      <alignment horizontal="center" vertical="center"/>
    </xf>
    <xf numFmtId="0" fontId="0" fillId="0" borderId="146" xfId="0" applyBorder="1" applyAlignment="1" applyProtection="1">
      <alignment horizontal="center" vertical="center"/>
    </xf>
    <xf numFmtId="0" fontId="0" fillId="0" borderId="146" xfId="0" applyFont="1" applyBorder="1" applyAlignment="1" applyProtection="1">
      <alignment horizontal="center" vertical="center"/>
    </xf>
    <xf numFmtId="0" fontId="36" fillId="10" borderId="44" xfId="0" applyFont="1" applyFill="1" applyBorder="1" applyAlignment="1" applyProtection="1">
      <alignment horizontal="center"/>
    </xf>
    <xf numFmtId="0" fontId="36" fillId="10" borderId="0" xfId="0" applyFont="1" applyFill="1" applyBorder="1" applyAlignment="1" applyProtection="1">
      <alignment horizontal="center"/>
    </xf>
    <xf numFmtId="0" fontId="36" fillId="10" borderId="137" xfId="0" applyFont="1" applyFill="1" applyBorder="1" applyAlignment="1" applyProtection="1">
      <alignment horizontal="center"/>
    </xf>
    <xf numFmtId="0" fontId="3" fillId="8" borderId="137" xfId="0" applyFont="1" applyFill="1" applyBorder="1" applyAlignment="1" applyProtection="1">
      <alignment horizontal="center" vertical="center"/>
      <protection locked="0"/>
    </xf>
    <xf numFmtId="0" fontId="39" fillId="12" borderId="61" xfId="0" applyFont="1" applyFill="1" applyBorder="1" applyAlignment="1" applyProtection="1">
      <alignment horizontal="center" vertical="center"/>
      <protection locked="0"/>
    </xf>
    <xf numFmtId="0" fontId="39" fillId="12" borderId="10" xfId="0" applyFont="1" applyFill="1" applyBorder="1" applyAlignment="1" applyProtection="1">
      <alignment horizontal="center" vertical="center"/>
      <protection locked="0"/>
    </xf>
    <xf numFmtId="0" fontId="39" fillId="12" borderId="7" xfId="0" applyFont="1" applyFill="1" applyBorder="1" applyAlignment="1" applyProtection="1">
      <alignment horizontal="center" vertical="center"/>
      <protection locked="0"/>
    </xf>
    <xf numFmtId="0" fontId="51" fillId="10" borderId="44" xfId="1" applyFont="1" applyFill="1" applyBorder="1" applyAlignment="1" applyProtection="1">
      <alignment horizontal="center" vertical="center"/>
    </xf>
    <xf numFmtId="0" fontId="51" fillId="10" borderId="0" xfId="1" applyFont="1" applyFill="1" applyBorder="1" applyAlignment="1" applyProtection="1">
      <alignment horizontal="center" vertical="center"/>
    </xf>
    <xf numFmtId="0" fontId="51" fillId="10" borderId="44" xfId="1" applyFont="1" applyFill="1" applyBorder="1" applyAlignment="1" applyProtection="1">
      <alignment horizontal="center" vertical="center" wrapText="1"/>
    </xf>
    <xf numFmtId="0" fontId="51" fillId="10" borderId="0" xfId="1" applyFont="1" applyFill="1" applyBorder="1" applyAlignment="1" applyProtection="1">
      <alignment horizontal="center" vertical="center" wrapText="1"/>
    </xf>
    <xf numFmtId="0" fontId="3" fillId="10" borderId="135" xfId="0" applyFont="1" applyFill="1" applyBorder="1" applyAlignment="1" applyProtection="1">
      <alignment horizontal="center" vertical="center" shrinkToFit="1"/>
    </xf>
    <xf numFmtId="0" fontId="32" fillId="8" borderId="135" xfId="0" applyFont="1" applyFill="1" applyBorder="1" applyAlignment="1" applyProtection="1">
      <alignment horizontal="center" vertical="center" shrinkToFit="1"/>
      <protection locked="0"/>
    </xf>
    <xf numFmtId="0" fontId="38" fillId="8" borderId="135" xfId="0" applyFont="1" applyFill="1" applyBorder="1" applyAlignment="1" applyProtection="1">
      <alignment horizontal="center" vertical="center"/>
      <protection locked="0"/>
    </xf>
    <xf numFmtId="0" fontId="36" fillId="10" borderId="136" xfId="0" applyFont="1" applyFill="1" applyBorder="1" applyAlignment="1" applyProtection="1">
      <alignment horizontal="center" vertical="center"/>
    </xf>
    <xf numFmtId="0" fontId="38" fillId="8" borderId="136" xfId="0" applyFont="1" applyFill="1" applyBorder="1" applyAlignment="1" applyProtection="1">
      <alignment horizontal="center" vertical="center"/>
      <protection locked="0"/>
    </xf>
    <xf numFmtId="14" fontId="38" fillId="8" borderId="136" xfId="0" applyNumberFormat="1" applyFont="1" applyFill="1" applyBorder="1" applyAlignment="1" applyProtection="1">
      <alignment horizontal="center" vertical="center"/>
      <protection locked="0"/>
    </xf>
    <xf numFmtId="0" fontId="57" fillId="20" borderId="136" xfId="0" applyFont="1" applyFill="1" applyBorder="1" applyAlignment="1" applyProtection="1">
      <alignment horizontal="center"/>
      <protection hidden="1"/>
    </xf>
    <xf numFmtId="0" fontId="57" fillId="20" borderId="137" xfId="0" applyFont="1" applyFill="1" applyBorder="1" applyAlignment="1" applyProtection="1">
      <alignment horizontal="center"/>
      <protection hidden="1"/>
    </xf>
    <xf numFmtId="0" fontId="8" fillId="10" borderId="147" xfId="0" applyNumberFormat="1" applyFont="1" applyFill="1" applyBorder="1" applyAlignment="1" applyProtection="1">
      <alignment horizontal="center" vertical="center" shrinkToFit="1"/>
      <protection hidden="1"/>
    </xf>
    <xf numFmtId="0" fontId="32" fillId="8" borderId="147" xfId="0" applyNumberFormat="1" applyFont="1" applyFill="1" applyBorder="1" applyAlignment="1" applyProtection="1">
      <alignment horizontal="center" vertical="center" shrinkToFit="1"/>
      <protection locked="0"/>
    </xf>
    <xf numFmtId="0" fontId="56" fillId="20" borderId="135" xfId="0" applyFont="1" applyFill="1" applyBorder="1" applyAlignment="1" applyProtection="1">
      <alignment horizontal="center" vertical="center"/>
      <protection hidden="1"/>
    </xf>
    <xf numFmtId="0" fontId="57" fillId="20" borderId="135" xfId="0" applyFont="1" applyFill="1" applyBorder="1" applyAlignment="1" applyProtection="1">
      <alignment horizontal="center" vertical="center"/>
      <protection hidden="1"/>
    </xf>
    <xf numFmtId="0" fontId="36" fillId="10" borderId="135" xfId="0" applyFont="1" applyFill="1" applyBorder="1" applyAlignment="1" applyProtection="1">
      <alignment horizontal="center" vertical="center"/>
    </xf>
    <xf numFmtId="0" fontId="3" fillId="10" borderId="137" xfId="0" applyFont="1" applyFill="1" applyBorder="1" applyAlignment="1" applyProtection="1">
      <alignment horizontal="center" vertical="center" wrapText="1"/>
    </xf>
    <xf numFmtId="0" fontId="68" fillId="8" borderId="136" xfId="1" applyFont="1" applyFill="1" applyBorder="1" applyAlignment="1" applyProtection="1">
      <alignment horizontal="center" vertical="center"/>
      <protection locked="0"/>
    </xf>
    <xf numFmtId="0" fontId="3" fillId="10" borderId="136" xfId="0" applyFont="1" applyFill="1" applyBorder="1" applyAlignment="1" applyProtection="1">
      <alignment horizontal="center" vertical="center"/>
    </xf>
    <xf numFmtId="0" fontId="3" fillId="10" borderId="137" xfId="0" applyFont="1" applyFill="1" applyBorder="1" applyAlignment="1" applyProtection="1">
      <alignment horizontal="center" vertical="center" shrinkToFit="1"/>
      <protection hidden="1"/>
    </xf>
    <xf numFmtId="0" fontId="32" fillId="8" borderId="137" xfId="0" applyFont="1" applyFill="1" applyBorder="1" applyAlignment="1" applyProtection="1">
      <alignment horizontal="center" vertical="center" shrinkToFit="1"/>
      <protection locked="0"/>
    </xf>
    <xf numFmtId="0" fontId="3" fillId="10" borderId="136" xfId="0" applyFont="1" applyFill="1" applyBorder="1" applyAlignment="1" applyProtection="1">
      <alignment horizontal="center" vertical="center"/>
      <protection hidden="1"/>
    </xf>
    <xf numFmtId="0" fontId="38" fillId="8" borderId="136" xfId="0" applyFont="1" applyFill="1" applyBorder="1" applyAlignment="1" applyProtection="1">
      <alignment horizontal="center" vertical="center"/>
    </xf>
    <xf numFmtId="0" fontId="3" fillId="10" borderId="136" xfId="0" applyFont="1" applyFill="1" applyBorder="1" applyAlignment="1" applyProtection="1">
      <alignment horizontal="center" vertical="center" shrinkToFit="1"/>
      <protection hidden="1"/>
    </xf>
    <xf numFmtId="0" fontId="3" fillId="10" borderId="137" xfId="0" applyFont="1" applyFill="1" applyBorder="1" applyAlignment="1" applyProtection="1">
      <alignment horizontal="center" vertical="center"/>
      <protection hidden="1"/>
    </xf>
    <xf numFmtId="0" fontId="67" fillId="8" borderId="137" xfId="1" applyFont="1" applyFill="1" applyBorder="1" applyAlignment="1" applyProtection="1">
      <alignment horizontal="center" vertical="center"/>
    </xf>
    <xf numFmtId="0" fontId="3" fillId="10" borderId="137" xfId="0" applyFont="1" applyFill="1" applyBorder="1" applyAlignment="1" applyProtection="1">
      <alignment horizontal="center" vertical="center"/>
    </xf>
    <xf numFmtId="0" fontId="38" fillId="8" borderId="137" xfId="0" applyFont="1" applyFill="1" applyBorder="1" applyAlignment="1" applyProtection="1">
      <alignment horizontal="center" vertical="center"/>
      <protection locked="0"/>
    </xf>
    <xf numFmtId="0" fontId="32" fillId="8" borderId="137" xfId="0" applyFont="1" applyFill="1" applyBorder="1" applyAlignment="1" applyProtection="1">
      <alignment horizontal="center" vertical="center"/>
      <protection hidden="1"/>
    </xf>
    <xf numFmtId="0" fontId="32" fillId="8" borderId="136" xfId="0" applyFont="1" applyFill="1" applyBorder="1" applyAlignment="1" applyProtection="1">
      <alignment horizontal="center" vertical="center"/>
      <protection hidden="1"/>
    </xf>
    <xf numFmtId="0" fontId="3" fillId="5" borderId="98" xfId="0" applyFont="1" applyFill="1" applyBorder="1" applyAlignment="1" applyProtection="1">
      <alignment horizontal="center" vertical="center" textRotation="90" wrapText="1"/>
    </xf>
    <xf numFmtId="0" fontId="3" fillId="5" borderId="99" xfId="0" applyFont="1" applyFill="1" applyBorder="1" applyAlignment="1" applyProtection="1">
      <alignment horizontal="center" vertical="center" textRotation="90" wrapText="1"/>
    </xf>
    <xf numFmtId="0" fontId="3" fillId="5" borderId="0" xfId="0" applyFont="1" applyFill="1" applyBorder="1" applyAlignment="1" applyProtection="1">
      <alignment horizontal="center" vertical="center" textRotation="90" wrapText="1"/>
    </xf>
    <xf numFmtId="0" fontId="72" fillId="6" borderId="115" xfId="0" applyFont="1" applyFill="1" applyBorder="1" applyAlignment="1" applyProtection="1">
      <alignment horizontal="center" vertical="center"/>
    </xf>
    <xf numFmtId="0" fontId="72" fillId="6" borderId="116" xfId="0" applyFont="1" applyFill="1" applyBorder="1" applyAlignment="1" applyProtection="1">
      <alignment horizontal="center" vertical="center"/>
    </xf>
    <xf numFmtId="0" fontId="72" fillId="6" borderId="117" xfId="0" applyFont="1" applyFill="1" applyBorder="1" applyAlignment="1" applyProtection="1">
      <alignment horizontal="center" vertical="center"/>
    </xf>
    <xf numFmtId="0" fontId="72" fillId="6" borderId="118" xfId="0" applyFont="1" applyFill="1" applyBorder="1" applyAlignment="1" applyProtection="1">
      <alignment horizontal="center" vertical="center"/>
    </xf>
    <xf numFmtId="0" fontId="72" fillId="6" borderId="119" xfId="0" applyFont="1" applyFill="1" applyBorder="1" applyAlignment="1" applyProtection="1">
      <alignment horizontal="center" vertical="center"/>
    </xf>
    <xf numFmtId="0" fontId="72" fillId="6" borderId="120" xfId="0" applyFont="1" applyFill="1" applyBorder="1" applyAlignment="1" applyProtection="1">
      <alignment horizontal="center" vertical="center"/>
    </xf>
    <xf numFmtId="0" fontId="72" fillId="6" borderId="121" xfId="0" applyFont="1" applyFill="1" applyBorder="1" applyAlignment="1" applyProtection="1">
      <alignment horizontal="center" vertical="center"/>
    </xf>
    <xf numFmtId="0" fontId="72" fillId="6" borderId="122" xfId="0" applyFont="1" applyFill="1" applyBorder="1" applyAlignment="1" applyProtection="1">
      <alignment horizontal="center" vertical="center"/>
    </xf>
    <xf numFmtId="0" fontId="72" fillId="6" borderId="123" xfId="0" applyFont="1" applyFill="1" applyBorder="1" applyAlignment="1" applyProtection="1">
      <alignment horizontal="center" vertical="center"/>
    </xf>
    <xf numFmtId="0" fontId="3" fillId="5" borderId="100" xfId="0" applyFont="1" applyFill="1" applyBorder="1" applyAlignment="1" applyProtection="1">
      <alignment horizontal="center" vertical="center" textRotation="90" wrapText="1"/>
    </xf>
    <xf numFmtId="0" fontId="3" fillId="5" borderId="101" xfId="0" applyFont="1" applyFill="1" applyBorder="1" applyAlignment="1" applyProtection="1">
      <alignment horizontal="center" vertical="center" textRotation="90" wrapText="1"/>
    </xf>
    <xf numFmtId="0" fontId="37" fillId="19" borderId="71" xfId="0" applyFont="1" applyFill="1" applyBorder="1" applyAlignment="1">
      <alignment horizontal="center" vertical="center"/>
    </xf>
    <xf numFmtId="0" fontId="37" fillId="19" borderId="0" xfId="0" applyFont="1" applyFill="1" applyBorder="1" applyAlignment="1">
      <alignment horizontal="center" vertical="center"/>
    </xf>
    <xf numFmtId="0" fontId="37" fillId="19" borderId="72" xfId="0" applyFont="1" applyFill="1" applyBorder="1" applyAlignment="1">
      <alignment horizontal="center" vertical="center"/>
    </xf>
    <xf numFmtId="0" fontId="37" fillId="11" borderId="0" xfId="0" applyFont="1" applyFill="1" applyAlignment="1">
      <alignment horizontal="center" vertical="center"/>
    </xf>
    <xf numFmtId="0" fontId="37" fillId="6" borderId="0" xfId="0" applyFont="1" applyFill="1" applyAlignment="1">
      <alignment horizontal="center" vertical="center"/>
    </xf>
    <xf numFmtId="0" fontId="3" fillId="5" borderId="10" xfId="0" applyFont="1" applyFill="1" applyBorder="1" applyAlignment="1" applyProtection="1">
      <alignment horizontal="center" vertical="center" textRotation="90" wrapText="1"/>
    </xf>
    <xf numFmtId="0" fontId="3" fillId="5" borderId="109" xfId="0" applyFont="1" applyFill="1" applyBorder="1" applyAlignment="1" applyProtection="1">
      <alignment horizontal="center" vertical="center" textRotation="90" wrapText="1"/>
    </xf>
    <xf numFmtId="0" fontId="36" fillId="0" borderId="135" xfId="0" applyFont="1" applyFill="1" applyBorder="1" applyAlignment="1" applyProtection="1">
      <alignment horizontal="center" vertical="center" textRotation="90"/>
    </xf>
    <xf numFmtId="0" fontId="37" fillId="0" borderId="0" xfId="0" applyFont="1" applyFill="1" applyAlignment="1">
      <alignment horizontal="center" vertical="center"/>
    </xf>
    <xf numFmtId="0" fontId="3" fillId="10" borderId="111" xfId="0" applyNumberFormat="1" applyFont="1" applyFill="1" applyBorder="1" applyAlignment="1" applyProtection="1">
      <alignment horizontal="center" vertical="center" wrapText="1"/>
    </xf>
    <xf numFmtId="0" fontId="3" fillId="10" borderId="112" xfId="0" applyNumberFormat="1" applyFont="1" applyFill="1" applyBorder="1" applyAlignment="1" applyProtection="1">
      <alignment horizontal="center" vertical="center" wrapText="1"/>
    </xf>
    <xf numFmtId="0" fontId="3" fillId="10" borderId="113" xfId="0" applyFont="1" applyFill="1" applyBorder="1" applyAlignment="1" applyProtection="1">
      <alignment horizontal="center" vertical="center" wrapText="1"/>
    </xf>
    <xf numFmtId="0" fontId="3" fillId="10" borderId="114" xfId="0" applyFont="1" applyFill="1" applyBorder="1" applyAlignment="1" applyProtection="1">
      <alignment horizontal="center" vertical="center" wrapText="1"/>
    </xf>
    <xf numFmtId="0" fontId="37" fillId="0" borderId="106" xfId="0" applyFont="1" applyBorder="1" applyAlignment="1">
      <alignment horizontal="center" vertical="center"/>
    </xf>
    <xf numFmtId="0" fontId="37" fillId="0" borderId="11" xfId="0" applyFont="1" applyBorder="1" applyAlignment="1">
      <alignment horizontal="center" vertical="center"/>
    </xf>
    <xf numFmtId="0" fontId="37" fillId="0" borderId="107" xfId="0" applyFont="1" applyBorder="1" applyAlignment="1">
      <alignment horizontal="center" vertical="center"/>
    </xf>
    <xf numFmtId="0" fontId="37" fillId="0" borderId="31" xfId="0" applyFont="1" applyBorder="1" applyAlignment="1">
      <alignment horizontal="center" vertical="center"/>
    </xf>
    <xf numFmtId="0" fontId="37" fillId="0" borderId="33" xfId="0" applyFont="1" applyBorder="1" applyAlignment="1">
      <alignment horizontal="center" vertical="center"/>
    </xf>
    <xf numFmtId="0" fontId="37" fillId="0" borderId="32" xfId="0" applyFont="1" applyBorder="1" applyAlignment="1">
      <alignment horizontal="center" vertical="center"/>
    </xf>
    <xf numFmtId="0" fontId="3" fillId="5" borderId="71" xfId="0" applyFont="1" applyFill="1" applyBorder="1" applyAlignment="1" applyProtection="1">
      <alignment horizontal="center" vertical="center" textRotation="90" wrapText="1"/>
    </xf>
    <xf numFmtId="0" fontId="3" fillId="10" borderId="32" xfId="0" applyFont="1" applyFill="1" applyBorder="1" applyAlignment="1" applyProtection="1">
      <alignment horizontal="center" vertical="center" wrapText="1"/>
    </xf>
    <xf numFmtId="0" fontId="3" fillId="5" borderId="72" xfId="0" applyFont="1" applyFill="1" applyBorder="1" applyAlignment="1" applyProtection="1">
      <alignment horizontal="center" vertical="center" textRotation="90" wrapText="1"/>
    </xf>
    <xf numFmtId="0" fontId="3" fillId="10" borderId="33" xfId="0" applyFont="1" applyFill="1" applyBorder="1" applyAlignment="1" applyProtection="1">
      <alignment horizontal="center" vertical="center" wrapText="1"/>
    </xf>
    <xf numFmtId="0" fontId="3" fillId="10" borderId="31" xfId="0" applyFont="1" applyFill="1" applyBorder="1" applyAlignment="1" applyProtection="1">
      <alignment horizontal="center" vertical="center" wrapText="1"/>
    </xf>
    <xf numFmtId="0" fontId="37" fillId="19" borderId="0" xfId="0" applyFont="1" applyFill="1" applyAlignment="1">
      <alignment horizontal="center" vertical="center"/>
    </xf>
    <xf numFmtId="0" fontId="71" fillId="6" borderId="0" xfId="0" applyFont="1" applyFill="1" applyAlignment="1" applyProtection="1">
      <alignment horizontal="center" vertical="center"/>
      <protection locked="0" hidden="1"/>
    </xf>
    <xf numFmtId="0" fontId="13" fillId="17" borderId="0" xfId="1" applyFont="1" applyFill="1" applyAlignment="1">
      <alignment horizontal="center" vertical="center"/>
    </xf>
    <xf numFmtId="0" fontId="3" fillId="5" borderId="110" xfId="0" applyFont="1" applyFill="1" applyBorder="1" applyAlignment="1" applyProtection="1">
      <alignment horizontal="center" vertical="center" textRotation="90" wrapText="1"/>
    </xf>
    <xf numFmtId="0" fontId="36" fillId="0" borderId="50" xfId="0" applyFont="1" applyFill="1" applyBorder="1" applyAlignment="1" applyProtection="1">
      <alignment horizontal="center" vertical="center" textRotation="90"/>
    </xf>
    <xf numFmtId="0" fontId="42" fillId="10" borderId="82" xfId="0" applyFont="1" applyFill="1" applyBorder="1" applyAlignment="1" applyProtection="1">
      <alignment horizontal="center" vertical="center"/>
      <protection locked="0"/>
    </xf>
    <xf numFmtId="0" fontId="42" fillId="10" borderId="70" xfId="0" applyFont="1" applyFill="1" applyBorder="1" applyAlignment="1" applyProtection="1">
      <alignment horizontal="center" vertical="center"/>
      <protection locked="0"/>
    </xf>
    <xf numFmtId="0" fontId="42" fillId="10" borderId="108" xfId="0" applyFont="1" applyFill="1" applyBorder="1" applyAlignment="1" applyProtection="1">
      <alignment horizontal="center" vertical="center"/>
      <protection locked="0"/>
    </xf>
    <xf numFmtId="0" fontId="37" fillId="0" borderId="50" xfId="0" applyFont="1" applyFill="1" applyBorder="1" applyAlignment="1">
      <alignment horizontal="center" vertical="center"/>
    </xf>
    <xf numFmtId="0" fontId="37" fillId="0" borderId="89" xfId="0" applyFont="1" applyBorder="1" applyAlignment="1">
      <alignment horizontal="center" vertical="center"/>
    </xf>
    <xf numFmtId="0" fontId="37" fillId="0" borderId="34" xfId="0" applyFont="1" applyBorder="1" applyAlignment="1">
      <alignment horizontal="center" vertical="center"/>
    </xf>
    <xf numFmtId="0" fontId="38" fillId="8" borderId="36" xfId="0" applyFont="1" applyFill="1" applyBorder="1" applyAlignment="1" applyProtection="1">
      <alignment horizontal="center" vertical="center"/>
      <protection locked="0"/>
    </xf>
    <xf numFmtId="0" fontId="38" fillId="8" borderId="31" xfId="0" applyFont="1" applyFill="1" applyBorder="1" applyAlignment="1" applyProtection="1">
      <alignment horizontal="center" vertical="center"/>
      <protection locked="0"/>
    </xf>
    <xf numFmtId="0" fontId="3" fillId="10" borderId="34" xfId="0" applyFont="1" applyFill="1" applyBorder="1" applyAlignment="1" applyProtection="1">
      <alignment horizontal="center" vertical="center"/>
    </xf>
    <xf numFmtId="0" fontId="32" fillId="6" borderId="32" xfId="0" applyFont="1" applyFill="1" applyBorder="1" applyAlignment="1" applyProtection="1">
      <alignment horizontal="center" vertical="center"/>
    </xf>
    <xf numFmtId="0" fontId="37" fillId="21" borderId="138" xfId="0" applyFont="1" applyFill="1" applyBorder="1" applyAlignment="1">
      <alignment horizontal="center" vertical="center"/>
    </xf>
    <xf numFmtId="0" fontId="37" fillId="21" borderId="149" xfId="0" applyFont="1" applyFill="1" applyBorder="1" applyAlignment="1">
      <alignment horizontal="center" vertical="center"/>
    </xf>
    <xf numFmtId="0" fontId="40" fillId="22" borderId="0" xfId="0" applyFont="1" applyFill="1" applyBorder="1" applyAlignment="1">
      <alignment horizontal="center" vertical="center"/>
    </xf>
    <xf numFmtId="0" fontId="40" fillId="22" borderId="135" xfId="0" applyFont="1" applyFill="1" applyBorder="1" applyAlignment="1">
      <alignment horizontal="center" vertical="center"/>
    </xf>
    <xf numFmtId="0" fontId="37" fillId="21" borderId="150" xfId="0" applyFont="1" applyFill="1" applyBorder="1" applyAlignment="1">
      <alignment horizontal="center" vertical="center"/>
    </xf>
    <xf numFmtId="0" fontId="37" fillId="21" borderId="151" xfId="0" applyFont="1" applyFill="1" applyBorder="1" applyAlignment="1">
      <alignment horizontal="center" vertical="center"/>
    </xf>
    <xf numFmtId="0" fontId="37" fillId="0" borderId="73" xfId="0" applyFont="1" applyBorder="1" applyAlignment="1">
      <alignment horizontal="center" vertical="center"/>
    </xf>
    <xf numFmtId="0" fontId="37" fillId="0" borderId="6" xfId="0" applyFont="1" applyBorder="1" applyAlignment="1">
      <alignment horizontal="center" vertical="center"/>
    </xf>
    <xf numFmtId="0" fontId="37" fillId="0" borderId="77" xfId="0" applyFont="1" applyBorder="1" applyAlignment="1">
      <alignment horizontal="center" vertical="center"/>
    </xf>
    <xf numFmtId="0" fontId="37" fillId="0" borderId="102" xfId="0" applyFont="1" applyBorder="1" applyAlignment="1">
      <alignment horizontal="center" vertical="center"/>
    </xf>
    <xf numFmtId="0" fontId="37" fillId="0" borderId="30" xfId="0" applyFont="1" applyBorder="1" applyAlignment="1">
      <alignment horizontal="center" vertical="center"/>
    </xf>
    <xf numFmtId="0" fontId="37" fillId="0" borderId="103" xfId="0" applyFont="1" applyBorder="1" applyAlignment="1">
      <alignment horizontal="center" vertical="center"/>
    </xf>
    <xf numFmtId="0" fontId="38" fillId="8" borderId="104" xfId="0" applyFont="1" applyFill="1" applyBorder="1" applyAlignment="1" applyProtection="1">
      <alignment horizontal="center" vertical="center"/>
      <protection locked="0"/>
    </xf>
    <xf numFmtId="0" fontId="38" fillId="8" borderId="105" xfId="0" applyFont="1" applyFill="1" applyBorder="1" applyAlignment="1" applyProtection="1">
      <alignment horizontal="center" vertical="center"/>
      <protection locked="0"/>
    </xf>
    <xf numFmtId="0" fontId="19" fillId="0" borderId="0" xfId="0" applyFont="1" applyAlignment="1">
      <alignment horizontal="center"/>
    </xf>
    <xf numFmtId="0" fontId="50" fillId="0" borderId="10" xfId="0" applyFont="1" applyBorder="1" applyAlignment="1">
      <alignment horizontal="center" vertical="center" readingOrder="2"/>
    </xf>
    <xf numFmtId="0" fontId="8" fillId="0" borderId="0" xfId="0" applyFont="1" applyBorder="1" applyAlignment="1">
      <alignment horizontal="center"/>
    </xf>
    <xf numFmtId="0" fontId="21" fillId="0" borderId="38" xfId="0" applyFont="1" applyFill="1" applyBorder="1" applyAlignment="1" applyProtection="1">
      <alignment horizontal="center" vertical="center"/>
    </xf>
    <xf numFmtId="0" fontId="0" fillId="6" borderId="38" xfId="0" applyFont="1" applyFill="1" applyBorder="1" applyAlignment="1" applyProtection="1">
      <alignment horizontal="center"/>
    </xf>
    <xf numFmtId="0" fontId="7" fillId="6" borderId="38" xfId="0" applyFont="1" applyFill="1" applyBorder="1" applyAlignment="1" applyProtection="1">
      <alignment horizontal="center" vertical="center" shrinkToFit="1"/>
      <protection hidden="1"/>
    </xf>
    <xf numFmtId="0" fontId="0" fillId="0" borderId="38" xfId="0" applyFill="1" applyBorder="1" applyAlignment="1" applyProtection="1">
      <alignment horizontal="center"/>
    </xf>
    <xf numFmtId="0" fontId="21" fillId="0" borderId="7" xfId="0" applyFont="1" applyBorder="1" applyAlignment="1" applyProtection="1">
      <alignment horizontal="center"/>
    </xf>
    <xf numFmtId="0" fontId="45" fillId="6" borderId="96" xfId="0" applyFont="1" applyFill="1" applyBorder="1" applyAlignment="1" applyProtection="1">
      <alignment horizontal="center"/>
    </xf>
    <xf numFmtId="0" fontId="45" fillId="6" borderId="127" xfId="0" applyFont="1" applyFill="1" applyBorder="1" applyAlignment="1" applyProtection="1">
      <alignment horizontal="center"/>
    </xf>
    <xf numFmtId="0" fontId="44" fillId="3" borderId="47" xfId="0" applyFont="1" applyFill="1" applyBorder="1" applyAlignment="1" applyProtection="1">
      <alignment horizontal="center" vertical="center" textRotation="90"/>
      <protection hidden="1"/>
    </xf>
    <xf numFmtId="0" fontId="44" fillId="3" borderId="48" xfId="0" applyFont="1" applyFill="1" applyBorder="1" applyAlignment="1" applyProtection="1">
      <alignment horizontal="center" vertical="center" textRotation="90"/>
      <protection hidden="1"/>
    </xf>
    <xf numFmtId="0" fontId="44" fillId="3" borderId="56" xfId="0" applyFont="1" applyFill="1" applyBorder="1" applyAlignment="1" applyProtection="1">
      <alignment horizontal="center" vertical="center" textRotation="90"/>
      <protection hidden="1"/>
    </xf>
    <xf numFmtId="0" fontId="44" fillId="3" borderId="55" xfId="0" applyFont="1" applyFill="1" applyBorder="1" applyAlignment="1" applyProtection="1">
      <alignment horizontal="center" vertical="center" textRotation="90"/>
      <protection hidden="1"/>
    </xf>
    <xf numFmtId="0" fontId="44" fillId="3" borderId="49" xfId="0" applyFont="1" applyFill="1" applyBorder="1" applyAlignment="1" applyProtection="1">
      <alignment horizontal="center" vertical="center" textRotation="90"/>
      <protection hidden="1"/>
    </xf>
    <xf numFmtId="0" fontId="44" fillId="3" borderId="50" xfId="0" applyFont="1" applyFill="1" applyBorder="1" applyAlignment="1" applyProtection="1">
      <alignment horizontal="center" vertical="center" textRotation="90"/>
      <protection hidden="1"/>
    </xf>
    <xf numFmtId="0" fontId="44" fillId="3" borderId="59" xfId="0" applyFont="1" applyFill="1" applyBorder="1" applyAlignment="1" applyProtection="1">
      <alignment horizontal="center" vertical="center" textRotation="90"/>
      <protection hidden="1"/>
    </xf>
    <xf numFmtId="0" fontId="44" fillId="3" borderId="60" xfId="0" applyFont="1" applyFill="1" applyBorder="1" applyAlignment="1" applyProtection="1">
      <alignment horizontal="center" vertical="center" textRotation="90"/>
      <protection hidden="1"/>
    </xf>
    <xf numFmtId="0" fontId="5" fillId="0" borderId="38"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44" fillId="0" borderId="50" xfId="0" applyFont="1" applyBorder="1" applyAlignment="1" applyProtection="1">
      <alignment horizontal="center" vertical="top"/>
      <protection hidden="1"/>
    </xf>
    <xf numFmtId="0" fontId="44" fillId="0" borderId="60" xfId="0" applyFont="1" applyBorder="1" applyAlignment="1" applyProtection="1">
      <alignment horizontal="center" vertical="top"/>
      <protection hidden="1"/>
    </xf>
    <xf numFmtId="0" fontId="73" fillId="0" borderId="50" xfId="0" applyFont="1" applyBorder="1" applyAlignment="1">
      <alignment horizontal="center" vertical="top"/>
    </xf>
    <xf numFmtId="0" fontId="44" fillId="0" borderId="49" xfId="0" applyFont="1" applyBorder="1" applyAlignment="1">
      <alignment horizontal="center" vertical="top"/>
    </xf>
    <xf numFmtId="0" fontId="44" fillId="0" borderId="50" xfId="0" applyFont="1" applyBorder="1" applyAlignment="1">
      <alignment horizontal="center" vertical="top"/>
    </xf>
    <xf numFmtId="0" fontId="43" fillId="0" borderId="50" xfId="0" applyFont="1" applyBorder="1" applyAlignment="1" applyProtection="1">
      <alignment horizontal="center" vertical="top"/>
      <protection hidden="1"/>
    </xf>
    <xf numFmtId="0" fontId="44" fillId="0" borderId="59" xfId="0" applyFont="1" applyBorder="1" applyAlignment="1">
      <alignment horizontal="center" vertical="top"/>
    </xf>
    <xf numFmtId="0" fontId="6" fillId="0" borderId="39" xfId="0" applyFont="1" applyBorder="1" applyAlignment="1">
      <alignment horizontal="right" vertical="center"/>
    </xf>
    <xf numFmtId="0" fontId="0" fillId="0" borderId="64" xfId="0"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35" fillId="0" borderId="134"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132" xfId="0" applyFont="1" applyBorder="1" applyAlignment="1">
      <alignment horizontal="center" vertical="center" wrapText="1"/>
    </xf>
    <xf numFmtId="0" fontId="35" fillId="0" borderId="124" xfId="0" applyFont="1" applyBorder="1" applyAlignment="1">
      <alignment horizontal="center" vertical="center" wrapText="1"/>
    </xf>
    <xf numFmtId="0" fontId="35" fillId="0" borderId="125" xfId="0" applyFont="1" applyBorder="1" applyAlignment="1">
      <alignment horizontal="center" vertical="center" wrapText="1"/>
    </xf>
    <xf numFmtId="0" fontId="35" fillId="0" borderId="126" xfId="0" applyFont="1" applyBorder="1" applyAlignment="1">
      <alignment horizontal="center" vertical="center" wrapText="1"/>
    </xf>
    <xf numFmtId="0" fontId="36" fillId="0" borderId="96" xfId="0" applyFont="1" applyFill="1" applyBorder="1" applyAlignment="1" applyProtection="1">
      <alignment horizontal="center" vertical="center"/>
    </xf>
    <xf numFmtId="0" fontId="0" fillId="6" borderId="96" xfId="0" applyFill="1" applyBorder="1" applyAlignment="1">
      <alignment horizontal="center" vertical="center"/>
    </xf>
    <xf numFmtId="0" fontId="0" fillId="6" borderId="127" xfId="0" applyFill="1" applyBorder="1" applyAlignment="1">
      <alignment horizontal="center" vertical="center"/>
    </xf>
    <xf numFmtId="0" fontId="36" fillId="0" borderId="53" xfId="0" applyFont="1" applyFill="1" applyBorder="1" applyAlignment="1" applyProtection="1">
      <alignment horizontal="center" vertical="center"/>
    </xf>
    <xf numFmtId="0" fontId="36" fillId="0" borderId="38" xfId="0" applyFont="1" applyFill="1" applyBorder="1" applyAlignment="1" applyProtection="1">
      <alignment horizontal="center" vertical="center"/>
    </xf>
    <xf numFmtId="0" fontId="3" fillId="0" borderId="38" xfId="0" applyFont="1" applyFill="1" applyBorder="1" applyAlignment="1" applyProtection="1">
      <alignment horizontal="center" vertical="center" shrinkToFit="1"/>
    </xf>
    <xf numFmtId="0" fontId="21" fillId="0" borderId="130" xfId="0" applyFont="1" applyBorder="1" applyAlignment="1">
      <alignment horizontal="center"/>
    </xf>
    <xf numFmtId="0" fontId="21" fillId="0" borderId="96" xfId="0" applyFont="1" applyBorder="1" applyAlignment="1">
      <alignment horizontal="center"/>
    </xf>
    <xf numFmtId="0" fontId="21" fillId="6" borderId="96" xfId="0" applyFont="1" applyFill="1" applyBorder="1" applyAlignment="1">
      <alignment horizontal="center"/>
    </xf>
    <xf numFmtId="0" fontId="21" fillId="6" borderId="127" xfId="0" applyFont="1" applyFill="1" applyBorder="1" applyAlignment="1">
      <alignment horizontal="center"/>
    </xf>
    <xf numFmtId="0" fontId="21" fillId="0" borderId="43" xfId="0" applyFont="1" applyBorder="1" applyAlignment="1">
      <alignment horizontal="center"/>
    </xf>
    <xf numFmtId="0" fontId="21" fillId="0" borderId="6" xfId="0" applyFont="1" applyBorder="1" applyAlignment="1">
      <alignment horizontal="center"/>
    </xf>
    <xf numFmtId="0" fontId="35" fillId="0" borderId="37" xfId="0" applyFont="1" applyBorder="1" applyAlignment="1">
      <alignment horizontal="right"/>
    </xf>
    <xf numFmtId="0" fontId="35" fillId="0" borderId="30" xfId="0" applyFont="1" applyBorder="1" applyAlignment="1">
      <alignment horizontal="right"/>
    </xf>
    <xf numFmtId="0" fontId="35" fillId="0" borderId="108" xfId="0" applyFont="1" applyBorder="1" applyAlignment="1">
      <alignment horizontal="right"/>
    </xf>
    <xf numFmtId="0" fontId="0" fillId="0" borderId="40" xfId="0" applyFont="1" applyBorder="1" applyAlignment="1">
      <alignment horizontal="right" vertical="top" wrapText="1"/>
    </xf>
    <xf numFmtId="0" fontId="0" fillId="0" borderId="75" xfId="0" applyFont="1" applyBorder="1" applyAlignment="1">
      <alignment horizontal="right" vertical="top" wrapText="1"/>
    </xf>
    <xf numFmtId="0" fontId="0" fillId="0" borderId="53" xfId="0" applyBorder="1" applyAlignment="1">
      <alignment horizontal="right" vertical="center" wrapText="1"/>
    </xf>
    <xf numFmtId="0" fontId="0" fillId="0" borderId="38" xfId="0" applyBorder="1" applyAlignment="1">
      <alignment horizontal="right" vertical="center" wrapText="1"/>
    </xf>
    <xf numFmtId="0" fontId="0" fillId="0" borderId="74" xfId="0" applyBorder="1" applyAlignment="1">
      <alignment horizontal="right" vertical="center" wrapText="1"/>
    </xf>
    <xf numFmtId="0" fontId="0" fillId="0" borderId="44" xfId="0" applyBorder="1" applyAlignment="1">
      <alignment horizontal="right" vertical="center" wrapText="1"/>
    </xf>
    <xf numFmtId="0" fontId="0" fillId="0" borderId="0" xfId="0" applyBorder="1" applyAlignment="1">
      <alignment horizontal="right" vertical="center" wrapText="1"/>
    </xf>
    <xf numFmtId="0" fontId="0" fillId="0" borderId="70" xfId="0"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81" xfId="0" applyBorder="1" applyAlignment="1">
      <alignment horizontal="right" vertical="center" wrapText="1"/>
    </xf>
    <xf numFmtId="0" fontId="0" fillId="0" borderId="40" xfId="0" applyFont="1" applyBorder="1" applyAlignment="1">
      <alignment horizontal="center" vertical="top" wrapText="1"/>
    </xf>
    <xf numFmtId="0" fontId="0" fillId="0" borderId="75" xfId="0" applyFont="1" applyBorder="1" applyAlignment="1">
      <alignment horizontal="center" vertical="top" wrapText="1"/>
    </xf>
    <xf numFmtId="0" fontId="0" fillId="0" borderId="41" xfId="0" applyFont="1" applyBorder="1" applyAlignment="1">
      <alignment horizontal="center" vertical="top" wrapText="1"/>
    </xf>
    <xf numFmtId="0" fontId="0" fillId="0" borderId="130" xfId="0" applyFont="1" applyBorder="1" applyAlignment="1">
      <alignment horizontal="center" vertical="top" wrapText="1"/>
    </xf>
    <xf numFmtId="0" fontId="0" fillId="0" borderId="96" xfId="0" applyFont="1" applyBorder="1" applyAlignment="1">
      <alignment horizontal="center" vertical="top" wrapText="1"/>
    </xf>
    <xf numFmtId="0" fontId="0" fillId="0" borderId="127" xfId="0" applyFont="1" applyBorder="1" applyAlignment="1">
      <alignment horizontal="center" vertical="top" wrapText="1"/>
    </xf>
    <xf numFmtId="0" fontId="36" fillId="10" borderId="130" xfId="0" applyFont="1" applyFill="1" applyBorder="1" applyAlignment="1" applyProtection="1">
      <alignment horizontal="center" vertical="center"/>
      <protection hidden="1"/>
    </xf>
    <xf numFmtId="0" fontId="36" fillId="10" borderId="96" xfId="0" applyFont="1" applyFill="1" applyBorder="1" applyAlignment="1" applyProtection="1">
      <alignment horizontal="center" vertical="center"/>
      <protection hidden="1"/>
    </xf>
    <xf numFmtId="22" fontId="75" fillId="0" borderId="10" xfId="0" applyNumberFormat="1" applyFont="1" applyBorder="1" applyAlignment="1">
      <alignment horizontal="center" vertical="center" readingOrder="2"/>
    </xf>
    <xf numFmtId="0" fontId="75" fillId="0" borderId="10" xfId="0" applyFont="1" applyBorder="1" applyAlignment="1">
      <alignment horizontal="center" vertical="center" readingOrder="2"/>
    </xf>
    <xf numFmtId="0" fontId="0" fillId="6" borderId="39" xfId="0" applyFill="1" applyBorder="1" applyAlignment="1">
      <alignment horizontal="center" vertical="center"/>
    </xf>
    <xf numFmtId="0" fontId="0" fillId="6" borderId="128" xfId="0" applyFill="1" applyBorder="1" applyAlignment="1">
      <alignment horizontal="center" vertical="center"/>
    </xf>
    <xf numFmtId="0" fontId="3" fillId="0" borderId="129" xfId="0" applyFont="1" applyFill="1" applyBorder="1" applyAlignment="1" applyProtection="1">
      <alignment horizontal="center" vertical="center" shrinkToFit="1"/>
    </xf>
    <xf numFmtId="0" fontId="3" fillId="0" borderId="39" xfId="0" applyFont="1" applyFill="1" applyBorder="1" applyAlignment="1" applyProtection="1">
      <alignment horizontal="center" vertical="center" shrinkToFit="1"/>
    </xf>
    <xf numFmtId="0" fontId="3" fillId="0" borderId="39"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44" fillId="0" borderId="49" xfId="0" applyFont="1" applyBorder="1" applyAlignment="1" applyProtection="1">
      <alignment horizontal="center" vertical="top"/>
      <protection hidden="1"/>
    </xf>
    <xf numFmtId="0" fontId="7" fillId="6" borderId="39" xfId="0" applyFont="1" applyFill="1" applyBorder="1" applyAlignment="1" applyProtection="1">
      <alignment horizontal="center" vertical="center"/>
      <protection hidden="1"/>
    </xf>
    <xf numFmtId="0" fontId="7" fillId="6" borderId="128" xfId="0" applyFont="1" applyFill="1" applyBorder="1" applyAlignment="1" applyProtection="1">
      <alignment horizontal="center" vertical="center"/>
      <protection hidden="1"/>
    </xf>
    <xf numFmtId="0" fontId="6" fillId="0" borderId="39" xfId="0" applyFont="1" applyFill="1" applyBorder="1" applyAlignment="1" applyProtection="1">
      <alignment horizontal="center" vertical="center" shrinkToFit="1"/>
      <protection hidden="1"/>
    </xf>
    <xf numFmtId="0" fontId="6" fillId="6" borderId="75" xfId="0" applyFont="1" applyFill="1" applyBorder="1" applyAlignment="1" applyProtection="1">
      <alignment horizontal="center" vertical="center" wrapText="1"/>
    </xf>
    <xf numFmtId="0" fontId="6" fillId="0" borderId="129"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36" fillId="6" borderId="39" xfId="0" applyFont="1" applyFill="1" applyBorder="1" applyAlignment="1">
      <alignment horizontal="center"/>
    </xf>
    <xf numFmtId="0" fontId="35" fillId="6" borderId="75" xfId="0" applyFont="1" applyFill="1" applyBorder="1" applyAlignment="1">
      <alignment horizontal="center"/>
    </xf>
    <xf numFmtId="0" fontId="0" fillId="6" borderId="75" xfId="0" applyFont="1" applyFill="1" applyBorder="1" applyAlignment="1">
      <alignment horizontal="center"/>
    </xf>
    <xf numFmtId="14" fontId="46" fillId="6" borderId="75" xfId="0" applyNumberFormat="1" applyFont="1" applyFill="1" applyBorder="1" applyAlignment="1">
      <alignment horizontal="center"/>
    </xf>
    <xf numFmtId="0" fontId="21" fillId="0" borderId="75" xfId="0" applyFont="1" applyFill="1" applyBorder="1" applyAlignment="1" applyProtection="1">
      <alignment horizontal="center" vertical="center"/>
    </xf>
    <xf numFmtId="0" fontId="36" fillId="0" borderId="39" xfId="0" applyFont="1" applyFill="1" applyBorder="1" applyAlignment="1" applyProtection="1">
      <alignment horizontal="center" vertical="center"/>
    </xf>
    <xf numFmtId="0" fontId="45" fillId="6" borderId="39" xfId="0" applyFont="1" applyFill="1" applyBorder="1" applyAlignment="1" applyProtection="1">
      <alignment horizontal="center" vertical="center"/>
    </xf>
    <xf numFmtId="0" fontId="6" fillId="0" borderId="75" xfId="0" applyFont="1" applyFill="1" applyBorder="1" applyAlignment="1" applyProtection="1">
      <alignment horizontal="center" vertical="center" shrinkToFit="1"/>
      <protection hidden="1"/>
    </xf>
    <xf numFmtId="0" fontId="74" fillId="6" borderId="39" xfId="1" applyFont="1" applyFill="1" applyBorder="1" applyAlignment="1" applyProtection="1">
      <alignment horizontal="center" vertical="center"/>
      <protection locked="0"/>
    </xf>
    <xf numFmtId="0" fontId="21" fillId="0" borderId="96" xfId="0" applyFont="1" applyBorder="1" applyAlignment="1" applyProtection="1">
      <alignment horizontal="center"/>
    </xf>
    <xf numFmtId="0" fontId="21" fillId="0" borderId="38" xfId="0" applyFont="1" applyBorder="1" applyAlignment="1" applyProtection="1">
      <alignment horizontal="center"/>
    </xf>
    <xf numFmtId="0" fontId="0" fillId="6" borderId="38" xfId="0" applyFill="1" applyBorder="1" applyAlignment="1" applyProtection="1">
      <alignment horizontal="center"/>
    </xf>
    <xf numFmtId="0" fontId="44" fillId="3" borderId="49" xfId="0" applyFont="1" applyFill="1" applyBorder="1" applyAlignment="1">
      <alignment horizontal="center" vertical="center" textRotation="90"/>
    </xf>
    <xf numFmtId="0" fontId="44" fillId="3" borderId="50" xfId="0" applyFont="1" applyFill="1" applyBorder="1" applyAlignment="1">
      <alignment horizontal="center" vertical="center" textRotation="90"/>
    </xf>
    <xf numFmtId="0" fontId="44" fillId="3" borderId="59" xfId="0" applyFont="1" applyFill="1" applyBorder="1" applyAlignment="1">
      <alignment horizontal="center" vertical="center" textRotation="90"/>
    </xf>
    <xf numFmtId="0" fontId="6" fillId="0" borderId="40" xfId="0" applyFont="1" applyFill="1" applyBorder="1" applyAlignment="1" applyProtection="1">
      <alignment horizontal="center" vertical="center"/>
    </xf>
    <xf numFmtId="0" fontId="6" fillId="0" borderId="75" xfId="0" applyFont="1" applyFill="1" applyBorder="1" applyAlignment="1" applyProtection="1">
      <alignment horizontal="center" vertical="center"/>
    </xf>
    <xf numFmtId="49" fontId="7" fillId="6" borderId="75" xfId="0" applyNumberFormat="1" applyFont="1" applyFill="1" applyBorder="1" applyAlignment="1" applyProtection="1">
      <alignment horizontal="center" vertical="center" shrinkToFit="1"/>
      <protection hidden="1"/>
    </xf>
    <xf numFmtId="0" fontId="7" fillId="6" borderId="75" xfId="0" applyFont="1" applyFill="1" applyBorder="1" applyAlignment="1" applyProtection="1">
      <alignment horizontal="center" vertical="center" shrinkToFit="1"/>
      <protection hidden="1"/>
    </xf>
    <xf numFmtId="0" fontId="6" fillId="0" borderId="40" xfId="0" applyFont="1" applyFill="1" applyBorder="1" applyAlignment="1" applyProtection="1">
      <alignment horizontal="center" vertical="center"/>
      <protection hidden="1"/>
    </xf>
    <xf numFmtId="0" fontId="6" fillId="0" borderId="75" xfId="0" applyFont="1" applyFill="1" applyBorder="1" applyAlignment="1" applyProtection="1">
      <alignment horizontal="center" vertical="center"/>
      <protection hidden="1"/>
    </xf>
    <xf numFmtId="0" fontId="35" fillId="6" borderId="38" xfId="0" applyFont="1" applyFill="1" applyBorder="1" applyAlignment="1" applyProtection="1">
      <alignment horizontal="center"/>
    </xf>
    <xf numFmtId="49" fontId="35" fillId="6" borderId="75" xfId="0" applyNumberFormat="1" applyFont="1" applyFill="1" applyBorder="1" applyAlignment="1" applyProtection="1">
      <alignment horizontal="center"/>
    </xf>
    <xf numFmtId="0" fontId="35" fillId="6" borderId="75" xfId="0" applyFont="1" applyFill="1" applyBorder="1" applyAlignment="1" applyProtection="1">
      <alignment horizontal="center"/>
    </xf>
    <xf numFmtId="0" fontId="35" fillId="6" borderId="41" xfId="0" applyFont="1" applyFill="1" applyBorder="1" applyAlignment="1" applyProtection="1">
      <alignment horizontal="center"/>
    </xf>
    <xf numFmtId="0" fontId="21" fillId="0" borderId="75" xfId="0" applyFont="1" applyFill="1" applyBorder="1" applyAlignment="1" applyProtection="1">
      <alignment horizontal="center"/>
    </xf>
    <xf numFmtId="0" fontId="44" fillId="23" borderId="9" xfId="0" applyFont="1" applyFill="1" applyBorder="1" applyAlignment="1">
      <alignment horizontal="center" vertical="center"/>
    </xf>
    <xf numFmtId="0" fontId="44" fillId="23" borderId="10" xfId="0" applyFont="1" applyFill="1" applyBorder="1" applyAlignment="1">
      <alignment horizontal="center" vertical="center"/>
    </xf>
    <xf numFmtId="0" fontId="44" fillId="23" borderId="81" xfId="0" applyFont="1" applyFill="1" applyBorder="1" applyAlignment="1">
      <alignment horizontal="center" vertical="center"/>
    </xf>
    <xf numFmtId="0" fontId="35" fillId="6" borderId="96" xfId="0" applyFont="1" applyFill="1" applyBorder="1" applyAlignment="1">
      <alignment horizontal="center"/>
    </xf>
    <xf numFmtId="0" fontId="35" fillId="6" borderId="127" xfId="0" applyFont="1" applyFill="1" applyBorder="1" applyAlignment="1">
      <alignment horizontal="center"/>
    </xf>
    <xf numFmtId="0" fontId="44" fillId="0" borderId="95" xfId="0" applyFont="1" applyBorder="1" applyAlignment="1" applyProtection="1">
      <alignment horizontal="center" vertical="top"/>
      <protection hidden="1"/>
    </xf>
    <xf numFmtId="0" fontId="44" fillId="0" borderId="96" xfId="0" applyFont="1" applyBorder="1" applyAlignment="1" applyProtection="1">
      <alignment horizontal="center" vertical="top"/>
      <protection hidden="1"/>
    </xf>
    <xf numFmtId="0" fontId="44" fillId="0" borderId="127" xfId="0" applyFont="1" applyBorder="1" applyAlignment="1" applyProtection="1">
      <alignment horizontal="center" vertical="top"/>
      <protection hidden="1"/>
    </xf>
    <xf numFmtId="0" fontId="44" fillId="2" borderId="61"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83" xfId="0" applyFont="1" applyFill="1" applyBorder="1" applyAlignment="1">
      <alignment horizontal="center" vertical="center"/>
    </xf>
    <xf numFmtId="0" fontId="44" fillId="23" borderId="61" xfId="0" applyFont="1" applyFill="1" applyBorder="1" applyAlignment="1">
      <alignment horizontal="center" vertical="center"/>
    </xf>
    <xf numFmtId="0" fontId="44" fillId="23" borderId="7" xfId="0" applyFont="1" applyFill="1" applyBorder="1" applyAlignment="1">
      <alignment horizontal="center" vertical="center"/>
    </xf>
    <xf numFmtId="0" fontId="44" fillId="23" borderId="83" xfId="0" applyFont="1" applyFill="1" applyBorder="1" applyAlignment="1">
      <alignment horizontal="center" vertical="center"/>
    </xf>
    <xf numFmtId="0" fontId="44" fillId="3" borderId="124" xfId="0" applyFont="1" applyFill="1" applyBorder="1" applyAlignment="1">
      <alignment horizontal="center" vertical="center" textRotation="90"/>
    </xf>
    <xf numFmtId="0" fontId="44" fillId="3" borderId="125" xfId="0" applyFont="1" applyFill="1" applyBorder="1" applyAlignment="1">
      <alignment horizontal="center" vertical="center" textRotation="90"/>
    </xf>
    <xf numFmtId="0" fontId="44" fillId="3" borderId="126" xfId="0" applyFont="1" applyFill="1" applyBorder="1" applyAlignment="1">
      <alignment horizontal="center" vertical="center" textRotation="90"/>
    </xf>
    <xf numFmtId="0" fontId="44" fillId="4" borderId="95" xfId="0" applyFont="1" applyFill="1" applyBorder="1" applyAlignment="1">
      <alignment horizontal="center" vertical="center" textRotation="90"/>
    </xf>
    <xf numFmtId="0" fontId="44" fillId="4" borderId="96" xfId="0" applyFont="1" applyFill="1" applyBorder="1" applyAlignment="1">
      <alignment horizontal="center" vertical="center" textRotation="90"/>
    </xf>
    <xf numFmtId="0" fontId="44" fillId="4" borderId="127" xfId="0" applyFont="1" applyFill="1" applyBorder="1" applyAlignment="1">
      <alignment horizontal="center" vertical="center" textRotation="90"/>
    </xf>
    <xf numFmtId="0" fontId="76" fillId="19" borderId="0" xfId="0" applyFont="1" applyFill="1" applyAlignment="1" applyProtection="1">
      <alignment horizontal="center"/>
    </xf>
    <xf numFmtId="0" fontId="63" fillId="19" borderId="0" xfId="0" applyFont="1" applyFill="1" applyAlignment="1" applyProtection="1">
      <alignment horizontal="center"/>
    </xf>
    <xf numFmtId="0" fontId="63" fillId="19" borderId="0" xfId="0" applyFont="1" applyFill="1" applyAlignment="1" applyProtection="1">
      <alignment horizontal="left"/>
    </xf>
  </cellXfs>
  <cellStyles count="6">
    <cellStyle name="Hyperlink" xfId="1" builtinId="8"/>
    <cellStyle name="Normal" xfId="0" builtinId="0"/>
    <cellStyle name="Normal 2" xfId="2"/>
    <cellStyle name="Normal 2 2" xfId="3"/>
    <cellStyle name="Normal 3" xfId="4"/>
    <cellStyle name="Normal 4" xfId="5"/>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border>
        <right style="thin">
          <color theme="0"/>
        </right>
        <top style="thin">
          <color theme="0"/>
        </top>
        <bottom style="thin">
          <color theme="0"/>
        </bottom>
      </border>
    </dxf>
    <dxf>
      <font>
        <color rgb="FF9C0006"/>
      </font>
      <fill>
        <patternFill>
          <bgColor rgb="FFFFC7CE"/>
        </patternFill>
      </fill>
    </dxf>
    <dxf>
      <font>
        <color theme="0"/>
      </font>
      <fill>
        <patternFill patternType="none">
          <bgColor indexed="65"/>
        </patternFill>
      </fill>
      <border>
        <left/>
        <right/>
        <top/>
        <bottom/>
      </border>
    </dxf>
    <dxf>
      <font>
        <color theme="0"/>
      </font>
      <fill>
        <patternFill patternType="none">
          <bgColor indexed="65"/>
        </patternFill>
      </fill>
    </dxf>
    <dxf>
      <font>
        <color theme="0"/>
      </font>
    </dxf>
    <dxf>
      <font>
        <color theme="0"/>
      </font>
      <fill>
        <patternFill patternType="solid">
          <fgColor theme="0"/>
          <bgColor auto="1"/>
        </patternFill>
      </fill>
      <border>
        <left/>
        <right/>
        <top/>
        <bottom/>
        <vertical/>
        <horizontal/>
      </border>
    </dxf>
    <dxf>
      <font>
        <color theme="5" tint="0.79998168889431442"/>
      </font>
    </dxf>
    <dxf>
      <font>
        <color theme="5" tint="0.39994506668294322"/>
      </font>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5" tint="0.39994506668294322"/>
      </font>
      <fill>
        <patternFill>
          <bgColor theme="5" tint="0.39994506668294322"/>
        </patternFill>
      </fill>
    </dxf>
    <dxf>
      <font>
        <color theme="0"/>
      </font>
      <fill>
        <patternFill>
          <bgColor theme="0"/>
        </patternFill>
      </fill>
      <border>
        <left style="thin">
          <color theme="0"/>
        </left>
        <right style="thin">
          <color theme="0"/>
        </right>
        <top style="thin">
          <color theme="0"/>
        </top>
        <bottom style="thin">
          <color theme="0"/>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6</xdr:row>
      <xdr:rowOff>38100</xdr:rowOff>
    </xdr:from>
    <xdr:to>
      <xdr:col>32</xdr:col>
      <xdr:colOff>19050</xdr:colOff>
      <xdr:row>8</xdr:row>
      <xdr:rowOff>28575</xdr:rowOff>
    </xdr:to>
    <xdr:pic>
      <xdr:nvPicPr>
        <xdr:cNvPr id="7199" name="صورة 1"/>
        <xdr:cNvPicPr>
          <a:picLocks noChangeAspect="1"/>
        </xdr:cNvPicPr>
      </xdr:nvPicPr>
      <xdr:blipFill>
        <a:blip xmlns:r="http://schemas.openxmlformats.org/officeDocument/2006/relationships" r:embed="rId1"/>
        <a:srcRect/>
        <a:stretch>
          <a:fillRect/>
        </a:stretch>
      </xdr:blipFill>
      <xdr:spPr bwMode="auto">
        <a:xfrm>
          <a:off x="153114375" y="1695450"/>
          <a:ext cx="0" cy="809625"/>
        </a:xfrm>
        <a:prstGeom prst="rect">
          <a:avLst/>
        </a:prstGeom>
        <a:noFill/>
        <a:ln w="9525">
          <a:noFill/>
          <a:miter lim="800000"/>
          <a:headEnd/>
          <a:tailEnd/>
        </a:ln>
      </xdr:spPr>
    </xdr:pic>
    <xdr:clientData/>
  </xdr:twoCellAnchor>
  <xdr:twoCellAnchor editAs="oneCell">
    <xdr:from>
      <xdr:col>32</xdr:col>
      <xdr:colOff>19050</xdr:colOff>
      <xdr:row>6</xdr:row>
      <xdr:rowOff>38100</xdr:rowOff>
    </xdr:from>
    <xdr:to>
      <xdr:col>32</xdr:col>
      <xdr:colOff>19050</xdr:colOff>
      <xdr:row>8</xdr:row>
      <xdr:rowOff>28575</xdr:rowOff>
    </xdr:to>
    <xdr:pic>
      <xdr:nvPicPr>
        <xdr:cNvPr id="7200" name="صورة 2"/>
        <xdr:cNvPicPr>
          <a:picLocks noChangeAspect="1"/>
        </xdr:cNvPicPr>
      </xdr:nvPicPr>
      <xdr:blipFill>
        <a:blip xmlns:r="http://schemas.openxmlformats.org/officeDocument/2006/relationships" r:embed="rId1"/>
        <a:srcRect/>
        <a:stretch>
          <a:fillRect/>
        </a:stretch>
      </xdr:blipFill>
      <xdr:spPr bwMode="auto">
        <a:xfrm>
          <a:off x="153114375" y="1695450"/>
          <a:ext cx="0" cy="809625"/>
        </a:xfrm>
        <a:prstGeom prst="rect">
          <a:avLst/>
        </a:prstGeom>
        <a:noFill/>
        <a:ln w="9525">
          <a:noFill/>
          <a:miter lim="800000"/>
          <a:headEnd/>
          <a:tailEnd/>
        </a:ln>
      </xdr:spPr>
    </xdr:pic>
    <xdr:clientData/>
  </xdr:twoCellAnchor>
  <xdr:twoCellAnchor editAs="oneCell">
    <xdr:from>
      <xdr:col>32</xdr:col>
      <xdr:colOff>19050</xdr:colOff>
      <xdr:row>7</xdr:row>
      <xdr:rowOff>38100</xdr:rowOff>
    </xdr:from>
    <xdr:to>
      <xdr:col>32</xdr:col>
      <xdr:colOff>19050</xdr:colOff>
      <xdr:row>9</xdr:row>
      <xdr:rowOff>190500</xdr:rowOff>
    </xdr:to>
    <xdr:pic>
      <xdr:nvPicPr>
        <xdr:cNvPr id="7201" name="صورة 3"/>
        <xdr:cNvPicPr>
          <a:picLocks noChangeAspect="1"/>
        </xdr:cNvPicPr>
      </xdr:nvPicPr>
      <xdr:blipFill>
        <a:blip xmlns:r="http://schemas.openxmlformats.org/officeDocument/2006/relationships" r:embed="rId1"/>
        <a:srcRect/>
        <a:stretch>
          <a:fillRect/>
        </a:stretch>
      </xdr:blipFill>
      <xdr:spPr bwMode="auto">
        <a:xfrm>
          <a:off x="153114375" y="2105025"/>
          <a:ext cx="0"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Users/ss/Desktop/My%20Documents/&#1575;&#1604;&#1578;&#1617;&#1606;&#1586;&#1610;&#1604;&#1575;&#1578;/&#1575;&#1587;&#1578;&#1605;&#1575;&#1585;&#1607;%20&#1576;&#1585;&#1606;&#1575;&#1605;&#1580;%20&#1575;&#1604;&#1605;&#1581;&#1575;&#1587;&#1576;&#1607;.xlsx" TargetMode="External"/><Relationship Id="rId2" Type="http://schemas.openxmlformats.org/officeDocument/2006/relationships/hyperlink" Target="mailto:leg.ol@damasuniv.edu.sy" TargetMode="External"/><Relationship Id="rId1" Type="http://schemas.openxmlformats.org/officeDocument/2006/relationships/hyperlink" Target="../../../Users/ss/Desktop/My%20Documents/&#1575;&#1604;&#1578;&#1617;&#1606;&#1586;&#1610;&#1604;&#1575;&#1578;/&#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Users/ss/Desktop/My%20Documents/&#1575;&#1604;&#1578;&#1617;&#1606;&#1586;&#1610;&#1604;&#1575;&#1578;/&#1587;&#1580;&#1604;%20&#1575;&#1604;&#1605;&#1587;&#1580;&#1604;&#1610;&#1606;%20&#1575;&#1604;&#1583;&#1585;&#1575;&#1587;&#1575;&#1578;%20&#1575;&#1604;&#1602;&#1575;&#1606;&#1608;&#1606;&#1610;&#1607;.xls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U27"/>
  <sheetViews>
    <sheetView showGridLines="0" showRowColHeaders="0" rightToLeft="1" workbookViewId="0">
      <selection activeCell="K23" sqref="J22:U23"/>
    </sheetView>
  </sheetViews>
  <sheetFormatPr defaultRowHeight="14.25"/>
  <cols>
    <col min="1" max="1" width="2.25" customWidth="1"/>
    <col min="2" max="2" width="4.5" customWidth="1"/>
    <col min="7" max="7" width="12.75" customWidth="1"/>
    <col min="8" max="8" width="18.875" customWidth="1"/>
    <col min="9" max="10" width="9" customWidth="1"/>
    <col min="11" max="11" width="2.75" customWidth="1"/>
    <col min="13" max="13" width="9" customWidth="1"/>
    <col min="14" max="15" width="3.5" customWidth="1"/>
    <col min="17" max="17" width="8.875" customWidth="1"/>
    <col min="18" max="18" width="2.125" customWidth="1"/>
    <col min="19" max="19" width="2" customWidth="1"/>
    <col min="20" max="20" width="5.5" customWidth="1"/>
    <col min="21" max="21" width="5" customWidth="1"/>
  </cols>
  <sheetData>
    <row r="1" spans="1:21" ht="24" thickBot="1">
      <c r="B1" s="317" t="s">
        <v>191</v>
      </c>
      <c r="C1" s="317"/>
      <c r="D1" s="317"/>
      <c r="E1" s="317"/>
      <c r="F1" s="317"/>
      <c r="G1" s="317"/>
      <c r="H1" s="317"/>
      <c r="I1" s="317"/>
      <c r="J1" s="317"/>
      <c r="K1" s="317"/>
      <c r="L1" s="317"/>
      <c r="M1" s="317"/>
      <c r="N1" s="317"/>
      <c r="O1" s="317"/>
      <c r="P1" s="317"/>
      <c r="Q1" s="317"/>
      <c r="R1" s="317"/>
      <c r="S1" s="317"/>
      <c r="T1" s="317"/>
      <c r="U1" s="317"/>
    </row>
    <row r="2" spans="1:21" ht="19.5" thickTop="1" thickBot="1">
      <c r="B2" s="328" t="s">
        <v>192</v>
      </c>
      <c r="C2" s="328"/>
      <c r="D2" s="328"/>
      <c r="E2" s="328"/>
      <c r="F2" s="328"/>
      <c r="G2" s="328"/>
      <c r="H2" s="328"/>
      <c r="I2" s="217"/>
      <c r="J2" s="318" t="s">
        <v>193</v>
      </c>
      <c r="K2" s="319"/>
      <c r="L2" s="319"/>
      <c r="M2" s="319"/>
      <c r="N2" s="319"/>
      <c r="O2" s="319"/>
      <c r="P2" s="319"/>
      <c r="Q2" s="319"/>
      <c r="R2" s="319"/>
      <c r="S2" s="319"/>
      <c r="T2" s="319"/>
      <c r="U2" s="320"/>
    </row>
    <row r="3" spans="1:21" ht="18.75" thickBot="1">
      <c r="A3" s="218">
        <v>1</v>
      </c>
      <c r="B3" s="329" t="s">
        <v>194</v>
      </c>
      <c r="C3" s="330"/>
      <c r="D3" s="331" t="s">
        <v>195</v>
      </c>
      <c r="E3" s="331"/>
      <c r="F3" s="331"/>
      <c r="G3" s="331"/>
      <c r="H3" s="332"/>
      <c r="J3" s="321"/>
      <c r="K3" s="322"/>
      <c r="L3" s="322"/>
      <c r="M3" s="322"/>
      <c r="N3" s="322"/>
      <c r="O3" s="322"/>
      <c r="P3" s="322"/>
      <c r="Q3" s="322"/>
      <c r="R3" s="322"/>
      <c r="S3" s="322"/>
      <c r="T3" s="322"/>
      <c r="U3" s="323"/>
    </row>
    <row r="4" spans="1:21" ht="18">
      <c r="A4" s="218"/>
      <c r="B4" s="325" t="s">
        <v>207</v>
      </c>
      <c r="C4" s="326"/>
      <c r="D4" s="326"/>
      <c r="E4" s="326"/>
      <c r="F4" s="326"/>
      <c r="G4" s="326"/>
      <c r="H4" s="327"/>
      <c r="J4" s="304" t="s">
        <v>223</v>
      </c>
      <c r="K4" s="305"/>
      <c r="L4" s="305"/>
      <c r="M4" s="324"/>
      <c r="N4" s="324"/>
      <c r="O4" s="302"/>
      <c r="P4" s="302"/>
      <c r="Q4" s="302"/>
      <c r="R4" s="302"/>
      <c r="S4" s="302"/>
      <c r="T4" s="303"/>
    </row>
    <row r="5" spans="1:21" ht="2.25" customHeight="1" thickBot="1">
      <c r="A5" s="218"/>
      <c r="B5" s="233"/>
      <c r="C5" s="234"/>
      <c r="D5" s="234"/>
      <c r="E5" s="234"/>
      <c r="F5" s="234"/>
      <c r="G5" s="234"/>
      <c r="H5" s="235"/>
      <c r="J5" s="219"/>
      <c r="K5" s="220"/>
      <c r="L5" s="220"/>
      <c r="M5" s="220"/>
      <c r="N5" s="220"/>
      <c r="O5" s="220"/>
      <c r="P5" s="220"/>
      <c r="Q5" s="220"/>
      <c r="R5" s="220"/>
      <c r="S5" s="220"/>
      <c r="T5" s="221"/>
    </row>
    <row r="6" spans="1:21" ht="18">
      <c r="A6" s="218"/>
      <c r="B6" s="291" t="s">
        <v>196</v>
      </c>
      <c r="C6" s="292"/>
      <c r="D6" s="292"/>
      <c r="E6" s="292"/>
      <c r="F6" s="292"/>
      <c r="G6" s="292"/>
      <c r="H6" s="222" t="s">
        <v>197</v>
      </c>
      <c r="J6" s="304" t="s">
        <v>224</v>
      </c>
      <c r="K6" s="305"/>
      <c r="L6" s="305"/>
      <c r="M6" s="305"/>
      <c r="N6" s="305"/>
      <c r="O6" s="305"/>
      <c r="P6" s="305"/>
      <c r="Q6" s="305"/>
      <c r="R6" s="306"/>
      <c r="S6" s="306"/>
      <c r="T6" s="307"/>
    </row>
    <row r="7" spans="1:21" ht="18.75" thickBot="1">
      <c r="A7" s="218"/>
      <c r="B7" s="293" t="s">
        <v>208</v>
      </c>
      <c r="C7" s="294"/>
      <c r="D7" s="294"/>
      <c r="E7" s="294"/>
      <c r="F7" s="294"/>
      <c r="G7" s="294"/>
      <c r="H7" s="295"/>
      <c r="J7" s="308"/>
      <c r="K7" s="309"/>
      <c r="L7" s="309"/>
      <c r="M7" s="309"/>
      <c r="N7" s="309"/>
      <c r="O7" s="309"/>
      <c r="P7" s="309"/>
      <c r="Q7" s="309"/>
      <c r="R7" s="309"/>
      <c r="S7" s="309"/>
      <c r="T7" s="310"/>
    </row>
    <row r="8" spans="1:21" ht="2.25" customHeight="1" thickBot="1">
      <c r="A8" s="218"/>
      <c r="J8" s="311"/>
      <c r="K8" s="312"/>
      <c r="L8" s="312"/>
      <c r="M8" s="312"/>
      <c r="N8" s="312"/>
      <c r="O8" s="312"/>
      <c r="P8" s="312"/>
      <c r="Q8" s="269"/>
      <c r="R8" s="223"/>
      <c r="S8" s="223"/>
      <c r="T8" s="221"/>
    </row>
    <row r="9" spans="1:21" ht="18">
      <c r="A9" s="218">
        <v>2</v>
      </c>
      <c r="B9" s="299" t="s">
        <v>198</v>
      </c>
      <c r="C9" s="300"/>
      <c r="D9" s="300"/>
      <c r="E9" s="300"/>
      <c r="F9" s="300"/>
      <c r="G9" s="300"/>
      <c r="H9" s="301"/>
      <c r="J9" s="304" t="s">
        <v>225</v>
      </c>
      <c r="K9" s="305"/>
      <c r="L9" s="305"/>
      <c r="M9" s="305"/>
      <c r="N9" s="305"/>
      <c r="O9" s="305"/>
      <c r="P9" s="305"/>
      <c r="Q9" s="305"/>
      <c r="R9" s="305"/>
      <c r="S9" s="305"/>
      <c r="T9" s="313"/>
      <c r="U9" s="224"/>
    </row>
    <row r="10" spans="1:21" ht="18.75" thickBot="1">
      <c r="A10" s="218"/>
      <c r="B10" s="296" t="s">
        <v>199</v>
      </c>
      <c r="C10" s="297"/>
      <c r="D10" s="297"/>
      <c r="E10" s="297"/>
      <c r="F10" s="297"/>
      <c r="G10" s="297"/>
      <c r="H10" s="298"/>
      <c r="I10" s="224"/>
      <c r="J10" s="268" t="s">
        <v>200</v>
      </c>
      <c r="K10" s="316"/>
      <c r="L10" s="316"/>
      <c r="M10" s="314"/>
      <c r="N10" s="314"/>
      <c r="O10" s="314"/>
      <c r="P10" s="314"/>
      <c r="Q10" s="314"/>
      <c r="R10" s="314"/>
      <c r="S10" s="314"/>
      <c r="T10" s="315"/>
    </row>
    <row r="11" spans="1:21" ht="18.75" thickBot="1">
      <c r="A11" s="218"/>
      <c r="B11" s="343" t="s">
        <v>201</v>
      </c>
      <c r="C11" s="344"/>
      <c r="D11" s="344"/>
      <c r="E11" s="344"/>
      <c r="F11" s="344"/>
      <c r="G11" s="344"/>
      <c r="H11" s="345"/>
      <c r="I11" s="225"/>
      <c r="J11" s="236" t="s">
        <v>226</v>
      </c>
      <c r="K11" s="237"/>
      <c r="L11" s="237"/>
      <c r="M11" s="237"/>
      <c r="N11" s="237"/>
      <c r="O11" s="237"/>
      <c r="P11" s="237"/>
      <c r="Q11" s="361"/>
      <c r="R11" s="361"/>
      <c r="S11" s="361"/>
      <c r="T11" s="362"/>
    </row>
    <row r="12" spans="1:21" ht="2.25" customHeight="1" thickBot="1">
      <c r="A12" s="218"/>
      <c r="C12" s="226"/>
      <c r="D12" s="226"/>
      <c r="E12" s="226"/>
      <c r="F12" s="226"/>
      <c r="G12" s="226"/>
      <c r="J12" s="238"/>
      <c r="K12" s="239"/>
      <c r="L12" s="239"/>
      <c r="M12" s="239"/>
      <c r="N12" s="239"/>
      <c r="O12" s="239"/>
      <c r="P12" s="239"/>
      <c r="Q12" s="356"/>
      <c r="R12" s="356"/>
      <c r="S12" s="356"/>
      <c r="T12" s="357"/>
    </row>
    <row r="13" spans="1:21" ht="18.75" thickBot="1">
      <c r="A13" s="218">
        <v>3</v>
      </c>
      <c r="B13" s="339" t="s">
        <v>202</v>
      </c>
      <c r="C13" s="340"/>
      <c r="D13" s="340"/>
      <c r="E13" s="340"/>
      <c r="F13" s="340"/>
      <c r="G13" s="341" t="s">
        <v>203</v>
      </c>
      <c r="H13" s="342"/>
      <c r="J13" s="363"/>
      <c r="K13" s="314"/>
      <c r="L13" s="314"/>
      <c r="M13" s="314"/>
      <c r="N13" s="314"/>
      <c r="O13" s="314"/>
      <c r="P13" s="314"/>
      <c r="Q13" s="314"/>
      <c r="R13" s="314"/>
      <c r="S13" s="314"/>
      <c r="T13" s="315"/>
    </row>
    <row r="14" spans="1:21" ht="2.25" customHeight="1" thickBot="1">
      <c r="A14" s="218"/>
      <c r="J14" s="227"/>
      <c r="K14" s="228"/>
      <c r="L14" s="228"/>
      <c r="M14" s="228"/>
      <c r="N14" s="228"/>
      <c r="O14" s="228"/>
      <c r="P14" s="228"/>
      <c r="Q14" s="228"/>
      <c r="R14" s="228"/>
      <c r="S14" s="228"/>
      <c r="T14" s="229"/>
    </row>
    <row r="15" spans="1:21" ht="22.5" customHeight="1">
      <c r="A15" s="218">
        <v>4</v>
      </c>
      <c r="B15" s="333" t="s">
        <v>250</v>
      </c>
      <c r="C15" s="334"/>
      <c r="D15" s="334"/>
      <c r="E15" s="334"/>
      <c r="F15" s="334"/>
      <c r="G15" s="334"/>
      <c r="H15" s="335"/>
      <c r="J15" s="354" t="s">
        <v>227</v>
      </c>
      <c r="K15" s="355"/>
      <c r="L15" s="355"/>
      <c r="M15" s="355"/>
      <c r="N15" s="355"/>
      <c r="O15" s="355"/>
      <c r="P15" s="355"/>
      <c r="Q15" s="355"/>
      <c r="R15" s="355"/>
      <c r="S15" s="356"/>
      <c r="T15" s="357"/>
    </row>
    <row r="16" spans="1:21" ht="18.75" customHeight="1" thickBot="1">
      <c r="A16" s="218"/>
      <c r="B16" s="336"/>
      <c r="C16" s="337"/>
      <c r="D16" s="337"/>
      <c r="E16" s="337"/>
      <c r="F16" s="337"/>
      <c r="G16" s="337"/>
      <c r="H16" s="338"/>
      <c r="J16" s="358" t="s">
        <v>228</v>
      </c>
      <c r="K16" s="359"/>
      <c r="L16" s="359"/>
      <c r="M16" s="359"/>
      <c r="N16" s="359"/>
      <c r="O16" s="359"/>
      <c r="P16" s="359"/>
      <c r="Q16" s="359"/>
      <c r="R16" s="359"/>
      <c r="S16" s="359"/>
      <c r="T16" s="360"/>
    </row>
    <row r="17" spans="1:21" ht="16.5" customHeight="1" thickTop="1">
      <c r="A17" s="218"/>
      <c r="B17" s="351" t="s">
        <v>214</v>
      </c>
      <c r="C17" s="352"/>
      <c r="D17" s="352"/>
      <c r="E17" s="352"/>
      <c r="F17" s="352"/>
      <c r="G17" s="352"/>
      <c r="H17" s="353"/>
      <c r="J17" s="347" t="s">
        <v>205</v>
      </c>
      <c r="K17" s="347"/>
      <c r="L17" s="347"/>
      <c r="M17" s="347"/>
      <c r="N17" s="347"/>
      <c r="O17" s="347"/>
      <c r="P17" s="347"/>
      <c r="Q17" s="347"/>
      <c r="R17" s="347"/>
      <c r="S17" s="347"/>
      <c r="T17" s="347"/>
      <c r="U17" s="347"/>
    </row>
    <row r="18" spans="1:21" ht="21" customHeight="1" thickBot="1">
      <c r="A18" s="218"/>
      <c r="B18" s="348" t="s">
        <v>204</v>
      </c>
      <c r="C18" s="349"/>
      <c r="D18" s="349"/>
      <c r="E18" s="349"/>
      <c r="F18" s="349"/>
      <c r="G18" s="349"/>
      <c r="H18" s="350"/>
      <c r="J18" s="347"/>
      <c r="K18" s="347"/>
      <c r="L18" s="347"/>
      <c r="M18" s="347"/>
      <c r="N18" s="347"/>
      <c r="O18" s="347"/>
      <c r="P18" s="347"/>
      <c r="Q18" s="347"/>
      <c r="R18" s="347"/>
      <c r="S18" s="347"/>
      <c r="T18" s="347"/>
      <c r="U18" s="347"/>
    </row>
    <row r="19" spans="1:21" ht="3" customHeight="1" thickBot="1">
      <c r="A19" s="218"/>
      <c r="B19" s="230"/>
      <c r="C19" s="230"/>
      <c r="D19" s="230"/>
      <c r="E19" s="230"/>
      <c r="F19" s="230"/>
      <c r="G19" s="230"/>
      <c r="H19" s="230"/>
      <c r="J19" s="375"/>
      <c r="K19" s="375"/>
      <c r="L19" s="375"/>
      <c r="M19" s="375"/>
      <c r="N19" s="375"/>
      <c r="O19" s="375"/>
      <c r="P19" s="375"/>
      <c r="Q19" s="375"/>
      <c r="R19" s="375"/>
      <c r="S19" s="375"/>
      <c r="T19" s="375"/>
      <c r="U19" s="375"/>
    </row>
    <row r="20" spans="1:21" ht="21.75" customHeight="1">
      <c r="A20" s="218">
        <v>5</v>
      </c>
      <c r="B20" s="376" t="s">
        <v>221</v>
      </c>
      <c r="C20" s="377"/>
      <c r="D20" s="377"/>
      <c r="E20" s="377"/>
      <c r="F20" s="377"/>
      <c r="G20" s="377"/>
      <c r="H20" s="378"/>
      <c r="J20" s="375"/>
      <c r="K20" s="375"/>
      <c r="L20" s="375"/>
      <c r="M20" s="375"/>
      <c r="N20" s="375"/>
      <c r="O20" s="375"/>
      <c r="P20" s="375"/>
      <c r="Q20" s="375"/>
      <c r="R20" s="375"/>
      <c r="S20" s="375"/>
      <c r="T20" s="375"/>
      <c r="U20" s="375"/>
    </row>
    <row r="21" spans="1:21" ht="21.75" customHeight="1">
      <c r="B21" s="379"/>
      <c r="C21" s="380"/>
      <c r="D21" s="380"/>
      <c r="E21" s="380"/>
      <c r="F21" s="380"/>
      <c r="G21" s="380"/>
      <c r="H21" s="381"/>
      <c r="J21" s="375"/>
      <c r="K21" s="375"/>
      <c r="L21" s="375"/>
      <c r="M21" s="375"/>
      <c r="N21" s="375"/>
      <c r="O21" s="375"/>
      <c r="P21" s="375"/>
      <c r="Q21" s="375"/>
      <c r="R21" s="375"/>
      <c r="S21" s="375"/>
      <c r="T21" s="375"/>
      <c r="U21" s="375"/>
    </row>
    <row r="22" spans="1:21" ht="21.75" customHeight="1">
      <c r="B22" s="379"/>
      <c r="C22" s="380"/>
      <c r="D22" s="380"/>
      <c r="E22" s="380"/>
      <c r="F22" s="380"/>
      <c r="G22" s="380"/>
      <c r="H22" s="381"/>
      <c r="J22" s="374"/>
      <c r="K22" s="374"/>
      <c r="L22" s="374"/>
      <c r="M22" s="374"/>
      <c r="N22" s="374"/>
      <c r="O22" s="374"/>
      <c r="P22" s="261"/>
      <c r="Q22" s="373"/>
      <c r="R22" s="373"/>
      <c r="S22" s="373"/>
      <c r="T22" s="373"/>
      <c r="U22" s="373"/>
    </row>
    <row r="23" spans="1:21" ht="21.75" customHeight="1" thickBot="1">
      <c r="B23" s="382"/>
      <c r="C23" s="383"/>
      <c r="D23" s="383"/>
      <c r="E23" s="383"/>
      <c r="F23" s="383"/>
      <c r="G23" s="383"/>
      <c r="H23" s="384"/>
      <c r="J23" s="261"/>
      <c r="K23" s="385"/>
      <c r="L23" s="385"/>
      <c r="M23" s="385"/>
      <c r="N23" s="262"/>
      <c r="O23" s="346"/>
      <c r="P23" s="346"/>
      <c r="Q23" s="346"/>
      <c r="R23" s="262"/>
      <c r="S23" s="346"/>
      <c r="T23" s="346"/>
      <c r="U23" s="346"/>
    </row>
    <row r="24" spans="1:21" ht="3.75" customHeight="1" thickBot="1"/>
    <row r="25" spans="1:21" ht="14.25" customHeight="1">
      <c r="B25" s="364"/>
      <c r="C25" s="365"/>
      <c r="D25" s="365"/>
      <c r="E25" s="365"/>
      <c r="F25" s="365"/>
      <c r="G25" s="365"/>
      <c r="H25" s="365"/>
      <c r="I25" s="365"/>
      <c r="J25" s="365"/>
      <c r="K25" s="365"/>
      <c r="L25" s="365"/>
      <c r="M25" s="365"/>
      <c r="N25" s="365"/>
      <c r="O25" s="365"/>
      <c r="P25" s="365"/>
      <c r="Q25" s="365"/>
      <c r="R25" s="365"/>
      <c r="S25" s="365"/>
      <c r="T25" s="365"/>
      <c r="U25" s="366"/>
    </row>
    <row r="26" spans="1:21" ht="15" customHeight="1">
      <c r="B26" s="367"/>
      <c r="C26" s="368"/>
      <c r="D26" s="368"/>
      <c r="E26" s="368"/>
      <c r="F26" s="368"/>
      <c r="G26" s="368"/>
      <c r="H26" s="368"/>
      <c r="I26" s="368"/>
      <c r="J26" s="368"/>
      <c r="K26" s="368"/>
      <c r="L26" s="368"/>
      <c r="M26" s="368"/>
      <c r="N26" s="368"/>
      <c r="O26" s="368"/>
      <c r="P26" s="368"/>
      <c r="Q26" s="368"/>
      <c r="R26" s="368"/>
      <c r="S26" s="368"/>
      <c r="T26" s="368"/>
      <c r="U26" s="369"/>
    </row>
    <row r="27" spans="1:21" ht="36.75" customHeight="1" thickBot="1">
      <c r="B27" s="370"/>
      <c r="C27" s="371"/>
      <c r="D27" s="371"/>
      <c r="E27" s="371"/>
      <c r="F27" s="371"/>
      <c r="G27" s="371"/>
      <c r="H27" s="371"/>
      <c r="I27" s="371"/>
      <c r="J27" s="371"/>
      <c r="K27" s="371"/>
      <c r="L27" s="371"/>
      <c r="M27" s="371"/>
      <c r="N27" s="371"/>
      <c r="O27" s="371"/>
      <c r="P27" s="371"/>
      <c r="Q27" s="371"/>
      <c r="R27" s="371"/>
      <c r="S27" s="371"/>
      <c r="T27" s="371"/>
      <c r="U27" s="372"/>
    </row>
  </sheetData>
  <sheetProtection password="CC21" sheet="1" objects="1" scenarios="1"/>
  <mergeCells count="40">
    <mergeCell ref="B25:U27"/>
    <mergeCell ref="Q22:U22"/>
    <mergeCell ref="J22:O22"/>
    <mergeCell ref="J19:U21"/>
    <mergeCell ref="B20:H23"/>
    <mergeCell ref="K23:M23"/>
    <mergeCell ref="S23:U23"/>
    <mergeCell ref="B15:H16"/>
    <mergeCell ref="B13:F13"/>
    <mergeCell ref="G13:H13"/>
    <mergeCell ref="B11:H11"/>
    <mergeCell ref="O23:Q23"/>
    <mergeCell ref="J17:U18"/>
    <mergeCell ref="B18:H18"/>
    <mergeCell ref="B17:H17"/>
    <mergeCell ref="J15:R15"/>
    <mergeCell ref="S15:T15"/>
    <mergeCell ref="J16:T16"/>
    <mergeCell ref="Q11:T12"/>
    <mergeCell ref="J13:T13"/>
    <mergeCell ref="B1:U1"/>
    <mergeCell ref="J2:U3"/>
    <mergeCell ref="M4:N4"/>
    <mergeCell ref="B4:H4"/>
    <mergeCell ref="J4:L4"/>
    <mergeCell ref="B2:H2"/>
    <mergeCell ref="B3:C3"/>
    <mergeCell ref="D3:H3"/>
    <mergeCell ref="B6:G6"/>
    <mergeCell ref="B7:H7"/>
    <mergeCell ref="B10:H10"/>
    <mergeCell ref="B9:H9"/>
    <mergeCell ref="O4:T4"/>
    <mergeCell ref="J6:Q6"/>
    <mergeCell ref="R6:T6"/>
    <mergeCell ref="J7:T7"/>
    <mergeCell ref="J8:P8"/>
    <mergeCell ref="J9:T9"/>
    <mergeCell ref="M10:T10"/>
    <mergeCell ref="K10:L10"/>
  </mergeCells>
  <hyperlinks>
    <hyperlink ref="G13" r:id="rId1" location="الإستمارة!A1"/>
    <hyperlink ref="B17" r:id="rId2"/>
    <hyperlink ref="G13:H13" location="الإستمارة!Q1" display="الإستمارة وإطبع منها أربعة نسخ"/>
    <hyperlink ref="H6" location="ورقة3!B2" display="التنويه أو تعديل البيانات"/>
    <hyperlink ref="B3" r:id="rId3" location="'إدخال البيانات'!D2" display="المخصص"/>
    <hyperlink ref="R11:T12" location="'إدخال البيانات'!I1" display="اضغط  هنا"/>
    <hyperlink ref="T15" location="'إدخال البيانات'!D1" display="اضغط هنا"/>
    <hyperlink ref="J16:T16" location="'إدخال البيانات'!C1" display="اضغط هنا واختر نوع الحسم"/>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ورقة4"/>
  <dimension ref="A1:AJ55"/>
  <sheetViews>
    <sheetView rightToLeft="1" tabSelected="1" topLeftCell="B1" zoomScale="82" zoomScaleNormal="82" workbookViewId="0">
      <selection activeCell="D4" activeCellId="6" sqref="K3:M3 V2 AA2:AB2 AD2:AF2 AD3:AF3 AA3:AB3 D4:G4"/>
    </sheetView>
  </sheetViews>
  <sheetFormatPr defaultRowHeight="14.25" customHeight="1"/>
  <cols>
    <col min="1" max="1" width="8.125" style="37" hidden="1" customWidth="1"/>
    <col min="2" max="2" width="8.5" style="37" customWidth="1"/>
    <col min="3" max="3" width="14.125" style="37" customWidth="1"/>
    <col min="4" max="4" width="5" style="37" customWidth="1"/>
    <col min="5" max="5" width="3.5" style="37" customWidth="1"/>
    <col min="6" max="6" width="4.5" style="37" customWidth="1"/>
    <col min="7" max="7" width="3.875" style="37" bestFit="1" customWidth="1"/>
    <col min="8" max="8" width="3.25" style="37" customWidth="1"/>
    <col min="9" max="9" width="1.875" style="37" customWidth="1"/>
    <col min="10" max="10" width="0.125" style="37" customWidth="1"/>
    <col min="11" max="11" width="4.875" style="37" bestFit="1" customWidth="1"/>
    <col min="12" max="12" width="9.375" style="37" customWidth="1"/>
    <col min="13" max="13" width="6.5" style="37" customWidth="1"/>
    <col min="14" max="14" width="4.5" style="37" customWidth="1"/>
    <col min="15" max="15" width="3.625" style="37" customWidth="1"/>
    <col min="16" max="16" width="3.375" style="37" customWidth="1"/>
    <col min="17" max="17" width="0.875" style="37" customWidth="1"/>
    <col min="18" max="18" width="0.125" style="37" customWidth="1"/>
    <col min="19" max="19" width="5" style="37" customWidth="1"/>
    <col min="20" max="20" width="6.875" style="37" bestFit="1" customWidth="1"/>
    <col min="21" max="21" width="7.25" style="37" customWidth="1"/>
    <col min="22" max="22" width="13.5" style="37" customWidth="1"/>
    <col min="23" max="23" width="3.625" style="37" customWidth="1"/>
    <col min="24" max="24" width="3.75" style="37" customWidth="1"/>
    <col min="25" max="25" width="1.375" style="37" customWidth="1"/>
    <col min="26" max="26" width="13.25" style="37" hidden="1" customWidth="1"/>
    <col min="27" max="27" width="4.875" style="37" bestFit="1" customWidth="1"/>
    <col min="28" max="28" width="7.875" style="37" bestFit="1" customWidth="1"/>
    <col min="29" max="29" width="8.125" style="37" bestFit="1" customWidth="1"/>
    <col min="30" max="30" width="4.875" style="37" customWidth="1"/>
    <col min="31" max="31" width="3.875" style="37" customWidth="1"/>
    <col min="32" max="32" width="4.25" style="37" customWidth="1"/>
    <col min="33" max="33" width="5" style="37" customWidth="1"/>
    <col min="34" max="34" width="6.25" style="37" customWidth="1"/>
    <col min="35" max="35" width="9.375" style="37" customWidth="1"/>
    <col min="36" max="16384" width="9" style="37"/>
  </cols>
  <sheetData>
    <row r="1" spans="1:36" s="57" customFormat="1" ht="21" customHeight="1" thickBot="1">
      <c r="A1" s="117"/>
      <c r="B1" s="271" t="s">
        <v>229</v>
      </c>
      <c r="C1" s="272"/>
      <c r="D1" s="273">
        <f>IF(C1="حسم النقابة أو الاعاقة",4,0)</f>
        <v>0</v>
      </c>
      <c r="E1" s="485"/>
      <c r="F1" s="485"/>
      <c r="G1" s="485"/>
      <c r="H1" s="485"/>
      <c r="I1" s="274">
        <f>IF(C1="حسم العسكري",3,0)</f>
        <v>0</v>
      </c>
      <c r="J1" s="274"/>
      <c r="K1" s="274"/>
      <c r="L1" s="485"/>
      <c r="M1" s="485"/>
      <c r="N1" s="486">
        <f>IF(C1="ذوو الشهداء والجرحى","نعم",0)</f>
        <v>0</v>
      </c>
      <c r="O1" s="486"/>
      <c r="P1" s="487"/>
      <c r="Q1" s="487"/>
      <c r="R1" s="487"/>
      <c r="S1" s="487"/>
      <c r="T1" s="282" t="s">
        <v>247</v>
      </c>
      <c r="U1" s="193"/>
      <c r="V1" s="215" t="s">
        <v>248</v>
      </c>
      <c r="W1" s="475"/>
      <c r="X1" s="475"/>
      <c r="Y1" s="475"/>
      <c r="Z1" s="192"/>
      <c r="AA1" s="476"/>
      <c r="AB1" s="476"/>
      <c r="AC1" s="193"/>
      <c r="AD1" s="477"/>
      <c r="AE1" s="477"/>
      <c r="AF1" s="477"/>
      <c r="AG1" s="193"/>
      <c r="AH1" s="232"/>
      <c r="AI1" s="56"/>
      <c r="AJ1" s="56"/>
    </row>
    <row r="2" spans="1:36" s="60" customFormat="1" ht="21" customHeight="1" thickTop="1" thickBot="1">
      <c r="A2" s="58"/>
      <c r="B2" s="488" t="s">
        <v>15</v>
      </c>
      <c r="C2" s="488"/>
      <c r="D2" s="489"/>
      <c r="E2" s="489"/>
      <c r="F2" s="489"/>
      <c r="G2" s="490" t="s">
        <v>3</v>
      </c>
      <c r="H2" s="490"/>
      <c r="I2" s="490"/>
      <c r="J2" s="59"/>
      <c r="K2" s="494" t="b">
        <f>IF(ورقة3!A2&lt;&gt;0,IF(ورقة3!B2&lt;&gt;"",ورقة3!D2,VLOOKUP($D$2,ورقة2!$A$1:U29000,2,0)))</f>
        <v>0</v>
      </c>
      <c r="L2" s="494"/>
      <c r="M2" s="494"/>
      <c r="N2" s="495" t="s">
        <v>4</v>
      </c>
      <c r="O2" s="495"/>
      <c r="P2" s="501" t="b">
        <f>IF(ورقة3!A2&gt;0,IF(ورقة3!E2&lt;&gt;"",ورقة3!E2,VLOOKUP($D$2,ورقة2!$A$1:U29000,3,0)))</f>
        <v>0</v>
      </c>
      <c r="Q2" s="501"/>
      <c r="R2" s="501"/>
      <c r="S2" s="501"/>
      <c r="T2" s="493" t="s">
        <v>5</v>
      </c>
      <c r="U2" s="493"/>
      <c r="V2" s="288"/>
      <c r="W2" s="478" t="s">
        <v>16</v>
      </c>
      <c r="X2" s="478"/>
      <c r="Y2" s="478"/>
      <c r="Z2" s="59"/>
      <c r="AA2" s="479"/>
      <c r="AB2" s="479"/>
      <c r="AC2" s="194" t="s">
        <v>66</v>
      </c>
      <c r="AD2" s="480"/>
      <c r="AE2" s="480"/>
      <c r="AF2" s="480"/>
      <c r="AG2" s="481"/>
      <c r="AH2" s="481"/>
      <c r="AI2" s="277">
        <f>IF(C1="بطل الجمهورية",2,0)</f>
        <v>0</v>
      </c>
      <c r="AJ2" s="56"/>
    </row>
    <row r="3" spans="1:36" s="60" customFormat="1" ht="21" customHeight="1" thickTop="1" thickBot="1">
      <c r="A3" s="61"/>
      <c r="B3" s="488" t="s">
        <v>46</v>
      </c>
      <c r="C3" s="488"/>
      <c r="D3" s="497" t="e">
        <f>VLOOKUP($D$2,ورقة2!A1:U29000,9,0)</f>
        <v>#N/A</v>
      </c>
      <c r="E3" s="497"/>
      <c r="F3" s="497"/>
      <c r="G3" s="498" t="s">
        <v>33</v>
      </c>
      <c r="H3" s="498"/>
      <c r="I3" s="498"/>
      <c r="K3" s="499"/>
      <c r="L3" s="499"/>
      <c r="M3" s="499"/>
      <c r="N3" s="491" t="s">
        <v>32</v>
      </c>
      <c r="O3" s="491"/>
      <c r="P3" s="500" t="b">
        <f>IF(ورقة3!A2&gt;0,IF(ورقة3!G2&lt;&gt;"",ورقة3!G2,VLOOKUP($D$2,ورقة2!A1:U29000,5,0)))</f>
        <v>0</v>
      </c>
      <c r="Q3" s="500"/>
      <c r="R3" s="500"/>
      <c r="S3" s="500"/>
      <c r="T3" s="496" t="s">
        <v>67</v>
      </c>
      <c r="U3" s="496"/>
      <c r="V3" s="253" t="b">
        <f>IF(ورقة3!A2&gt;0,IF(ورقة3!L2&lt;&gt;"",ورقة3!L2,VLOOKUP($D$2,ورقة2!A1:U29000,10,0)))</f>
        <v>0</v>
      </c>
      <c r="W3" s="491" t="s">
        <v>7</v>
      </c>
      <c r="X3" s="491"/>
      <c r="Y3" s="491"/>
      <c r="Z3" s="254"/>
      <c r="AA3" s="492"/>
      <c r="AB3" s="492"/>
      <c r="AC3" s="61" t="s">
        <v>31</v>
      </c>
      <c r="AD3" s="467"/>
      <c r="AE3" s="467"/>
      <c r="AF3" s="467"/>
      <c r="AG3" s="482"/>
      <c r="AH3" s="482"/>
      <c r="AI3" s="278">
        <f>IF(C1="الطلاب الاوائل",1,0)</f>
        <v>0</v>
      </c>
      <c r="AJ3" s="56"/>
    </row>
    <row r="4" spans="1:36" s="60" customFormat="1" ht="21" customHeight="1" thickBot="1">
      <c r="A4" s="240"/>
      <c r="B4" s="397" t="s">
        <v>109</v>
      </c>
      <c r="C4" s="397"/>
      <c r="D4" s="411"/>
      <c r="E4" s="412"/>
      <c r="F4" s="412"/>
      <c r="G4" s="412"/>
      <c r="H4" s="413" t="s">
        <v>215</v>
      </c>
      <c r="I4" s="413"/>
      <c r="J4" s="413"/>
      <c r="K4" s="413"/>
      <c r="L4" s="414"/>
      <c r="M4" s="414"/>
      <c r="N4" s="386" t="s">
        <v>216</v>
      </c>
      <c r="O4" s="386"/>
      <c r="P4" s="387"/>
      <c r="Q4" s="388"/>
      <c r="R4" s="388"/>
      <c r="S4" s="388"/>
      <c r="T4" s="388"/>
      <c r="U4" s="241" t="s">
        <v>217</v>
      </c>
      <c r="V4" s="284"/>
      <c r="W4" s="483" t="s">
        <v>86</v>
      </c>
      <c r="X4" s="483"/>
      <c r="Y4" s="483"/>
      <c r="Z4" s="242"/>
      <c r="AA4" s="484"/>
      <c r="AB4" s="484"/>
      <c r="AC4" s="484"/>
      <c r="AD4" s="484"/>
      <c r="AE4" s="484"/>
      <c r="AF4" s="484"/>
      <c r="AG4" s="484"/>
      <c r="AH4" s="484"/>
      <c r="AI4" s="484"/>
      <c r="AJ4" s="56"/>
    </row>
    <row r="5" spans="1:36" ht="23.25" customHeight="1" thickTop="1" thickBot="1">
      <c r="A5" s="395" t="str">
        <f>IF(D2&lt;&gt;"","مقررات السنة الأولى","في حال لم تكن معلوماتك كاملة أو صحيحة اضغط على التنويه")</f>
        <v>في حال لم تكن معلوماتك كاملة أو صحيحة اضغط على التنويه</v>
      </c>
      <c r="B5" s="395"/>
      <c r="C5" s="395"/>
      <c r="D5" s="395"/>
      <c r="E5" s="395"/>
      <c r="F5" s="395"/>
      <c r="G5" s="395"/>
      <c r="H5" s="395"/>
      <c r="I5" s="395"/>
      <c r="J5" s="395"/>
      <c r="K5" s="395"/>
      <c r="L5" s="395"/>
      <c r="M5" s="395"/>
      <c r="N5" s="395"/>
      <c r="O5" s="395"/>
      <c r="P5" s="396"/>
      <c r="Q5" s="158"/>
      <c r="R5" s="82"/>
      <c r="S5" s="468" t="str">
        <f>IF(D2&lt;&gt;"","مقررات السنة الثالثة","لاترسل الملف إلى عنوان البريد المخصص اكثر من مرة تحت طائلة إلغاء التسجيل")</f>
        <v>لاترسل الملف إلى عنوان البريد المخصص اكثر من مرة تحت طائلة إلغاء التسجيل</v>
      </c>
      <c r="T5" s="469"/>
      <c r="U5" s="469"/>
      <c r="V5" s="470"/>
      <c r="W5" s="470"/>
      <c r="X5" s="470"/>
      <c r="Y5" s="470"/>
      <c r="Z5" s="470"/>
      <c r="AA5" s="470"/>
      <c r="AB5" s="470"/>
      <c r="AC5" s="470"/>
      <c r="AD5" s="470"/>
      <c r="AE5" s="470"/>
      <c r="AF5" s="470"/>
      <c r="AG5" s="466" t="s">
        <v>105</v>
      </c>
      <c r="AH5" s="466"/>
      <c r="AI5" s="282"/>
      <c r="AJ5" s="99"/>
    </row>
    <row r="6" spans="1:36" ht="23.25" customHeight="1" thickBot="1">
      <c r="A6" s="389" t="s">
        <v>2</v>
      </c>
      <c r="B6" s="389"/>
      <c r="C6" s="389"/>
      <c r="D6" s="389"/>
      <c r="E6" s="389"/>
      <c r="F6" s="390"/>
      <c r="G6" s="38" t="s">
        <v>8</v>
      </c>
      <c r="H6" s="38" t="s">
        <v>9</v>
      </c>
      <c r="I6" s="139"/>
      <c r="J6" s="84"/>
      <c r="K6" s="391" t="s">
        <v>12</v>
      </c>
      <c r="L6" s="389"/>
      <c r="M6" s="389"/>
      <c r="N6" s="390"/>
      <c r="O6" s="38" t="s">
        <v>10</v>
      </c>
      <c r="P6" s="38" t="s">
        <v>11</v>
      </c>
      <c r="Q6" s="160"/>
      <c r="R6" s="39"/>
      <c r="S6" s="392" t="s">
        <v>19</v>
      </c>
      <c r="T6" s="393"/>
      <c r="U6" s="393"/>
      <c r="V6" s="394"/>
      <c r="W6" s="38" t="s">
        <v>8</v>
      </c>
      <c r="X6" s="38" t="s">
        <v>9</v>
      </c>
      <c r="Y6" s="459"/>
      <c r="Z6" s="40"/>
      <c r="AA6" s="392" t="s">
        <v>12</v>
      </c>
      <c r="AB6" s="393"/>
      <c r="AC6" s="393"/>
      <c r="AD6" s="394"/>
      <c r="AE6" s="38" t="s">
        <v>8</v>
      </c>
      <c r="AF6" s="38" t="s">
        <v>9</v>
      </c>
      <c r="AG6" s="464" t="s">
        <v>102</v>
      </c>
      <c r="AH6" s="465"/>
      <c r="AI6" s="232"/>
      <c r="AJ6" s="99"/>
    </row>
    <row r="7" spans="1:36" ht="32.25" customHeight="1">
      <c r="A7" s="41" t="b">
        <f t="shared" ref="A7:A13" si="0">IF(G7=1,IF($D$1=4,4000,IF($I$1=3,2500,IF($N$1="نعم",500,5000))),IF(H7=1,IF($D$1=4,(IF($I$1=3,2500,IF($D$1=4,5000,5000))),IF($D$1=4,5000,IF($I$1=3,2500,IF($N$1="نعم",500,5000))))))</f>
        <v>0</v>
      </c>
      <c r="B7" s="144">
        <v>41</v>
      </c>
      <c r="C7" s="402" t="s">
        <v>112</v>
      </c>
      <c r="D7" s="402"/>
      <c r="E7" s="402"/>
      <c r="F7" s="403"/>
      <c r="G7" s="54"/>
      <c r="H7" s="35"/>
      <c r="I7" s="140"/>
      <c r="J7" s="32" t="b">
        <f t="shared" ref="J7:J12" si="1">IF(O7=1,IF($D$1=4,4000,IF($I$1=3,2500,IF($N$1="نعم",500,5000))),IF(P7=1,IF($D$1=4,(IF($I$1=3,2500,IF($D$1=4,5000,5000))),IF($D$1=4,5000,IF($I$1=3,2500,IF($N$1="نعم",500,5000))))))</f>
        <v>0</v>
      </c>
      <c r="K7" s="144">
        <v>47</v>
      </c>
      <c r="L7" s="408" t="s">
        <v>146</v>
      </c>
      <c r="M7" s="408"/>
      <c r="N7" s="409"/>
      <c r="O7" s="54"/>
      <c r="P7" s="35"/>
      <c r="Q7" s="462"/>
      <c r="R7" s="93" t="b">
        <f t="shared" ref="R7:R12" si="2">IF(W7=1,IF($D$1=4,4000,IF($I$1=3,2500,IF($N$1="نعم",500,5000))),IF(X7=1,IF($D$1=4,(IF($I$1=3,2500,IF($D$1=4,5000,5000))),IF($D$1=4,5000,IF($I$1=3,2500,IF($N$1="نعم",500,5000))))))</f>
        <v>0</v>
      </c>
      <c r="S7" s="141">
        <v>63</v>
      </c>
      <c r="T7" s="430" t="s">
        <v>129</v>
      </c>
      <c r="U7" s="431"/>
      <c r="V7" s="432"/>
      <c r="W7" s="55"/>
      <c r="X7" s="36"/>
      <c r="Y7" s="460"/>
      <c r="Z7" s="34" t="b">
        <f t="shared" ref="Z7:Z12" si="3">IF(AE7=1,IF($D$1=4,4000,IF($I$1=3,2500,IF($N$1="نعم",500,5000))),IF(AF7=1,IF($D$1=4,(IF($I$1=3,2500,IF($D$1=4,5000,5000))),IF($D$1=4,5000,IF($I$1=3,2500,IF($N$1="نعم",500,5000))))))</f>
        <v>0</v>
      </c>
      <c r="AA7" s="141">
        <v>69</v>
      </c>
      <c r="AB7" s="430" t="s">
        <v>134</v>
      </c>
      <c r="AC7" s="431"/>
      <c r="AD7" s="432"/>
      <c r="AE7" s="55"/>
      <c r="AF7" s="36"/>
      <c r="AG7" s="62"/>
      <c r="AH7" s="62"/>
      <c r="AI7" s="62"/>
      <c r="AJ7" s="99"/>
    </row>
    <row r="8" spans="1:36" ht="32.25" customHeight="1">
      <c r="A8" s="41" t="b">
        <f t="shared" si="0"/>
        <v>0</v>
      </c>
      <c r="B8" s="145">
        <v>42</v>
      </c>
      <c r="C8" s="404" t="s">
        <v>113</v>
      </c>
      <c r="D8" s="404"/>
      <c r="E8" s="404"/>
      <c r="F8" s="405"/>
      <c r="G8" s="55"/>
      <c r="H8" s="36"/>
      <c r="I8" s="140"/>
      <c r="J8" s="32" t="b">
        <f t="shared" si="1"/>
        <v>0</v>
      </c>
      <c r="K8" s="145">
        <v>48</v>
      </c>
      <c r="L8" s="406" t="s">
        <v>119</v>
      </c>
      <c r="M8" s="406"/>
      <c r="N8" s="410"/>
      <c r="O8" s="55"/>
      <c r="P8" s="36"/>
      <c r="Q8" s="462"/>
      <c r="R8" s="93" t="b">
        <f t="shared" si="2"/>
        <v>0</v>
      </c>
      <c r="S8" s="142">
        <v>64</v>
      </c>
      <c r="T8" s="436" t="s">
        <v>130</v>
      </c>
      <c r="U8" s="437"/>
      <c r="V8" s="438"/>
      <c r="W8" s="55"/>
      <c r="X8" s="36"/>
      <c r="Y8" s="460"/>
      <c r="Z8" s="34" t="b">
        <f t="shared" si="3"/>
        <v>0</v>
      </c>
      <c r="AA8" s="142">
        <v>70</v>
      </c>
      <c r="AB8" s="436" t="s">
        <v>135</v>
      </c>
      <c r="AC8" s="437"/>
      <c r="AD8" s="438"/>
      <c r="AE8" s="55"/>
      <c r="AF8" s="36"/>
      <c r="AG8" s="471" t="s">
        <v>209</v>
      </c>
      <c r="AH8" s="472"/>
      <c r="AI8" s="472"/>
      <c r="AJ8" s="99"/>
    </row>
    <row r="9" spans="1:36" ht="19.5" customHeight="1">
      <c r="A9" s="41" t="b">
        <f t="shared" si="0"/>
        <v>0</v>
      </c>
      <c r="B9" s="145">
        <v>43</v>
      </c>
      <c r="C9" s="406" t="s">
        <v>114</v>
      </c>
      <c r="D9" s="406"/>
      <c r="E9" s="406"/>
      <c r="F9" s="407"/>
      <c r="G9" s="55"/>
      <c r="H9" s="36"/>
      <c r="I9" s="140"/>
      <c r="J9" s="32" t="b">
        <f t="shared" si="1"/>
        <v>0</v>
      </c>
      <c r="K9" s="145">
        <v>49</v>
      </c>
      <c r="L9" s="406" t="s">
        <v>120</v>
      </c>
      <c r="M9" s="406"/>
      <c r="N9" s="410"/>
      <c r="O9" s="55"/>
      <c r="P9" s="36"/>
      <c r="Q9" s="462"/>
      <c r="R9" s="93" t="b">
        <f t="shared" si="2"/>
        <v>0</v>
      </c>
      <c r="S9" s="142">
        <v>65</v>
      </c>
      <c r="T9" s="436" t="s">
        <v>131</v>
      </c>
      <c r="U9" s="437"/>
      <c r="V9" s="438"/>
      <c r="W9" s="55"/>
      <c r="X9" s="36"/>
      <c r="Y9" s="460"/>
      <c r="Z9" s="34" t="b">
        <f t="shared" si="3"/>
        <v>0</v>
      </c>
      <c r="AA9" s="142">
        <v>71</v>
      </c>
      <c r="AB9" s="436" t="s">
        <v>136</v>
      </c>
      <c r="AC9" s="437"/>
      <c r="AD9" s="438"/>
      <c r="AE9" s="55"/>
      <c r="AF9" s="36"/>
      <c r="AG9" s="473" t="s">
        <v>210</v>
      </c>
      <c r="AH9" s="474"/>
      <c r="AI9" s="474"/>
      <c r="AJ9" s="99"/>
    </row>
    <row r="10" spans="1:36" ht="30.75" customHeight="1">
      <c r="A10" s="41" t="b">
        <f t="shared" si="0"/>
        <v>0</v>
      </c>
      <c r="B10" s="145">
        <v>44</v>
      </c>
      <c r="C10" s="406" t="s">
        <v>115</v>
      </c>
      <c r="D10" s="406"/>
      <c r="E10" s="406"/>
      <c r="F10" s="407"/>
      <c r="G10" s="55"/>
      <c r="H10" s="36"/>
      <c r="I10" s="140"/>
      <c r="J10" s="32" t="b">
        <f t="shared" si="1"/>
        <v>0</v>
      </c>
      <c r="K10" s="145">
        <v>50</v>
      </c>
      <c r="L10" s="406" t="s">
        <v>121</v>
      </c>
      <c r="M10" s="406"/>
      <c r="N10" s="410"/>
      <c r="O10" s="55"/>
      <c r="P10" s="36"/>
      <c r="Q10" s="462"/>
      <c r="R10" s="93" t="b">
        <f t="shared" si="2"/>
        <v>0</v>
      </c>
      <c r="S10" s="142">
        <v>66</v>
      </c>
      <c r="T10" s="439" t="s">
        <v>132</v>
      </c>
      <c r="U10" s="440"/>
      <c r="V10" s="441"/>
      <c r="W10" s="55"/>
      <c r="X10" s="36"/>
      <c r="Y10" s="460"/>
      <c r="Z10" s="34" t="b">
        <f t="shared" si="3"/>
        <v>0</v>
      </c>
      <c r="AA10" s="142">
        <v>72</v>
      </c>
      <c r="AB10" s="439" t="s">
        <v>137</v>
      </c>
      <c r="AC10" s="440"/>
      <c r="AD10" s="441"/>
      <c r="AE10" s="55"/>
      <c r="AF10" s="36"/>
      <c r="AG10" s="473"/>
      <c r="AH10" s="474"/>
      <c r="AI10" s="474"/>
      <c r="AJ10" s="99"/>
    </row>
    <row r="11" spans="1:36" ht="19.5" customHeight="1">
      <c r="A11" s="41" t="b">
        <f t="shared" si="0"/>
        <v>0</v>
      </c>
      <c r="B11" s="145">
        <v>45</v>
      </c>
      <c r="C11" s="404" t="s">
        <v>116</v>
      </c>
      <c r="D11" s="404"/>
      <c r="E11" s="404"/>
      <c r="F11" s="405"/>
      <c r="G11" s="55"/>
      <c r="H11" s="36"/>
      <c r="I11" s="140"/>
      <c r="J11" s="32" t="b">
        <f t="shared" si="1"/>
        <v>0</v>
      </c>
      <c r="K11" s="145">
        <v>51</v>
      </c>
      <c r="L11" s="406" t="s">
        <v>122</v>
      </c>
      <c r="M11" s="406"/>
      <c r="N11" s="410"/>
      <c r="O11" s="55"/>
      <c r="P11" s="36"/>
      <c r="Q11" s="462"/>
      <c r="R11" s="93" t="b">
        <f t="shared" si="2"/>
        <v>0</v>
      </c>
      <c r="S11" s="142">
        <v>67</v>
      </c>
      <c r="T11" s="436" t="s">
        <v>133</v>
      </c>
      <c r="U11" s="437"/>
      <c r="V11" s="438"/>
      <c r="W11" s="55"/>
      <c r="X11" s="36"/>
      <c r="Y11" s="460"/>
      <c r="Z11" s="34" t="b">
        <f t="shared" si="3"/>
        <v>0</v>
      </c>
      <c r="AA11" s="142">
        <v>73</v>
      </c>
      <c r="AB11" s="436" t="s">
        <v>122</v>
      </c>
      <c r="AC11" s="437"/>
      <c r="AD11" s="438"/>
      <c r="AE11" s="55"/>
      <c r="AF11" s="36"/>
      <c r="AG11" s="458" t="s">
        <v>206</v>
      </c>
      <c r="AH11" s="458"/>
      <c r="AI11" s="458"/>
      <c r="AJ11" s="99"/>
    </row>
    <row r="12" spans="1:36" ht="30" customHeight="1" thickBot="1">
      <c r="A12" s="41" t="b">
        <f t="shared" si="0"/>
        <v>0</v>
      </c>
      <c r="B12" s="167">
        <v>46</v>
      </c>
      <c r="C12" s="415" t="s">
        <v>117</v>
      </c>
      <c r="D12" s="416"/>
      <c r="E12" s="416"/>
      <c r="F12" s="417"/>
      <c r="G12" s="55"/>
      <c r="H12" s="36"/>
      <c r="I12" s="140"/>
      <c r="J12" s="32" t="b">
        <f t="shared" si="1"/>
        <v>0</v>
      </c>
      <c r="K12" s="143" t="e">
        <f>VLOOKUP($L$12,ورقة1!$E$3:$F$8,2,0)</f>
        <v>#N/A</v>
      </c>
      <c r="L12" s="420" t="s">
        <v>154</v>
      </c>
      <c r="M12" s="420"/>
      <c r="N12" s="421"/>
      <c r="O12" s="208"/>
      <c r="P12" s="209"/>
      <c r="Q12" s="159"/>
      <c r="R12" s="93" t="b">
        <f t="shared" si="2"/>
        <v>0</v>
      </c>
      <c r="S12" s="143">
        <v>68</v>
      </c>
      <c r="T12" s="398" t="s">
        <v>145</v>
      </c>
      <c r="U12" s="399"/>
      <c r="V12" s="400"/>
      <c r="W12" s="208"/>
      <c r="X12" s="209"/>
      <c r="Y12" s="460"/>
      <c r="Z12" s="34" t="b">
        <f t="shared" si="3"/>
        <v>0</v>
      </c>
      <c r="AA12" s="143" t="e">
        <f>VLOOKUP($AB$12,ورقة1!$K$3:$L$10,2,0)</f>
        <v>#N/A</v>
      </c>
      <c r="AB12" s="420" t="s">
        <v>154</v>
      </c>
      <c r="AC12" s="420"/>
      <c r="AD12" s="421"/>
      <c r="AE12" s="208"/>
      <c r="AF12" s="209"/>
      <c r="AG12" s="458"/>
      <c r="AH12" s="458"/>
      <c r="AI12" s="458"/>
      <c r="AJ12" s="99"/>
    </row>
    <row r="13" spans="1:36" ht="19.5" customHeight="1" thickBot="1">
      <c r="A13" s="41" t="b">
        <f t="shared" si="0"/>
        <v>0</v>
      </c>
      <c r="B13" s="166">
        <v>101</v>
      </c>
      <c r="C13" s="418" t="s">
        <v>118</v>
      </c>
      <c r="D13" s="418"/>
      <c r="E13" s="418"/>
      <c r="F13" s="419"/>
      <c r="G13" s="55"/>
      <c r="H13" s="36"/>
      <c r="I13" s="140"/>
      <c r="K13" s="161"/>
      <c r="L13" s="162"/>
      <c r="M13" s="162"/>
      <c r="N13" s="163"/>
      <c r="O13" s="55"/>
      <c r="P13" s="36"/>
      <c r="Q13" s="195"/>
      <c r="R13" s="44"/>
      <c r="S13" s="207"/>
      <c r="T13" s="52"/>
      <c r="U13" s="52"/>
      <c r="V13" s="52"/>
      <c r="W13" s="164"/>
      <c r="X13" s="48"/>
      <c r="Y13" s="461"/>
      <c r="Z13" s="50"/>
      <c r="AA13" s="165"/>
      <c r="AB13" s="52"/>
      <c r="AC13" s="52"/>
      <c r="AD13" s="52"/>
      <c r="AE13" s="164"/>
      <c r="AF13" s="48"/>
      <c r="AG13" s="458"/>
      <c r="AH13" s="458"/>
      <c r="AI13" s="458"/>
      <c r="AJ13" s="99"/>
    </row>
    <row r="14" spans="1:36" ht="27.75" hidden="1" customHeight="1" thickBot="1">
      <c r="A14" s="41">
        <f>SUM(A7:A13)</f>
        <v>0</v>
      </c>
      <c r="B14" s="42"/>
      <c r="C14" s="81"/>
      <c r="D14" s="81"/>
      <c r="E14" s="81"/>
      <c r="F14" s="81"/>
      <c r="G14" s="55"/>
      <c r="H14" s="36"/>
      <c r="I14" s="140"/>
      <c r="J14" s="32">
        <f>SUM(J7:J12)</f>
        <v>0</v>
      </c>
      <c r="K14" s="33"/>
      <c r="L14" s="134"/>
      <c r="M14" s="134"/>
      <c r="N14" s="134"/>
      <c r="O14" s="55"/>
      <c r="P14" s="36"/>
      <c r="Q14" s="160"/>
      <c r="R14" s="44">
        <f>SUM(R7:R12)</f>
        <v>0</v>
      </c>
      <c r="S14" s="45"/>
      <c r="T14" s="46"/>
      <c r="U14" s="46"/>
      <c r="V14" s="46"/>
      <c r="W14" s="47"/>
      <c r="X14" s="48"/>
      <c r="Y14" s="49"/>
      <c r="Z14" s="50">
        <f>SUM(Z7:Z12)</f>
        <v>0</v>
      </c>
      <c r="AA14" s="46"/>
      <c r="AB14" s="46"/>
      <c r="AC14" s="46"/>
      <c r="AD14" s="46"/>
      <c r="AE14" s="47"/>
      <c r="AF14" s="48"/>
      <c r="AG14" s="458"/>
      <c r="AH14" s="458"/>
      <c r="AI14" s="458"/>
      <c r="AJ14" s="99"/>
    </row>
    <row r="15" spans="1:36" ht="20.25" customHeight="1" thickBot="1">
      <c r="A15" s="395" t="s">
        <v>23</v>
      </c>
      <c r="B15" s="395"/>
      <c r="C15" s="395"/>
      <c r="D15" s="395"/>
      <c r="E15" s="395"/>
      <c r="F15" s="395"/>
      <c r="G15" s="395"/>
      <c r="H15" s="395"/>
      <c r="I15" s="395"/>
      <c r="J15" s="395"/>
      <c r="K15" s="395"/>
      <c r="L15" s="395"/>
      <c r="M15" s="395"/>
      <c r="N15" s="395"/>
      <c r="O15" s="395"/>
      <c r="P15" s="396"/>
      <c r="Q15" s="160"/>
      <c r="R15" s="82"/>
      <c r="S15" s="401" t="s">
        <v>14</v>
      </c>
      <c r="T15" s="395"/>
      <c r="U15" s="395"/>
      <c r="V15" s="395"/>
      <c r="W15" s="395"/>
      <c r="X15" s="395"/>
      <c r="Y15" s="395"/>
      <c r="Z15" s="395"/>
      <c r="AA15" s="395"/>
      <c r="AB15" s="395"/>
      <c r="AC15" s="395"/>
      <c r="AD15" s="395"/>
      <c r="AE15" s="395"/>
      <c r="AF15" s="395"/>
      <c r="AG15" s="458"/>
      <c r="AH15" s="458"/>
      <c r="AI15" s="458"/>
      <c r="AJ15" s="99"/>
    </row>
    <row r="16" spans="1:36" ht="34.5" customHeight="1">
      <c r="A16" s="41" t="b">
        <f t="shared" ref="A16:A22" si="4">IF(G16=1,IF($D$1=4,4000,IF($I$1=3,2500,IF($N$1="نعم",500,5000))),IF(H16=1,IF($D$1=4,(IF($I$1=3,2500,IF($D$1=4,5000,5000))),IF($D$1=4,5000,IF($I$1=3,2500,IF($N$1="نعم",500,5000))))))</f>
        <v>0</v>
      </c>
      <c r="B16" s="144">
        <v>52</v>
      </c>
      <c r="C16" s="402" t="s">
        <v>123</v>
      </c>
      <c r="D16" s="402"/>
      <c r="E16" s="402"/>
      <c r="F16" s="403"/>
      <c r="G16" s="168"/>
      <c r="H16" s="169"/>
      <c r="I16" s="170"/>
      <c r="J16" s="171" t="b">
        <f t="shared" ref="J16:J22" si="5">IF(O16=1,IF($D$1=4,4000,IF($I$1=3,2500,IF($N$1="نعم",500,5000))),IF(P16=1,IF($D$1=4,(IF($I$1=3,2500,IF($D$1=4,5000,5000))),IF($D$1=4,5000,IF($I$1=3,2500,IF($N$1="نعم",500,5000))))))</f>
        <v>0</v>
      </c>
      <c r="K16" s="144">
        <v>58</v>
      </c>
      <c r="L16" s="402" t="s">
        <v>127</v>
      </c>
      <c r="M16" s="402"/>
      <c r="N16" s="425"/>
      <c r="O16" s="172"/>
      <c r="P16" s="169"/>
      <c r="Q16" s="463"/>
      <c r="R16" s="173" t="b">
        <f t="shared" ref="R16:R21" si="6">IF(W16=1,IF($D$1=4,4000,IF($I$1=3,2500,IF($N$1="نعم",500,5000))),IF(X16=1,IF($D$1=4,(IF($I$1=3,2500,IF($D$1=4,5000,5000))),IF($D$1=4,5000,IF($I$1=3,2500,IF($N$1="نعم",500,5000))))))</f>
        <v>0</v>
      </c>
      <c r="S16" s="141">
        <v>74</v>
      </c>
      <c r="T16" s="430" t="s">
        <v>138</v>
      </c>
      <c r="U16" s="431"/>
      <c r="V16" s="432"/>
      <c r="W16" s="172"/>
      <c r="X16" s="169"/>
      <c r="Y16" s="448"/>
      <c r="Z16" s="173" t="b">
        <f t="shared" ref="Z16:Z21" si="7">IF(AE16=1,IF($D$1=4,4000,IF($I$1=3,2500,IF($N$1="نعم",500,5000))),IF(AF16=1,IF($D$1=4,(IF($I$1=3,2500,IF($D$1=4,5000,5000))),IF($D$1=4,5000,IF($I$1=3,2500,IF($N$1="نعم",500,5000))))))</f>
        <v>0</v>
      </c>
      <c r="AA16" s="141">
        <v>80</v>
      </c>
      <c r="AB16" s="433" t="s">
        <v>150</v>
      </c>
      <c r="AC16" s="434"/>
      <c r="AD16" s="435"/>
      <c r="AE16" s="54"/>
      <c r="AF16" s="35"/>
      <c r="AG16" s="458"/>
      <c r="AH16" s="458"/>
      <c r="AI16" s="458"/>
      <c r="AJ16" s="99"/>
    </row>
    <row r="17" spans="1:36" ht="27" customHeight="1">
      <c r="A17" s="41" t="b">
        <f t="shared" si="4"/>
        <v>0</v>
      </c>
      <c r="B17" s="145">
        <v>53</v>
      </c>
      <c r="C17" s="404" t="s">
        <v>124</v>
      </c>
      <c r="D17" s="404"/>
      <c r="E17" s="404"/>
      <c r="F17" s="405"/>
      <c r="G17" s="174"/>
      <c r="H17" s="175"/>
      <c r="I17" s="170"/>
      <c r="J17" s="171" t="b">
        <f t="shared" si="5"/>
        <v>0</v>
      </c>
      <c r="K17" s="145">
        <v>59</v>
      </c>
      <c r="L17" s="406" t="s">
        <v>149</v>
      </c>
      <c r="M17" s="406"/>
      <c r="N17" s="410"/>
      <c r="O17" s="176"/>
      <c r="P17" s="175"/>
      <c r="Q17" s="463"/>
      <c r="R17" s="173" t="b">
        <f t="shared" si="6"/>
        <v>0</v>
      </c>
      <c r="S17" s="142">
        <v>75</v>
      </c>
      <c r="T17" s="436" t="s">
        <v>139</v>
      </c>
      <c r="U17" s="437"/>
      <c r="V17" s="438"/>
      <c r="W17" s="176"/>
      <c r="X17" s="175"/>
      <c r="Y17" s="449"/>
      <c r="Z17" s="173" t="b">
        <f t="shared" si="7"/>
        <v>0</v>
      </c>
      <c r="AA17" s="142">
        <v>81</v>
      </c>
      <c r="AB17" s="439" t="s">
        <v>151</v>
      </c>
      <c r="AC17" s="440"/>
      <c r="AD17" s="441"/>
      <c r="AE17" s="55"/>
      <c r="AF17" s="36"/>
      <c r="AG17" s="458"/>
      <c r="AH17" s="458"/>
      <c r="AI17" s="458"/>
      <c r="AJ17" s="99"/>
    </row>
    <row r="18" spans="1:36" ht="30" customHeight="1">
      <c r="A18" s="41" t="b">
        <f t="shared" si="4"/>
        <v>0</v>
      </c>
      <c r="B18" s="145">
        <v>54</v>
      </c>
      <c r="C18" s="406" t="s">
        <v>153</v>
      </c>
      <c r="D18" s="406"/>
      <c r="E18" s="406"/>
      <c r="F18" s="407"/>
      <c r="G18" s="174"/>
      <c r="H18" s="175"/>
      <c r="I18" s="170"/>
      <c r="J18" s="171" t="b">
        <f t="shared" si="5"/>
        <v>0</v>
      </c>
      <c r="K18" s="145">
        <v>60</v>
      </c>
      <c r="L18" s="406" t="s">
        <v>148</v>
      </c>
      <c r="M18" s="406"/>
      <c r="N18" s="410"/>
      <c r="O18" s="176"/>
      <c r="P18" s="175"/>
      <c r="Q18" s="463"/>
      <c r="R18" s="173" t="b">
        <f t="shared" si="6"/>
        <v>0</v>
      </c>
      <c r="S18" s="142">
        <v>76</v>
      </c>
      <c r="T18" s="436" t="s">
        <v>140</v>
      </c>
      <c r="U18" s="437"/>
      <c r="V18" s="438"/>
      <c r="W18" s="176"/>
      <c r="X18" s="175"/>
      <c r="Y18" s="449"/>
      <c r="Z18" s="173" t="b">
        <f t="shared" si="7"/>
        <v>0</v>
      </c>
      <c r="AA18" s="142">
        <v>82</v>
      </c>
      <c r="AB18" s="439" t="s">
        <v>152</v>
      </c>
      <c r="AC18" s="437"/>
      <c r="AD18" s="438"/>
      <c r="AE18" s="55"/>
      <c r="AF18" s="36"/>
      <c r="AG18" s="458"/>
      <c r="AH18" s="458"/>
      <c r="AI18" s="458"/>
      <c r="AJ18" s="99"/>
    </row>
    <row r="19" spans="1:36" ht="30" customHeight="1">
      <c r="A19" s="41" t="b">
        <f t="shared" si="4"/>
        <v>0</v>
      </c>
      <c r="B19" s="145">
        <v>55</v>
      </c>
      <c r="C19" s="406" t="s">
        <v>147</v>
      </c>
      <c r="D19" s="406"/>
      <c r="E19" s="406"/>
      <c r="F19" s="407"/>
      <c r="G19" s="174"/>
      <c r="H19" s="175"/>
      <c r="I19" s="170"/>
      <c r="J19" s="171" t="b">
        <f t="shared" si="5"/>
        <v>0</v>
      </c>
      <c r="K19" s="145">
        <v>61</v>
      </c>
      <c r="L19" s="406" t="s">
        <v>128</v>
      </c>
      <c r="M19" s="406"/>
      <c r="N19" s="410"/>
      <c r="O19" s="176"/>
      <c r="P19" s="175"/>
      <c r="Q19" s="463"/>
      <c r="R19" s="173" t="b">
        <f t="shared" si="6"/>
        <v>0</v>
      </c>
      <c r="S19" s="142">
        <v>77</v>
      </c>
      <c r="T19" s="439" t="s">
        <v>141</v>
      </c>
      <c r="U19" s="440"/>
      <c r="V19" s="441"/>
      <c r="W19" s="176"/>
      <c r="X19" s="175"/>
      <c r="Y19" s="449"/>
      <c r="Z19" s="173" t="b">
        <f t="shared" si="7"/>
        <v>0</v>
      </c>
      <c r="AA19" s="142">
        <v>83</v>
      </c>
      <c r="AB19" s="439" t="s">
        <v>144</v>
      </c>
      <c r="AC19" s="440"/>
      <c r="AD19" s="441"/>
      <c r="AE19" s="55"/>
      <c r="AF19" s="36"/>
      <c r="AG19" s="62"/>
      <c r="AH19" s="62"/>
      <c r="AI19" s="62"/>
      <c r="AJ19" s="99"/>
    </row>
    <row r="20" spans="1:36" ht="22.5" customHeight="1">
      <c r="A20" s="41" t="b">
        <f t="shared" si="4"/>
        <v>0</v>
      </c>
      <c r="B20" s="145">
        <v>56</v>
      </c>
      <c r="C20" s="404" t="s">
        <v>125</v>
      </c>
      <c r="D20" s="404"/>
      <c r="E20" s="404"/>
      <c r="F20" s="405"/>
      <c r="G20" s="174"/>
      <c r="H20" s="175"/>
      <c r="I20" s="170"/>
      <c r="J20" s="171" t="b">
        <f t="shared" si="5"/>
        <v>0</v>
      </c>
      <c r="K20" s="145">
        <v>62</v>
      </c>
      <c r="L20" s="406" t="s">
        <v>122</v>
      </c>
      <c r="M20" s="406"/>
      <c r="N20" s="410"/>
      <c r="O20" s="176"/>
      <c r="P20" s="175"/>
      <c r="Q20" s="463"/>
      <c r="R20" s="173" t="b">
        <f t="shared" si="6"/>
        <v>0</v>
      </c>
      <c r="S20" s="142">
        <v>78</v>
      </c>
      <c r="T20" s="436" t="s">
        <v>142</v>
      </c>
      <c r="U20" s="437"/>
      <c r="V20" s="438"/>
      <c r="W20" s="176"/>
      <c r="X20" s="175"/>
      <c r="Y20" s="449"/>
      <c r="Z20" s="173" t="b">
        <f t="shared" si="7"/>
        <v>0</v>
      </c>
      <c r="AA20" s="142">
        <v>84</v>
      </c>
      <c r="AB20" s="436" t="s">
        <v>122</v>
      </c>
      <c r="AC20" s="437"/>
      <c r="AD20" s="438"/>
      <c r="AE20" s="55"/>
      <c r="AF20" s="36"/>
      <c r="AG20" s="62"/>
      <c r="AH20" s="62"/>
      <c r="AI20" s="62"/>
      <c r="AJ20" s="99"/>
    </row>
    <row r="21" spans="1:36" ht="22.5" customHeight="1" thickBot="1">
      <c r="A21" s="41" t="b">
        <f t="shared" si="4"/>
        <v>0</v>
      </c>
      <c r="B21" s="167">
        <v>57</v>
      </c>
      <c r="C21" s="415" t="s">
        <v>126</v>
      </c>
      <c r="D21" s="416"/>
      <c r="E21" s="416"/>
      <c r="F21" s="417"/>
      <c r="G21" s="176"/>
      <c r="H21" s="175"/>
      <c r="I21" s="170"/>
      <c r="J21" s="171" t="b">
        <f t="shared" si="5"/>
        <v>0</v>
      </c>
      <c r="K21" s="166" t="e">
        <f>VLOOKUP($L$21,ورقة1!$H$3:$I$10,2,0)</f>
        <v>#N/A</v>
      </c>
      <c r="L21" s="426" t="s">
        <v>154</v>
      </c>
      <c r="M21" s="427"/>
      <c r="N21" s="428"/>
      <c r="O21" s="210"/>
      <c r="P21" s="211"/>
      <c r="Q21" s="177"/>
      <c r="R21" s="173" t="b">
        <f t="shared" si="6"/>
        <v>0</v>
      </c>
      <c r="S21" s="143">
        <v>79</v>
      </c>
      <c r="T21" s="445" t="s">
        <v>143</v>
      </c>
      <c r="U21" s="446"/>
      <c r="V21" s="447"/>
      <c r="W21" s="210"/>
      <c r="X21" s="211"/>
      <c r="Y21" s="449"/>
      <c r="Z21" s="173" t="b">
        <f t="shared" si="7"/>
        <v>0</v>
      </c>
      <c r="AA21" s="143" t="e">
        <f>VLOOKUP($AB$21,ورقة1!$N$3:$O$6,2,0)</f>
        <v>#N/A</v>
      </c>
      <c r="AB21" s="451" t="s">
        <v>154</v>
      </c>
      <c r="AC21" s="451"/>
      <c r="AD21" s="452"/>
      <c r="AE21" s="210"/>
      <c r="AF21" s="211"/>
      <c r="AG21" s="62"/>
      <c r="AH21" s="62"/>
      <c r="AI21" s="62"/>
      <c r="AJ21" s="99"/>
    </row>
    <row r="22" spans="1:36" ht="22.5" customHeight="1" thickBot="1">
      <c r="A22" s="41" t="b">
        <f t="shared" si="4"/>
        <v>0</v>
      </c>
      <c r="B22" s="166">
        <v>201</v>
      </c>
      <c r="C22" s="418" t="s">
        <v>118</v>
      </c>
      <c r="D22" s="418"/>
      <c r="E22" s="418"/>
      <c r="F22" s="419"/>
      <c r="G22" s="210"/>
      <c r="H22" s="211"/>
      <c r="I22" s="170"/>
      <c r="J22" s="171" t="b">
        <f t="shared" si="5"/>
        <v>0</v>
      </c>
      <c r="K22" s="422"/>
      <c r="L22" s="423"/>
      <c r="M22" s="423"/>
      <c r="N22" s="423"/>
      <c r="O22" s="423"/>
      <c r="P22" s="424"/>
      <c r="Q22" s="177"/>
      <c r="R22" s="178"/>
      <c r="S22" s="453"/>
      <c r="T22" s="453"/>
      <c r="U22" s="453"/>
      <c r="V22" s="453"/>
      <c r="W22" s="453"/>
      <c r="X22" s="453"/>
      <c r="Y22" s="453"/>
      <c r="Z22" s="453"/>
      <c r="AA22" s="453"/>
      <c r="AB22" s="453"/>
      <c r="AC22" s="453"/>
      <c r="AD22" s="453"/>
      <c r="AE22" s="453"/>
      <c r="AF22" s="453"/>
      <c r="AG22" s="62"/>
      <c r="AH22" s="62"/>
      <c r="AI22" s="62"/>
      <c r="AJ22" s="99"/>
    </row>
    <row r="23" spans="1:36" ht="24" hidden="1" customHeight="1" thickBot="1">
      <c r="A23" s="24">
        <f>SUM(A16:A22)</f>
        <v>0</v>
      </c>
      <c r="B23" s="136"/>
      <c r="C23" s="136"/>
      <c r="D23" s="137"/>
      <c r="E23" s="137"/>
      <c r="F23" s="137"/>
      <c r="G23" s="138"/>
      <c r="H23" s="24"/>
      <c r="I23" s="24"/>
      <c r="J23" s="24">
        <f>SUM(J16:J22)</f>
        <v>0</v>
      </c>
      <c r="O23" s="55"/>
      <c r="P23" s="36"/>
      <c r="Q23" s="83"/>
      <c r="R23" s="44">
        <f>SUM(R16:R21)</f>
        <v>0</v>
      </c>
      <c r="S23" s="51"/>
      <c r="T23" s="52">
        <f>IF(T1&gt;0,1900,0)</f>
        <v>1900</v>
      </c>
      <c r="U23" s="52"/>
      <c r="V23" s="52"/>
      <c r="W23" s="47"/>
      <c r="X23" s="48"/>
      <c r="Y23" s="53"/>
      <c r="Z23" s="44">
        <f>SUM(Z16:Z21)</f>
        <v>0</v>
      </c>
      <c r="AA23" s="52"/>
      <c r="AB23" s="52">
        <f>A14+J14+R14+Z14+R23+T23+Z23+A23+J23</f>
        <v>1900</v>
      </c>
      <c r="AC23" s="52"/>
      <c r="AD23" s="52"/>
      <c r="AE23" s="47"/>
      <c r="AF23" s="48"/>
      <c r="AG23" s="62"/>
      <c r="AH23" s="62"/>
      <c r="AI23" s="62"/>
      <c r="AJ23" s="99"/>
    </row>
    <row r="24" spans="1:36" ht="24" customHeight="1">
      <c r="K24" s="24"/>
      <c r="L24" s="24"/>
      <c r="M24" s="136"/>
      <c r="N24" s="136"/>
      <c r="O24" s="136"/>
      <c r="P24" s="136"/>
      <c r="Q24" s="442" t="s">
        <v>22</v>
      </c>
      <c r="R24" s="442"/>
      <c r="S24" s="442"/>
      <c r="T24" s="442"/>
      <c r="U24" s="454" t="e">
        <f>IF(AI2=2,0,IF(AI3=1,0,AB23-AH1+AI24))</f>
        <v>#N/A</v>
      </c>
      <c r="V24" s="454"/>
      <c r="W24" s="442" t="s">
        <v>103</v>
      </c>
      <c r="X24" s="442"/>
      <c r="Y24" s="442"/>
      <c r="Z24" s="442"/>
      <c r="AA24" s="442"/>
      <c r="AB24" s="444" t="b">
        <f>IF(AI6&lt;&gt;"",IF(D1&lt;&gt;"",T23+AI24+8000+(((V26-2)*4000)+(V27*5000))/2,IF(I1&lt;&gt;"",T23+AI24+5000+(((V26-2)*2500)+(V27*2500))/2,T23+AI24+10000+((V26+V27-2)*5000)/2)))</f>
        <v>0</v>
      </c>
      <c r="AC24" s="444"/>
      <c r="AD24" s="444"/>
      <c r="AE24" s="456"/>
      <c r="AF24" s="456"/>
      <c r="AG24" s="450" t="s">
        <v>57</v>
      </c>
      <c r="AH24" s="450"/>
      <c r="AI24" s="98" t="e">
        <f>IF(D3="الرابعة حديث",5000,0)</f>
        <v>#N/A</v>
      </c>
      <c r="AJ24" s="99"/>
    </row>
    <row r="25" spans="1:36" ht="24" customHeight="1">
      <c r="Q25" s="442"/>
      <c r="R25" s="442"/>
      <c r="S25" s="442"/>
      <c r="T25" s="442"/>
      <c r="U25" s="455"/>
      <c r="V25" s="455"/>
      <c r="W25" s="442" t="s">
        <v>104</v>
      </c>
      <c r="X25" s="442"/>
      <c r="Y25" s="442"/>
      <c r="Z25" s="442"/>
      <c r="AA25" s="442"/>
      <c r="AB25" s="443">
        <f>IF(AI6&lt;&gt;"",U24-AB24,0)</f>
        <v>0</v>
      </c>
      <c r="AC25" s="443"/>
      <c r="AD25" s="443"/>
      <c r="AE25" s="457"/>
      <c r="AF25" s="457"/>
      <c r="AG25" s="62"/>
      <c r="AH25" s="62"/>
      <c r="AI25" s="62"/>
      <c r="AJ25" s="99"/>
    </row>
    <row r="26" spans="1:36" s="43" customFormat="1" ht="23.25">
      <c r="Q26" s="24"/>
      <c r="R26" s="24"/>
      <c r="S26" s="429" t="s">
        <v>81</v>
      </c>
      <c r="T26" s="429"/>
      <c r="U26" s="429"/>
      <c r="V26" s="135">
        <f>COUNTA(G7:G12,O7:O11,W7:W12,AE7:AE12,G16:G22,O16:O22,W16:W20,AE16:AE20)</f>
        <v>0</v>
      </c>
      <c r="AB26" s="275" t="s">
        <v>230</v>
      </c>
    </row>
    <row r="27" spans="1:36" s="43" customFormat="1" ht="14.25" customHeight="1">
      <c r="A27" s="3"/>
      <c r="B27" s="24"/>
      <c r="C27" s="24"/>
      <c r="D27" s="138"/>
      <c r="E27" s="138"/>
      <c r="F27" s="138"/>
      <c r="G27" s="138"/>
      <c r="H27" s="24"/>
      <c r="I27" s="24"/>
      <c r="J27" s="24"/>
      <c r="K27" s="24"/>
      <c r="L27" s="24"/>
      <c r="M27" s="24"/>
      <c r="N27" s="24"/>
      <c r="O27" s="24"/>
      <c r="P27" s="24"/>
      <c r="Q27" s="24"/>
      <c r="R27" s="24"/>
      <c r="S27" s="429" t="s">
        <v>82</v>
      </c>
      <c r="T27" s="429"/>
      <c r="U27" s="429"/>
      <c r="V27" s="135">
        <f>COUNTA(H7:H12,P7:P11,X7:X12,AF7:AF12,H16:H22,P16:P22,X16:X20,AF16:AF20)</f>
        <v>0</v>
      </c>
      <c r="AB27" s="275" t="s">
        <v>1</v>
      </c>
    </row>
    <row r="28" spans="1:36" s="43" customFormat="1" ht="20.25">
      <c r="A28" s="3"/>
      <c r="B28" s="4"/>
      <c r="C28" s="26"/>
      <c r="D28" s="26"/>
      <c r="E28" s="26"/>
      <c r="F28" s="26"/>
      <c r="G28" s="3"/>
      <c r="H28" s="3"/>
      <c r="I28" s="25"/>
      <c r="J28" s="3"/>
      <c r="K28" s="4"/>
      <c r="L28" s="26"/>
      <c r="M28" s="26"/>
      <c r="N28" s="26"/>
      <c r="O28" s="3"/>
      <c r="P28" s="3"/>
      <c r="AB28" s="275" t="s">
        <v>231</v>
      </c>
    </row>
    <row r="29" spans="1:36" s="43" customFormat="1" ht="20.25">
      <c r="A29" s="3"/>
      <c r="B29" s="4"/>
      <c r="C29" s="26"/>
      <c r="D29" s="26"/>
      <c r="E29" s="26"/>
      <c r="F29" s="26"/>
      <c r="G29" s="3"/>
      <c r="H29" s="3"/>
      <c r="I29" s="25"/>
      <c r="J29" s="3"/>
      <c r="K29" s="4"/>
      <c r="L29" s="26"/>
      <c r="M29" s="26"/>
      <c r="N29" s="26"/>
      <c r="O29" s="3"/>
      <c r="P29" s="3"/>
      <c r="AB29" s="275" t="s">
        <v>232</v>
      </c>
    </row>
    <row r="30" spans="1:36" s="43" customFormat="1" ht="20.25">
      <c r="A30" s="3"/>
      <c r="B30" s="4"/>
      <c r="C30" s="26"/>
      <c r="D30" s="26"/>
      <c r="E30" s="26"/>
      <c r="F30" s="26"/>
      <c r="G30" s="3"/>
      <c r="H30" s="3"/>
      <c r="I30" s="25"/>
      <c r="J30" s="3"/>
      <c r="K30" s="4"/>
      <c r="L30" s="26"/>
      <c r="M30" s="26"/>
      <c r="N30" s="26"/>
      <c r="O30" s="3"/>
      <c r="P30" s="3"/>
      <c r="AB30" s="275" t="s">
        <v>58</v>
      </c>
    </row>
    <row r="31" spans="1:36" s="43" customFormat="1">
      <c r="A31" s="3"/>
      <c r="B31" s="4"/>
      <c r="C31" s="26"/>
      <c r="D31" s="26"/>
      <c r="E31" s="26"/>
      <c r="F31" s="26"/>
      <c r="G31" s="3"/>
      <c r="H31" s="3"/>
      <c r="I31" s="25"/>
      <c r="J31" s="3"/>
      <c r="K31" s="4"/>
      <c r="L31" s="26"/>
      <c r="M31" s="26"/>
      <c r="N31" s="26"/>
      <c r="O31" s="3"/>
      <c r="P31" s="3"/>
      <c r="AB31" s="276"/>
    </row>
    <row r="32" spans="1:36" s="43" customFormat="1">
      <c r="A32" s="3"/>
      <c r="B32" s="5"/>
      <c r="C32" s="26"/>
      <c r="D32" s="26"/>
      <c r="E32" s="26"/>
      <c r="F32" s="26"/>
      <c r="G32" s="3"/>
      <c r="H32" s="3"/>
      <c r="I32" s="25"/>
      <c r="J32" s="3"/>
      <c r="K32" s="4"/>
      <c r="L32" s="26"/>
      <c r="M32" s="26"/>
      <c r="N32" s="26"/>
      <c r="O32" s="3"/>
      <c r="P32" s="3"/>
    </row>
    <row r="33" spans="1:16" s="43" customFormat="1" ht="15.75">
      <c r="A33" s="24"/>
      <c r="B33" s="24"/>
      <c r="C33" s="24"/>
      <c r="D33" s="24"/>
      <c r="E33" s="24"/>
      <c r="F33" s="24"/>
      <c r="G33" s="24"/>
      <c r="H33" s="24"/>
      <c r="I33" s="24"/>
      <c r="J33" s="24"/>
      <c r="K33" s="24"/>
      <c r="L33" s="24"/>
      <c r="M33" s="24"/>
      <c r="N33" s="24"/>
      <c r="O33" s="24"/>
      <c r="P33" s="24"/>
    </row>
    <row r="34" spans="1:16" s="43" customFormat="1">
      <c r="A34" s="3"/>
      <c r="B34" s="4"/>
      <c r="C34" s="26"/>
      <c r="D34" s="26"/>
      <c r="E34" s="26"/>
      <c r="F34" s="26"/>
      <c r="G34" s="3"/>
      <c r="H34" s="3"/>
      <c r="I34" s="25"/>
      <c r="J34" s="3"/>
      <c r="K34" s="4"/>
      <c r="L34" s="26"/>
      <c r="M34" s="26"/>
      <c r="N34" s="26"/>
      <c r="O34" s="3"/>
      <c r="P34" s="3"/>
    </row>
    <row r="35" spans="1:16" s="43" customFormat="1">
      <c r="A35" s="3"/>
      <c r="B35" s="4"/>
      <c r="C35" s="26"/>
      <c r="D35" s="26"/>
      <c r="E35" s="26"/>
      <c r="F35" s="26"/>
      <c r="G35" s="3"/>
      <c r="H35" s="3"/>
      <c r="I35" s="25"/>
      <c r="J35" s="3"/>
      <c r="K35" s="4"/>
      <c r="L35" s="26"/>
      <c r="M35" s="26"/>
      <c r="N35" s="26"/>
      <c r="O35" s="3"/>
      <c r="P35" s="3"/>
    </row>
    <row r="36" spans="1:16" s="43" customFormat="1">
      <c r="A36" s="3"/>
      <c r="B36" s="4"/>
      <c r="C36" s="26"/>
      <c r="D36" s="26"/>
      <c r="E36" s="26"/>
      <c r="F36" s="26"/>
      <c r="G36" s="3"/>
      <c r="H36" s="3"/>
      <c r="I36" s="25"/>
      <c r="J36" s="3"/>
      <c r="K36" s="4"/>
      <c r="L36" s="26"/>
      <c r="M36" s="26"/>
      <c r="N36" s="26"/>
      <c r="O36" s="3"/>
      <c r="P36" s="3"/>
    </row>
    <row r="37" spans="1:16" s="43" customFormat="1">
      <c r="A37" s="3"/>
      <c r="B37" s="4"/>
      <c r="C37" s="26"/>
      <c r="D37" s="26"/>
      <c r="E37" s="26"/>
      <c r="F37" s="26"/>
      <c r="G37" s="3"/>
      <c r="H37" s="3"/>
      <c r="I37" s="25"/>
      <c r="J37" s="3"/>
      <c r="K37" s="4"/>
      <c r="L37" s="26"/>
      <c r="M37" s="26"/>
      <c r="N37" s="26"/>
      <c r="O37" s="3"/>
      <c r="P37" s="3"/>
    </row>
    <row r="38" spans="1:16" s="43" customFormat="1">
      <c r="A38" s="3"/>
      <c r="B38" s="4"/>
      <c r="C38" s="26"/>
      <c r="D38" s="26"/>
      <c r="E38" s="26"/>
      <c r="F38" s="26"/>
      <c r="G38" s="3"/>
      <c r="H38" s="3"/>
      <c r="I38" s="25"/>
      <c r="J38" s="3"/>
      <c r="K38" s="4"/>
      <c r="L38" s="26"/>
      <c r="M38" s="26"/>
      <c r="N38" s="26"/>
      <c r="O38" s="3"/>
      <c r="P38" s="3"/>
    </row>
    <row r="39" spans="1:16" s="43" customFormat="1">
      <c r="A39" s="3"/>
      <c r="B39" s="4"/>
      <c r="C39" s="26"/>
      <c r="D39" s="26"/>
      <c r="E39" s="26"/>
      <c r="F39" s="26"/>
      <c r="G39" s="3"/>
      <c r="H39" s="3"/>
      <c r="I39" s="25"/>
      <c r="J39" s="3"/>
      <c r="K39" s="4"/>
      <c r="L39" s="26"/>
      <c r="M39" s="26"/>
      <c r="N39" s="26"/>
      <c r="O39" s="3"/>
      <c r="P39" s="3"/>
    </row>
    <row r="40" spans="1:16" s="43" customFormat="1" ht="15.75">
      <c r="A40" s="5"/>
      <c r="B40" s="5"/>
      <c r="C40" s="5"/>
      <c r="D40" s="6"/>
      <c r="E40" s="7"/>
      <c r="F40" s="3"/>
      <c r="G40" s="27"/>
      <c r="H40" s="27"/>
      <c r="I40" s="27"/>
      <c r="J40" s="27"/>
      <c r="K40" s="8"/>
      <c r="L40" s="8"/>
      <c r="M40" s="28"/>
      <c r="N40" s="28"/>
      <c r="O40" s="28"/>
      <c r="P40" s="28"/>
    </row>
    <row r="41" spans="1:16" s="43" customFormat="1" ht="18">
      <c r="A41" s="9"/>
      <c r="B41" s="9"/>
      <c r="C41" s="5"/>
      <c r="D41" s="5"/>
      <c r="E41" s="5"/>
      <c r="F41" s="7"/>
      <c r="G41" s="27"/>
      <c r="H41" s="27"/>
      <c r="I41" s="27"/>
      <c r="J41" s="27"/>
      <c r="K41" s="8"/>
      <c r="L41" s="8"/>
      <c r="M41" s="28"/>
      <c r="N41" s="28"/>
      <c r="O41" s="28"/>
      <c r="P41" s="28"/>
    </row>
    <row r="42" spans="1:16" s="43" customFormat="1" ht="18">
      <c r="A42" s="10"/>
      <c r="B42" s="10"/>
      <c r="C42" s="10"/>
      <c r="D42" s="10"/>
      <c r="E42" s="10"/>
      <c r="F42" s="11"/>
      <c r="G42" s="9"/>
      <c r="H42" s="9"/>
      <c r="I42" s="9"/>
      <c r="J42" s="9"/>
      <c r="K42" s="26"/>
      <c r="L42" s="26"/>
      <c r="M42" s="28"/>
      <c r="N42" s="28"/>
      <c r="O42" s="28"/>
      <c r="P42" s="28"/>
    </row>
    <row r="43" spans="1:16" s="43" customFormat="1">
      <c r="A43" s="26"/>
      <c r="B43" s="26"/>
      <c r="C43" s="26"/>
      <c r="D43" s="3"/>
      <c r="E43" s="3"/>
      <c r="F43" s="26"/>
      <c r="G43" s="26"/>
      <c r="H43" s="26"/>
      <c r="I43" s="26"/>
      <c r="J43" s="26"/>
      <c r="K43" s="26"/>
      <c r="L43" s="12"/>
      <c r="M43" s="28"/>
      <c r="N43" s="28"/>
      <c r="O43" s="28"/>
      <c r="P43" s="28"/>
    </row>
    <row r="44" spans="1:16" s="43" customFormat="1" ht="18">
      <c r="A44" s="9"/>
      <c r="B44" s="11"/>
      <c r="C44" s="11"/>
      <c r="D44" s="11"/>
      <c r="E44" s="11"/>
      <c r="F44" s="26"/>
      <c r="G44" s="26"/>
      <c r="H44" s="26"/>
      <c r="I44" s="26"/>
      <c r="J44" s="26"/>
      <c r="K44" s="26"/>
      <c r="L44" s="8"/>
      <c r="M44" s="8"/>
      <c r="N44" s="13"/>
      <c r="O44" s="13"/>
      <c r="P44" s="13"/>
    </row>
    <row r="45" spans="1:16" s="43" customFormat="1"/>
    <row r="46" spans="1:16" s="43" customFormat="1" ht="15">
      <c r="A46" s="29"/>
      <c r="B46" s="29"/>
      <c r="C46" s="29"/>
      <c r="D46" s="29"/>
      <c r="E46" s="29"/>
      <c r="F46" s="29"/>
      <c r="G46" s="29"/>
      <c r="H46" s="29"/>
      <c r="I46" s="29"/>
      <c r="J46" s="29"/>
      <c r="K46" s="29"/>
      <c r="L46" s="29"/>
      <c r="M46" s="29"/>
      <c r="N46" s="29"/>
      <c r="O46" s="29"/>
      <c r="P46" s="29"/>
    </row>
    <row r="47" spans="1:16" s="43" customFormat="1" ht="15">
      <c r="A47" s="29"/>
      <c r="B47" s="29"/>
      <c r="C47" s="29"/>
      <c r="D47" s="29"/>
      <c r="E47" s="29"/>
      <c r="F47" s="29"/>
      <c r="G47" s="29"/>
      <c r="H47" s="29"/>
      <c r="I47" s="29"/>
      <c r="J47" s="29"/>
      <c r="K47" s="29"/>
      <c r="L47" s="29"/>
      <c r="M47" s="29"/>
      <c r="N47" s="29"/>
      <c r="O47" s="29"/>
      <c r="P47" s="29"/>
    </row>
    <row r="48" spans="1:16" s="43" customFormat="1" ht="18">
      <c r="A48" s="14"/>
      <c r="B48" s="14"/>
      <c r="C48" s="14"/>
      <c r="D48" s="14"/>
      <c r="E48" s="14"/>
      <c r="F48" s="14"/>
      <c r="G48" s="15"/>
      <c r="H48" s="15"/>
      <c r="I48" s="15"/>
      <c r="J48" s="9"/>
      <c r="K48" s="9"/>
      <c r="L48" s="15"/>
      <c r="M48" s="15"/>
      <c r="N48" s="14"/>
      <c r="O48" s="14"/>
      <c r="P48" s="14"/>
    </row>
    <row r="49" spans="1:16" s="43" customFormat="1" ht="15">
      <c r="A49" s="15"/>
      <c r="B49" s="15"/>
      <c r="C49" s="15"/>
      <c r="D49" s="15"/>
      <c r="E49" s="15"/>
      <c r="F49" s="15"/>
      <c r="G49" s="7"/>
      <c r="H49" s="7"/>
      <c r="I49" s="7"/>
      <c r="J49" s="7"/>
      <c r="K49" s="7"/>
      <c r="L49" s="7"/>
      <c r="M49" s="7"/>
      <c r="N49" s="15"/>
      <c r="O49" s="15"/>
      <c r="P49" s="15"/>
    </row>
    <row r="50" spans="1:16" s="43" customFormat="1">
      <c r="A50" s="30"/>
      <c r="B50" s="30"/>
      <c r="C50" s="30"/>
      <c r="D50" s="30"/>
      <c r="E50" s="30"/>
      <c r="F50" s="30"/>
      <c r="G50" s="30"/>
      <c r="H50" s="30"/>
      <c r="I50" s="30"/>
      <c r="J50" s="30"/>
      <c r="K50" s="30"/>
      <c r="L50" s="30"/>
      <c r="M50" s="30"/>
      <c r="N50" s="30"/>
      <c r="O50" s="30"/>
      <c r="P50" s="30"/>
    </row>
    <row r="51" spans="1:16" s="43" customFormat="1" ht="20.25">
      <c r="A51" s="16"/>
      <c r="B51" s="16"/>
      <c r="C51" s="16"/>
      <c r="D51" s="16"/>
      <c r="E51" s="16"/>
      <c r="F51" s="16"/>
      <c r="G51" s="16"/>
      <c r="H51" s="16"/>
      <c r="I51" s="16"/>
      <c r="J51" s="16"/>
      <c r="K51" s="16"/>
      <c r="L51" s="16"/>
      <c r="M51" s="9"/>
      <c r="N51" s="9"/>
      <c r="O51" s="9"/>
      <c r="P51" s="9"/>
    </row>
    <row r="52" spans="1:16" s="43" customFormat="1" ht="20.25">
      <c r="A52" s="17"/>
      <c r="B52" s="17"/>
      <c r="C52" s="17"/>
      <c r="D52" s="16"/>
      <c r="E52" s="17"/>
      <c r="F52" s="17"/>
      <c r="G52" s="17"/>
      <c r="H52" s="17"/>
      <c r="I52" s="17"/>
      <c r="J52" s="17"/>
      <c r="K52" s="17"/>
      <c r="L52" s="17"/>
      <c r="M52" s="10"/>
      <c r="N52" s="10"/>
      <c r="O52" s="10"/>
      <c r="P52" s="10"/>
    </row>
    <row r="53" spans="1:16" s="43" customFormat="1" ht="20.25">
      <c r="A53" s="18"/>
      <c r="B53" s="31"/>
      <c r="C53" s="31"/>
      <c r="D53" s="31"/>
      <c r="E53" s="31"/>
      <c r="F53" s="31"/>
      <c r="G53" s="31"/>
      <c r="H53" s="18"/>
      <c r="I53" s="18"/>
      <c r="J53" s="19"/>
      <c r="K53" s="20"/>
      <c r="L53" s="20"/>
      <c r="M53" s="21"/>
      <c r="N53" s="21"/>
      <c r="O53" s="21"/>
      <c r="P53" s="21"/>
    </row>
    <row r="54" spans="1:16" s="43" customFormat="1" ht="20.25">
      <c r="A54" s="19"/>
      <c r="B54" s="19"/>
      <c r="C54" s="19"/>
      <c r="D54" s="19"/>
      <c r="E54" s="19"/>
      <c r="F54" s="19"/>
      <c r="G54" s="22"/>
      <c r="H54" s="22"/>
      <c r="I54" s="22"/>
      <c r="J54" s="22"/>
      <c r="K54" s="22"/>
      <c r="L54" s="22"/>
      <c r="M54" s="3"/>
      <c r="N54" s="23"/>
      <c r="O54" s="23"/>
      <c r="P54" s="23"/>
    </row>
    <row r="55" spans="1:16" ht="20.25">
      <c r="A55" s="2"/>
      <c r="B55" s="2"/>
      <c r="C55" s="2"/>
      <c r="D55" s="2"/>
      <c r="E55" s="2"/>
      <c r="F55" s="2"/>
      <c r="G55" s="2"/>
      <c r="H55" s="2"/>
      <c r="I55" s="2"/>
      <c r="J55" s="2"/>
      <c r="K55" s="2"/>
      <c r="L55" s="2"/>
      <c r="M55" s="1"/>
      <c r="N55" s="1"/>
      <c r="O55" s="1"/>
      <c r="P55" s="1"/>
    </row>
  </sheetData>
  <sheetProtection password="CC21" sheet="1" objects="1" scenarios="1" selectLockedCells="1"/>
  <mergeCells count="116">
    <mergeCell ref="E1:H1"/>
    <mergeCell ref="L1:M1"/>
    <mergeCell ref="N1:O1"/>
    <mergeCell ref="P1:S1"/>
    <mergeCell ref="B2:C2"/>
    <mergeCell ref="D2:F2"/>
    <mergeCell ref="G2:I2"/>
    <mergeCell ref="W3:Y3"/>
    <mergeCell ref="AA3:AB3"/>
    <mergeCell ref="T2:U2"/>
    <mergeCell ref="K2:M2"/>
    <mergeCell ref="N2:O2"/>
    <mergeCell ref="T3:U3"/>
    <mergeCell ref="B3:C3"/>
    <mergeCell ref="D3:F3"/>
    <mergeCell ref="G3:I3"/>
    <mergeCell ref="K3:M3"/>
    <mergeCell ref="N3:O3"/>
    <mergeCell ref="P3:S3"/>
    <mergeCell ref="P2:S2"/>
    <mergeCell ref="AG5:AH5"/>
    <mergeCell ref="AD3:AF3"/>
    <mergeCell ref="S5:AF5"/>
    <mergeCell ref="AG8:AI8"/>
    <mergeCell ref="AG9:AI10"/>
    <mergeCell ref="W1:Y1"/>
    <mergeCell ref="AA1:AB1"/>
    <mergeCell ref="AD1:AF1"/>
    <mergeCell ref="W2:Y2"/>
    <mergeCell ref="AA2:AB2"/>
    <mergeCell ref="AD2:AF2"/>
    <mergeCell ref="AG2:AH2"/>
    <mergeCell ref="AG3:AH3"/>
    <mergeCell ref="W4:Y4"/>
    <mergeCell ref="AA4:AI4"/>
    <mergeCell ref="AG24:AH24"/>
    <mergeCell ref="AB21:AD21"/>
    <mergeCell ref="S22:AF22"/>
    <mergeCell ref="U24:V25"/>
    <mergeCell ref="T7:V7"/>
    <mergeCell ref="Q24:T25"/>
    <mergeCell ref="AE24:AF25"/>
    <mergeCell ref="T11:V11"/>
    <mergeCell ref="S26:U26"/>
    <mergeCell ref="AB12:AD12"/>
    <mergeCell ref="AB11:AD11"/>
    <mergeCell ref="AG11:AI18"/>
    <mergeCell ref="AB8:AD8"/>
    <mergeCell ref="AB7:AD7"/>
    <mergeCell ref="AB10:AD10"/>
    <mergeCell ref="T8:V8"/>
    <mergeCell ref="T9:V9"/>
    <mergeCell ref="AB9:AD9"/>
    <mergeCell ref="Y6:Y13"/>
    <mergeCell ref="Q7:Q11"/>
    <mergeCell ref="T10:V10"/>
    <mergeCell ref="Q16:Q20"/>
    <mergeCell ref="AA6:AD6"/>
    <mergeCell ref="AG6:AH6"/>
    <mergeCell ref="S27:U27"/>
    <mergeCell ref="T16:V16"/>
    <mergeCell ref="AB16:AD16"/>
    <mergeCell ref="T17:V17"/>
    <mergeCell ref="AB17:AD17"/>
    <mergeCell ref="T19:V19"/>
    <mergeCell ref="W25:AA25"/>
    <mergeCell ref="AB25:AD25"/>
    <mergeCell ref="AB24:AD24"/>
    <mergeCell ref="W24:AA24"/>
    <mergeCell ref="T18:V18"/>
    <mergeCell ref="AB18:AD18"/>
    <mergeCell ref="T21:V21"/>
    <mergeCell ref="AB19:AD19"/>
    <mergeCell ref="T20:V20"/>
    <mergeCell ref="AB20:AD20"/>
    <mergeCell ref="Y16:Y21"/>
    <mergeCell ref="C17:F17"/>
    <mergeCell ref="C19:F19"/>
    <mergeCell ref="C20:F20"/>
    <mergeCell ref="C13:F13"/>
    <mergeCell ref="L12:N12"/>
    <mergeCell ref="L10:N10"/>
    <mergeCell ref="K22:P22"/>
    <mergeCell ref="L20:N20"/>
    <mergeCell ref="L19:N19"/>
    <mergeCell ref="A15:P15"/>
    <mergeCell ref="L18:N18"/>
    <mergeCell ref="L16:N16"/>
    <mergeCell ref="L17:N17"/>
    <mergeCell ref="C18:F18"/>
    <mergeCell ref="C16:F16"/>
    <mergeCell ref="C21:F21"/>
    <mergeCell ref="C22:F22"/>
    <mergeCell ref="L21:N21"/>
    <mergeCell ref="N4:O4"/>
    <mergeCell ref="P4:T4"/>
    <mergeCell ref="A6:F6"/>
    <mergeCell ref="K6:N6"/>
    <mergeCell ref="S6:V6"/>
    <mergeCell ref="A5:P5"/>
    <mergeCell ref="B4:C4"/>
    <mergeCell ref="T12:V12"/>
    <mergeCell ref="S15:AF15"/>
    <mergeCell ref="C7:F7"/>
    <mergeCell ref="C8:F8"/>
    <mergeCell ref="C10:F10"/>
    <mergeCell ref="C11:F11"/>
    <mergeCell ref="C9:F9"/>
    <mergeCell ref="L7:N7"/>
    <mergeCell ref="L8:N8"/>
    <mergeCell ref="L11:N11"/>
    <mergeCell ref="D4:G4"/>
    <mergeCell ref="H4:K4"/>
    <mergeCell ref="L4:M4"/>
    <mergeCell ref="C12:F12"/>
    <mergeCell ref="L9:N9"/>
  </mergeCells>
  <conditionalFormatting sqref="Y16:AF21">
    <cfRule type="expression" dxfId="36" priority="145">
      <formula>$D$3= "الرابعة حديث"</formula>
    </cfRule>
  </conditionalFormatting>
  <conditionalFormatting sqref="AG24:AI24">
    <cfRule type="expression" dxfId="35" priority="142">
      <formula>$D$3&lt;&gt;"الرابعة حديث"</formula>
    </cfRule>
  </conditionalFormatting>
  <conditionalFormatting sqref="A6:AF22">
    <cfRule type="expression" dxfId="34" priority="141" stopIfTrue="1">
      <formula>$D$2=""</formula>
    </cfRule>
  </conditionalFormatting>
  <conditionalFormatting sqref="I16:P22 Q5:AF22">
    <cfRule type="expression" dxfId="33" priority="91">
      <formula>$D$3="الثانية حديث"</formula>
    </cfRule>
  </conditionalFormatting>
  <conditionalFormatting sqref="I6:P13 A15:P22 Q5:AF22">
    <cfRule type="expression" dxfId="32" priority="87">
      <formula>$D$3="الأولى حديث"</formula>
    </cfRule>
  </conditionalFormatting>
  <conditionalFormatting sqref="Y6:AF13 S15:AF22">
    <cfRule type="expression" dxfId="31" priority="81">
      <formula>$D$3="الثالثة حديث"</formula>
    </cfRule>
  </conditionalFormatting>
  <conditionalFormatting sqref="S15:AF22">
    <cfRule type="expression" dxfId="30" priority="80">
      <formula>$D$3="الثالثة"</formula>
    </cfRule>
  </conditionalFormatting>
  <conditionalFormatting sqref="Q5:AF22">
    <cfRule type="expression" dxfId="29" priority="147">
      <formula>$D$3="الثانية"</formula>
    </cfRule>
  </conditionalFormatting>
  <conditionalFormatting sqref="A15:P22 Q5:AF22">
    <cfRule type="expression" dxfId="28" priority="86">
      <formula>$D$3="الأولى"</formula>
    </cfRule>
  </conditionalFormatting>
  <conditionalFormatting sqref="H4">
    <cfRule type="expression" dxfId="27" priority="4">
      <formula>$P$3="أنثى"</formula>
    </cfRule>
  </conditionalFormatting>
  <conditionalFormatting sqref="L4">
    <cfRule type="expression" dxfId="26" priority="3">
      <formula>$P$3="أنثى"</formula>
    </cfRule>
  </conditionalFormatting>
  <conditionalFormatting sqref="S5:AF22 H6:P13 A15:P22">
    <cfRule type="expression" dxfId="25" priority="1" stopIfTrue="1">
      <formula>$D$3="الأولى مستجد"</formula>
    </cfRule>
  </conditionalFormatting>
  <dataValidations count="5">
    <dataValidation type="list" allowBlank="1" showInputMessage="1" showErrorMessage="1" sqref="AB21:AD21">
      <formula1>ورقة1!$N$2:$N8</formula1>
    </dataValidation>
    <dataValidation type="list" allowBlank="1" showInputMessage="1" showErrorMessage="1" sqref="L21:N21">
      <formula1>ورقة1!$H$2:$H8</formula1>
    </dataValidation>
    <dataValidation type="list" allowBlank="1" showInputMessage="1" showErrorMessage="1" sqref="L12:N12">
      <formula1>ورقة1!$E$2:$E8</formula1>
    </dataValidation>
    <dataValidation type="list" allowBlank="1" showInputMessage="1" showErrorMessage="1" sqref="AB12:AD12">
      <formula1>ورقة1!$K$2:$K10</formula1>
    </dataValidation>
    <dataValidation type="list" allowBlank="1" showInputMessage="1" showErrorMessage="1" sqref="C1">
      <formula1>$AB$26:$AB$33</formula1>
    </dataValidation>
  </dataValidations>
  <hyperlinks>
    <hyperlink ref="AG11:AI18" location="ورقة3!B2" display="ورقة3!B2"/>
    <hyperlink ref="AG8:AI8" location="'تعليمات التسجيل'!A1" display="اضغط هنا للرجوع للتعليمات"/>
    <hyperlink ref="AG9:AI10" location="الإستمارة!Q1" display="اضغط هنا للذهاب إلى الاستمارة"/>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ورقة3"/>
  <dimension ref="A1:GO5"/>
  <sheetViews>
    <sheetView rightToLeft="1" zoomScale="98" zoomScaleNormal="98" workbookViewId="0">
      <pane ySplit="4" topLeftCell="A5" activePane="bottomLeft" state="frozen"/>
      <selection pane="bottomLeft" sqref="A1:A2"/>
    </sheetView>
  </sheetViews>
  <sheetFormatPr defaultRowHeight="14.25"/>
  <cols>
    <col min="1" max="1" width="13.875" style="63" customWidth="1"/>
    <col min="2" max="2" width="10.875" style="63" bestFit="1" customWidth="1"/>
    <col min="3" max="4" width="9" style="63"/>
    <col min="5" max="5" width="10.125" style="63" bestFit="1" customWidth="1"/>
    <col min="6" max="6" width="9.125" style="63" bestFit="1" customWidth="1"/>
    <col min="7" max="7" width="9.125" style="63" customWidth="1"/>
    <col min="8" max="8" width="9" style="63"/>
    <col min="9" max="9" width="11.75" style="63" bestFit="1" customWidth="1"/>
    <col min="10" max="14" width="11.75" style="63" customWidth="1"/>
    <col min="15" max="15" width="10.25" style="63" bestFit="1" customWidth="1"/>
    <col min="16" max="18" width="9" style="63"/>
    <col min="19" max="24" width="4.5" style="63" customWidth="1"/>
    <col min="25" max="65" width="4.5" customWidth="1"/>
    <col min="66" max="66" width="4.25" customWidth="1"/>
    <col min="67" max="162" width="4.5" customWidth="1"/>
    <col min="163" max="163" width="10.125" customWidth="1"/>
    <col min="164" max="164" width="12.375" style="100" customWidth="1"/>
    <col min="165" max="168" width="9.125" bestFit="1" customWidth="1"/>
    <col min="169" max="169" width="9.375" bestFit="1" customWidth="1"/>
    <col min="170" max="171" width="9.25" customWidth="1"/>
    <col min="173" max="173" width="10.125" bestFit="1" customWidth="1"/>
    <col min="174" max="174" width="11.5" bestFit="1" customWidth="1"/>
    <col min="175" max="175" width="10.75" bestFit="1" customWidth="1"/>
    <col min="176" max="176" width="13.5" bestFit="1" customWidth="1"/>
    <col min="177" max="177" width="9.875" customWidth="1"/>
    <col min="178" max="178" width="0.25" style="63" hidden="1" customWidth="1"/>
    <col min="179" max="16384" width="9" style="63"/>
  </cols>
  <sheetData>
    <row r="1" spans="1:197" s="72" customFormat="1" ht="18.75" thickBot="1">
      <c r="A1" s="541"/>
      <c r="B1" s="542">
        <v>5555555</v>
      </c>
      <c r="C1" s="524" t="s">
        <v>34</v>
      </c>
      <c r="D1" s="524"/>
      <c r="E1" s="524"/>
      <c r="F1" s="524"/>
      <c r="G1" s="524"/>
      <c r="H1" s="524"/>
      <c r="I1" s="524"/>
      <c r="J1" s="505" t="s">
        <v>105</v>
      </c>
      <c r="K1" s="507" t="s">
        <v>215</v>
      </c>
      <c r="L1" s="510" t="s">
        <v>216</v>
      </c>
      <c r="M1" s="510" t="s">
        <v>217</v>
      </c>
      <c r="N1" s="512" t="s">
        <v>86</v>
      </c>
      <c r="O1" s="524" t="s">
        <v>35</v>
      </c>
      <c r="P1" s="524"/>
      <c r="Q1" s="524"/>
      <c r="R1" s="557" t="s">
        <v>46</v>
      </c>
      <c r="S1" s="540" t="s">
        <v>24</v>
      </c>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t="s">
        <v>23</v>
      </c>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t="s">
        <v>36</v>
      </c>
      <c r="BP1" s="540"/>
      <c r="BQ1" s="540"/>
      <c r="BR1" s="540"/>
      <c r="BS1" s="540"/>
      <c r="BT1" s="540"/>
      <c r="BU1" s="540"/>
      <c r="BV1" s="540"/>
      <c r="BW1" s="540"/>
      <c r="BX1" s="540"/>
      <c r="BY1" s="540"/>
      <c r="BZ1" s="540"/>
      <c r="CA1" s="540"/>
      <c r="CB1" s="540"/>
      <c r="CC1" s="540"/>
      <c r="CD1" s="540"/>
      <c r="CE1" s="540"/>
      <c r="CF1" s="540"/>
      <c r="CG1" s="540"/>
      <c r="CH1" s="540"/>
      <c r="CI1" s="540"/>
      <c r="CJ1" s="540"/>
      <c r="CK1" s="540" t="s">
        <v>37</v>
      </c>
      <c r="CL1" s="540"/>
      <c r="CM1" s="540"/>
      <c r="CN1" s="540"/>
      <c r="CO1" s="540"/>
      <c r="CP1" s="540"/>
      <c r="CQ1" s="540"/>
      <c r="CR1" s="540"/>
      <c r="CS1" s="540"/>
      <c r="CT1" s="540"/>
      <c r="CU1" s="540"/>
      <c r="CV1" s="540"/>
      <c r="CW1" s="540"/>
      <c r="CX1" s="540"/>
      <c r="CY1" s="540"/>
      <c r="CZ1" s="540"/>
      <c r="DA1" s="540"/>
      <c r="DB1" s="540"/>
      <c r="DC1" s="540"/>
      <c r="DD1" s="540"/>
      <c r="DE1" s="540"/>
      <c r="DF1" s="540"/>
      <c r="DG1" s="516" t="s">
        <v>186</v>
      </c>
      <c r="DH1" s="517"/>
      <c r="DI1" s="517"/>
      <c r="DJ1" s="517"/>
      <c r="DK1" s="517"/>
      <c r="DL1" s="517"/>
      <c r="DM1" s="517"/>
      <c r="DN1" s="517"/>
      <c r="DO1" s="517"/>
      <c r="DP1" s="517"/>
      <c r="DQ1" s="517"/>
      <c r="DR1" s="518"/>
      <c r="DS1" s="540" t="s">
        <v>187</v>
      </c>
      <c r="DT1" s="540"/>
      <c r="DU1" s="540"/>
      <c r="DV1" s="540"/>
      <c r="DW1" s="540"/>
      <c r="DX1" s="540"/>
      <c r="DY1" s="540"/>
      <c r="DZ1" s="540"/>
      <c r="EA1" s="540"/>
      <c r="EB1" s="540"/>
      <c r="EC1" s="540"/>
      <c r="ED1" s="517"/>
      <c r="EE1" s="516" t="s">
        <v>189</v>
      </c>
      <c r="EF1" s="517"/>
      <c r="EG1" s="517"/>
      <c r="EH1" s="517"/>
      <c r="EI1" s="517"/>
      <c r="EJ1" s="517"/>
      <c r="EK1" s="517"/>
      <c r="EL1" s="517"/>
      <c r="EM1" s="517"/>
      <c r="EN1" s="517"/>
      <c r="EO1" s="517"/>
      <c r="EP1" s="517"/>
      <c r="EQ1" s="517"/>
      <c r="ER1" s="517"/>
      <c r="ES1" s="517"/>
      <c r="ET1" s="518"/>
      <c r="EU1" s="540" t="s">
        <v>190</v>
      </c>
      <c r="EV1" s="540"/>
      <c r="EW1" s="540"/>
      <c r="EX1" s="540"/>
      <c r="EY1" s="540"/>
      <c r="EZ1" s="540"/>
      <c r="FA1" s="540"/>
      <c r="FB1" s="540"/>
      <c r="FC1" s="540"/>
      <c r="FD1" s="540"/>
      <c r="FE1" s="540"/>
      <c r="FF1" s="518"/>
      <c r="FG1" s="529" t="s">
        <v>38</v>
      </c>
      <c r="FH1" s="531"/>
      <c r="FI1" s="529" t="s">
        <v>21</v>
      </c>
      <c r="FJ1" s="530"/>
      <c r="FK1" s="531"/>
      <c r="FL1" s="529" t="s">
        <v>41</v>
      </c>
      <c r="FM1" s="530"/>
      <c r="FN1" s="549"/>
      <c r="FO1" s="549"/>
      <c r="FP1" s="531"/>
      <c r="FQ1" s="561" t="s">
        <v>45</v>
      </c>
      <c r="FR1" s="562"/>
      <c r="FS1" s="562"/>
      <c r="FT1" s="562"/>
      <c r="FU1" s="563"/>
      <c r="FV1" s="545" t="s">
        <v>62</v>
      </c>
      <c r="FW1" s="548" t="s">
        <v>106</v>
      </c>
      <c r="FX1" s="548"/>
      <c r="FY1" s="548"/>
    </row>
    <row r="2" spans="1:197" s="72" customFormat="1" ht="18.75" thickBot="1">
      <c r="A2" s="541"/>
      <c r="B2" s="542"/>
      <c r="C2" s="524"/>
      <c r="D2" s="524"/>
      <c r="E2" s="524"/>
      <c r="F2" s="524"/>
      <c r="G2" s="524"/>
      <c r="H2" s="524"/>
      <c r="I2" s="524"/>
      <c r="J2" s="506"/>
      <c r="K2" s="508"/>
      <c r="L2" s="511"/>
      <c r="M2" s="511"/>
      <c r="N2" s="513"/>
      <c r="O2" s="524"/>
      <c r="P2" s="524"/>
      <c r="Q2" s="524"/>
      <c r="R2" s="557"/>
      <c r="S2" s="519" t="s">
        <v>2</v>
      </c>
      <c r="T2" s="519"/>
      <c r="U2" s="519"/>
      <c r="V2" s="519"/>
      <c r="W2" s="519"/>
      <c r="X2" s="519"/>
      <c r="Y2" s="519"/>
      <c r="Z2" s="519"/>
      <c r="AA2" s="519"/>
      <c r="AB2" s="519"/>
      <c r="AC2" s="157"/>
      <c r="AD2" s="157"/>
      <c r="AE2" s="196"/>
      <c r="AF2" s="196"/>
      <c r="AG2" s="520" t="s">
        <v>12</v>
      </c>
      <c r="AH2" s="520"/>
      <c r="AI2" s="520"/>
      <c r="AJ2" s="520"/>
      <c r="AK2" s="520"/>
      <c r="AL2" s="520"/>
      <c r="AM2" s="520"/>
      <c r="AN2" s="520"/>
      <c r="AO2" s="520"/>
      <c r="AP2" s="520"/>
      <c r="AQ2" s="519" t="s">
        <v>2</v>
      </c>
      <c r="AR2" s="519"/>
      <c r="AS2" s="519"/>
      <c r="AT2" s="519"/>
      <c r="AU2" s="519"/>
      <c r="AV2" s="519"/>
      <c r="AW2" s="519"/>
      <c r="AX2" s="519"/>
      <c r="AY2" s="519"/>
      <c r="AZ2" s="519"/>
      <c r="BA2" s="157"/>
      <c r="BB2" s="157"/>
      <c r="BC2" s="157"/>
      <c r="BD2" s="157"/>
      <c r="BE2" s="520" t="s">
        <v>12</v>
      </c>
      <c r="BF2" s="520"/>
      <c r="BG2" s="520"/>
      <c r="BH2" s="520"/>
      <c r="BI2" s="520"/>
      <c r="BJ2" s="520"/>
      <c r="BK2" s="520"/>
      <c r="BL2" s="520"/>
      <c r="BM2" s="520"/>
      <c r="BN2" s="520"/>
      <c r="BO2" s="519" t="s">
        <v>2</v>
      </c>
      <c r="BP2" s="519"/>
      <c r="BQ2" s="519"/>
      <c r="BR2" s="519"/>
      <c r="BS2" s="519"/>
      <c r="BT2" s="519"/>
      <c r="BU2" s="519"/>
      <c r="BV2" s="519"/>
      <c r="BW2" s="519"/>
      <c r="BX2" s="519"/>
      <c r="BY2" s="157"/>
      <c r="BZ2" s="157"/>
      <c r="CA2" s="520" t="s">
        <v>12</v>
      </c>
      <c r="CB2" s="520"/>
      <c r="CC2" s="520"/>
      <c r="CD2" s="520"/>
      <c r="CE2" s="520"/>
      <c r="CF2" s="520"/>
      <c r="CG2" s="520"/>
      <c r="CH2" s="520"/>
      <c r="CI2" s="520"/>
      <c r="CJ2" s="520"/>
      <c r="CK2" s="519" t="s">
        <v>2</v>
      </c>
      <c r="CL2" s="519"/>
      <c r="CM2" s="519"/>
      <c r="CN2" s="519"/>
      <c r="CO2" s="519"/>
      <c r="CP2" s="519"/>
      <c r="CQ2" s="519"/>
      <c r="CR2" s="519"/>
      <c r="CS2" s="519"/>
      <c r="CT2" s="519"/>
      <c r="CU2" s="196"/>
      <c r="CV2" s="196"/>
      <c r="CW2" s="520" t="s">
        <v>12</v>
      </c>
      <c r="CX2" s="520"/>
      <c r="CY2" s="520"/>
      <c r="CZ2" s="520"/>
      <c r="DA2" s="520"/>
      <c r="DB2" s="520"/>
      <c r="DC2" s="520"/>
      <c r="DD2" s="520"/>
      <c r="DE2" s="520"/>
      <c r="DF2" s="520"/>
      <c r="DG2" s="516"/>
      <c r="DH2" s="517"/>
      <c r="DI2" s="517"/>
      <c r="DJ2" s="517"/>
      <c r="DK2" s="517"/>
      <c r="DL2" s="517"/>
      <c r="DM2" s="517"/>
      <c r="DN2" s="517"/>
      <c r="DO2" s="517"/>
      <c r="DP2" s="517"/>
      <c r="DQ2" s="517"/>
      <c r="DR2" s="518"/>
      <c r="DS2" s="540"/>
      <c r="DT2" s="540"/>
      <c r="DU2" s="540"/>
      <c r="DV2" s="540"/>
      <c r="DW2" s="540"/>
      <c r="DX2" s="540"/>
      <c r="DY2" s="540"/>
      <c r="DZ2" s="540"/>
      <c r="EA2" s="540"/>
      <c r="EB2" s="540"/>
      <c r="EC2" s="540"/>
      <c r="ED2" s="517"/>
      <c r="EE2" s="516"/>
      <c r="EF2" s="517"/>
      <c r="EG2" s="517"/>
      <c r="EH2" s="517"/>
      <c r="EI2" s="517"/>
      <c r="EJ2" s="517"/>
      <c r="EK2" s="517"/>
      <c r="EL2" s="517"/>
      <c r="EM2" s="517"/>
      <c r="EN2" s="517"/>
      <c r="EO2" s="517"/>
      <c r="EP2" s="517"/>
      <c r="EQ2" s="517"/>
      <c r="ER2" s="517"/>
      <c r="ES2" s="517"/>
      <c r="ET2" s="518"/>
      <c r="EU2" s="540"/>
      <c r="EV2" s="540"/>
      <c r="EW2" s="540"/>
      <c r="EX2" s="540"/>
      <c r="EY2" s="540"/>
      <c r="EZ2" s="540"/>
      <c r="FA2" s="540"/>
      <c r="FB2" s="540"/>
      <c r="FC2" s="540"/>
      <c r="FD2" s="540"/>
      <c r="FE2" s="540"/>
      <c r="FF2" s="518"/>
      <c r="FG2" s="532"/>
      <c r="FH2" s="534"/>
      <c r="FI2" s="532"/>
      <c r="FJ2" s="533"/>
      <c r="FK2" s="534"/>
      <c r="FL2" s="532"/>
      <c r="FM2" s="533"/>
      <c r="FN2" s="550"/>
      <c r="FO2" s="550"/>
      <c r="FP2" s="534"/>
      <c r="FQ2" s="564"/>
      <c r="FR2" s="565"/>
      <c r="FS2" s="565"/>
      <c r="FT2" s="565"/>
      <c r="FU2" s="566"/>
      <c r="FV2" s="546"/>
      <c r="FW2" s="548"/>
      <c r="FX2" s="548"/>
      <c r="FY2" s="548"/>
    </row>
    <row r="3" spans="1:197" ht="80.25" customHeight="1" thickBot="1">
      <c r="A3" s="95" t="s">
        <v>15</v>
      </c>
      <c r="B3" s="94" t="s">
        <v>27</v>
      </c>
      <c r="C3" s="94" t="s">
        <v>28</v>
      </c>
      <c r="D3" s="94" t="s">
        <v>29</v>
      </c>
      <c r="E3" s="94" t="s">
        <v>16</v>
      </c>
      <c r="F3" s="94" t="s">
        <v>17</v>
      </c>
      <c r="G3" s="94" t="s">
        <v>109</v>
      </c>
      <c r="H3" s="94" t="s">
        <v>32</v>
      </c>
      <c r="I3" s="94" t="s">
        <v>33</v>
      </c>
      <c r="J3" s="506"/>
      <c r="K3" s="508"/>
      <c r="L3" s="511"/>
      <c r="M3" s="511"/>
      <c r="N3" s="513"/>
      <c r="O3" s="555" t="s">
        <v>6</v>
      </c>
      <c r="P3" s="555" t="s">
        <v>30</v>
      </c>
      <c r="Q3" s="559" t="s">
        <v>31</v>
      </c>
      <c r="R3" s="557"/>
      <c r="S3" s="502" t="str">
        <f>'إدخال البيانات'!C7</f>
        <v xml:space="preserve">المدخل الى علم القانون </v>
      </c>
      <c r="T3" s="503"/>
      <c r="U3" s="502" t="str">
        <f>'إدخال البيانات'!C8</f>
        <v xml:space="preserve">المدخل الى الشريعة الاسلامية </v>
      </c>
      <c r="V3" s="503"/>
      <c r="W3" s="502" t="str">
        <f>'إدخال البيانات'!C9</f>
        <v xml:space="preserve">المدخل الى القانون الدستوري </v>
      </c>
      <c r="X3" s="503"/>
      <c r="Y3" s="502" t="str">
        <f>'إدخال البيانات'!C10</f>
        <v>المبادئ العامة في قانون العقوبات (الجريمة )</v>
      </c>
      <c r="Z3" s="503"/>
      <c r="AA3" s="502" t="str">
        <f>'إدخال البيانات'!C11</f>
        <v xml:space="preserve">تاريخ القانون </v>
      </c>
      <c r="AB3" s="503"/>
      <c r="AC3" s="514" t="str">
        <f>'إدخال البيانات'!C12</f>
        <v xml:space="preserve">اللغة العربية </v>
      </c>
      <c r="AD3" s="522"/>
      <c r="AE3" s="514" t="str">
        <f>'إدخال البيانات'!C13</f>
        <v>اللغة الانكليزية</v>
      </c>
      <c r="AF3" s="522"/>
      <c r="AG3" s="543" t="str">
        <f>'إدخال البيانات'!L7</f>
        <v>التشريعات الاجتماعية
 (قانون التعاون)</v>
      </c>
      <c r="AH3" s="515"/>
      <c r="AI3" s="521" t="str">
        <f>'إدخال البيانات'!L8</f>
        <v>المبادئ العامة في قانون العقوبات (العقوبة )</v>
      </c>
      <c r="AJ3" s="515"/>
      <c r="AK3" s="502" t="str">
        <f>'إدخال البيانات'!L9</f>
        <v xml:space="preserve">القانون الدولي العام </v>
      </c>
      <c r="AL3" s="503"/>
      <c r="AM3" s="502" t="str">
        <f>'إدخال البيانات'!L10</f>
        <v xml:space="preserve">المدخل الى القانون الاداري </v>
      </c>
      <c r="AN3" s="503"/>
      <c r="AO3" s="502" t="str">
        <f>'إدخال البيانات'!L11</f>
        <v xml:space="preserve">مصطلحات قانونية بلغة اجنبية </v>
      </c>
      <c r="AP3" s="537"/>
      <c r="AQ3" s="504" t="str">
        <f>'إدخال البيانات'!C16</f>
        <v>القانون المدني (مصادر الالتزام )</v>
      </c>
      <c r="AR3" s="503"/>
      <c r="AS3" s="502" t="str">
        <f>'إدخال البيانات'!C17</f>
        <v xml:space="preserve">القانون الاداري </v>
      </c>
      <c r="AT3" s="503"/>
      <c r="AU3" s="502" t="str">
        <f>'إدخال البيانات'!C18</f>
        <v>قانون العقوبات الخاص 
(جرائم على امن الدولة والاشخاص)</v>
      </c>
      <c r="AV3" s="503"/>
      <c r="AW3" s="502" t="str">
        <f>'إدخال البيانات'!C19</f>
        <v>قانون الاحوال الشخصية
 (زواج طلاق نفقة طلاق)</v>
      </c>
      <c r="AX3" s="503"/>
      <c r="AY3" s="502" t="str">
        <f>'إدخال البيانات'!C20</f>
        <v xml:space="preserve">قانون العمل </v>
      </c>
      <c r="AZ3" s="504"/>
      <c r="BA3" s="502" t="str">
        <f>'إدخال البيانات'!C21</f>
        <v xml:space="preserve">المدخل الى المعلوماتية </v>
      </c>
      <c r="BB3" s="503"/>
      <c r="BC3" s="521" t="str">
        <f>'إدخال البيانات'!C22</f>
        <v>اللغة الانكليزية</v>
      </c>
      <c r="BD3" s="522"/>
      <c r="BE3" s="543" t="str">
        <f>'إدخال البيانات'!L16</f>
        <v>القانون المدني (احكام الالتزام )</v>
      </c>
      <c r="BF3" s="515"/>
      <c r="BG3" s="502" t="str">
        <f>'إدخال البيانات'!L17</f>
        <v xml:space="preserve">قانون العقوبات الخاص
 (جرائم على الاموال وجرائم اقتصادية) </v>
      </c>
      <c r="BH3" s="503"/>
      <c r="BI3" s="502" t="str">
        <f>'إدخال البيانات'!L18</f>
        <v>القانون التجاري 
(الاعمال التجارية والمتجر )</v>
      </c>
      <c r="BJ3" s="503"/>
      <c r="BK3" s="502" t="str">
        <f>'إدخال البيانات'!L19</f>
        <v xml:space="preserve">القانون الدولي الاقتصادي </v>
      </c>
      <c r="BL3" s="503"/>
      <c r="BM3" s="502" t="str">
        <f>'إدخال البيانات'!L20</f>
        <v xml:space="preserve">مصطلحات قانونية بلغة اجنبية </v>
      </c>
      <c r="BN3" s="504"/>
      <c r="BO3" s="535" t="str">
        <f>'إدخال البيانات'!T7</f>
        <v>القانون المدني (العقود السمات )</v>
      </c>
      <c r="BP3" s="503"/>
      <c r="BQ3" s="502" t="str">
        <f>'إدخال البيانات'!T8</f>
        <v xml:space="preserve">القضاء الاداري </v>
      </c>
      <c r="BR3" s="503"/>
      <c r="BS3" s="502" t="str">
        <f>'إدخال البيانات'!T9</f>
        <v>اصول المحاكمات المدنية (1)</v>
      </c>
      <c r="BT3" s="503"/>
      <c r="BU3" s="502" t="str">
        <f>'إدخال البيانات'!T10</f>
        <v>أصول المحاكمات الجزاتية (1)</v>
      </c>
      <c r="BV3" s="503"/>
      <c r="BW3" s="502" t="str">
        <f>'إدخال البيانات'!T11</f>
        <v xml:space="preserve">المالية العامة </v>
      </c>
      <c r="BX3" s="503"/>
      <c r="BY3" s="514" t="str">
        <f>'إدخال البيانات'!T12</f>
        <v>قانون الاحوال الشخصية
 (الوصية والمواريث )</v>
      </c>
      <c r="BZ3" s="515"/>
      <c r="CA3" s="502" t="str">
        <f>'إدخال البيانات'!AB7</f>
        <v>اصول المحاكمات المدنية(2)</v>
      </c>
      <c r="CB3" s="503"/>
      <c r="CC3" s="502" t="str">
        <f>'إدخال البيانات'!AB8</f>
        <v>اصول المحاكمات الجزائية (2)</v>
      </c>
      <c r="CD3" s="503"/>
      <c r="CE3" s="502" t="str">
        <f>'إدخال البيانات'!AB9</f>
        <v>القانون التجاري (الشركات )</v>
      </c>
      <c r="CF3" s="503"/>
      <c r="CG3" s="502" t="str">
        <f>'إدخال البيانات'!AB10</f>
        <v xml:space="preserve">المنظمات الدولية </v>
      </c>
      <c r="CH3" s="503"/>
      <c r="CI3" s="502" t="str">
        <f>'إدخال البيانات'!AB11</f>
        <v xml:space="preserve">مصطلحات قانونية بلغة اجنبية </v>
      </c>
      <c r="CJ3" s="503"/>
      <c r="CK3" s="504" t="str">
        <f>'إدخال البيانات'!T16</f>
        <v>القانون المدني (الحقوق العينية  الأصلية )</v>
      </c>
      <c r="CL3" s="503"/>
      <c r="CM3" s="502" t="str">
        <f>'إدخال البيانات'!T17</f>
        <v>القانون التجاري (الاسناد التجارية )</v>
      </c>
      <c r="CN3" s="503"/>
      <c r="CO3" s="502" t="str">
        <f>'إدخال البيانات'!T18</f>
        <v xml:space="preserve">التشريع الضريبي </v>
      </c>
      <c r="CP3" s="503"/>
      <c r="CQ3" s="502" t="str">
        <f>'إدخال البيانات'!T19</f>
        <v>القانون الدولي الخاص  (الجنسية )</v>
      </c>
      <c r="CR3" s="503"/>
      <c r="CS3" s="502" t="str">
        <f>'إدخال البيانات'!T20</f>
        <v xml:space="preserve">الادارة العامة </v>
      </c>
      <c r="CT3" s="503"/>
      <c r="CU3" s="502" t="str">
        <f>'إدخال البيانات'!T21</f>
        <v xml:space="preserve">أصول الفقه </v>
      </c>
      <c r="CV3" s="503"/>
      <c r="CW3" s="502" t="str">
        <f>'إدخال البيانات'!AB16</f>
        <v>القانون المدني 
(الحقوق العينية التبعية )</v>
      </c>
      <c r="CX3" s="503"/>
      <c r="CY3" s="502" t="str">
        <f>'إدخال البيانات'!AB17</f>
        <v>عقوبات خاص
 (جرائم على الادارة-المخلة بالثقة العامة )</v>
      </c>
      <c r="CZ3" s="503"/>
      <c r="DA3" s="502" t="str">
        <f>'إدخال البيانات'!AB18</f>
        <v>القانون الدولي الخاص 
(تنازع القوانين )</v>
      </c>
      <c r="DB3" s="503"/>
      <c r="DC3" s="502" t="str">
        <f>'إدخال البيانات'!AB19</f>
        <v xml:space="preserve">أصول التنفيذ </v>
      </c>
      <c r="DD3" s="503"/>
      <c r="DE3" s="502" t="str">
        <f>'إدخال البيانات'!AB20</f>
        <v xml:space="preserve">مصطلحات قانونية بلغة اجنبية </v>
      </c>
      <c r="DF3" s="504"/>
      <c r="DG3" s="535" t="str">
        <f>ورقة1!E3</f>
        <v>القضية الفلسطينية</v>
      </c>
      <c r="DH3" s="503"/>
      <c r="DI3" s="514" t="str">
        <f>ورقة1!E4</f>
        <v>حقوق الإنسان</v>
      </c>
      <c r="DJ3" s="515"/>
      <c r="DK3" s="502" t="str">
        <f>ورقة1!E5</f>
        <v>النظم السياسية</v>
      </c>
      <c r="DL3" s="503"/>
      <c r="DM3" s="502" t="str">
        <f>ورقة1!E6</f>
        <v>الحق في الحياة الخاصة</v>
      </c>
      <c r="DN3" s="503"/>
      <c r="DO3" s="502" t="str">
        <f>ورقة1!E7</f>
        <v>علم الإجرام والعقاب</v>
      </c>
      <c r="DP3" s="503"/>
      <c r="DQ3" s="502" t="str">
        <f>ورقة1!E8</f>
        <v>مقدمة الاقتصاد</v>
      </c>
      <c r="DR3" s="537"/>
      <c r="DS3" s="504" t="str">
        <f>ورقة1!H3</f>
        <v>السياسة المالي (1)</v>
      </c>
      <c r="DT3" s="503"/>
      <c r="DU3" s="514" t="str">
        <f>ورقة1!H4</f>
        <v>العلاقات الدولية</v>
      </c>
      <c r="DV3" s="515"/>
      <c r="DW3" s="502" t="str">
        <f>ورقة1!H5</f>
        <v>قانون أحداث الجانحين</v>
      </c>
      <c r="DX3" s="503"/>
      <c r="DY3" s="502" t="str">
        <f>ورقة1!H6</f>
        <v>الوظيفة العامة</v>
      </c>
      <c r="DZ3" s="503"/>
      <c r="EA3" s="502" t="str">
        <f>ورقة1!H7</f>
        <v>التأمينات الاجتماعية</v>
      </c>
      <c r="EB3" s="503"/>
      <c r="EC3" s="502" t="str">
        <f>ورقة1!H8</f>
        <v>العقود الإدارية</v>
      </c>
      <c r="ED3" s="504"/>
      <c r="EE3" s="535" t="str">
        <f>ورقة1!K3</f>
        <v>السياسة المالية (2)</v>
      </c>
      <c r="EF3" s="503"/>
      <c r="EG3" s="514" t="str">
        <f>ورقة1!K4</f>
        <v>العلاقات الدولية (2)</v>
      </c>
      <c r="EH3" s="515"/>
      <c r="EI3" s="502" t="str">
        <f>ورقة1!K5</f>
        <v>عقد الإيجار</v>
      </c>
      <c r="EJ3" s="503"/>
      <c r="EK3" s="502" t="str">
        <f>ورقة1!K6</f>
        <v>الإثبات في المواد المدنية</v>
      </c>
      <c r="EL3" s="503"/>
      <c r="EM3" s="502" t="str">
        <f>ورقة1!K7</f>
        <v>القانون البحري والجوي</v>
      </c>
      <c r="EN3" s="503"/>
      <c r="EO3" s="502" t="str">
        <f>ورقة1!K8</f>
        <v>قانون العقوبات العسكرية</v>
      </c>
      <c r="EP3" s="504"/>
      <c r="EQ3" s="502" t="str">
        <f>ورقة1!K9</f>
        <v>قانون العقوبات الاقتصادية</v>
      </c>
      <c r="ER3" s="504"/>
      <c r="ES3" s="502" t="str">
        <f>ورقة1!K10</f>
        <v>الدبلوماسية</v>
      </c>
      <c r="ET3" s="537"/>
      <c r="EU3" s="504" t="str">
        <f>ورقة1!N3</f>
        <v>الرقابة المالية</v>
      </c>
      <c r="EV3" s="503"/>
      <c r="EW3" s="514" t="str">
        <f>ورقة1!N4</f>
        <v>الإدارة المحلية</v>
      </c>
      <c r="EX3" s="515"/>
      <c r="EY3" s="502" t="str">
        <f>ورقة1!N5</f>
        <v>التأمين</v>
      </c>
      <c r="EZ3" s="503"/>
      <c r="FA3" s="502" t="str">
        <f>ورقة1!N6</f>
        <v>قانون ممارسة مهنة المحاماة</v>
      </c>
      <c r="FB3" s="503"/>
      <c r="FC3" s="502" t="str">
        <f>ورقة1!N7</f>
        <v>عقود دولية</v>
      </c>
      <c r="FD3" s="503"/>
      <c r="FE3" s="502" t="str">
        <f>ورقة1!N8</f>
        <v xml:space="preserve">الاختصاص القضائي الدولي </v>
      </c>
      <c r="FF3" s="504"/>
      <c r="FG3" s="527" t="s">
        <v>39</v>
      </c>
      <c r="FH3" s="525" t="s">
        <v>0</v>
      </c>
      <c r="FI3" s="539" t="s">
        <v>39</v>
      </c>
      <c r="FJ3" s="538" t="s">
        <v>0</v>
      </c>
      <c r="FK3" s="536" t="s">
        <v>40</v>
      </c>
      <c r="FL3" s="539" t="s">
        <v>42</v>
      </c>
      <c r="FM3" s="538" t="s">
        <v>43</v>
      </c>
      <c r="FN3" s="536" t="s">
        <v>44</v>
      </c>
      <c r="FO3" s="536" t="s">
        <v>59</v>
      </c>
      <c r="FP3" s="536" t="s">
        <v>60</v>
      </c>
      <c r="FQ3" s="567" t="s">
        <v>57</v>
      </c>
      <c r="FR3" s="551" t="s">
        <v>22</v>
      </c>
      <c r="FS3" s="552" t="s">
        <v>107</v>
      </c>
      <c r="FT3" s="553" t="s">
        <v>103</v>
      </c>
      <c r="FU3" s="554" t="s">
        <v>104</v>
      </c>
      <c r="FV3" s="546"/>
      <c r="FW3" s="544" t="s">
        <v>78</v>
      </c>
      <c r="FX3" s="544" t="s">
        <v>79</v>
      </c>
      <c r="FY3" s="544" t="s">
        <v>80</v>
      </c>
      <c r="FZ3" s="523"/>
      <c r="GA3" s="73"/>
      <c r="GB3" s="74"/>
      <c r="GC3" s="75"/>
      <c r="GD3" s="76"/>
      <c r="GE3" s="77"/>
      <c r="GF3" s="77"/>
      <c r="GG3" s="77"/>
      <c r="GH3" s="78"/>
      <c r="GI3" s="79"/>
      <c r="GJ3" s="79"/>
      <c r="GK3" s="75"/>
      <c r="GL3" s="80"/>
      <c r="GM3" s="80"/>
      <c r="GN3" s="80"/>
      <c r="GO3" s="75"/>
    </row>
    <row r="4" spans="1:197" s="60" customFormat="1" ht="24.95" customHeight="1" thickBot="1">
      <c r="A4" s="96" t="s">
        <v>15</v>
      </c>
      <c r="B4" s="97" t="s">
        <v>27</v>
      </c>
      <c r="C4" s="97" t="s">
        <v>28</v>
      </c>
      <c r="D4" s="97" t="s">
        <v>29</v>
      </c>
      <c r="E4" s="97" t="s">
        <v>16</v>
      </c>
      <c r="F4" s="97" t="s">
        <v>17</v>
      </c>
      <c r="G4" s="97"/>
      <c r="H4" s="97" t="s">
        <v>32</v>
      </c>
      <c r="I4" s="97" t="s">
        <v>33</v>
      </c>
      <c r="J4" s="506"/>
      <c r="K4" s="509"/>
      <c r="L4" s="511"/>
      <c r="M4" s="511"/>
      <c r="N4" s="513"/>
      <c r="O4" s="556"/>
      <c r="P4" s="556"/>
      <c r="Q4" s="560"/>
      <c r="R4" s="558"/>
      <c r="S4" s="85" t="s">
        <v>8</v>
      </c>
      <c r="T4" s="86" t="s">
        <v>9</v>
      </c>
      <c r="U4" s="85" t="s">
        <v>8</v>
      </c>
      <c r="V4" s="86" t="s">
        <v>9</v>
      </c>
      <c r="W4" s="85" t="s">
        <v>8</v>
      </c>
      <c r="X4" s="86" t="s">
        <v>9</v>
      </c>
      <c r="Y4" s="85" t="s">
        <v>8</v>
      </c>
      <c r="Z4" s="86" t="s">
        <v>9</v>
      </c>
      <c r="AA4" s="85" t="s">
        <v>8</v>
      </c>
      <c r="AB4" s="86" t="s">
        <v>9</v>
      </c>
      <c r="AC4" s="85" t="s">
        <v>8</v>
      </c>
      <c r="AD4" s="86" t="s">
        <v>9</v>
      </c>
      <c r="AE4" s="85" t="s">
        <v>8</v>
      </c>
      <c r="AF4" s="86" t="s">
        <v>9</v>
      </c>
      <c r="AG4" s="88" t="s">
        <v>8</v>
      </c>
      <c r="AH4" s="86" t="s">
        <v>9</v>
      </c>
      <c r="AI4" s="85" t="s">
        <v>8</v>
      </c>
      <c r="AJ4" s="86" t="s">
        <v>9</v>
      </c>
      <c r="AK4" s="85" t="s">
        <v>8</v>
      </c>
      <c r="AL4" s="86" t="s">
        <v>9</v>
      </c>
      <c r="AM4" s="85" t="s">
        <v>8</v>
      </c>
      <c r="AN4" s="86" t="s">
        <v>9</v>
      </c>
      <c r="AO4" s="85" t="s">
        <v>8</v>
      </c>
      <c r="AP4" s="89" t="s">
        <v>9</v>
      </c>
      <c r="AQ4" s="88" t="s">
        <v>8</v>
      </c>
      <c r="AR4" s="86" t="s">
        <v>9</v>
      </c>
      <c r="AS4" s="85" t="s">
        <v>8</v>
      </c>
      <c r="AT4" s="86" t="s">
        <v>9</v>
      </c>
      <c r="AU4" s="85" t="s">
        <v>8</v>
      </c>
      <c r="AV4" s="86" t="s">
        <v>9</v>
      </c>
      <c r="AW4" s="85" t="s">
        <v>8</v>
      </c>
      <c r="AX4" s="86" t="s">
        <v>9</v>
      </c>
      <c r="AY4" s="85" t="s">
        <v>8</v>
      </c>
      <c r="AZ4" s="86" t="s">
        <v>9</v>
      </c>
      <c r="BA4" s="85" t="s">
        <v>8</v>
      </c>
      <c r="BB4" s="86" t="s">
        <v>9</v>
      </c>
      <c r="BC4" s="85" t="s">
        <v>8</v>
      </c>
      <c r="BD4" s="86" t="s">
        <v>9</v>
      </c>
      <c r="BE4" s="88" t="s">
        <v>8</v>
      </c>
      <c r="BF4" s="86" t="s">
        <v>9</v>
      </c>
      <c r="BG4" s="85" t="s">
        <v>8</v>
      </c>
      <c r="BH4" s="86" t="s">
        <v>9</v>
      </c>
      <c r="BI4" s="85" t="s">
        <v>8</v>
      </c>
      <c r="BJ4" s="86" t="s">
        <v>9</v>
      </c>
      <c r="BK4" s="85" t="s">
        <v>8</v>
      </c>
      <c r="BL4" s="86" t="s">
        <v>9</v>
      </c>
      <c r="BM4" s="85" t="s">
        <v>8</v>
      </c>
      <c r="BN4" s="90" t="s">
        <v>9</v>
      </c>
      <c r="BO4" s="91" t="s">
        <v>8</v>
      </c>
      <c r="BP4" s="86" t="s">
        <v>9</v>
      </c>
      <c r="BQ4" s="85" t="s">
        <v>8</v>
      </c>
      <c r="BR4" s="86" t="s">
        <v>9</v>
      </c>
      <c r="BS4" s="85" t="s">
        <v>8</v>
      </c>
      <c r="BT4" s="86" t="s">
        <v>9</v>
      </c>
      <c r="BU4" s="85" t="s">
        <v>8</v>
      </c>
      <c r="BV4" s="86" t="s">
        <v>9</v>
      </c>
      <c r="BW4" s="85" t="s">
        <v>8</v>
      </c>
      <c r="BX4" s="87" t="s">
        <v>9</v>
      </c>
      <c r="BY4" s="85" t="s">
        <v>8</v>
      </c>
      <c r="BZ4" s="87" t="s">
        <v>9</v>
      </c>
      <c r="CA4" s="88" t="s">
        <v>8</v>
      </c>
      <c r="CB4" s="86" t="s">
        <v>9</v>
      </c>
      <c r="CC4" s="85" t="s">
        <v>8</v>
      </c>
      <c r="CD4" s="86" t="s">
        <v>9</v>
      </c>
      <c r="CE4" s="85" t="s">
        <v>8</v>
      </c>
      <c r="CF4" s="86" t="s">
        <v>9</v>
      </c>
      <c r="CG4" s="85" t="s">
        <v>8</v>
      </c>
      <c r="CH4" s="86" t="s">
        <v>9</v>
      </c>
      <c r="CI4" s="85" t="s">
        <v>8</v>
      </c>
      <c r="CJ4" s="86" t="s">
        <v>9</v>
      </c>
      <c r="CK4" s="91" t="s">
        <v>8</v>
      </c>
      <c r="CL4" s="86" t="s">
        <v>9</v>
      </c>
      <c r="CM4" s="85" t="s">
        <v>8</v>
      </c>
      <c r="CN4" s="86" t="s">
        <v>9</v>
      </c>
      <c r="CO4" s="85" t="s">
        <v>8</v>
      </c>
      <c r="CP4" s="86" t="s">
        <v>9</v>
      </c>
      <c r="CQ4" s="85" t="s">
        <v>8</v>
      </c>
      <c r="CR4" s="86" t="s">
        <v>9</v>
      </c>
      <c r="CS4" s="85" t="s">
        <v>8</v>
      </c>
      <c r="CT4" s="90" t="s">
        <v>9</v>
      </c>
      <c r="CU4" s="92" t="s">
        <v>8</v>
      </c>
      <c r="CV4" s="86" t="s">
        <v>9</v>
      </c>
      <c r="CW4" s="92" t="s">
        <v>8</v>
      </c>
      <c r="CX4" s="86" t="s">
        <v>9</v>
      </c>
      <c r="CY4" s="85" t="s">
        <v>8</v>
      </c>
      <c r="CZ4" s="86" t="s">
        <v>9</v>
      </c>
      <c r="DA4" s="85" t="s">
        <v>8</v>
      </c>
      <c r="DB4" s="86" t="s">
        <v>9</v>
      </c>
      <c r="DC4" s="85" t="s">
        <v>8</v>
      </c>
      <c r="DD4" s="86" t="s">
        <v>9</v>
      </c>
      <c r="DE4" s="85" t="s">
        <v>8</v>
      </c>
      <c r="DF4" s="90" t="s">
        <v>9</v>
      </c>
      <c r="DG4" s="91" t="s">
        <v>8</v>
      </c>
      <c r="DH4" s="86" t="s">
        <v>9</v>
      </c>
      <c r="DI4" s="92" t="s">
        <v>8</v>
      </c>
      <c r="DJ4" s="86" t="s">
        <v>9</v>
      </c>
      <c r="DK4" s="92" t="s">
        <v>8</v>
      </c>
      <c r="DL4" s="86" t="s">
        <v>9</v>
      </c>
      <c r="DM4" s="92" t="s">
        <v>8</v>
      </c>
      <c r="DN4" s="86" t="s">
        <v>9</v>
      </c>
      <c r="DO4" s="92" t="s">
        <v>8</v>
      </c>
      <c r="DP4" s="86" t="s">
        <v>9</v>
      </c>
      <c r="DQ4" s="92" t="s">
        <v>8</v>
      </c>
      <c r="DR4" s="89" t="s">
        <v>9</v>
      </c>
      <c r="DS4" s="88" t="s">
        <v>8</v>
      </c>
      <c r="DT4" s="86" t="s">
        <v>9</v>
      </c>
      <c r="DU4" s="92" t="s">
        <v>8</v>
      </c>
      <c r="DV4" s="86" t="s">
        <v>9</v>
      </c>
      <c r="DW4" s="92" t="s">
        <v>8</v>
      </c>
      <c r="DX4" s="86" t="s">
        <v>9</v>
      </c>
      <c r="DY4" s="92" t="s">
        <v>8</v>
      </c>
      <c r="DZ4" s="86" t="s">
        <v>9</v>
      </c>
      <c r="EA4" s="92" t="s">
        <v>8</v>
      </c>
      <c r="EB4" s="86" t="s">
        <v>9</v>
      </c>
      <c r="EC4" s="92" t="s">
        <v>8</v>
      </c>
      <c r="ED4" s="90" t="s">
        <v>9</v>
      </c>
      <c r="EE4" s="91" t="s">
        <v>8</v>
      </c>
      <c r="EF4" s="86" t="s">
        <v>9</v>
      </c>
      <c r="EG4" s="92" t="s">
        <v>8</v>
      </c>
      <c r="EH4" s="86" t="s">
        <v>9</v>
      </c>
      <c r="EI4" s="92" t="s">
        <v>8</v>
      </c>
      <c r="EJ4" s="86" t="s">
        <v>9</v>
      </c>
      <c r="EK4" s="92" t="s">
        <v>8</v>
      </c>
      <c r="EL4" s="86" t="s">
        <v>9</v>
      </c>
      <c r="EM4" s="92" t="s">
        <v>8</v>
      </c>
      <c r="EN4" s="86" t="s">
        <v>9</v>
      </c>
      <c r="EO4" s="92" t="s">
        <v>8</v>
      </c>
      <c r="EP4" s="86" t="s">
        <v>9</v>
      </c>
      <c r="EQ4" s="92" t="s">
        <v>8</v>
      </c>
      <c r="ER4" s="86" t="s">
        <v>9</v>
      </c>
      <c r="ES4" s="92" t="s">
        <v>8</v>
      </c>
      <c r="ET4" s="89" t="s">
        <v>9</v>
      </c>
      <c r="EU4" s="88" t="s">
        <v>8</v>
      </c>
      <c r="EV4" s="86" t="s">
        <v>9</v>
      </c>
      <c r="EW4" s="92" t="s">
        <v>8</v>
      </c>
      <c r="EX4" s="86" t="s">
        <v>9</v>
      </c>
      <c r="EY4" s="92" t="s">
        <v>8</v>
      </c>
      <c r="EZ4" s="86" t="s">
        <v>9</v>
      </c>
      <c r="FA4" s="92" t="s">
        <v>8</v>
      </c>
      <c r="FB4" s="86" t="s">
        <v>9</v>
      </c>
      <c r="FC4" s="92" t="s">
        <v>8</v>
      </c>
      <c r="FD4" s="86" t="s">
        <v>9</v>
      </c>
      <c r="FE4" s="92" t="s">
        <v>8</v>
      </c>
      <c r="FF4" s="86" t="s">
        <v>9</v>
      </c>
      <c r="FG4" s="528"/>
      <c r="FH4" s="526"/>
      <c r="FI4" s="539"/>
      <c r="FJ4" s="538"/>
      <c r="FK4" s="536"/>
      <c r="FL4" s="539"/>
      <c r="FM4" s="538"/>
      <c r="FN4" s="536"/>
      <c r="FO4" s="536"/>
      <c r="FP4" s="536"/>
      <c r="FQ4" s="568"/>
      <c r="FR4" s="551"/>
      <c r="FS4" s="552"/>
      <c r="FT4" s="553"/>
      <c r="FU4" s="554"/>
      <c r="FV4" s="547"/>
      <c r="FW4" s="544"/>
      <c r="FX4" s="544"/>
      <c r="FY4" s="544"/>
      <c r="FZ4" s="523"/>
    </row>
    <row r="5" spans="1:197" s="116" customFormat="1" ht="24.95" customHeight="1">
      <c r="A5" s="101">
        <f>'إدخال البيانات'!D2</f>
        <v>0</v>
      </c>
      <c r="B5" s="102" t="b">
        <f>'إدخال البيانات'!K2</f>
        <v>0</v>
      </c>
      <c r="C5" s="102" t="b">
        <f>'إدخال البيانات'!P2</f>
        <v>0</v>
      </c>
      <c r="D5" s="102">
        <f>'إدخال البيانات'!V2</f>
        <v>0</v>
      </c>
      <c r="E5" s="102">
        <f>'إدخال البيانات'!AA2</f>
        <v>0</v>
      </c>
      <c r="F5" s="102">
        <f>'إدخال البيانات'!AD2</f>
        <v>0</v>
      </c>
      <c r="G5" s="256">
        <f>'إدخال البيانات'!D4:G4</f>
        <v>0</v>
      </c>
      <c r="H5" s="102" t="b">
        <f>'إدخال البيانات'!P3</f>
        <v>0</v>
      </c>
      <c r="I5" s="103">
        <f>'إدخال البيانات'!K3</f>
        <v>0</v>
      </c>
      <c r="J5" s="255">
        <f>'إدخال البيانات'!AI5</f>
        <v>0</v>
      </c>
      <c r="K5" s="255">
        <f>'إدخال البيانات'!L4</f>
        <v>0</v>
      </c>
      <c r="L5" s="257">
        <f>'إدخال البيانات'!P4</f>
        <v>0</v>
      </c>
      <c r="M5" s="257">
        <f>'إدخال البيانات'!V4</f>
        <v>0</v>
      </c>
      <c r="N5" s="255">
        <f>'إدخال البيانات'!AA4</f>
        <v>0</v>
      </c>
      <c r="O5" s="104" t="b">
        <f>'إدخال البيانات'!V3</f>
        <v>0</v>
      </c>
      <c r="P5" s="105">
        <f>'إدخال البيانات'!AA3</f>
        <v>0</v>
      </c>
      <c r="Q5" s="106">
        <f>'إدخال البيانات'!AD3</f>
        <v>0</v>
      </c>
      <c r="R5" s="107" t="e">
        <f>'إدخال البيانات'!D3</f>
        <v>#N/A</v>
      </c>
      <c r="S5" s="66">
        <f>'إدخال البيانات'!G7</f>
        <v>0</v>
      </c>
      <c r="T5" s="65">
        <f>'إدخال البيانات'!H7</f>
        <v>0</v>
      </c>
      <c r="U5" s="64">
        <f>'إدخال البيانات'!G8</f>
        <v>0</v>
      </c>
      <c r="V5" s="65">
        <f>'إدخال البيانات'!H8</f>
        <v>0</v>
      </c>
      <c r="W5" s="64">
        <f>'إدخال البيانات'!G9</f>
        <v>0</v>
      </c>
      <c r="X5" s="65">
        <f>'إدخال البيانات'!H9</f>
        <v>0</v>
      </c>
      <c r="Y5" s="64">
        <f>'إدخال البيانات'!G10</f>
        <v>0</v>
      </c>
      <c r="Z5" s="65">
        <f>'إدخال البيانات'!H10</f>
        <v>0</v>
      </c>
      <c r="AA5" s="64">
        <f>'إدخال البيانات'!G11</f>
        <v>0</v>
      </c>
      <c r="AB5" s="65">
        <f>'إدخال البيانات'!H11</f>
        <v>0</v>
      </c>
      <c r="AC5" s="64">
        <f>'إدخال البيانات'!G12</f>
        <v>0</v>
      </c>
      <c r="AD5" s="65">
        <f>'إدخال البيانات'!H12</f>
        <v>0</v>
      </c>
      <c r="AE5" s="64">
        <f>'إدخال البيانات'!G13</f>
        <v>0</v>
      </c>
      <c r="AF5" s="65">
        <f>'إدخال البيانات'!H13</f>
        <v>0</v>
      </c>
      <c r="AG5" s="66">
        <f>'إدخال البيانات'!O7</f>
        <v>0</v>
      </c>
      <c r="AH5" s="65">
        <f>'إدخال البيانات'!P7</f>
        <v>0</v>
      </c>
      <c r="AI5" s="64">
        <f>'إدخال البيانات'!O8</f>
        <v>0</v>
      </c>
      <c r="AJ5" s="65">
        <f>'إدخال البيانات'!P8</f>
        <v>0</v>
      </c>
      <c r="AK5" s="64">
        <f>'إدخال البيانات'!O9</f>
        <v>0</v>
      </c>
      <c r="AL5" s="65">
        <f>'إدخال البيانات'!P9</f>
        <v>0</v>
      </c>
      <c r="AM5" s="64">
        <f>'إدخال البيانات'!O10</f>
        <v>0</v>
      </c>
      <c r="AN5" s="65">
        <f>'إدخال البيانات'!P10</f>
        <v>0</v>
      </c>
      <c r="AO5" s="64">
        <f>'إدخال البيانات'!O11</f>
        <v>0</v>
      </c>
      <c r="AP5" s="70">
        <f>'إدخال البيانات'!P11</f>
        <v>0</v>
      </c>
      <c r="AQ5" s="66">
        <f>'إدخال البيانات'!G16</f>
        <v>0</v>
      </c>
      <c r="AR5" s="65">
        <f>'إدخال البيانات'!H16</f>
        <v>0</v>
      </c>
      <c r="AS5" s="66">
        <f>'إدخال البيانات'!G17</f>
        <v>0</v>
      </c>
      <c r="AT5" s="65">
        <f>'إدخال البيانات'!H17</f>
        <v>0</v>
      </c>
      <c r="AU5" s="66">
        <f>'إدخال البيانات'!G18</f>
        <v>0</v>
      </c>
      <c r="AV5" s="65">
        <f>'إدخال البيانات'!H18</f>
        <v>0</v>
      </c>
      <c r="AW5" s="66">
        <f>'إدخال البيانات'!G19</f>
        <v>0</v>
      </c>
      <c r="AX5" s="65">
        <f>'إدخال البيانات'!H19</f>
        <v>0</v>
      </c>
      <c r="AY5" s="66">
        <f>'إدخال البيانات'!G20</f>
        <v>0</v>
      </c>
      <c r="AZ5" s="65">
        <f>'إدخال البيانات'!H20</f>
        <v>0</v>
      </c>
      <c r="BA5" s="66">
        <f>'إدخال البيانات'!G21</f>
        <v>0</v>
      </c>
      <c r="BB5" s="65">
        <f>'إدخال البيانات'!H21</f>
        <v>0</v>
      </c>
      <c r="BC5" s="66">
        <f>'إدخال البيانات'!G22</f>
        <v>0</v>
      </c>
      <c r="BD5" s="65">
        <f>'إدخال البيانات'!H22</f>
        <v>0</v>
      </c>
      <c r="BE5" s="66">
        <f>'إدخال البيانات'!O16</f>
        <v>0</v>
      </c>
      <c r="BF5" s="65">
        <f>'إدخال البيانات'!P16</f>
        <v>0</v>
      </c>
      <c r="BG5" s="64">
        <f>'إدخال البيانات'!O17</f>
        <v>0</v>
      </c>
      <c r="BH5" s="65">
        <f>'إدخال البيانات'!P17</f>
        <v>0</v>
      </c>
      <c r="BI5" s="64">
        <f>'إدخال البيانات'!O18</f>
        <v>0</v>
      </c>
      <c r="BJ5" s="65">
        <f>'إدخال البيانات'!P18</f>
        <v>0</v>
      </c>
      <c r="BK5" s="64">
        <f>'إدخال البيانات'!O19</f>
        <v>0</v>
      </c>
      <c r="BL5" s="65">
        <f>'إدخال البيانات'!P19</f>
        <v>0</v>
      </c>
      <c r="BM5" s="64">
        <f>'إدخال البيانات'!O20</f>
        <v>0</v>
      </c>
      <c r="BN5" s="68">
        <f>'إدخال البيانات'!P20</f>
        <v>0</v>
      </c>
      <c r="BO5" s="71">
        <f>'إدخال البيانات'!W7</f>
        <v>0</v>
      </c>
      <c r="BP5" s="65">
        <f>'إدخال البيانات'!X7</f>
        <v>0</v>
      </c>
      <c r="BQ5" s="64">
        <f>'إدخال البيانات'!W8</f>
        <v>0</v>
      </c>
      <c r="BR5" s="65">
        <f>'إدخال البيانات'!X8</f>
        <v>0</v>
      </c>
      <c r="BS5" s="64">
        <f>'إدخال البيانات'!W9</f>
        <v>0</v>
      </c>
      <c r="BT5" s="65">
        <f>'إدخال البيانات'!X9</f>
        <v>0</v>
      </c>
      <c r="BU5" s="64">
        <f>'إدخال البيانات'!W10</f>
        <v>0</v>
      </c>
      <c r="BV5" s="65">
        <f>'إدخال البيانات'!X10</f>
        <v>0</v>
      </c>
      <c r="BW5" s="64">
        <f>'إدخال البيانات'!W11</f>
        <v>0</v>
      </c>
      <c r="BX5" s="67">
        <f>'إدخال البيانات'!X11</f>
        <v>0</v>
      </c>
      <c r="BY5" s="64">
        <f>'إدخال البيانات'!W12</f>
        <v>0</v>
      </c>
      <c r="BZ5" s="67">
        <f>'إدخال البيانات'!X12</f>
        <v>0</v>
      </c>
      <c r="CA5" s="66">
        <f>'إدخال البيانات'!AE7</f>
        <v>0</v>
      </c>
      <c r="CB5" s="65">
        <f>'إدخال البيانات'!AF7</f>
        <v>0</v>
      </c>
      <c r="CC5" s="64">
        <f>'إدخال البيانات'!AE8</f>
        <v>0</v>
      </c>
      <c r="CD5" s="65">
        <f>'إدخال البيانات'!AF8</f>
        <v>0</v>
      </c>
      <c r="CE5" s="64">
        <f>'إدخال البيانات'!AE9</f>
        <v>0</v>
      </c>
      <c r="CF5" s="65">
        <f>'إدخال البيانات'!AF9</f>
        <v>0</v>
      </c>
      <c r="CG5" s="64">
        <f>'إدخال البيانات'!AE10</f>
        <v>0</v>
      </c>
      <c r="CH5" s="65">
        <f>'إدخال البيانات'!AF10</f>
        <v>0</v>
      </c>
      <c r="CI5" s="64">
        <f>'إدخال البيانات'!AE11</f>
        <v>0</v>
      </c>
      <c r="CJ5" s="65">
        <f>'إدخال البيانات'!AF11</f>
        <v>0</v>
      </c>
      <c r="CK5" s="66">
        <f>'إدخال البيانات'!W16</f>
        <v>0</v>
      </c>
      <c r="CL5" s="65">
        <f>'إدخال البيانات'!X16</f>
        <v>0</v>
      </c>
      <c r="CM5" s="64">
        <f>'إدخال البيانات'!W17</f>
        <v>0</v>
      </c>
      <c r="CN5" s="65">
        <f>'إدخال البيانات'!X17</f>
        <v>0</v>
      </c>
      <c r="CO5" s="64">
        <f>'إدخال البيانات'!W18</f>
        <v>0</v>
      </c>
      <c r="CP5" s="65">
        <f>'إدخال البيانات'!X18</f>
        <v>0</v>
      </c>
      <c r="CQ5" s="64">
        <f>'إدخال البيانات'!W19</f>
        <v>0</v>
      </c>
      <c r="CR5" s="65">
        <f>'إدخال البيانات'!X19</f>
        <v>0</v>
      </c>
      <c r="CS5" s="64">
        <f>'إدخال البيانات'!W20</f>
        <v>0</v>
      </c>
      <c r="CT5" s="68">
        <f>'إدخال البيانات'!X20</f>
        <v>0</v>
      </c>
      <c r="CU5" s="64">
        <f>'إدخال البيانات'!W21</f>
        <v>0</v>
      </c>
      <c r="CV5" s="68">
        <f>'إدخال البيانات'!X21</f>
        <v>0</v>
      </c>
      <c r="CW5" s="69">
        <f>'إدخال البيانات'!AE16</f>
        <v>0</v>
      </c>
      <c r="CX5" s="65">
        <f>'إدخال البيانات'!AF16</f>
        <v>0</v>
      </c>
      <c r="CY5" s="64">
        <f>'إدخال البيانات'!AE17</f>
        <v>0</v>
      </c>
      <c r="CZ5" s="65">
        <f>'إدخال البيانات'!AF17</f>
        <v>0</v>
      </c>
      <c r="DA5" s="64">
        <f>'إدخال البيانات'!AE18</f>
        <v>0</v>
      </c>
      <c r="DB5" s="65">
        <f>'إدخال البيانات'!AF18</f>
        <v>0</v>
      </c>
      <c r="DC5" s="64">
        <f>'إدخال البيانات'!AE19</f>
        <v>0</v>
      </c>
      <c r="DD5" s="65">
        <f>'إدخال البيانات'!AF19</f>
        <v>0</v>
      </c>
      <c r="DE5" s="64">
        <f>'إدخال البيانات'!AE20</f>
        <v>0</v>
      </c>
      <c r="DF5" s="68">
        <f>'إدخال البيانات'!AF20</f>
        <v>0</v>
      </c>
      <c r="DG5" s="71" t="str">
        <f>IF(AND('إدخال البيانات'!$L$12=ورقة1!E3,'إدخال البيانات'!$O$12&lt;&gt;""),1,"")</f>
        <v/>
      </c>
      <c r="DH5" s="65" t="str">
        <f>IF(AND('إدخال البيانات'!$L$12=ورقة1!E3,'إدخال البيانات'!$P$12&lt;&gt;""),1,"")</f>
        <v/>
      </c>
      <c r="DI5" s="64" t="str">
        <f>IF(AND('إدخال البيانات'!$L$12=ورقة1!E4,'إدخال البيانات'!$O$12&lt;&gt;""),1,"")</f>
        <v/>
      </c>
      <c r="DJ5" s="65" t="str">
        <f>IF(AND('إدخال البيانات'!$L$12=ورقة1!E4,'إدخال البيانات'!$P$12&lt;&gt;""),1,"")</f>
        <v/>
      </c>
      <c r="DK5" s="64" t="str">
        <f>IF(AND('إدخال البيانات'!$L$12=ورقة1!E5,'إدخال البيانات'!$O$12&lt;&gt;""),1,"")</f>
        <v/>
      </c>
      <c r="DL5" s="65" t="str">
        <f>IF(AND('إدخال البيانات'!$L$12=ورقة1!E5,'إدخال البيانات'!$P$12&lt;&gt;""),1,"")</f>
        <v/>
      </c>
      <c r="DM5" s="64" t="str">
        <f>IF(AND('إدخال البيانات'!$L$12=ورقة1!E6,'إدخال البيانات'!$O$12&lt;&gt;""),1,"")</f>
        <v/>
      </c>
      <c r="DN5" s="65" t="str">
        <f>IF(AND('إدخال البيانات'!$L$12=ورقة1!E6,'إدخال البيانات'!$P$12&lt;&gt;""),1,"")</f>
        <v/>
      </c>
      <c r="DO5" s="64" t="str">
        <f>IF(AND('إدخال البيانات'!$L$12=ورقة1!E7,'إدخال البيانات'!$O$12&lt;&gt;""),1,"")</f>
        <v/>
      </c>
      <c r="DP5" s="65" t="str">
        <f>IF(AND('إدخال البيانات'!$L$12=ورقة1!E7,'إدخال البيانات'!$P$12&lt;&gt;""),1,"")</f>
        <v/>
      </c>
      <c r="DQ5" s="64" t="str">
        <f>IF(AND('إدخال البيانات'!$L$12=ورقة1!E8,'إدخال البيانات'!$O$12&lt;&gt;""),1,"")</f>
        <v/>
      </c>
      <c r="DR5" s="70" t="str">
        <f>IF(AND('إدخال البيانات'!$L$12=ورقة1!E8,'إدخال البيانات'!$P$12&lt;&gt;""),1,"")</f>
        <v/>
      </c>
      <c r="DS5" s="66" t="str">
        <f>IF(AND('إدخال البيانات'!$L$21=ورقة1!H3,'إدخال البيانات'!$O$21&lt;&gt;""),1,"")</f>
        <v/>
      </c>
      <c r="DT5" s="65" t="str">
        <f>IF(AND('إدخال البيانات'!$L$21=ورقة1!H3,'إدخال البيانات'!$P$21&lt;&gt;""),1,"")</f>
        <v/>
      </c>
      <c r="DU5" s="64" t="str">
        <f>IF(AND('إدخال البيانات'!$L$21=ورقة1!H4,'إدخال البيانات'!$O$21&lt;&gt;""),1,"")</f>
        <v/>
      </c>
      <c r="DV5" s="65" t="str">
        <f>IF(AND('إدخال البيانات'!$L$21=ورقة1!H4,'إدخال البيانات'!$P$21&lt;&gt;""),1,"")</f>
        <v/>
      </c>
      <c r="DW5" s="64" t="str">
        <f>IF(AND('إدخال البيانات'!$L$21=ورقة1!H5,'إدخال البيانات'!$O$21&lt;&gt;""),1,"")</f>
        <v/>
      </c>
      <c r="DX5" s="65" t="str">
        <f>IF(AND('إدخال البيانات'!$L$21=ورقة1!H5,'إدخال البيانات'!$P$21&lt;&gt;""),1,"")</f>
        <v/>
      </c>
      <c r="DY5" s="64" t="str">
        <f>IF(AND('إدخال البيانات'!$L$21=ورقة1!H6,'إدخال البيانات'!$O$21&lt;&gt;""),1,"")</f>
        <v/>
      </c>
      <c r="DZ5" s="65" t="str">
        <f>IF(AND('إدخال البيانات'!$L$21=ورقة1!H6,'إدخال البيانات'!$P$21&lt;&gt;""),1,"")</f>
        <v/>
      </c>
      <c r="EA5" s="64" t="str">
        <f>IF(AND('إدخال البيانات'!$L$21=ورقة1!H7,'إدخال البيانات'!$O$21&lt;&gt;""),1,"")</f>
        <v/>
      </c>
      <c r="EB5" s="65" t="str">
        <f>IF(AND('إدخال البيانات'!$L$21=ورقة1!H7,'إدخال البيانات'!$P$21&lt;&gt;""),1,"")</f>
        <v/>
      </c>
      <c r="EC5" s="64" t="str">
        <f>IF(AND('إدخال البيانات'!$L$21=ورقة1!H8,'إدخال البيانات'!$O$21&lt;&gt;""),1,"")</f>
        <v/>
      </c>
      <c r="ED5" s="68" t="str">
        <f>IF(AND('إدخال البيانات'!$L$21=ورقة1!H8,'إدخال البيانات'!$P$21&lt;&gt;""),1,"")</f>
        <v/>
      </c>
      <c r="EE5" s="71" t="str">
        <f>IF(AND('إدخال البيانات'!$AB$12=ورقة1!K3,'إدخال البيانات'!$AE$12&lt;&gt;""),1,"")</f>
        <v/>
      </c>
      <c r="EF5" s="65" t="str">
        <f>IF(AND('إدخال البيانات'!$AB$12=ورقة1!K3,'إدخال البيانات'!$AF$12&lt;&gt;""),1,"")</f>
        <v/>
      </c>
      <c r="EG5" s="64" t="str">
        <f>IF(AND('إدخال البيانات'!$AB$12=ورقة1!K4,'إدخال البيانات'!$AE$12&lt;&gt;""),1,"")</f>
        <v/>
      </c>
      <c r="EH5" s="65" t="str">
        <f>IF(AND('إدخال البيانات'!$AB$12=ورقة1!K4,'إدخال البيانات'!$AF$12&lt;&gt;""),1,"")</f>
        <v/>
      </c>
      <c r="EI5" s="64" t="str">
        <f>IF(AND('إدخال البيانات'!$AB$12=ورقة1!K5,'إدخال البيانات'!$AE$12&lt;&gt;""),1,"")</f>
        <v/>
      </c>
      <c r="EJ5" s="65" t="str">
        <f>IF(AND('إدخال البيانات'!$AB$12=ورقة1!K5,'إدخال البيانات'!$AF$12&lt;&gt;""),1,"")</f>
        <v/>
      </c>
      <c r="EK5" s="64" t="str">
        <f>IF(AND('إدخال البيانات'!$AB$12=ورقة1!K6,'إدخال البيانات'!$AE$12&lt;&gt;""),1,"")</f>
        <v/>
      </c>
      <c r="EL5" s="65" t="str">
        <f>IF(AND('إدخال البيانات'!$AB$12=ورقة1!K6,'إدخال البيانات'!$AF$12&lt;&gt;""),1,"")</f>
        <v/>
      </c>
      <c r="EM5" s="64" t="str">
        <f>IF(AND('إدخال البيانات'!$AB$12=ورقة1!K7,'إدخال البيانات'!$AE$12&lt;&gt;""),1,"")</f>
        <v/>
      </c>
      <c r="EN5" s="65" t="str">
        <f>IF(AND('إدخال البيانات'!$AB$12=ورقة1!K7,'إدخال البيانات'!$AF$12&lt;&gt;""),1,"")</f>
        <v/>
      </c>
      <c r="EO5" s="64" t="str">
        <f>IF(AND('إدخال البيانات'!$AB$12=ورقة1!K8,'إدخال البيانات'!$AE$12&lt;&gt;""),1,"")</f>
        <v/>
      </c>
      <c r="EP5" s="65" t="str">
        <f>IF(AND('إدخال البيانات'!$AB$12=ورقة1!K8,'إدخال البيانات'!$AF$12&lt;&gt;""),1,"")</f>
        <v/>
      </c>
      <c r="EQ5" s="64" t="str">
        <f>IF(AND('إدخال البيانات'!$AB$12=ورقة1!K9,'إدخال البيانات'!$AE$12&lt;&gt;""),1,"")</f>
        <v/>
      </c>
      <c r="ER5" s="65" t="str">
        <f>IF(AND('إدخال البيانات'!$AB$12=ورقة1!K9,'إدخال البيانات'!$AF$12&lt;&gt;""),1,"")</f>
        <v/>
      </c>
      <c r="ES5" s="64" t="str">
        <f>IF(AND('إدخال البيانات'!$AB$12=ورقة1!K10,'إدخال البيانات'!$AE$12&lt;&gt;""),1,"")</f>
        <v/>
      </c>
      <c r="ET5" s="70" t="str">
        <f>IF(AND('إدخال البيانات'!$AB$12=ورقة1!K10,'إدخال البيانات'!$AF$12&lt;&gt;""),1,"")</f>
        <v/>
      </c>
      <c r="EU5" s="66" t="str">
        <f>IF(AND('إدخال البيانات'!$AB$21=ورقة1!N3,'إدخال البيانات'!$AE$21&lt;&gt;""),1,"")</f>
        <v/>
      </c>
      <c r="EV5" s="65" t="str">
        <f>IF(AND('إدخال البيانات'!$AB$21=ورقة1!N3,'إدخال البيانات'!$AF$21&lt;&gt;""),1,"")</f>
        <v/>
      </c>
      <c r="EW5" s="64" t="str">
        <f>IF(AND('إدخال البيانات'!$AB$21=ورقة1!N4,'إدخال البيانات'!$AE$21&lt;&gt;""),1,"")</f>
        <v/>
      </c>
      <c r="EX5" s="65" t="str">
        <f>IF(AND('إدخال البيانات'!$AB$21=ورقة1!N4,'إدخال البيانات'!$AF$21&lt;&gt;""),1,"")</f>
        <v/>
      </c>
      <c r="EY5" s="64" t="str">
        <f>IF(AND('إدخال البيانات'!$AB$21=ورقة1!N5,'إدخال البيانات'!$AE$21&lt;&gt;""),1,"")</f>
        <v/>
      </c>
      <c r="EZ5" s="65" t="str">
        <f>IF(AND('إدخال البيانات'!$AB$21=ورقة1!N5,'إدخال البيانات'!$AF$21&lt;&gt;""),1,"")</f>
        <v/>
      </c>
      <c r="FA5" s="64" t="str">
        <f>IF(AND('إدخال البيانات'!$AB$21=ورقة1!N6,'إدخال البيانات'!$AE$21&lt;&gt;""),1,"")</f>
        <v/>
      </c>
      <c r="FB5" s="65" t="str">
        <f>IF(AND('إدخال البيانات'!$AB$21=ورقة1!N6,'إدخال البيانات'!$AF$21&lt;&gt;""),1,"")</f>
        <v/>
      </c>
      <c r="FC5" s="64" t="str">
        <f>IF(AND('إدخال البيانات'!$AB$21=ورقة1!N7,'إدخال البيانات'!$AE$21&lt;&gt;""),1,"")</f>
        <v/>
      </c>
      <c r="FD5" s="65" t="str">
        <f>IF(AND('إدخال البيانات'!$AB$21=ورقة1!N7,'إدخال البيانات'!$AF$21&lt;&gt;""),1,"")</f>
        <v/>
      </c>
      <c r="FE5" s="64" t="str">
        <f>IF(AND('إدخال البيانات'!$AB$21=ورقة1!N8,'إدخال البيانات'!$AE$21&lt;&gt;""),1,"")</f>
        <v/>
      </c>
      <c r="FF5" s="68" t="str">
        <f>IF(AND('إدخال البيانات'!$AB$21=ورقة1!N8,'إدخال البيانات'!$AF$21&lt;&gt;""),1,"")</f>
        <v/>
      </c>
      <c r="FG5" s="108" t="str">
        <f>IF('إدخال البيانات'!T1&lt;&gt;"",'إدخال البيانات'!T1,"")</f>
        <v>مستجد</v>
      </c>
      <c r="FH5" s="109" t="str">
        <f>'إدخال البيانات'!T1</f>
        <v>مستجد</v>
      </c>
      <c r="FI5" s="108">
        <f>'إدخال البيانات'!AA1</f>
        <v>0</v>
      </c>
      <c r="FJ5" s="110">
        <f>'إدخال البيانات'!AD1</f>
        <v>0</v>
      </c>
      <c r="FK5" s="111" t="str">
        <f>IF('إدخال البيانات'!AH1&lt;&gt;"",'إدخال البيانات'!AH1,"")</f>
        <v/>
      </c>
      <c r="FL5" s="108">
        <f>'إدخال البيانات'!D1</f>
        <v>0</v>
      </c>
      <c r="FM5" s="110">
        <f>'إدخال البيانات'!I1</f>
        <v>0</v>
      </c>
      <c r="FN5" s="112">
        <f>'إدخال البيانات'!N1</f>
        <v>0</v>
      </c>
      <c r="FO5" s="112">
        <f>'إدخال البيانات'!AI2</f>
        <v>0</v>
      </c>
      <c r="FP5" s="111">
        <f>'إدخال البيانات'!AI3</f>
        <v>0</v>
      </c>
      <c r="FQ5" s="113" t="e">
        <f>'إدخال البيانات'!AI24</f>
        <v>#N/A</v>
      </c>
      <c r="FR5" s="114" t="e">
        <f>'إدخال البيانات'!U24</f>
        <v>#N/A</v>
      </c>
      <c r="FS5" s="108">
        <f>'إدخال البيانات'!AI6</f>
        <v>0</v>
      </c>
      <c r="FT5" s="200" t="b">
        <f>'إدخال البيانات'!AB24</f>
        <v>0</v>
      </c>
      <c r="FU5" s="115">
        <f>'إدخال البيانات'!AB25</f>
        <v>0</v>
      </c>
      <c r="FV5" s="197" t="e">
        <f>VLOOKUP(A1,ورقة1!A2:B6,2,0)</f>
        <v>#N/A</v>
      </c>
      <c r="FW5" s="198">
        <f>'إدخال البيانات'!V26</f>
        <v>0</v>
      </c>
      <c r="FX5" s="199">
        <f>'إدخال البيانات'!V27</f>
        <v>0</v>
      </c>
      <c r="FY5" s="199">
        <f>FW5+FX5</f>
        <v>0</v>
      </c>
    </row>
  </sheetData>
  <sheetProtection password="CC41" sheet="1" objects="1" scenarios="1"/>
  <mergeCells count="126">
    <mergeCell ref="EW3:EX3"/>
    <mergeCell ref="EY3:EZ3"/>
    <mergeCell ref="FA3:FB3"/>
    <mergeCell ref="FQ1:FU2"/>
    <mergeCell ref="FN3:FN4"/>
    <mergeCell ref="FO3:FO4"/>
    <mergeCell ref="FQ3:FQ4"/>
    <mergeCell ref="FG1:FH2"/>
    <mergeCell ref="EE1:ET2"/>
    <mergeCell ref="FC3:FD3"/>
    <mergeCell ref="FE3:FF3"/>
    <mergeCell ref="EE3:EF3"/>
    <mergeCell ref="EG3:EH3"/>
    <mergeCell ref="EI3:EJ3"/>
    <mergeCell ref="EK3:EL3"/>
    <mergeCell ref="EM3:EN3"/>
    <mergeCell ref="EO3:EP3"/>
    <mergeCell ref="EQ3:ER3"/>
    <mergeCell ref="ES3:ET3"/>
    <mergeCell ref="O1:Q2"/>
    <mergeCell ref="S2:AB2"/>
    <mergeCell ref="O3:O4"/>
    <mergeCell ref="R1:R4"/>
    <mergeCell ref="S3:T3"/>
    <mergeCell ref="U3:V3"/>
    <mergeCell ref="W3:X3"/>
    <mergeCell ref="S1:AP1"/>
    <mergeCell ref="AQ3:AR3"/>
    <mergeCell ref="P3:P4"/>
    <mergeCell ref="Q3:Q4"/>
    <mergeCell ref="BE3:BF3"/>
    <mergeCell ref="AG3:AH3"/>
    <mergeCell ref="AI3:AJ3"/>
    <mergeCell ref="AM3:AN3"/>
    <mergeCell ref="FW3:FW4"/>
    <mergeCell ref="FV1:FV4"/>
    <mergeCell ref="FW1:FY2"/>
    <mergeCell ref="FX3:FX4"/>
    <mergeCell ref="FY3:FY4"/>
    <mergeCell ref="FL1:FP2"/>
    <mergeCell ref="FR3:FR4"/>
    <mergeCell ref="FS3:FS4"/>
    <mergeCell ref="AS3:AT3"/>
    <mergeCell ref="AU3:AV3"/>
    <mergeCell ref="AW3:AX3"/>
    <mergeCell ref="AY3:AZ3"/>
    <mergeCell ref="CK1:DF1"/>
    <mergeCell ref="FT3:FT4"/>
    <mergeCell ref="FM3:FM4"/>
    <mergeCell ref="FL3:FL4"/>
    <mergeCell ref="FU3:FU4"/>
    <mergeCell ref="FP3:FP4"/>
    <mergeCell ref="EU1:FF2"/>
    <mergeCell ref="EU3:EV3"/>
    <mergeCell ref="A1:A2"/>
    <mergeCell ref="DE3:DF3"/>
    <mergeCell ref="CG3:CH3"/>
    <mergeCell ref="CI3:CJ3"/>
    <mergeCell ref="CW3:CX3"/>
    <mergeCell ref="CY3:CZ3"/>
    <mergeCell ref="DA3:DB3"/>
    <mergeCell ref="DC3:DD3"/>
    <mergeCell ref="CS3:CT3"/>
    <mergeCell ref="AG2:AP2"/>
    <mergeCell ref="AQ2:AZ2"/>
    <mergeCell ref="BE2:BN2"/>
    <mergeCell ref="AQ1:BN1"/>
    <mergeCell ref="CE3:CF3"/>
    <mergeCell ref="B1:B2"/>
    <mergeCell ref="CA2:CJ2"/>
    <mergeCell ref="BO1:CJ1"/>
    <mergeCell ref="BO2:BX2"/>
    <mergeCell ref="AK3:AL3"/>
    <mergeCell ref="BO3:BP3"/>
    <mergeCell ref="CK3:CL3"/>
    <mergeCell ref="CM3:CN3"/>
    <mergeCell ref="AC3:AD3"/>
    <mergeCell ref="BA3:BB3"/>
    <mergeCell ref="FZ3:FZ4"/>
    <mergeCell ref="C1:I2"/>
    <mergeCell ref="FH3:FH4"/>
    <mergeCell ref="FG3:FG4"/>
    <mergeCell ref="AE3:AF3"/>
    <mergeCell ref="CU3:CV3"/>
    <mergeCell ref="FI1:FK2"/>
    <mergeCell ref="DG3:DH3"/>
    <mergeCell ref="BK3:BL3"/>
    <mergeCell ref="BM3:BN3"/>
    <mergeCell ref="Y3:Z3"/>
    <mergeCell ref="AA3:AB3"/>
    <mergeCell ref="FK3:FK4"/>
    <mergeCell ref="DK3:DL3"/>
    <mergeCell ref="DQ3:DR3"/>
    <mergeCell ref="FJ3:FJ4"/>
    <mergeCell ref="FI3:FI4"/>
    <mergeCell ref="DM3:DN3"/>
    <mergeCell ref="DO3:DP3"/>
    <mergeCell ref="AO3:AP3"/>
    <mergeCell ref="DS1:ED2"/>
    <mergeCell ref="DS3:DT3"/>
    <mergeCell ref="DU3:DV3"/>
    <mergeCell ref="DW3:DX3"/>
    <mergeCell ref="DY3:DZ3"/>
    <mergeCell ref="EA3:EB3"/>
    <mergeCell ref="EC3:ED3"/>
    <mergeCell ref="J1:J4"/>
    <mergeCell ref="K1:K4"/>
    <mergeCell ref="L1:L4"/>
    <mergeCell ref="M1:M4"/>
    <mergeCell ref="N1:N4"/>
    <mergeCell ref="DI3:DJ3"/>
    <mergeCell ref="CA3:CB3"/>
    <mergeCell ref="BY3:BZ3"/>
    <mergeCell ref="BG3:BH3"/>
    <mergeCell ref="BI3:BJ3"/>
    <mergeCell ref="DG1:DR2"/>
    <mergeCell ref="CO3:CP3"/>
    <mergeCell ref="CQ3:CR3"/>
    <mergeCell ref="CC3:CD3"/>
    <mergeCell ref="BQ3:BR3"/>
    <mergeCell ref="BS3:BT3"/>
    <mergeCell ref="BU3:BV3"/>
    <mergeCell ref="BW3:BX3"/>
    <mergeCell ref="CK2:CT2"/>
    <mergeCell ref="CW2:DF2"/>
    <mergeCell ref="BC3:BD3"/>
  </mergeCells>
  <hyperlinks>
    <hyperlink ref="B1:B2" r:id="rId1" location="'السجل العام'!A1" display="سجل المسجلين الدراسات القانونيه.xlsm - 'السجل العام'!A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sheetPr codeName="ورقة1"/>
  <dimension ref="A1:O14"/>
  <sheetViews>
    <sheetView rightToLeft="1" workbookViewId="0">
      <selection sqref="A1:IV65536"/>
    </sheetView>
  </sheetViews>
  <sheetFormatPr defaultRowHeight="14.25"/>
  <cols>
    <col min="1" max="4" width="9" style="265"/>
    <col min="5" max="5" width="16.375" style="265" bestFit="1" customWidth="1"/>
    <col min="6" max="6" width="3.875" style="265" bestFit="1" customWidth="1"/>
    <col min="7" max="7" width="9" style="265"/>
    <col min="8" max="8" width="16.375" style="265" bestFit="1" customWidth="1"/>
    <col min="9" max="9" width="3.875" style="265" bestFit="1" customWidth="1"/>
    <col min="10" max="10" width="9" style="265"/>
    <col min="11" max="11" width="16.5" style="265" bestFit="1" customWidth="1"/>
    <col min="12" max="13" width="9" style="265"/>
    <col min="14" max="14" width="17.5" style="265" bestFit="1" customWidth="1"/>
    <col min="15" max="16384" width="9" style="265"/>
  </cols>
  <sheetData>
    <row r="1" spans="1:15">
      <c r="A1" s="265" t="s">
        <v>25</v>
      </c>
      <c r="B1" s="265" t="s">
        <v>61</v>
      </c>
      <c r="E1" s="569" t="s">
        <v>165</v>
      </c>
      <c r="F1" s="569"/>
      <c r="H1" s="569" t="s">
        <v>166</v>
      </c>
      <c r="I1" s="569"/>
      <c r="K1" s="569" t="s">
        <v>171</v>
      </c>
      <c r="L1" s="569"/>
      <c r="M1" s="569"/>
      <c r="N1" s="569" t="s">
        <v>171</v>
      </c>
      <c r="O1" s="569"/>
    </row>
    <row r="2" spans="1:15">
      <c r="A2" s="265">
        <v>300986</v>
      </c>
      <c r="B2" s="265" t="s">
        <v>155</v>
      </c>
      <c r="E2" s="265" t="s">
        <v>154</v>
      </c>
      <c r="H2" s="265" t="s">
        <v>154</v>
      </c>
      <c r="K2" s="265" t="s">
        <v>154</v>
      </c>
      <c r="N2" s="265" t="s">
        <v>154</v>
      </c>
    </row>
    <row r="3" spans="1:15">
      <c r="A3" s="265">
        <v>300234</v>
      </c>
      <c r="B3" s="265" t="s">
        <v>156</v>
      </c>
      <c r="E3" s="265" t="s">
        <v>159</v>
      </c>
      <c r="F3" s="265">
        <v>148</v>
      </c>
      <c r="H3" s="265" t="s">
        <v>167</v>
      </c>
      <c r="I3" s="265">
        <v>151</v>
      </c>
      <c r="K3" s="265" t="s">
        <v>172</v>
      </c>
      <c r="L3" s="265">
        <v>159</v>
      </c>
      <c r="N3" s="265" t="s">
        <v>179</v>
      </c>
      <c r="O3" s="265">
        <v>1700</v>
      </c>
    </row>
    <row r="4" spans="1:15">
      <c r="A4" s="265">
        <v>300100</v>
      </c>
      <c r="B4" s="265" t="s">
        <v>157</v>
      </c>
      <c r="E4" s="265" t="s">
        <v>160</v>
      </c>
      <c r="F4" s="265">
        <v>143</v>
      </c>
      <c r="H4" s="265" t="s">
        <v>184</v>
      </c>
      <c r="I4" s="265">
        <v>155</v>
      </c>
      <c r="K4" s="265" t="s">
        <v>173</v>
      </c>
      <c r="L4" s="265">
        <v>165</v>
      </c>
      <c r="N4" s="265" t="s">
        <v>180</v>
      </c>
      <c r="O4" s="265">
        <v>169</v>
      </c>
    </row>
    <row r="5" spans="1:15">
      <c r="A5" s="265">
        <v>300654</v>
      </c>
      <c r="B5" s="265" t="s">
        <v>158</v>
      </c>
      <c r="E5" s="265" t="s">
        <v>164</v>
      </c>
      <c r="F5" s="265">
        <v>147</v>
      </c>
      <c r="H5" s="265" t="s">
        <v>168</v>
      </c>
      <c r="I5" s="266">
        <v>154</v>
      </c>
      <c r="J5" s="266"/>
      <c r="K5" s="265" t="s">
        <v>174</v>
      </c>
      <c r="L5" s="265">
        <v>157</v>
      </c>
      <c r="N5" s="265" t="s">
        <v>181</v>
      </c>
      <c r="O5" s="265">
        <v>177</v>
      </c>
    </row>
    <row r="6" spans="1:15">
      <c r="A6" s="265">
        <v>300123</v>
      </c>
      <c r="B6" s="265" t="s">
        <v>56</v>
      </c>
      <c r="E6" s="265" t="s">
        <v>161</v>
      </c>
      <c r="F6" s="265">
        <v>141</v>
      </c>
      <c r="H6" s="265" t="s">
        <v>169</v>
      </c>
      <c r="I6" s="266">
        <v>152</v>
      </c>
      <c r="J6" s="266"/>
      <c r="K6" s="265" t="s">
        <v>175</v>
      </c>
      <c r="L6" s="265">
        <v>158</v>
      </c>
      <c r="N6" s="265" t="s">
        <v>182</v>
      </c>
      <c r="O6" s="265">
        <v>178</v>
      </c>
    </row>
    <row r="7" spans="1:15">
      <c r="E7" s="265" t="s">
        <v>163</v>
      </c>
      <c r="F7" s="265">
        <v>144</v>
      </c>
      <c r="H7" s="265" t="s">
        <v>185</v>
      </c>
      <c r="I7" s="266">
        <v>149</v>
      </c>
      <c r="J7" s="266"/>
      <c r="K7" s="265" t="s">
        <v>176</v>
      </c>
      <c r="L7" s="265">
        <v>166</v>
      </c>
      <c r="N7" s="265" t="s">
        <v>183</v>
      </c>
      <c r="O7" s="265">
        <v>174</v>
      </c>
    </row>
    <row r="8" spans="1:15">
      <c r="E8" s="265" t="s">
        <v>162</v>
      </c>
      <c r="F8" s="265">
        <v>146</v>
      </c>
      <c r="H8" s="265" t="s">
        <v>170</v>
      </c>
      <c r="I8" s="266">
        <v>153</v>
      </c>
      <c r="J8" s="266"/>
      <c r="K8" s="265" t="s">
        <v>177</v>
      </c>
      <c r="L8" s="265">
        <v>162</v>
      </c>
      <c r="N8" s="265" t="s">
        <v>222</v>
      </c>
      <c r="O8" s="265">
        <v>175</v>
      </c>
    </row>
    <row r="9" spans="1:15">
      <c r="K9" s="265" t="s">
        <v>188</v>
      </c>
      <c r="L9" s="265">
        <v>1600</v>
      </c>
    </row>
    <row r="10" spans="1:15">
      <c r="K10" s="265" t="s">
        <v>178</v>
      </c>
      <c r="L10" s="265">
        <v>164</v>
      </c>
    </row>
    <row r="14" spans="1:15">
      <c r="I14" s="265">
        <f>IF(OR(AND(I5=E3,J5&lt;&gt;""),AND(I6=E3,J6&lt;&gt;""),AND(I7=E3,J7&lt;&gt;"")),1,0)</f>
        <v>0</v>
      </c>
    </row>
  </sheetData>
  <sheetProtection password="CC41" sheet="1" objects="1" scenarios="1" selectLockedCells="1" selectUnlockedCells="1"/>
  <mergeCells count="4">
    <mergeCell ref="E1:F1"/>
    <mergeCell ref="H1:I1"/>
    <mergeCell ref="K1:M1"/>
    <mergeCell ref="N1:O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sheetPr codeName="ورقة7"/>
  <dimension ref="A1:Q55"/>
  <sheetViews>
    <sheetView rightToLeft="1" workbookViewId="0">
      <selection activeCell="J4" sqref="J4:K4"/>
    </sheetView>
  </sheetViews>
  <sheetFormatPr defaultRowHeight="15"/>
  <cols>
    <col min="1" max="1" width="4.125" customWidth="1"/>
    <col min="2" max="2" width="4" customWidth="1"/>
    <col min="3" max="3" width="6.625" customWidth="1"/>
    <col min="4" max="5" width="7.125" style="118" customWidth="1"/>
    <col min="6" max="6" width="2" style="118" customWidth="1"/>
    <col min="7" max="7" width="7.125" style="118" customWidth="1"/>
    <col min="8" max="9" width="5.25" customWidth="1"/>
    <col min="10" max="10" width="4.5" customWidth="1"/>
    <col min="11" max="11" width="4" customWidth="1"/>
    <col min="12" max="14" width="7.125" style="118" customWidth="1"/>
    <col min="15" max="15" width="5.25" customWidth="1"/>
    <col min="16" max="16" width="4.375" customWidth="1"/>
    <col min="17" max="17" width="5.375" customWidth="1"/>
  </cols>
  <sheetData>
    <row r="1" spans="1:17" ht="19.5" thickBot="1">
      <c r="A1" s="644">
        <f ca="1">NOW()</f>
        <v>43479.576843981478</v>
      </c>
      <c r="B1" s="645"/>
      <c r="C1" s="645"/>
      <c r="D1" s="283" t="s">
        <v>249</v>
      </c>
      <c r="E1" s="283"/>
      <c r="F1" s="283"/>
      <c r="G1" s="283"/>
      <c r="H1" s="283"/>
      <c r="I1" s="283"/>
      <c r="J1" s="283"/>
      <c r="K1" s="283"/>
      <c r="L1" s="283"/>
      <c r="M1" s="283"/>
      <c r="N1" s="283"/>
      <c r="O1" s="570" t="s">
        <v>270</v>
      </c>
      <c r="P1" s="570"/>
      <c r="Q1" s="570"/>
    </row>
    <row r="2" spans="1:17" ht="17.25" customHeight="1">
      <c r="A2" s="657" t="s">
        <v>15</v>
      </c>
      <c r="B2" s="658"/>
      <c r="C2" s="667">
        <f>'إدخال البيانات'!D2</f>
        <v>0</v>
      </c>
      <c r="D2" s="667"/>
      <c r="E2" s="651" t="s">
        <v>3</v>
      </c>
      <c r="F2" s="651"/>
      <c r="G2" s="659" t="b">
        <f>'إدخال البيانات'!K2</f>
        <v>0</v>
      </c>
      <c r="H2" s="659"/>
      <c r="I2" s="659"/>
      <c r="J2" s="655" t="s">
        <v>4</v>
      </c>
      <c r="K2" s="655"/>
      <c r="L2" s="665" t="b">
        <f>'إدخال البيانات'!P2</f>
        <v>0</v>
      </c>
      <c r="M2" s="665"/>
      <c r="N2" s="128" t="s">
        <v>5</v>
      </c>
      <c r="O2" s="653">
        <f>'إدخال البيانات'!V2</f>
        <v>0</v>
      </c>
      <c r="P2" s="653"/>
      <c r="Q2" s="654"/>
    </row>
    <row r="3" spans="1:17" ht="19.5" customHeight="1">
      <c r="A3" s="132" t="s">
        <v>46</v>
      </c>
      <c r="B3" s="656" t="e">
        <f>'إدخال البيانات'!D3</f>
        <v>#N/A</v>
      </c>
      <c r="C3" s="656"/>
      <c r="D3" s="263" t="s">
        <v>66</v>
      </c>
      <c r="E3" s="662">
        <f>'إدخال البيانات'!AD2</f>
        <v>0</v>
      </c>
      <c r="F3" s="662"/>
      <c r="G3" s="663" t="s">
        <v>16</v>
      </c>
      <c r="H3" s="663"/>
      <c r="I3" s="661">
        <f>'إدخال البيانات'!AA2</f>
        <v>0</v>
      </c>
      <c r="J3" s="661"/>
      <c r="K3" s="661"/>
      <c r="L3" s="666" t="s">
        <v>33</v>
      </c>
      <c r="M3" s="666"/>
      <c r="N3" s="660">
        <f>'إدخال البيانات'!K3</f>
        <v>0</v>
      </c>
      <c r="O3" s="660"/>
      <c r="P3" s="267" t="s">
        <v>32</v>
      </c>
      <c r="Q3" s="133" t="b">
        <f>'إدخال البيانات'!P3</f>
        <v>0</v>
      </c>
    </row>
    <row r="4" spans="1:17" ht="15.75">
      <c r="A4" s="674" t="s">
        <v>109</v>
      </c>
      <c r="B4" s="675"/>
      <c r="C4" s="676">
        <f>'إدخال البيانات'!D4</f>
        <v>0</v>
      </c>
      <c r="D4" s="677"/>
      <c r="E4" s="678" t="s">
        <v>73</v>
      </c>
      <c r="F4" s="679"/>
      <c r="G4" s="679"/>
      <c r="H4" s="680">
        <f>'إدخال البيانات'!AI5</f>
        <v>0</v>
      </c>
      <c r="I4" s="680"/>
      <c r="J4" s="684" t="s">
        <v>216</v>
      </c>
      <c r="K4" s="684"/>
      <c r="L4" s="676">
        <f>'إدخال البيانات'!P4</f>
        <v>0</v>
      </c>
      <c r="M4" s="677"/>
      <c r="N4" s="258" t="s">
        <v>217</v>
      </c>
      <c r="O4" s="681">
        <f>'إدخال البيانات'!V4</f>
        <v>0</v>
      </c>
      <c r="P4" s="682"/>
      <c r="Q4" s="683"/>
    </row>
    <row r="5" spans="1:17" ht="15.75" thickBot="1">
      <c r="A5" s="668" t="s">
        <v>215</v>
      </c>
      <c r="B5" s="668"/>
      <c r="C5" s="669"/>
      <c r="D5" s="670">
        <f>'إدخال البيانات'!L4</f>
        <v>0</v>
      </c>
      <c r="E5" s="670"/>
      <c r="F5" s="572" t="s">
        <v>6</v>
      </c>
      <c r="G5" s="572"/>
      <c r="H5" s="259" t="b">
        <f>'إدخال البيانات'!V3</f>
        <v>0</v>
      </c>
      <c r="I5" s="126"/>
      <c r="J5" s="573">
        <f>'إدخال البيانات'!AA3</f>
        <v>0</v>
      </c>
      <c r="K5" s="573"/>
      <c r="L5" s="127" t="s">
        <v>31</v>
      </c>
      <c r="M5" s="574">
        <f>'إدخال البيانات'!AD3</f>
        <v>0</v>
      </c>
      <c r="N5" s="574"/>
      <c r="O5" s="575"/>
      <c r="P5" s="575"/>
      <c r="Q5" s="260"/>
    </row>
    <row r="6" spans="1:17" ht="15.75" thickBot="1">
      <c r="A6" s="576" t="s">
        <v>220</v>
      </c>
      <c r="B6" s="576"/>
      <c r="C6" s="577">
        <f>'إدخال البيانات'!AA4</f>
        <v>0</v>
      </c>
      <c r="D6" s="577"/>
      <c r="E6" s="577"/>
      <c r="F6" s="577"/>
      <c r="G6" s="577"/>
      <c r="H6" s="577"/>
      <c r="I6" s="577"/>
      <c r="J6" s="577"/>
      <c r="K6" s="577"/>
      <c r="L6" s="577"/>
      <c r="M6" s="577"/>
      <c r="N6" s="577"/>
      <c r="O6" s="577"/>
      <c r="P6" s="577"/>
      <c r="Q6" s="578"/>
    </row>
    <row r="7" spans="1:17" ht="15.75" customHeight="1" thickBot="1">
      <c r="A7" s="696" t="s">
        <v>87</v>
      </c>
      <c r="B7" s="697"/>
      <c r="C7" s="697"/>
      <c r="D7" s="697"/>
      <c r="E7" s="697"/>
      <c r="F7" s="697"/>
      <c r="G7" s="697"/>
      <c r="H7" s="697"/>
      <c r="I7" s="697"/>
      <c r="J7" s="697"/>
      <c r="K7" s="697"/>
      <c r="L7" s="697"/>
      <c r="M7" s="697"/>
      <c r="N7" s="697"/>
      <c r="O7" s="697"/>
      <c r="P7" s="697"/>
      <c r="Q7" s="698"/>
    </row>
    <row r="8" spans="1:17" ht="26.25" customHeight="1" thickBot="1">
      <c r="A8" s="185"/>
      <c r="B8" s="120" t="s">
        <v>90</v>
      </c>
      <c r="C8" s="693" t="s">
        <v>91</v>
      </c>
      <c r="D8" s="694"/>
      <c r="E8" s="694"/>
      <c r="F8" s="694"/>
      <c r="G8" s="695"/>
      <c r="H8" s="121" t="s">
        <v>8</v>
      </c>
      <c r="I8" s="121" t="s">
        <v>9</v>
      </c>
      <c r="J8" s="122"/>
      <c r="K8" s="120" t="s">
        <v>90</v>
      </c>
      <c r="L8" s="693" t="s">
        <v>91</v>
      </c>
      <c r="M8" s="694"/>
      <c r="N8" s="694"/>
      <c r="O8" s="695"/>
      <c r="P8" s="121" t="s">
        <v>10</v>
      </c>
      <c r="Q8" s="121" t="s">
        <v>11</v>
      </c>
    </row>
    <row r="9" spans="1:17" ht="16.5" customHeight="1">
      <c r="A9" s="699" t="s">
        <v>88</v>
      </c>
      <c r="B9" s="183">
        <f>'إدخال البيانات'!B7</f>
        <v>41</v>
      </c>
      <c r="C9" s="595" t="str">
        <f>'إدخال البيانات'!C7</f>
        <v xml:space="preserve">المدخل الى علم القانون </v>
      </c>
      <c r="D9" s="595"/>
      <c r="E9" s="595"/>
      <c r="F9" s="595"/>
      <c r="G9" s="595"/>
      <c r="H9" s="146">
        <f>'إدخال البيانات'!G7</f>
        <v>0</v>
      </c>
      <c r="I9" s="146">
        <f>'إدخال البيانات'!H7</f>
        <v>0</v>
      </c>
      <c r="J9" s="671" t="s">
        <v>12</v>
      </c>
      <c r="K9" s="183">
        <f>'إدخال البيانات'!K7</f>
        <v>47</v>
      </c>
      <c r="L9" s="595" t="str">
        <f>'إدخال البيانات'!L7</f>
        <v>التشريعات الاجتماعية
 (قانون التعاون)</v>
      </c>
      <c r="M9" s="595"/>
      <c r="N9" s="595"/>
      <c r="O9" s="595"/>
      <c r="P9" s="146">
        <f>'إدخال البيانات'!O7</f>
        <v>0</v>
      </c>
      <c r="Q9" s="151">
        <f>'إدخال البيانات'!P7</f>
        <v>0</v>
      </c>
    </row>
    <row r="10" spans="1:17" ht="16.5" customHeight="1">
      <c r="A10" s="700"/>
      <c r="B10" s="184">
        <f>'إدخال البيانات'!B8</f>
        <v>42</v>
      </c>
      <c r="C10" s="596" t="str">
        <f>'إدخال البيانات'!C8</f>
        <v xml:space="preserve">المدخل الى الشريعة الاسلامية </v>
      </c>
      <c r="D10" s="596"/>
      <c r="E10" s="596"/>
      <c r="F10" s="596"/>
      <c r="G10" s="596"/>
      <c r="H10" s="147">
        <f>'إدخال البيانات'!G8</f>
        <v>0</v>
      </c>
      <c r="I10" s="147">
        <f>'إدخال البيانات'!H8</f>
        <v>0</v>
      </c>
      <c r="J10" s="672"/>
      <c r="K10" s="184">
        <f>'إدخال البيانات'!K8</f>
        <v>48</v>
      </c>
      <c r="L10" s="596" t="str">
        <f>'إدخال البيانات'!L8</f>
        <v>المبادئ العامة في قانون العقوبات (العقوبة )</v>
      </c>
      <c r="M10" s="596"/>
      <c r="N10" s="596"/>
      <c r="O10" s="596"/>
      <c r="P10" s="147">
        <f>'إدخال البيانات'!O8</f>
        <v>0</v>
      </c>
      <c r="Q10" s="153">
        <f>'إدخال البيانات'!P8</f>
        <v>0</v>
      </c>
    </row>
    <row r="11" spans="1:17" ht="16.5" customHeight="1">
      <c r="A11" s="700"/>
      <c r="B11" s="184">
        <f>'إدخال البيانات'!B9</f>
        <v>43</v>
      </c>
      <c r="C11" s="596" t="str">
        <f>'إدخال البيانات'!C9</f>
        <v xml:space="preserve">المدخل الى القانون الدستوري </v>
      </c>
      <c r="D11" s="596"/>
      <c r="E11" s="596"/>
      <c r="F11" s="596"/>
      <c r="G11" s="596"/>
      <c r="H11" s="147">
        <f>'إدخال البيانات'!G9</f>
        <v>0</v>
      </c>
      <c r="I11" s="147">
        <f>'إدخال البيانات'!H9</f>
        <v>0</v>
      </c>
      <c r="J11" s="672"/>
      <c r="K11" s="184">
        <f>'إدخال البيانات'!K9</f>
        <v>49</v>
      </c>
      <c r="L11" s="596" t="str">
        <f>'إدخال البيانات'!L9</f>
        <v xml:space="preserve">القانون الدولي العام </v>
      </c>
      <c r="M11" s="596"/>
      <c r="N11" s="596"/>
      <c r="O11" s="596"/>
      <c r="P11" s="147">
        <f>'إدخال البيانات'!O9</f>
        <v>0</v>
      </c>
      <c r="Q11" s="153">
        <f>'إدخال البيانات'!P9</f>
        <v>0</v>
      </c>
    </row>
    <row r="12" spans="1:17" ht="16.5" customHeight="1">
      <c r="A12" s="700"/>
      <c r="B12" s="184">
        <f>'إدخال البيانات'!B10</f>
        <v>44</v>
      </c>
      <c r="C12" s="594" t="str">
        <f>'إدخال البيانات'!C10</f>
        <v>المبادئ العامة في قانون العقوبات (الجريمة )</v>
      </c>
      <c r="D12" s="594"/>
      <c r="E12" s="594"/>
      <c r="F12" s="594"/>
      <c r="G12" s="594"/>
      <c r="H12" s="147">
        <f>'إدخال البيانات'!G10</f>
        <v>0</v>
      </c>
      <c r="I12" s="147">
        <f>'إدخال البيانات'!H10</f>
        <v>0</v>
      </c>
      <c r="J12" s="672"/>
      <c r="K12" s="184">
        <f>'إدخال البيانات'!K10</f>
        <v>50</v>
      </c>
      <c r="L12" s="596" t="str">
        <f>'إدخال البيانات'!L10</f>
        <v xml:space="preserve">المدخل الى القانون الاداري </v>
      </c>
      <c r="M12" s="596"/>
      <c r="N12" s="596"/>
      <c r="O12" s="596"/>
      <c r="P12" s="147">
        <f>'إدخال البيانات'!O10</f>
        <v>0</v>
      </c>
      <c r="Q12" s="153">
        <f>'إدخال البيانات'!P10</f>
        <v>0</v>
      </c>
    </row>
    <row r="13" spans="1:17" ht="16.5" customHeight="1">
      <c r="A13" s="700"/>
      <c r="B13" s="184">
        <f>'إدخال البيانات'!B11</f>
        <v>45</v>
      </c>
      <c r="C13" s="594" t="str">
        <f>'إدخال البيانات'!C11</f>
        <v xml:space="preserve">تاريخ القانون </v>
      </c>
      <c r="D13" s="594"/>
      <c r="E13" s="594"/>
      <c r="F13" s="594"/>
      <c r="G13" s="594"/>
      <c r="H13" s="147">
        <f>'إدخال البيانات'!G11</f>
        <v>0</v>
      </c>
      <c r="I13" s="147">
        <f>'إدخال البيانات'!H11</f>
        <v>0</v>
      </c>
      <c r="J13" s="673"/>
      <c r="K13" s="190">
        <f>'إدخال البيانات'!K11</f>
        <v>51</v>
      </c>
      <c r="L13" s="598" t="str">
        <f>'إدخال البيانات'!L11</f>
        <v xml:space="preserve">مصطلحات قانونية بلغة اجنبية </v>
      </c>
      <c r="M13" s="598"/>
      <c r="N13" s="598"/>
      <c r="O13" s="598"/>
      <c r="P13" s="179">
        <f>'إدخال البيانات'!O11</f>
        <v>0</v>
      </c>
      <c r="Q13" s="191">
        <f>'إدخال البيانات'!P11</f>
        <v>0</v>
      </c>
    </row>
    <row r="14" spans="1:17" ht="16.5" customHeight="1">
      <c r="A14" s="700"/>
      <c r="B14" s="213">
        <f>'إدخال البيانات'!B12</f>
        <v>46</v>
      </c>
      <c r="C14" s="594" t="str">
        <f>'إدخال البيانات'!C12</f>
        <v xml:space="preserve">اللغة العربية </v>
      </c>
      <c r="D14" s="594"/>
      <c r="E14" s="594"/>
      <c r="F14" s="594"/>
      <c r="G14" s="594"/>
      <c r="H14" s="147">
        <f>'إدخال البيانات'!G12</f>
        <v>0</v>
      </c>
      <c r="I14" s="147">
        <f>'إدخال البيانات'!H12</f>
        <v>0</v>
      </c>
      <c r="J14" s="216"/>
      <c r="K14" s="214" t="e">
        <f>'إدخال البيانات'!K12</f>
        <v>#N/A</v>
      </c>
      <c r="L14" s="598" t="str">
        <f>'إدخال البيانات'!L12</f>
        <v>اكتب اسم المادة الاختيارية</v>
      </c>
      <c r="M14" s="598"/>
      <c r="N14" s="598"/>
      <c r="O14" s="598"/>
      <c r="P14" s="179">
        <f>'إدخال البيانات'!O12</f>
        <v>0</v>
      </c>
      <c r="Q14" s="191">
        <f>'إدخال البيانات'!P12</f>
        <v>0</v>
      </c>
    </row>
    <row r="15" spans="1:17" ht="16.5" customHeight="1" thickBot="1">
      <c r="A15" s="701"/>
      <c r="B15" s="213">
        <f>'إدخال البيانات'!B13</f>
        <v>101</v>
      </c>
      <c r="C15" s="594" t="str">
        <f>'إدخال البيانات'!C13</f>
        <v>اللغة الانكليزية</v>
      </c>
      <c r="D15" s="594"/>
      <c r="E15" s="594"/>
      <c r="F15" s="594"/>
      <c r="G15" s="594"/>
      <c r="H15" s="147">
        <f>'إدخال البيانات'!G13</f>
        <v>0</v>
      </c>
      <c r="I15" s="147">
        <f>'إدخال البيانات'!H13</f>
        <v>0</v>
      </c>
      <c r="J15" s="702"/>
      <c r="K15" s="703"/>
      <c r="L15" s="703"/>
      <c r="M15" s="703"/>
      <c r="N15" s="703"/>
      <c r="O15" s="703"/>
      <c r="P15" s="703"/>
      <c r="Q15" s="704"/>
    </row>
    <row r="16" spans="1:17" ht="15.75" customHeight="1" thickBot="1">
      <c r="A16" s="685" t="s">
        <v>89</v>
      </c>
      <c r="B16" s="686"/>
      <c r="C16" s="686"/>
      <c r="D16" s="686"/>
      <c r="E16" s="686"/>
      <c r="F16" s="686"/>
      <c r="G16" s="686"/>
      <c r="H16" s="686"/>
      <c r="I16" s="686"/>
      <c r="J16" s="686"/>
      <c r="K16" s="686"/>
      <c r="L16" s="686"/>
      <c r="M16" s="686"/>
      <c r="N16" s="686"/>
      <c r="O16" s="686"/>
      <c r="P16" s="686"/>
      <c r="Q16" s="687"/>
    </row>
    <row r="17" spans="1:17" ht="16.5" customHeight="1">
      <c r="A17" s="579" t="s">
        <v>88</v>
      </c>
      <c r="B17" s="155">
        <f>'إدخال البيانات'!B16</f>
        <v>52</v>
      </c>
      <c r="C17" s="652" t="str">
        <f>'إدخال البيانات'!C16</f>
        <v>القانون المدني (مصادر الالتزام )</v>
      </c>
      <c r="D17" s="652"/>
      <c r="E17" s="652"/>
      <c r="F17" s="652"/>
      <c r="G17" s="652"/>
      <c r="H17" s="146">
        <f>'إدخال البيانات'!G16</f>
        <v>0</v>
      </c>
      <c r="I17" s="146">
        <f>'إدخال البيانات'!H16</f>
        <v>0</v>
      </c>
      <c r="J17" s="583" t="s">
        <v>12</v>
      </c>
      <c r="K17" s="155">
        <f>'إدخال البيانات'!K16</f>
        <v>58</v>
      </c>
      <c r="L17" s="652" t="str">
        <f>'إدخال البيانات'!L16:N16</f>
        <v>القانون المدني (احكام الالتزام )</v>
      </c>
      <c r="M17" s="652"/>
      <c r="N17" s="652"/>
      <c r="O17" s="652"/>
      <c r="P17" s="146">
        <f>'إدخال البيانات'!O16</f>
        <v>0</v>
      </c>
      <c r="Q17" s="151">
        <f>'إدخال البيانات'!P16</f>
        <v>0</v>
      </c>
    </row>
    <row r="18" spans="1:17" ht="16.5" customHeight="1">
      <c r="A18" s="580"/>
      <c r="B18" s="154">
        <f>'إدخال البيانات'!B17</f>
        <v>53</v>
      </c>
      <c r="C18" s="592" t="str">
        <f>'إدخال البيانات'!C17</f>
        <v xml:space="preserve">القانون الاداري </v>
      </c>
      <c r="D18" s="592"/>
      <c r="E18" s="592"/>
      <c r="F18" s="592"/>
      <c r="G18" s="592"/>
      <c r="H18" s="147">
        <f>'إدخال البيانات'!G17</f>
        <v>0</v>
      </c>
      <c r="I18" s="147">
        <f>'إدخال البيانات'!H17</f>
        <v>0</v>
      </c>
      <c r="J18" s="584"/>
      <c r="K18" s="154">
        <f>'إدخال البيانات'!K17</f>
        <v>59</v>
      </c>
      <c r="L18" s="592" t="str">
        <f>'إدخال البيانات'!L17:N17</f>
        <v xml:space="preserve">قانون العقوبات الخاص
 (جرائم على الاموال وجرائم اقتصادية) </v>
      </c>
      <c r="M18" s="592"/>
      <c r="N18" s="592"/>
      <c r="O18" s="592"/>
      <c r="P18" s="147">
        <f>'إدخال البيانات'!O17</f>
        <v>0</v>
      </c>
      <c r="Q18" s="153">
        <f>'إدخال البيانات'!P17</f>
        <v>0</v>
      </c>
    </row>
    <row r="19" spans="1:17" ht="16.5" customHeight="1">
      <c r="A19" s="580"/>
      <c r="B19" s="154">
        <f>'إدخال البيانات'!B18</f>
        <v>54</v>
      </c>
      <c r="C19" s="597" t="str">
        <f>'إدخال البيانات'!C18</f>
        <v>قانون العقوبات الخاص 
(جرائم على امن الدولة والاشخاص)</v>
      </c>
      <c r="D19" s="597"/>
      <c r="E19" s="597"/>
      <c r="F19" s="597"/>
      <c r="G19" s="597"/>
      <c r="H19" s="147">
        <f>'إدخال البيانات'!G18</f>
        <v>0</v>
      </c>
      <c r="I19" s="147">
        <f>'إدخال البيانات'!H18</f>
        <v>0</v>
      </c>
      <c r="J19" s="584"/>
      <c r="K19" s="154">
        <f>'إدخال البيانات'!K18</f>
        <v>60</v>
      </c>
      <c r="L19" s="592" t="str">
        <f>'إدخال البيانات'!L18:N18</f>
        <v>القانون التجاري 
(الاعمال التجارية والمتجر )</v>
      </c>
      <c r="M19" s="592"/>
      <c r="N19" s="592"/>
      <c r="O19" s="592"/>
      <c r="P19" s="147">
        <f>'إدخال البيانات'!O18</f>
        <v>0</v>
      </c>
      <c r="Q19" s="153">
        <f>'إدخال البيانات'!P18</f>
        <v>0</v>
      </c>
    </row>
    <row r="20" spans="1:17" ht="16.5" customHeight="1">
      <c r="A20" s="580"/>
      <c r="B20" s="154">
        <f>'إدخال البيانات'!B19</f>
        <v>55</v>
      </c>
      <c r="C20" s="597" t="str">
        <f>'إدخال البيانات'!C19</f>
        <v>قانون الاحوال الشخصية
 (زواج طلاق نفقة طلاق)</v>
      </c>
      <c r="D20" s="597"/>
      <c r="E20" s="597"/>
      <c r="F20" s="597"/>
      <c r="G20" s="597"/>
      <c r="H20" s="147">
        <f>'إدخال البيانات'!G19</f>
        <v>0</v>
      </c>
      <c r="I20" s="147">
        <f>'إدخال البيانات'!H19</f>
        <v>0</v>
      </c>
      <c r="J20" s="584"/>
      <c r="K20" s="154">
        <f>'إدخال البيانات'!K19</f>
        <v>61</v>
      </c>
      <c r="L20" s="592" t="str">
        <f>'إدخال البيانات'!L19:N19</f>
        <v xml:space="preserve">القانون الدولي الاقتصادي </v>
      </c>
      <c r="M20" s="592"/>
      <c r="N20" s="592"/>
      <c r="O20" s="592"/>
      <c r="P20" s="147">
        <f>'إدخال البيانات'!O19</f>
        <v>0</v>
      </c>
      <c r="Q20" s="153">
        <f>'إدخال البيانات'!P19</f>
        <v>0</v>
      </c>
    </row>
    <row r="21" spans="1:17" ht="16.5" customHeight="1">
      <c r="A21" s="580"/>
      <c r="B21" s="154">
        <f>'إدخال البيانات'!B20</f>
        <v>56</v>
      </c>
      <c r="C21" s="592" t="str">
        <f>'إدخال البيانات'!C20</f>
        <v xml:space="preserve">قانون العمل </v>
      </c>
      <c r="D21" s="592"/>
      <c r="E21" s="592"/>
      <c r="F21" s="592"/>
      <c r="G21" s="592"/>
      <c r="H21" s="147">
        <f>'إدخال البيانات'!G20</f>
        <v>0</v>
      </c>
      <c r="I21" s="147">
        <f>'إدخال البيانات'!H20</f>
        <v>0</v>
      </c>
      <c r="J21" s="584"/>
      <c r="K21" s="154">
        <f>'إدخال البيانات'!K20</f>
        <v>62</v>
      </c>
      <c r="L21" s="592" t="str">
        <f>'إدخال البيانات'!L20:N20</f>
        <v xml:space="preserve">مصطلحات قانونية بلغة اجنبية </v>
      </c>
      <c r="M21" s="592"/>
      <c r="N21" s="592"/>
      <c r="O21" s="592"/>
      <c r="P21" s="147">
        <f>'إدخال البيانات'!O20</f>
        <v>0</v>
      </c>
      <c r="Q21" s="153">
        <f>'إدخال البيانات'!P20</f>
        <v>0</v>
      </c>
    </row>
    <row r="22" spans="1:17" ht="16.5" customHeight="1">
      <c r="A22" s="580"/>
      <c r="B22" s="154">
        <f>'إدخال البيانات'!B21</f>
        <v>57</v>
      </c>
      <c r="C22" s="592" t="str">
        <f>'إدخال البيانات'!C21</f>
        <v xml:space="preserve">المدخل الى المعلوماتية </v>
      </c>
      <c r="D22" s="592"/>
      <c r="E22" s="592"/>
      <c r="F22" s="592"/>
      <c r="G22" s="592"/>
      <c r="H22" s="147">
        <f>'إدخال البيانات'!G21</f>
        <v>0</v>
      </c>
      <c r="I22" s="147">
        <f>'إدخال البيانات'!H21</f>
        <v>0</v>
      </c>
      <c r="J22" s="584"/>
      <c r="K22" s="154" t="e">
        <f>'إدخال البيانات'!K21</f>
        <v>#N/A</v>
      </c>
      <c r="L22" s="592" t="str">
        <f>'إدخال البيانات'!L21:N21</f>
        <v>اكتب اسم المادة الاختيارية</v>
      </c>
      <c r="M22" s="592"/>
      <c r="N22" s="592"/>
      <c r="O22" s="592"/>
      <c r="P22" s="147">
        <f>'إدخال البيانات'!O21</f>
        <v>0</v>
      </c>
      <c r="Q22" s="153">
        <f>'إدخال البيانات'!P21</f>
        <v>0</v>
      </c>
    </row>
    <row r="23" spans="1:17" ht="16.5" customHeight="1" thickBot="1">
      <c r="A23" s="582"/>
      <c r="B23" s="180">
        <f>'إدخال البيانات'!B22</f>
        <v>201</v>
      </c>
      <c r="C23" s="593" t="str">
        <f>'إدخال البيانات'!C22</f>
        <v>اللغة الانكليزية</v>
      </c>
      <c r="D23" s="593"/>
      <c r="E23" s="593"/>
      <c r="F23" s="593"/>
      <c r="G23" s="593"/>
      <c r="H23" s="182">
        <f>'إدخال البيانات'!G22</f>
        <v>0</v>
      </c>
      <c r="I23" s="182">
        <f>'إدخال البيانات'!H22</f>
        <v>0</v>
      </c>
      <c r="J23" s="586"/>
      <c r="K23" s="690"/>
      <c r="L23" s="691"/>
      <c r="M23" s="691"/>
      <c r="N23" s="691"/>
      <c r="O23" s="691"/>
      <c r="P23" s="691"/>
      <c r="Q23" s="692"/>
    </row>
    <row r="24" spans="1:17" ht="15.75" customHeight="1" thickBot="1">
      <c r="A24" s="685" t="s">
        <v>13</v>
      </c>
      <c r="B24" s="686"/>
      <c r="C24" s="686"/>
      <c r="D24" s="686"/>
      <c r="E24" s="686"/>
      <c r="F24" s="686"/>
      <c r="G24" s="686"/>
      <c r="H24" s="686"/>
      <c r="I24" s="686"/>
      <c r="J24" s="686"/>
      <c r="K24" s="686"/>
      <c r="L24" s="686"/>
      <c r="M24" s="686"/>
      <c r="N24" s="686"/>
      <c r="O24" s="686"/>
      <c r="P24" s="686"/>
      <c r="Q24" s="687"/>
    </row>
    <row r="25" spans="1:17" ht="16.5" customHeight="1">
      <c r="A25" s="579" t="s">
        <v>88</v>
      </c>
      <c r="B25" s="155">
        <f>'إدخال البيانات'!S7</f>
        <v>63</v>
      </c>
      <c r="C25" s="652" t="str">
        <f>'إدخال البيانات'!T7</f>
        <v>القانون المدني (العقود السمات )</v>
      </c>
      <c r="D25" s="652"/>
      <c r="E25" s="652"/>
      <c r="F25" s="652"/>
      <c r="G25" s="652"/>
      <c r="H25" s="148">
        <f>'إدخال البيانات'!W7</f>
        <v>0</v>
      </c>
      <c r="I25" s="148">
        <f>'إدخال البيانات'!X7</f>
        <v>0</v>
      </c>
      <c r="J25" s="583" t="s">
        <v>12</v>
      </c>
      <c r="K25" s="155">
        <f>'إدخال البيانات'!AA7</f>
        <v>69</v>
      </c>
      <c r="L25" s="652" t="str">
        <f>'إدخال البيانات'!AB7</f>
        <v>اصول المحاكمات المدنية(2)</v>
      </c>
      <c r="M25" s="652"/>
      <c r="N25" s="652"/>
      <c r="O25" s="652"/>
      <c r="P25" s="146">
        <f>'إدخال البيانات'!AE7</f>
        <v>0</v>
      </c>
      <c r="Q25" s="151">
        <f>'إدخال البيانات'!AF7</f>
        <v>0</v>
      </c>
    </row>
    <row r="26" spans="1:17" ht="16.5" customHeight="1">
      <c r="A26" s="580"/>
      <c r="B26" s="154">
        <f>'إدخال البيانات'!S8</f>
        <v>64</v>
      </c>
      <c r="C26" s="592" t="str">
        <f>'إدخال البيانات'!T8</f>
        <v xml:space="preserve">القضاء الاداري </v>
      </c>
      <c r="D26" s="592"/>
      <c r="E26" s="592"/>
      <c r="F26" s="592"/>
      <c r="G26" s="592"/>
      <c r="H26" s="149">
        <f>'إدخال البيانات'!W8</f>
        <v>0</v>
      </c>
      <c r="I26" s="149">
        <f>'إدخال البيانات'!X8</f>
        <v>0</v>
      </c>
      <c r="J26" s="584"/>
      <c r="K26" s="154">
        <f>'إدخال البيانات'!AA8</f>
        <v>70</v>
      </c>
      <c r="L26" s="592" t="str">
        <f>'إدخال البيانات'!AB8</f>
        <v>اصول المحاكمات الجزائية (2)</v>
      </c>
      <c r="M26" s="592"/>
      <c r="N26" s="592"/>
      <c r="O26" s="592"/>
      <c r="P26" s="147">
        <f>'إدخال البيانات'!AE8</f>
        <v>0</v>
      </c>
      <c r="Q26" s="153">
        <f>'إدخال البيانات'!AF8</f>
        <v>0</v>
      </c>
    </row>
    <row r="27" spans="1:17" ht="16.5" customHeight="1">
      <c r="A27" s="580"/>
      <c r="B27" s="154">
        <f>'إدخال البيانات'!S9</f>
        <v>65</v>
      </c>
      <c r="C27" s="592" t="str">
        <f>'إدخال البيانات'!T9</f>
        <v>اصول المحاكمات المدنية (1)</v>
      </c>
      <c r="D27" s="592"/>
      <c r="E27" s="592"/>
      <c r="F27" s="592"/>
      <c r="G27" s="592"/>
      <c r="H27" s="149">
        <f>'إدخال البيانات'!W9</f>
        <v>0</v>
      </c>
      <c r="I27" s="149">
        <f>'إدخال البيانات'!X9</f>
        <v>0</v>
      </c>
      <c r="J27" s="584"/>
      <c r="K27" s="154">
        <f>'إدخال البيانات'!AA9</f>
        <v>71</v>
      </c>
      <c r="L27" s="592" t="str">
        <f>'إدخال البيانات'!AB9</f>
        <v>القانون التجاري (الشركات )</v>
      </c>
      <c r="M27" s="592"/>
      <c r="N27" s="592"/>
      <c r="O27" s="592"/>
      <c r="P27" s="147">
        <f>'إدخال البيانات'!AE9</f>
        <v>0</v>
      </c>
      <c r="Q27" s="153">
        <f>'إدخال البيانات'!AF9</f>
        <v>0</v>
      </c>
    </row>
    <row r="28" spans="1:17" ht="16.5" customHeight="1">
      <c r="A28" s="580"/>
      <c r="B28" s="154">
        <f>'إدخال البيانات'!S10</f>
        <v>66</v>
      </c>
      <c r="C28" s="592" t="str">
        <f>'إدخال البيانات'!T10</f>
        <v>أصول المحاكمات الجزاتية (1)</v>
      </c>
      <c r="D28" s="592"/>
      <c r="E28" s="592"/>
      <c r="F28" s="592"/>
      <c r="G28" s="592"/>
      <c r="H28" s="149">
        <f>'إدخال البيانات'!W10</f>
        <v>0</v>
      </c>
      <c r="I28" s="149">
        <f>'إدخال البيانات'!X10</f>
        <v>0</v>
      </c>
      <c r="J28" s="584"/>
      <c r="K28" s="154">
        <f>'إدخال البيانات'!AA10</f>
        <v>72</v>
      </c>
      <c r="L28" s="592" t="str">
        <f>'إدخال البيانات'!AB10</f>
        <v xml:space="preserve">المنظمات الدولية </v>
      </c>
      <c r="M28" s="592"/>
      <c r="N28" s="592"/>
      <c r="O28" s="592"/>
      <c r="P28" s="147">
        <f>'إدخال البيانات'!AE10</f>
        <v>0</v>
      </c>
      <c r="Q28" s="153">
        <f>'إدخال البيانات'!AF10</f>
        <v>0</v>
      </c>
    </row>
    <row r="29" spans="1:17" ht="16.5" customHeight="1">
      <c r="A29" s="580"/>
      <c r="B29" s="154">
        <f>'إدخال البيانات'!S11</f>
        <v>67</v>
      </c>
      <c r="C29" s="592" t="str">
        <f>'إدخال البيانات'!T11</f>
        <v xml:space="preserve">المالية العامة </v>
      </c>
      <c r="D29" s="592"/>
      <c r="E29" s="592"/>
      <c r="F29" s="592"/>
      <c r="G29" s="592"/>
      <c r="H29" s="149">
        <f>'إدخال البيانات'!W11</f>
        <v>0</v>
      </c>
      <c r="I29" s="149">
        <f>'إدخال البيانات'!X11</f>
        <v>0</v>
      </c>
      <c r="J29" s="584"/>
      <c r="K29" s="154">
        <f>'إدخال البيانات'!AA11</f>
        <v>73</v>
      </c>
      <c r="L29" s="592" t="str">
        <f>'إدخال البيانات'!AB11</f>
        <v xml:space="preserve">مصطلحات قانونية بلغة اجنبية </v>
      </c>
      <c r="M29" s="592"/>
      <c r="N29" s="592"/>
      <c r="O29" s="592"/>
      <c r="P29" s="147">
        <f>'إدخال البيانات'!AE11</f>
        <v>0</v>
      </c>
      <c r="Q29" s="153">
        <f>'إدخال البيانات'!AF11</f>
        <v>0</v>
      </c>
    </row>
    <row r="30" spans="1:17" ht="16.5" customHeight="1" thickBot="1">
      <c r="A30" s="582"/>
      <c r="B30" s="180">
        <f>'إدخال البيانات'!S12</f>
        <v>68</v>
      </c>
      <c r="C30" s="593" t="str">
        <f>'إدخال البيانات'!T12</f>
        <v>قانون الاحوال الشخصية
 (الوصية والمواريث )</v>
      </c>
      <c r="D30" s="593"/>
      <c r="E30" s="593"/>
      <c r="F30" s="593"/>
      <c r="G30" s="593"/>
      <c r="H30" s="181">
        <f>'إدخال البيانات'!W12</f>
        <v>0</v>
      </c>
      <c r="I30" s="181">
        <f>'إدخال البيانات'!X12</f>
        <v>0</v>
      </c>
      <c r="J30" s="586"/>
      <c r="K30" s="180" t="e">
        <f>'إدخال البيانات'!AA12</f>
        <v>#N/A</v>
      </c>
      <c r="L30" s="593" t="str">
        <f>'إدخال البيانات'!AB12</f>
        <v>اكتب اسم المادة الاختيارية</v>
      </c>
      <c r="M30" s="593"/>
      <c r="N30" s="593"/>
      <c r="O30" s="593"/>
      <c r="P30" s="182">
        <f>'إدخال البيانات'!AE12</f>
        <v>0</v>
      </c>
      <c r="Q30" s="186">
        <f>'إدخال البيانات'!AF12</f>
        <v>0</v>
      </c>
    </row>
    <row r="31" spans="1:17" ht="15.75" customHeight="1" thickBot="1">
      <c r="A31" s="685" t="s">
        <v>14</v>
      </c>
      <c r="B31" s="686"/>
      <c r="C31" s="686"/>
      <c r="D31" s="686"/>
      <c r="E31" s="686"/>
      <c r="F31" s="686"/>
      <c r="G31" s="686"/>
      <c r="H31" s="686"/>
      <c r="I31" s="686"/>
      <c r="J31" s="686"/>
      <c r="K31" s="686"/>
      <c r="L31" s="686"/>
      <c r="M31" s="686"/>
      <c r="N31" s="686"/>
      <c r="O31" s="686"/>
      <c r="P31" s="686"/>
      <c r="Q31" s="687"/>
    </row>
    <row r="32" spans="1:17" ht="16.5" customHeight="1">
      <c r="A32" s="579" t="s">
        <v>88</v>
      </c>
      <c r="B32" s="155">
        <f>'إدخال البيانات'!S16</f>
        <v>74</v>
      </c>
      <c r="C32" s="652" t="str">
        <f>'إدخال البيانات'!T16</f>
        <v>القانون المدني (الحقوق العينية  الأصلية )</v>
      </c>
      <c r="D32" s="652"/>
      <c r="E32" s="652"/>
      <c r="F32" s="652"/>
      <c r="G32" s="652"/>
      <c r="H32" s="150">
        <f>'إدخال البيانات'!W16</f>
        <v>0</v>
      </c>
      <c r="I32" s="150">
        <f>'إدخال البيانات'!X16</f>
        <v>0</v>
      </c>
      <c r="J32" s="583" t="s">
        <v>12</v>
      </c>
      <c r="K32" s="155">
        <f>'إدخال البيانات'!AA16</f>
        <v>80</v>
      </c>
      <c r="L32" s="652" t="str">
        <f>'إدخال البيانات'!AB16</f>
        <v>القانون المدني 
(الحقوق العينية التبعية )</v>
      </c>
      <c r="M32" s="652"/>
      <c r="N32" s="652"/>
      <c r="O32" s="652"/>
      <c r="P32" s="146">
        <f>'إدخال البيانات'!AE16</f>
        <v>0</v>
      </c>
      <c r="Q32" s="151">
        <f>'إدخال البيانات'!AF16</f>
        <v>0</v>
      </c>
    </row>
    <row r="33" spans="1:17" ht="16.5" customHeight="1">
      <c r="A33" s="580"/>
      <c r="B33" s="154">
        <f>'إدخال البيانات'!S17</f>
        <v>75</v>
      </c>
      <c r="C33" s="592" t="str">
        <f>'إدخال البيانات'!T17</f>
        <v>القانون التجاري (الاسناد التجارية )</v>
      </c>
      <c r="D33" s="592"/>
      <c r="E33" s="592"/>
      <c r="F33" s="592"/>
      <c r="G33" s="592"/>
      <c r="H33" s="152">
        <f>'إدخال البيانات'!W17</f>
        <v>0</v>
      </c>
      <c r="I33" s="152">
        <f>'إدخال البيانات'!X17</f>
        <v>0</v>
      </c>
      <c r="J33" s="584"/>
      <c r="K33" s="154">
        <f>'إدخال البيانات'!AA17</f>
        <v>81</v>
      </c>
      <c r="L33" s="592" t="str">
        <f>'إدخال البيانات'!AB17</f>
        <v>عقوبات خاص
 (جرائم على الادارة-المخلة بالثقة العامة )</v>
      </c>
      <c r="M33" s="592"/>
      <c r="N33" s="592"/>
      <c r="O33" s="592"/>
      <c r="P33" s="147">
        <f>'إدخال البيانات'!AE17</f>
        <v>0</v>
      </c>
      <c r="Q33" s="153">
        <f>'إدخال البيانات'!AF17</f>
        <v>0</v>
      </c>
    </row>
    <row r="34" spans="1:17" ht="16.5" customHeight="1">
      <c r="A34" s="580"/>
      <c r="B34" s="154">
        <f>'إدخال البيانات'!S18</f>
        <v>76</v>
      </c>
      <c r="C34" s="592" t="str">
        <f>'إدخال البيانات'!T18</f>
        <v xml:space="preserve">التشريع الضريبي </v>
      </c>
      <c r="D34" s="592"/>
      <c r="E34" s="592"/>
      <c r="F34" s="592"/>
      <c r="G34" s="592"/>
      <c r="H34" s="152">
        <f>'إدخال البيانات'!W18</f>
        <v>0</v>
      </c>
      <c r="I34" s="152">
        <f>'إدخال البيانات'!X18</f>
        <v>0</v>
      </c>
      <c r="J34" s="584"/>
      <c r="K34" s="154">
        <f>'إدخال البيانات'!AA18</f>
        <v>82</v>
      </c>
      <c r="L34" s="592" t="str">
        <f>'إدخال البيانات'!AB18</f>
        <v>القانون الدولي الخاص 
(تنازع القوانين )</v>
      </c>
      <c r="M34" s="592"/>
      <c r="N34" s="592"/>
      <c r="O34" s="592"/>
      <c r="P34" s="147">
        <f>'إدخال البيانات'!AE18</f>
        <v>0</v>
      </c>
      <c r="Q34" s="153">
        <f>'إدخال البيانات'!AF18</f>
        <v>0</v>
      </c>
    </row>
    <row r="35" spans="1:17" ht="16.5" customHeight="1">
      <c r="A35" s="580"/>
      <c r="B35" s="154">
        <f>'إدخال البيانات'!S19</f>
        <v>77</v>
      </c>
      <c r="C35" s="592" t="str">
        <f>'إدخال البيانات'!T19</f>
        <v>القانون الدولي الخاص  (الجنسية )</v>
      </c>
      <c r="D35" s="592"/>
      <c r="E35" s="592"/>
      <c r="F35" s="592"/>
      <c r="G35" s="592"/>
      <c r="H35" s="152">
        <f>'إدخال البيانات'!W19</f>
        <v>0</v>
      </c>
      <c r="I35" s="152">
        <f>'إدخال البيانات'!X19</f>
        <v>0</v>
      </c>
      <c r="J35" s="584"/>
      <c r="K35" s="154">
        <f>'إدخال البيانات'!AA19</f>
        <v>83</v>
      </c>
      <c r="L35" s="592" t="str">
        <f>'إدخال البيانات'!AB19</f>
        <v xml:space="preserve">أصول التنفيذ </v>
      </c>
      <c r="M35" s="592"/>
      <c r="N35" s="592"/>
      <c r="O35" s="592"/>
      <c r="P35" s="147">
        <f>'إدخال البيانات'!AE19</f>
        <v>0</v>
      </c>
      <c r="Q35" s="153">
        <f>'إدخال البيانات'!AF19</f>
        <v>0</v>
      </c>
    </row>
    <row r="36" spans="1:17" ht="16.5" customHeight="1">
      <c r="A36" s="581"/>
      <c r="B36" s="212">
        <f>'إدخال البيانات'!S20</f>
        <v>78</v>
      </c>
      <c r="C36" s="592" t="str">
        <f>'إدخال البيانات'!T20</f>
        <v xml:space="preserve">الادارة العامة </v>
      </c>
      <c r="D36" s="592"/>
      <c r="E36" s="592"/>
      <c r="F36" s="592"/>
      <c r="G36" s="592"/>
      <c r="H36" s="152">
        <f>'إدخال البيانات'!W20</f>
        <v>0</v>
      </c>
      <c r="I36" s="152">
        <f>'إدخال البيانات'!X20</f>
        <v>0</v>
      </c>
      <c r="J36" s="585"/>
      <c r="K36" s="212">
        <f>'إدخال البيانات'!AA20</f>
        <v>84</v>
      </c>
      <c r="L36" s="592" t="str">
        <f>'إدخال البيانات'!AB20</f>
        <v xml:space="preserve">مصطلحات قانونية بلغة اجنبية </v>
      </c>
      <c r="M36" s="592"/>
      <c r="N36" s="592"/>
      <c r="O36" s="592"/>
      <c r="P36" s="147">
        <f>'إدخال البيانات'!AE20</f>
        <v>0</v>
      </c>
      <c r="Q36" s="153">
        <f>'إدخال البيانات'!AF20</f>
        <v>0</v>
      </c>
    </row>
    <row r="37" spans="1:17" ht="16.5" customHeight="1" thickBot="1">
      <c r="A37" s="582"/>
      <c r="B37" s="212">
        <f>'إدخال البيانات'!S21</f>
        <v>79</v>
      </c>
      <c r="C37" s="592" t="str">
        <f>'إدخال البيانات'!T21</f>
        <v xml:space="preserve">أصول الفقه </v>
      </c>
      <c r="D37" s="592"/>
      <c r="E37" s="592"/>
      <c r="F37" s="592"/>
      <c r="G37" s="592"/>
      <c r="H37" s="152">
        <f>'إدخال البيانات'!W21</f>
        <v>0</v>
      </c>
      <c r="I37" s="152">
        <f>'إدخال البيانات'!X21</f>
        <v>0</v>
      </c>
      <c r="J37" s="586"/>
      <c r="K37" s="212" t="e">
        <f>'إدخال البيانات'!AA21</f>
        <v>#N/A</v>
      </c>
      <c r="L37" s="592" t="str">
        <f>'إدخال البيانات'!AB21</f>
        <v>اكتب اسم المادة الاختيارية</v>
      </c>
      <c r="M37" s="592"/>
      <c r="N37" s="592"/>
      <c r="O37" s="592"/>
      <c r="P37" s="147">
        <f>'إدخال البيانات'!AE21</f>
        <v>0</v>
      </c>
      <c r="Q37" s="153">
        <f>'إدخال البيانات'!AF21</f>
        <v>0</v>
      </c>
    </row>
    <row r="38" spans="1:17" s="129" customFormat="1" ht="15.75">
      <c r="A38" s="648" t="s">
        <v>18</v>
      </c>
      <c r="B38" s="649"/>
      <c r="C38" s="649"/>
      <c r="D38" s="187">
        <f>'إدخال البيانات'!D1</f>
        <v>0</v>
      </c>
      <c r="E38" s="650" t="s">
        <v>1</v>
      </c>
      <c r="F38" s="650"/>
      <c r="G38" s="650"/>
      <c r="H38" s="188">
        <f>'إدخال البيانات'!I1</f>
        <v>0</v>
      </c>
      <c r="I38" s="651" t="s">
        <v>26</v>
      </c>
      <c r="J38" s="651"/>
      <c r="K38" s="651"/>
      <c r="L38" s="651"/>
      <c r="M38" s="187">
        <f>'إدخال البيانات'!N1</f>
        <v>0</v>
      </c>
      <c r="N38" s="664" t="s">
        <v>58</v>
      </c>
      <c r="O38" s="664"/>
      <c r="P38" s="646">
        <f>'إدخال البيانات'!AI2</f>
        <v>0</v>
      </c>
      <c r="Q38" s="647"/>
    </row>
    <row r="39" spans="1:17" s="129" customFormat="1" ht="16.5" thickBot="1">
      <c r="A39" s="613" t="s">
        <v>60</v>
      </c>
      <c r="B39" s="614"/>
      <c r="C39" s="614"/>
      <c r="D39" s="130">
        <f>'إدخال البيانات'!AI3</f>
        <v>0</v>
      </c>
      <c r="E39" s="189"/>
      <c r="F39" s="156" t="s">
        <v>20</v>
      </c>
      <c r="G39" s="156"/>
      <c r="H39" s="131" t="str">
        <f>'إدخال البيانات'!T1</f>
        <v>مستجد</v>
      </c>
      <c r="I39" s="615" t="s">
        <v>21</v>
      </c>
      <c r="J39" s="615"/>
      <c r="K39" s="615"/>
      <c r="L39" s="615"/>
      <c r="M39" s="130">
        <f>'إدخال البيانات'!AA1</f>
        <v>0</v>
      </c>
      <c r="N39" s="610" t="s">
        <v>57</v>
      </c>
      <c r="O39" s="610"/>
      <c r="P39" s="611" t="e">
        <f>'إدخال البيانات'!AI24</f>
        <v>#N/A</v>
      </c>
      <c r="Q39" s="612"/>
    </row>
    <row r="40" spans="1:17" ht="16.5" thickBot="1">
      <c r="A40" s="642" t="s">
        <v>22</v>
      </c>
      <c r="B40" s="643"/>
      <c r="C40" s="643"/>
      <c r="D40" s="643"/>
      <c r="E40" s="688" t="e">
        <f>'إدخال البيانات'!U24</f>
        <v>#N/A</v>
      </c>
      <c r="F40" s="688"/>
      <c r="G40" s="689"/>
      <c r="H40" s="616" t="s">
        <v>102</v>
      </c>
      <c r="I40" s="617"/>
      <c r="J40" s="618" t="str">
        <f>IF('إدخال البيانات'!AI6&lt;&gt;"","نعم","لا")</f>
        <v>لا</v>
      </c>
      <c r="K40" s="619"/>
      <c r="L40" s="607" t="s">
        <v>100</v>
      </c>
      <c r="M40" s="604"/>
      <c r="N40" s="604" t="s">
        <v>99</v>
      </c>
      <c r="O40" s="604"/>
      <c r="P40" s="600" t="s">
        <v>98</v>
      </c>
      <c r="Q40" s="601"/>
    </row>
    <row r="41" spans="1:17" ht="15" customHeight="1">
      <c r="A41" s="620"/>
      <c r="B41" s="621"/>
      <c r="C41" s="621"/>
      <c r="D41" s="621"/>
      <c r="E41" s="621"/>
      <c r="F41" s="621"/>
      <c r="G41" s="621"/>
      <c r="H41" s="621"/>
      <c r="I41" s="621"/>
      <c r="J41" s="621"/>
      <c r="K41" s="621"/>
      <c r="L41" s="608"/>
      <c r="M41" s="605"/>
      <c r="N41" s="605"/>
      <c r="O41" s="605"/>
      <c r="P41" s="600"/>
      <c r="Q41" s="601"/>
    </row>
    <row r="42" spans="1:17" ht="15.75" customHeight="1">
      <c r="A42" s="279" t="s">
        <v>78</v>
      </c>
      <c r="B42" s="280"/>
      <c r="C42" s="280"/>
      <c r="D42" s="280"/>
      <c r="E42" s="281">
        <f>'إدخال البيانات'!V26</f>
        <v>0</v>
      </c>
      <c r="F42" s="625"/>
      <c r="G42" s="626"/>
      <c r="H42" s="626"/>
      <c r="I42" s="626"/>
      <c r="J42" s="626"/>
      <c r="K42" s="626"/>
      <c r="L42" s="608"/>
      <c r="M42" s="605"/>
      <c r="N42" s="605"/>
      <c r="O42" s="605"/>
      <c r="P42" s="600"/>
      <c r="Q42" s="601"/>
    </row>
    <row r="43" spans="1:17" ht="15" customHeight="1" thickBot="1">
      <c r="A43" s="279" t="s">
        <v>79</v>
      </c>
      <c r="B43" s="280"/>
      <c r="C43" s="280"/>
      <c r="D43" s="280"/>
      <c r="E43" s="281">
        <f>'إدخال البيانات'!V27</f>
        <v>0</v>
      </c>
      <c r="F43" s="123"/>
      <c r="G43" s="124"/>
      <c r="H43" s="124"/>
      <c r="I43" s="124"/>
      <c r="J43" s="124"/>
      <c r="K43" s="124"/>
      <c r="L43" s="609"/>
      <c r="M43" s="606"/>
      <c r="N43" s="606"/>
      <c r="O43" s="606"/>
      <c r="P43" s="602"/>
      <c r="Q43" s="603"/>
    </row>
    <row r="44" spans="1:17" hidden="1">
      <c r="A44" s="627"/>
      <c r="B44" s="628"/>
      <c r="C44" s="628"/>
      <c r="D44" s="628"/>
      <c r="E44" s="629"/>
      <c r="F44" s="622"/>
      <c r="G44" s="623"/>
      <c r="H44" s="623"/>
      <c r="I44" s="623"/>
      <c r="J44" s="623"/>
      <c r="K44" s="623"/>
      <c r="L44" s="623"/>
      <c r="M44" s="623"/>
      <c r="N44" s="623"/>
      <c r="O44" s="623"/>
      <c r="P44" s="623"/>
      <c r="Q44" s="624"/>
    </row>
    <row r="45" spans="1:17" ht="17.25" hidden="1" customHeight="1">
      <c r="A45" s="630"/>
      <c r="B45" s="631"/>
      <c r="C45" s="631"/>
      <c r="D45" s="631"/>
      <c r="E45" s="632"/>
      <c r="F45" s="636"/>
      <c r="G45" s="637"/>
      <c r="H45" s="637"/>
      <c r="I45" s="637"/>
      <c r="J45" s="637"/>
      <c r="K45" s="637"/>
      <c r="L45" s="637"/>
      <c r="M45" s="637"/>
      <c r="N45" s="637"/>
      <c r="O45" s="637"/>
      <c r="P45" s="637"/>
      <c r="Q45" s="638"/>
    </row>
    <row r="46" spans="1:17" ht="17.25" hidden="1" customHeight="1" thickBot="1">
      <c r="A46" s="633"/>
      <c r="B46" s="634"/>
      <c r="C46" s="634"/>
      <c r="D46" s="634"/>
      <c r="E46" s="635"/>
      <c r="F46" s="639"/>
      <c r="G46" s="640"/>
      <c r="H46" s="640"/>
      <c r="I46" s="640"/>
      <c r="J46" s="640"/>
      <c r="K46" s="640"/>
      <c r="L46" s="640"/>
      <c r="M46" s="640"/>
      <c r="N46" s="640"/>
      <c r="O46" s="640"/>
      <c r="P46" s="640"/>
      <c r="Q46" s="641"/>
    </row>
    <row r="47" spans="1:17" ht="20.25" customHeight="1">
      <c r="A47" s="599" t="s">
        <v>101</v>
      </c>
      <c r="B47" s="599"/>
      <c r="C47" s="599"/>
      <c r="D47" s="599"/>
      <c r="E47" s="599"/>
      <c r="F47" s="599"/>
      <c r="G47" s="599"/>
      <c r="H47" s="599"/>
      <c r="I47" s="599"/>
      <c r="J47" s="599"/>
      <c r="K47" s="599"/>
      <c r="L47" s="599"/>
      <c r="M47" s="599"/>
      <c r="N47" s="599"/>
      <c r="O47" s="599"/>
      <c r="P47" s="599"/>
      <c r="Q47" s="599"/>
    </row>
    <row r="48" spans="1:17" ht="18">
      <c r="A48" s="587" t="s">
        <v>92</v>
      </c>
      <c r="B48" s="587"/>
      <c r="C48" s="587"/>
      <c r="D48" s="587"/>
      <c r="E48" s="587"/>
      <c r="F48" s="587"/>
      <c r="G48" s="587"/>
      <c r="H48" s="587"/>
      <c r="I48" s="587"/>
      <c r="J48" s="587"/>
      <c r="K48" s="587"/>
      <c r="L48" s="587"/>
      <c r="M48" s="587"/>
      <c r="N48" s="587"/>
      <c r="O48" s="587"/>
      <c r="P48" s="587"/>
      <c r="Q48" s="587"/>
    </row>
    <row r="49" spans="1:17" ht="18">
      <c r="A49" s="588" t="s">
        <v>97</v>
      </c>
      <c r="B49" s="588"/>
      <c r="C49" s="588"/>
      <c r="D49" s="588"/>
      <c r="E49" s="589" t="e">
        <f>E40</f>
        <v>#N/A</v>
      </c>
      <c r="F49" s="589"/>
      <c r="G49" s="590" t="s">
        <v>95</v>
      </c>
      <c r="H49" s="590"/>
      <c r="I49" s="590"/>
      <c r="J49" s="590" t="s">
        <v>93</v>
      </c>
      <c r="K49" s="590"/>
      <c r="L49" s="591" t="b">
        <f>G2</f>
        <v>0</v>
      </c>
      <c r="M49" s="591"/>
      <c r="N49" s="591"/>
      <c r="O49" s="591"/>
      <c r="P49" s="591"/>
      <c r="Q49" s="125"/>
    </row>
    <row r="50" spans="1:17" ht="15.75">
      <c r="A50" s="571" t="s">
        <v>94</v>
      </c>
      <c r="B50" s="571"/>
      <c r="C50" s="571"/>
      <c r="D50" s="119">
        <f>C2</f>
        <v>0</v>
      </c>
      <c r="E50" s="571" t="s">
        <v>96</v>
      </c>
      <c r="F50" s="571"/>
      <c r="G50" s="571"/>
      <c r="H50" s="571"/>
      <c r="I50" s="571"/>
      <c r="J50" s="571"/>
      <c r="K50" s="571"/>
      <c r="L50" s="571"/>
      <c r="M50" s="571"/>
      <c r="N50" s="571"/>
      <c r="O50" s="571"/>
      <c r="P50" s="571"/>
      <c r="Q50" s="571"/>
    </row>
    <row r="51" spans="1:17" ht="15.75">
      <c r="A51" s="264"/>
      <c r="B51" s="264"/>
      <c r="C51" s="264"/>
      <c r="D51" s="119"/>
      <c r="E51" s="264"/>
      <c r="F51" s="264"/>
      <c r="G51" s="264"/>
      <c r="H51" s="264"/>
      <c r="I51" s="264"/>
      <c r="J51" s="264"/>
      <c r="K51" s="264"/>
      <c r="L51" s="264"/>
      <c r="M51" s="264"/>
      <c r="N51" s="264"/>
      <c r="O51" s="264"/>
      <c r="P51" s="264"/>
      <c r="Q51" s="264"/>
    </row>
    <row r="52" spans="1:17">
      <c r="H52" t="s">
        <v>104</v>
      </c>
    </row>
    <row r="53" spans="1:17" ht="18">
      <c r="A53" s="587" t="s">
        <v>92</v>
      </c>
      <c r="B53" s="587"/>
      <c r="C53" s="587"/>
      <c r="D53" s="587"/>
      <c r="E53" s="587"/>
      <c r="F53" s="587"/>
      <c r="G53" s="587"/>
      <c r="H53" s="587"/>
      <c r="I53" s="587"/>
      <c r="J53" s="587"/>
      <c r="K53" s="587"/>
      <c r="L53" s="587"/>
      <c r="M53" s="587"/>
      <c r="N53" s="587"/>
      <c r="O53" s="587"/>
      <c r="P53" s="587"/>
      <c r="Q53" s="587"/>
    </row>
    <row r="54" spans="1:17" ht="18">
      <c r="A54" s="588" t="s">
        <v>97</v>
      </c>
      <c r="B54" s="588"/>
      <c r="C54" s="588"/>
      <c r="D54" s="588"/>
      <c r="E54" s="589">
        <f>'إدخال البيانات'!AB25</f>
        <v>0</v>
      </c>
      <c r="F54" s="589"/>
      <c r="G54" s="590" t="s">
        <v>95</v>
      </c>
      <c r="H54" s="590"/>
      <c r="I54" s="590"/>
      <c r="J54" s="590" t="s">
        <v>93</v>
      </c>
      <c r="K54" s="590"/>
      <c r="L54" s="591" t="b">
        <f>L49</f>
        <v>0</v>
      </c>
      <c r="M54" s="591"/>
      <c r="N54" s="591"/>
      <c r="O54" s="591"/>
      <c r="P54" s="591"/>
      <c r="Q54" s="125"/>
    </row>
    <row r="55" spans="1:17" ht="15.75">
      <c r="A55" s="571" t="s">
        <v>94</v>
      </c>
      <c r="B55" s="571"/>
      <c r="C55" s="571"/>
      <c r="D55" s="119">
        <f>D50</f>
        <v>0</v>
      </c>
      <c r="E55" s="571" t="s">
        <v>96</v>
      </c>
      <c r="F55" s="571"/>
      <c r="G55" s="571"/>
      <c r="H55" s="571"/>
      <c r="I55" s="571"/>
      <c r="J55" s="571"/>
      <c r="K55" s="571"/>
      <c r="L55" s="571"/>
      <c r="M55" s="571"/>
      <c r="N55" s="571"/>
      <c r="O55" s="571"/>
      <c r="P55" s="571"/>
      <c r="Q55" s="571"/>
    </row>
  </sheetData>
  <sheetProtection password="CC21" sheet="1" objects="1" scenarios="1" selectLockedCells="1" selectUnlockedCells="1"/>
  <mergeCells count="134">
    <mergeCell ref="E40:G40"/>
    <mergeCell ref="L26:O26"/>
    <mergeCell ref="K23:Q23"/>
    <mergeCell ref="L8:O8"/>
    <mergeCell ref="A16:Q16"/>
    <mergeCell ref="A7:Q7"/>
    <mergeCell ref="A9:A15"/>
    <mergeCell ref="J15:Q15"/>
    <mergeCell ref="C8:G8"/>
    <mergeCell ref="C12:G12"/>
    <mergeCell ref="C21:G21"/>
    <mergeCell ref="C22:G22"/>
    <mergeCell ref="C33:G33"/>
    <mergeCell ref="C34:G34"/>
    <mergeCell ref="C35:G35"/>
    <mergeCell ref="C37:G37"/>
    <mergeCell ref="C25:G25"/>
    <mergeCell ref="C26:G26"/>
    <mergeCell ref="C27:G27"/>
    <mergeCell ref="C28:G28"/>
    <mergeCell ref="A31:Q31"/>
    <mergeCell ref="C9:G9"/>
    <mergeCell ref="C10:G10"/>
    <mergeCell ref="C11:G11"/>
    <mergeCell ref="G3:H3"/>
    <mergeCell ref="N38:O38"/>
    <mergeCell ref="E2:F2"/>
    <mergeCell ref="L2:M2"/>
    <mergeCell ref="L3:M3"/>
    <mergeCell ref="C23:G23"/>
    <mergeCell ref="J17:J23"/>
    <mergeCell ref="C2:D2"/>
    <mergeCell ref="A5:C5"/>
    <mergeCell ref="D5:E5"/>
    <mergeCell ref="J9:J13"/>
    <mergeCell ref="A4:B4"/>
    <mergeCell ref="C4:D4"/>
    <mergeCell ref="E4:G4"/>
    <mergeCell ref="H4:I4"/>
    <mergeCell ref="L4:M4"/>
    <mergeCell ref="O4:Q4"/>
    <mergeCell ref="J4:K4"/>
    <mergeCell ref="C17:G17"/>
    <mergeCell ref="L17:O17"/>
    <mergeCell ref="L18:O18"/>
    <mergeCell ref="C18:G18"/>
    <mergeCell ref="L21:O21"/>
    <mergeCell ref="A24:Q24"/>
    <mergeCell ref="A1:C1"/>
    <mergeCell ref="P38:Q38"/>
    <mergeCell ref="A38:C38"/>
    <mergeCell ref="E38:G38"/>
    <mergeCell ref="I38:L38"/>
    <mergeCell ref="C32:G32"/>
    <mergeCell ref="C36:G36"/>
    <mergeCell ref="C29:G29"/>
    <mergeCell ref="C30:G30"/>
    <mergeCell ref="L36:O36"/>
    <mergeCell ref="L25:O25"/>
    <mergeCell ref="C19:G19"/>
    <mergeCell ref="L32:O32"/>
    <mergeCell ref="L33:O33"/>
    <mergeCell ref="L34:O34"/>
    <mergeCell ref="L29:O29"/>
    <mergeCell ref="O2:Q2"/>
    <mergeCell ref="J2:K2"/>
    <mergeCell ref="B3:C3"/>
    <mergeCell ref="A2:B2"/>
    <mergeCell ref="G2:I2"/>
    <mergeCell ref="N3:O3"/>
    <mergeCell ref="I3:K3"/>
    <mergeCell ref="E3:F3"/>
    <mergeCell ref="E50:Q50"/>
    <mergeCell ref="A50:C50"/>
    <mergeCell ref="A49:D49"/>
    <mergeCell ref="A47:Q47"/>
    <mergeCell ref="A48:Q48"/>
    <mergeCell ref="P40:Q43"/>
    <mergeCell ref="N40:O43"/>
    <mergeCell ref="L40:M43"/>
    <mergeCell ref="N39:O39"/>
    <mergeCell ref="P39:Q39"/>
    <mergeCell ref="A39:C39"/>
    <mergeCell ref="I39:L39"/>
    <mergeCell ref="H40:I40"/>
    <mergeCell ref="J40:K40"/>
    <mergeCell ref="J49:K49"/>
    <mergeCell ref="G49:I49"/>
    <mergeCell ref="E49:F49"/>
    <mergeCell ref="L49:P49"/>
    <mergeCell ref="A41:K41"/>
    <mergeCell ref="F44:Q44"/>
    <mergeCell ref="F42:K42"/>
    <mergeCell ref="A44:E46"/>
    <mergeCell ref="F45:Q46"/>
    <mergeCell ref="A40:D40"/>
    <mergeCell ref="L28:O28"/>
    <mergeCell ref="L19:O19"/>
    <mergeCell ref="L20:O20"/>
    <mergeCell ref="C13:G13"/>
    <mergeCell ref="L9:O9"/>
    <mergeCell ref="L10:O10"/>
    <mergeCell ref="C20:G20"/>
    <mergeCell ref="L11:O11"/>
    <mergeCell ref="L22:O22"/>
    <mergeCell ref="L12:O12"/>
    <mergeCell ref="L13:O13"/>
    <mergeCell ref="C15:G15"/>
    <mergeCell ref="C14:G14"/>
    <mergeCell ref="L14:O14"/>
    <mergeCell ref="O1:Q1"/>
    <mergeCell ref="A55:C55"/>
    <mergeCell ref="E55:Q55"/>
    <mergeCell ref="F5:G5"/>
    <mergeCell ref="J5:K5"/>
    <mergeCell ref="M5:N5"/>
    <mergeCell ref="O5:P5"/>
    <mergeCell ref="A6:B6"/>
    <mergeCell ref="C6:Q6"/>
    <mergeCell ref="A32:A37"/>
    <mergeCell ref="J32:J37"/>
    <mergeCell ref="A53:Q53"/>
    <mergeCell ref="A54:D54"/>
    <mergeCell ref="E54:F54"/>
    <mergeCell ref="G54:I54"/>
    <mergeCell ref="J54:K54"/>
    <mergeCell ref="L54:P54"/>
    <mergeCell ref="L35:O35"/>
    <mergeCell ref="L37:O37"/>
    <mergeCell ref="A25:A30"/>
    <mergeCell ref="J25:J30"/>
    <mergeCell ref="L30:O30"/>
    <mergeCell ref="A17:A23"/>
    <mergeCell ref="L27:O27"/>
  </mergeCells>
  <conditionalFormatting sqref="H17:I23 P17:Q22 H25:I30 P25:Q30 H9:I15 P9:Q14 H32:I37 P32:Q37">
    <cfRule type="cellIs" dxfId="24" priority="5" operator="equal">
      <formula>0</formula>
    </cfRule>
  </conditionalFormatting>
  <conditionalFormatting sqref="A5:E5">
    <cfRule type="expression" dxfId="23" priority="4">
      <formula>$Q$3="أنثى"</formula>
    </cfRule>
  </conditionalFormatting>
  <conditionalFormatting sqref="A51:Q58">
    <cfRule type="expression" dxfId="22" priority="1">
      <formula>$J$40="لا"</formula>
    </cfRule>
  </conditionalFormatting>
  <pageMargins left="0.19685039370078741" right="0.19685039370078741" top="0.19685039370078741" bottom="0.19685039370078741" header="0.11811023622047245" footer="0.11811023622047245"/>
  <pageSetup orientation="portrait" r:id="rId1"/>
</worksheet>
</file>

<file path=xl/worksheets/sheet6.xml><?xml version="1.0" encoding="utf-8"?>
<worksheet xmlns="http://schemas.openxmlformats.org/spreadsheetml/2006/main" xmlns:r="http://schemas.openxmlformats.org/officeDocument/2006/relationships">
  <sheetPr codeName="ورقة6"/>
  <dimension ref="A1:S15"/>
  <sheetViews>
    <sheetView rightToLeft="1" workbookViewId="0">
      <selection activeCell="A14" sqref="A14"/>
    </sheetView>
  </sheetViews>
  <sheetFormatPr defaultRowHeight="14.25"/>
  <cols>
    <col min="1" max="1" width="11" style="37" customWidth="1"/>
    <col min="2" max="2" width="22.25" style="37" customWidth="1"/>
    <col min="3" max="3" width="18.875" style="37" customWidth="1"/>
    <col min="4" max="4" width="26" style="37" customWidth="1"/>
    <col min="5" max="5" width="20.625" style="37" customWidth="1"/>
    <col min="6" max="6" width="19.875" style="37" customWidth="1"/>
    <col min="7" max="7" width="9" style="37" customWidth="1"/>
    <col min="8" max="8" width="21" style="37" customWidth="1"/>
    <col min="9" max="9" width="16.25" style="37" customWidth="1"/>
    <col min="10" max="10" width="22.875" style="37" customWidth="1"/>
    <col min="11" max="11" width="18.875" style="37" customWidth="1"/>
    <col min="12" max="14" width="11" style="37" customWidth="1"/>
    <col min="15" max="15" width="15.375" style="37" customWidth="1"/>
    <col min="16" max="16" width="37.125" style="37" customWidth="1"/>
    <col min="17" max="17" width="20" style="247" customWidth="1"/>
    <col min="18" max="18" width="18.375" style="247" customWidth="1"/>
    <col min="19" max="19" width="16.25" style="37" customWidth="1"/>
    <col min="20" max="16384" width="9" style="37"/>
  </cols>
  <sheetData>
    <row r="1" spans="1:19" ht="45.75" customHeight="1">
      <c r="A1" s="201" t="s">
        <v>63</v>
      </c>
      <c r="B1" s="201" t="s">
        <v>83</v>
      </c>
      <c r="C1" s="201" t="s">
        <v>84</v>
      </c>
      <c r="D1" s="201" t="s">
        <v>108</v>
      </c>
      <c r="E1" s="201" t="s">
        <v>47</v>
      </c>
      <c r="F1" s="201" t="s">
        <v>65</v>
      </c>
      <c r="G1" s="202" t="s">
        <v>32</v>
      </c>
      <c r="H1" s="201" t="s">
        <v>66</v>
      </c>
      <c r="I1" s="201" t="s">
        <v>16</v>
      </c>
      <c r="J1" s="201" t="s">
        <v>33</v>
      </c>
      <c r="K1" s="201" t="s">
        <v>109</v>
      </c>
      <c r="L1" s="203" t="s">
        <v>85</v>
      </c>
      <c r="M1" s="201" t="s">
        <v>68</v>
      </c>
      <c r="N1" s="201" t="s">
        <v>69</v>
      </c>
      <c r="O1" s="201" t="s">
        <v>105</v>
      </c>
      <c r="P1" s="204" t="s">
        <v>86</v>
      </c>
      <c r="Q1" s="243" t="s">
        <v>110</v>
      </c>
      <c r="R1" s="243" t="s">
        <v>111</v>
      </c>
      <c r="S1" s="204" t="s">
        <v>215</v>
      </c>
    </row>
    <row r="2" spans="1:19" s="246" customFormat="1" ht="66" customHeight="1">
      <c r="A2" s="205">
        <f>'إدخال البيانات'!D2</f>
        <v>0</v>
      </c>
      <c r="B2" s="206"/>
      <c r="C2" s="206"/>
      <c r="D2" s="205" t="str">
        <f>B2&amp;" "&amp;C2</f>
        <v xml:space="preserve"> </v>
      </c>
      <c r="E2" s="206"/>
      <c r="F2" s="206"/>
      <c r="G2" s="206"/>
      <c r="H2" s="244"/>
      <c r="I2" s="206"/>
      <c r="J2" s="206"/>
      <c r="K2" s="245"/>
      <c r="L2" s="206"/>
      <c r="M2" s="206"/>
      <c r="N2" s="206"/>
      <c r="O2" s="206"/>
      <c r="P2" s="206"/>
      <c r="Q2" s="245"/>
      <c r="R2" s="245"/>
      <c r="S2" s="206"/>
    </row>
    <row r="4" spans="1:19" ht="26.25">
      <c r="A4" s="705" t="s">
        <v>211</v>
      </c>
      <c r="B4" s="705"/>
      <c r="C4" s="705"/>
      <c r="D4" s="705"/>
      <c r="E4" s="705"/>
      <c r="F4" s="705"/>
      <c r="G4" s="706" t="s">
        <v>212</v>
      </c>
      <c r="H4" s="706"/>
      <c r="I4" s="248" t="s">
        <v>194</v>
      </c>
      <c r="J4" s="231"/>
      <c r="K4" s="231"/>
      <c r="L4" s="231"/>
      <c r="M4" s="231"/>
      <c r="N4" s="231"/>
      <c r="O4" s="231"/>
      <c r="P4" s="231"/>
      <c r="Q4" s="249"/>
      <c r="R4" s="249"/>
    </row>
    <row r="5" spans="1:19" customFormat="1">
      <c r="Q5" s="250"/>
      <c r="R5" s="250"/>
    </row>
    <row r="6" spans="1:19" customFormat="1" ht="30" customHeight="1">
      <c r="F6" s="707" t="s">
        <v>213</v>
      </c>
      <c r="G6" s="707"/>
      <c r="H6" s="707"/>
      <c r="I6" s="251" t="s">
        <v>194</v>
      </c>
      <c r="Q6" s="250"/>
      <c r="R6" s="250"/>
    </row>
    <row r="13" spans="1:19">
      <c r="G13" s="252" t="s">
        <v>218</v>
      </c>
    </row>
    <row r="14" spans="1:19">
      <c r="G14" s="252" t="s">
        <v>219</v>
      </c>
    </row>
    <row r="15" spans="1:19">
      <c r="G15" s="252"/>
    </row>
  </sheetData>
  <sheetProtection password="CC41" sheet="1" objects="1" scenarios="1"/>
  <mergeCells count="3">
    <mergeCell ref="A4:F4"/>
    <mergeCell ref="G4:H4"/>
    <mergeCell ref="F6:H6"/>
  </mergeCells>
  <conditionalFormatting sqref="A1">
    <cfRule type="duplicateValues" dxfId="21" priority="2"/>
  </conditionalFormatting>
  <conditionalFormatting sqref="S1:S2">
    <cfRule type="expression" dxfId="20" priority="1">
      <formula>$G$2="أنثى"</formula>
    </cfRule>
  </conditionalFormatting>
  <dataValidations count="2">
    <dataValidation type="textLength" allowBlank="1" showInputMessage="1" showErrorMessage="1" error="الرقم الوطني خطأ" sqref="K2">
      <formula1>11</formula1>
      <formula2>11</formula2>
    </dataValidation>
    <dataValidation type="list" allowBlank="1" showInputMessage="1" showErrorMessage="1" sqref="G2">
      <formula1>$G$13:$G$14</formula1>
    </dataValidation>
  </dataValidations>
  <hyperlinks>
    <hyperlink ref="I4" location="'إدخال البيانات'!O6" display="اضغط هنا"/>
    <hyperlink ref="I6" location="'تعليمات التسجيل'!A1" display="اضغط هنا"/>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5"/>
  <dimension ref="A1:X1380"/>
  <sheetViews>
    <sheetView rightToLeft="1" workbookViewId="0">
      <selection activeCell="F3" sqref="F3"/>
    </sheetView>
  </sheetViews>
  <sheetFormatPr defaultRowHeight="18"/>
  <cols>
    <col min="1" max="1" width="10" style="270" bestFit="1" customWidth="1"/>
    <col min="3" max="3" width="12.125" style="270" bestFit="1" customWidth="1"/>
    <col min="4" max="4" width="19" style="270" bestFit="1" customWidth="1"/>
    <col min="5" max="5" width="5" style="270" customWidth="1"/>
    <col min="6" max="6" width="8.125" style="270" customWidth="1"/>
    <col min="7" max="7" width="17.625" style="270" customWidth="1"/>
    <col min="8" max="8" width="15.625" style="270" customWidth="1"/>
    <col min="9" max="9" width="8.375" style="270" customWidth="1"/>
    <col min="10" max="10" width="11.875" style="270" customWidth="1"/>
    <col min="11" max="11" width="12.375" style="270" customWidth="1"/>
    <col min="12" max="12" width="14.5" style="270" customWidth="1"/>
    <col min="13" max="13" width="10.25" style="270" customWidth="1"/>
    <col min="14" max="14" width="26.125" style="270" customWidth="1"/>
    <col min="15" max="15" width="22.75" style="270" customWidth="1"/>
    <col min="16" max="16" width="9" style="270" customWidth="1"/>
    <col min="17" max="17" width="10.5" style="270" customWidth="1"/>
    <col min="18" max="18" width="11" style="270" customWidth="1"/>
    <col min="19" max="22" width="9" style="270" customWidth="1"/>
    <col min="23" max="23" width="9" style="270"/>
    <col min="24" max="24" width="20.75" style="270" bestFit="1" customWidth="1"/>
    <col min="25" max="16384" width="9" style="270"/>
  </cols>
  <sheetData>
    <row r="1" spans="1:21">
      <c r="A1" s="270" t="s">
        <v>63</v>
      </c>
      <c r="B1" t="s">
        <v>64</v>
      </c>
      <c r="C1" s="270" t="s">
        <v>234</v>
      </c>
      <c r="D1" s="270" t="s">
        <v>235</v>
      </c>
      <c r="E1" s="270" t="s">
        <v>236</v>
      </c>
      <c r="F1" s="270" t="s">
        <v>237</v>
      </c>
      <c r="G1" s="270" t="s">
        <v>16</v>
      </c>
      <c r="H1" s="270" t="s">
        <v>240</v>
      </c>
      <c r="I1" s="270" t="s">
        <v>46</v>
      </c>
      <c r="J1" s="270" t="s">
        <v>242</v>
      </c>
      <c r="K1" s="270" t="s">
        <v>243</v>
      </c>
      <c r="L1" s="270" t="s">
        <v>244</v>
      </c>
      <c r="M1" s="270" t="s">
        <v>70</v>
      </c>
      <c r="N1" s="270" t="s">
        <v>71</v>
      </c>
      <c r="O1" s="270" t="s">
        <v>72</v>
      </c>
      <c r="P1" s="270" t="s">
        <v>60</v>
      </c>
      <c r="Q1" s="270" t="s">
        <v>74</v>
      </c>
      <c r="R1" s="270" t="s">
        <v>75</v>
      </c>
      <c r="S1" s="270" t="s">
        <v>76</v>
      </c>
      <c r="T1" s="270" t="s">
        <v>77</v>
      </c>
      <c r="U1" s="270" t="s">
        <v>40</v>
      </c>
    </row>
    <row r="2" spans="1:21">
      <c r="A2" s="270">
        <v>1380</v>
      </c>
      <c r="B2" s="289" t="s">
        <v>251</v>
      </c>
      <c r="C2" s="289" t="s">
        <v>252</v>
      </c>
      <c r="E2" s="270" t="s">
        <v>218</v>
      </c>
      <c r="I2" s="270" t="s">
        <v>241</v>
      </c>
      <c r="J2" s="289" t="s">
        <v>253</v>
      </c>
    </row>
    <row r="3" spans="1:21">
      <c r="A3" s="270">
        <v>1381</v>
      </c>
      <c r="B3" s="289" t="s">
        <v>254</v>
      </c>
      <c r="C3" s="289" t="s">
        <v>49</v>
      </c>
      <c r="E3" s="270" t="s">
        <v>218</v>
      </c>
      <c r="I3" s="270" t="s">
        <v>241</v>
      </c>
      <c r="J3" s="289" t="s">
        <v>253</v>
      </c>
    </row>
    <row r="4" spans="1:21">
      <c r="A4" s="270">
        <v>1382</v>
      </c>
      <c r="B4" s="289" t="s">
        <v>255</v>
      </c>
      <c r="C4" s="289" t="s">
        <v>54</v>
      </c>
      <c r="E4" s="270" t="s">
        <v>238</v>
      </c>
      <c r="I4" s="270" t="s">
        <v>241</v>
      </c>
      <c r="J4" s="289" t="s">
        <v>253</v>
      </c>
    </row>
    <row r="5" spans="1:21">
      <c r="A5" s="270">
        <v>1383</v>
      </c>
      <c r="B5" s="289" t="s">
        <v>256</v>
      </c>
      <c r="C5" s="289" t="s">
        <v>257</v>
      </c>
      <c r="E5" s="270" t="s">
        <v>238</v>
      </c>
      <c r="I5" s="270" t="s">
        <v>241</v>
      </c>
      <c r="J5" s="289" t="s">
        <v>253</v>
      </c>
    </row>
    <row r="6" spans="1:21">
      <c r="A6" s="270">
        <v>1384</v>
      </c>
      <c r="B6" s="289" t="s">
        <v>258</v>
      </c>
      <c r="C6" s="289" t="s">
        <v>49</v>
      </c>
      <c r="E6" s="270" t="s">
        <v>218</v>
      </c>
      <c r="I6" s="270" t="s">
        <v>241</v>
      </c>
      <c r="J6" s="289" t="s">
        <v>253</v>
      </c>
    </row>
    <row r="7" spans="1:21">
      <c r="A7" s="270">
        <v>1385</v>
      </c>
      <c r="B7" s="289" t="s">
        <v>259</v>
      </c>
      <c r="C7" s="289" t="s">
        <v>239</v>
      </c>
      <c r="E7" s="270" t="s">
        <v>238</v>
      </c>
      <c r="I7" s="270" t="s">
        <v>241</v>
      </c>
      <c r="J7" s="289" t="s">
        <v>253</v>
      </c>
    </row>
    <row r="8" spans="1:21">
      <c r="A8" s="270">
        <v>1386</v>
      </c>
      <c r="B8" s="289" t="s">
        <v>260</v>
      </c>
      <c r="C8" s="289" t="s">
        <v>233</v>
      </c>
      <c r="E8" s="270" t="s">
        <v>238</v>
      </c>
      <c r="I8" s="270" t="s">
        <v>241</v>
      </c>
      <c r="J8" s="289" t="s">
        <v>253</v>
      </c>
    </row>
    <row r="9" spans="1:21">
      <c r="A9" s="270">
        <v>1387</v>
      </c>
      <c r="B9" s="289" t="s">
        <v>261</v>
      </c>
      <c r="C9" s="289" t="s">
        <v>262</v>
      </c>
      <c r="E9" s="270" t="s">
        <v>218</v>
      </c>
      <c r="I9" s="270" t="s">
        <v>241</v>
      </c>
      <c r="J9" s="289" t="s">
        <v>253</v>
      </c>
    </row>
    <row r="10" spans="1:21">
      <c r="A10" s="270">
        <v>1388</v>
      </c>
      <c r="B10" s="289" t="s">
        <v>263</v>
      </c>
      <c r="C10" s="289" t="s">
        <v>50</v>
      </c>
      <c r="E10" s="270" t="s">
        <v>218</v>
      </c>
      <c r="I10" s="270" t="s">
        <v>241</v>
      </c>
      <c r="J10" s="289" t="s">
        <v>245</v>
      </c>
    </row>
    <row r="11" spans="1:21">
      <c r="A11" s="270">
        <v>1389</v>
      </c>
      <c r="B11" s="289" t="s">
        <v>264</v>
      </c>
      <c r="C11" s="289" t="s">
        <v>49</v>
      </c>
      <c r="E11" s="270" t="s">
        <v>238</v>
      </c>
      <c r="I11" s="270" t="s">
        <v>241</v>
      </c>
      <c r="J11" s="289" t="s">
        <v>246</v>
      </c>
    </row>
    <row r="12" spans="1:21">
      <c r="A12" s="270">
        <v>1390</v>
      </c>
      <c r="B12" s="289" t="s">
        <v>265</v>
      </c>
      <c r="C12" s="289" t="s">
        <v>51</v>
      </c>
      <c r="E12" s="270" t="s">
        <v>218</v>
      </c>
      <c r="I12" s="270" t="s">
        <v>241</v>
      </c>
      <c r="J12" s="289" t="s">
        <v>253</v>
      </c>
    </row>
    <row r="13" spans="1:21">
      <c r="A13" s="270">
        <v>1391</v>
      </c>
      <c r="B13" s="289" t="s">
        <v>266</v>
      </c>
      <c r="C13" s="289" t="s">
        <v>55</v>
      </c>
      <c r="E13" s="270" t="s">
        <v>218</v>
      </c>
      <c r="I13" s="270" t="s">
        <v>241</v>
      </c>
      <c r="J13" s="289" t="s">
        <v>253</v>
      </c>
    </row>
    <row r="14" spans="1:21">
      <c r="A14" s="270">
        <v>1392</v>
      </c>
      <c r="B14" s="289" t="s">
        <v>267</v>
      </c>
      <c r="C14" s="289" t="s">
        <v>48</v>
      </c>
      <c r="E14" s="270" t="s">
        <v>218</v>
      </c>
      <c r="I14" s="270" t="s">
        <v>241</v>
      </c>
      <c r="J14" s="289" t="s">
        <v>246</v>
      </c>
    </row>
    <row r="15" spans="1:21">
      <c r="A15" s="270">
        <v>1393</v>
      </c>
      <c r="B15" s="289" t="s">
        <v>268</v>
      </c>
      <c r="C15" s="289" t="s">
        <v>53</v>
      </c>
      <c r="E15" s="270" t="s">
        <v>238</v>
      </c>
      <c r="I15" s="270" t="s">
        <v>241</v>
      </c>
      <c r="J15" s="289" t="s">
        <v>253</v>
      </c>
    </row>
    <row r="16" spans="1:21">
      <c r="A16" s="270">
        <v>1394</v>
      </c>
      <c r="B16" s="290" t="s">
        <v>269</v>
      </c>
      <c r="C16" s="290" t="s">
        <v>52</v>
      </c>
      <c r="E16" s="270" t="s">
        <v>238</v>
      </c>
      <c r="I16" s="270" t="s">
        <v>241</v>
      </c>
      <c r="J16" s="290" t="s">
        <v>253</v>
      </c>
    </row>
    <row r="17" spans="1:10">
      <c r="A17" s="270">
        <v>1395</v>
      </c>
      <c r="B17" s="290" t="s">
        <v>271</v>
      </c>
      <c r="C17" s="270" t="s">
        <v>272</v>
      </c>
      <c r="E17" s="270" t="s">
        <v>218</v>
      </c>
      <c r="I17" s="270" t="s">
        <v>241</v>
      </c>
      <c r="J17" s="270" t="s">
        <v>253</v>
      </c>
    </row>
    <row r="1374" spans="3:24">
      <c r="C1374" s="285"/>
      <c r="D1374" s="285"/>
      <c r="E1374" s="285"/>
      <c r="F1374" s="285"/>
      <c r="J1374" s="285"/>
      <c r="K1374" s="285"/>
      <c r="L1374" s="285"/>
      <c r="X1374" s="285"/>
    </row>
    <row r="1375" spans="3:24">
      <c r="C1375" s="285"/>
      <c r="D1375" s="285"/>
      <c r="E1375" s="285"/>
      <c r="F1375" s="285"/>
      <c r="J1375" s="285"/>
      <c r="K1375" s="285"/>
      <c r="L1375" s="285"/>
      <c r="X1375" s="285"/>
    </row>
    <row r="1376" spans="3:24">
      <c r="C1376" s="285"/>
      <c r="D1376" s="285"/>
      <c r="E1376" s="285"/>
      <c r="F1376" s="285"/>
      <c r="J1376" s="285"/>
      <c r="K1376" s="285"/>
      <c r="L1376" s="285"/>
      <c r="X1376" s="285"/>
    </row>
    <row r="1377" spans="3:24">
      <c r="C1377" s="285"/>
      <c r="D1377" s="285"/>
      <c r="E1377" s="285"/>
      <c r="F1377" s="285"/>
      <c r="J1377" s="285"/>
      <c r="K1377" s="285"/>
      <c r="L1377" s="285"/>
      <c r="X1377" s="285"/>
    </row>
    <row r="1378" spans="3:24">
      <c r="C1378" s="286"/>
      <c r="D1378" s="286"/>
      <c r="E1378" s="286"/>
      <c r="F1378" s="286"/>
      <c r="J1378" s="285"/>
      <c r="K1378" s="286"/>
      <c r="L1378" s="286"/>
      <c r="X1378" s="286"/>
    </row>
    <row r="1379" spans="3:24">
      <c r="C1379" s="286"/>
      <c r="D1379" s="287"/>
      <c r="E1379" s="286"/>
      <c r="F1379" s="286"/>
      <c r="J1379" s="285"/>
      <c r="K1379" s="286"/>
      <c r="L1379" s="286"/>
      <c r="X1379" s="286"/>
    </row>
    <row r="1380" spans="3:24">
      <c r="C1380" s="285"/>
      <c r="D1380" s="285"/>
      <c r="E1380" s="285"/>
      <c r="F1380" s="285"/>
      <c r="J1380" s="285"/>
      <c r="K1380" s="285"/>
      <c r="L1380" s="285"/>
      <c r="X1380" s="285"/>
    </row>
  </sheetData>
  <sheetProtection password="CC21" sheet="1" objects="1" scenarios="1"/>
  <autoFilter ref="A1:W1">
    <sortState ref="A2:W1373">
      <sortCondition ref="V1"/>
    </sortState>
  </autoFilter>
  <conditionalFormatting sqref="A14348:A65536 A1:A14286">
    <cfRule type="duplicateValues" dxfId="19" priority="19"/>
  </conditionalFormatting>
  <conditionalFormatting sqref="A14106">
    <cfRule type="duplicateValues" dxfId="18" priority="20"/>
  </conditionalFormatting>
  <conditionalFormatting sqref="A14239:A14286">
    <cfRule type="duplicateValues" dxfId="17" priority="21"/>
  </conditionalFormatting>
  <conditionalFormatting sqref="A14102:A14105">
    <cfRule type="duplicateValues" dxfId="16" priority="22"/>
  </conditionalFormatting>
  <conditionalFormatting sqref="A14102:A14238">
    <cfRule type="duplicateValues" dxfId="15" priority="23"/>
  </conditionalFormatting>
  <conditionalFormatting sqref="A14102:A14286">
    <cfRule type="duplicateValues" dxfId="14" priority="24"/>
  </conditionalFormatting>
  <conditionalFormatting sqref="A14334:A14347">
    <cfRule type="duplicateValues" dxfId="13" priority="17"/>
  </conditionalFormatting>
  <conditionalFormatting sqref="X14107">
    <cfRule type="duplicateValues" dxfId="12" priority="12"/>
  </conditionalFormatting>
  <conditionalFormatting sqref="X14106">
    <cfRule type="duplicateValues" dxfId="11" priority="14"/>
  </conditionalFormatting>
  <conditionalFormatting sqref="X14108:X14238">
    <cfRule type="duplicateValues" dxfId="10" priority="15"/>
  </conditionalFormatting>
  <conditionalFormatting sqref="X14102:X14105">
    <cfRule type="duplicateValues" dxfId="9" priority="16"/>
  </conditionalFormatting>
  <conditionalFormatting sqref="X14287:X14324">
    <cfRule type="duplicateValues" dxfId="8" priority="11"/>
  </conditionalFormatting>
  <conditionalFormatting sqref="A1725:A2188 A2:A1720">
    <cfRule type="duplicateValues" dxfId="7" priority="10"/>
  </conditionalFormatting>
  <conditionalFormatting sqref="A1705:A1718">
    <cfRule type="duplicateValues" dxfId="6" priority="9"/>
  </conditionalFormatting>
  <conditionalFormatting sqref="A1705:A1720">
    <cfRule type="duplicateValues" dxfId="5" priority="8"/>
  </conditionalFormatting>
  <conditionalFormatting sqref="X1705">
    <cfRule type="duplicateValues" dxfId="4" priority="7"/>
  </conditionalFormatting>
  <conditionalFormatting sqref="X1706:X1718">
    <cfRule type="duplicateValues" dxfId="3" priority="5"/>
  </conditionalFormatting>
  <conditionalFormatting sqref="A1719:A1720">
    <cfRule type="duplicateValues" dxfId="2" priority="4"/>
  </conditionalFormatting>
  <conditionalFormatting sqref="X1721">
    <cfRule type="duplicateValues" dxfId="1" priority="3"/>
  </conditionalFormatting>
  <conditionalFormatting sqref="A1722:A1724">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7</vt:i4>
      </vt:variant>
    </vt:vector>
  </HeadingPairs>
  <TitlesOfParts>
    <vt:vector size="7" baseType="lpstr">
      <vt:lpstr>تعليمات التسجيل</vt:lpstr>
      <vt:lpstr>إدخال البيانات</vt:lpstr>
      <vt:lpstr>السجل العام</vt:lpstr>
      <vt:lpstr>ورقة1</vt:lpstr>
      <vt:lpstr>الإستمارة</vt:lpstr>
      <vt:lpstr>ورقة3</vt:lpstr>
      <vt:lpstr>ورقة2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ss</cp:lastModifiedBy>
  <cp:lastPrinted>2018-04-23T09:18:35Z</cp:lastPrinted>
  <dcterms:created xsi:type="dcterms:W3CDTF">2015-06-05T18:17:20Z</dcterms:created>
  <dcterms:modified xsi:type="dcterms:W3CDTF">2019-01-14T11:50:42Z</dcterms:modified>
</cp:coreProperties>
</file>