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إعلام\"/>
    </mc:Choice>
  </mc:AlternateContent>
  <xr:revisionPtr revIDLastSave="0" documentId="13_ncr:1_{754B4E00-F9E7-4AC6-BDA7-BD7DCAA3D447}" xr6:coauthVersionLast="47" xr6:coauthVersionMax="47" xr10:uidLastSave="{00000000-0000-0000-0000-000000000000}"/>
  <workbookProtection workbookAlgorithmName="SHA-512" workbookHashValue="8kk3bfFBJIu9jZoAVRvQ8b792+gDDj75WKK35s0JzJj/DJkDt3kbzMJTIMLUkpnEa1vpGA6PyXUFWIqaf37UUw==" workbookSaltValue="nofs3lA8omdWqhzqg358gQ==" workbookSpinCount="100000" lockStructure="1"/>
  <bookViews>
    <workbookView xWindow="-108" yWindow="-108" windowWidth="23256" windowHeight="12456" xr2:uid="{00000000-000D-0000-FFFF-FFFF00000000}"/>
  </bookViews>
  <sheets>
    <sheet name="تعليمات التسجيل" sheetId="14" r:id="rId1"/>
    <sheet name="إدخال البيانات" sheetId="18" r:id="rId2"/>
    <sheet name="اختيار المقررات" sheetId="5" r:id="rId3"/>
    <sheet name="الإستمارة" sheetId="11" r:id="rId4"/>
    <sheet name="21-22-إعلام" sheetId="17" r:id="rId5"/>
    <sheet name="ورقة2" sheetId="4" state="hidden" r:id="rId6"/>
    <sheet name="ورقة4" sheetId="10" state="hidden" r:id="rId7"/>
    <sheet name="ورقة1" sheetId="6" state="hidden" r:id="rId8"/>
  </sheets>
  <definedNames>
    <definedName name="_xlnm._FilterDatabase" localSheetId="1" hidden="1">'إدخال البيانات'!$I$4:$I$19</definedName>
    <definedName name="_xlnm._FilterDatabase" localSheetId="5" hidden="1">ورقة2!$A$2:$AC$2491</definedName>
    <definedName name="_xlnm._FilterDatabase" localSheetId="6" hidden="1">ورقة4!$A$1:$BA$1680</definedName>
    <definedName name="_xlnm.Print_Area" localSheetId="3">الإستمارة!$A$1:$R$42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5" l="1"/>
  <c r="B27" i="5"/>
  <c r="B28" i="5"/>
  <c r="B29" i="5"/>
  <c r="B30" i="5"/>
  <c r="C30" i="5" l="1"/>
  <c r="Q4" i="5" l="1"/>
  <c r="L4" i="5"/>
  <c r="E4" i="5"/>
  <c r="AV42" i="5" l="1"/>
  <c r="AV43" i="5"/>
  <c r="AV44" i="5"/>
  <c r="AV45" i="5"/>
  <c r="AV41" i="5"/>
  <c r="AV37" i="5"/>
  <c r="AV38" i="5"/>
  <c r="AV39" i="5"/>
  <c r="AV40" i="5"/>
  <c r="AV36" i="5"/>
  <c r="AV32" i="5"/>
  <c r="AV33" i="5"/>
  <c r="AV34" i="5"/>
  <c r="AV35" i="5"/>
  <c r="AV31" i="5"/>
  <c r="AV29" i="5"/>
  <c r="AV30" i="5"/>
  <c r="AV28" i="5"/>
  <c r="AV26" i="5"/>
  <c r="AV25" i="5"/>
  <c r="AV21" i="5"/>
  <c r="AV22" i="5"/>
  <c r="AV23" i="5"/>
  <c r="AV24" i="5"/>
  <c r="AV20" i="5"/>
  <c r="AV16" i="5"/>
  <c r="AV17" i="5"/>
  <c r="AV18" i="5"/>
  <c r="AV19" i="5"/>
  <c r="AV15" i="5"/>
  <c r="AV11" i="5"/>
  <c r="AV12" i="5"/>
  <c r="AV13" i="5"/>
  <c r="AV14" i="5"/>
  <c r="AV10" i="5"/>
  <c r="AW10" i="5"/>
  <c r="AV6" i="5"/>
  <c r="AV7" i="5"/>
  <c r="AV8" i="5"/>
  <c r="AV9" i="5"/>
  <c r="AV5" i="5"/>
  <c r="AW5" i="5"/>
  <c r="C5" i="18" l="1"/>
  <c r="E22" i="11" l="1"/>
  <c r="DE5" i="17"/>
  <c r="CY5" i="17"/>
  <c r="D1" i="18" l="1"/>
  <c r="J25" i="11"/>
  <c r="G39" i="11"/>
  <c r="AE22" i="11"/>
  <c r="AE4" i="5" l="1"/>
  <c r="K7" i="11" s="1"/>
  <c r="Z22" i="11" s="1"/>
  <c r="Y22" i="11" s="1"/>
  <c r="AB4" i="5"/>
  <c r="H7" i="11" s="1"/>
  <c r="Z21" i="11" s="1"/>
  <c r="Y21" i="11" s="1"/>
  <c r="W4" i="5"/>
  <c r="D7" i="11" s="1"/>
  <c r="Z20" i="11" s="1"/>
  <c r="Y20" i="11" s="1"/>
  <c r="W2" i="5"/>
  <c r="Q2" i="5"/>
  <c r="L2" i="5"/>
  <c r="E1" i="5"/>
  <c r="AB2" i="5"/>
  <c r="Y28" i="5" l="1"/>
  <c r="P22" i="11" s="1"/>
  <c r="E3" i="5"/>
  <c r="D4" i="11" s="1"/>
  <c r="E2" i="5"/>
  <c r="A2" i="18" s="1"/>
  <c r="L3" i="5"/>
  <c r="AE1" i="5"/>
  <c r="K4" i="11" s="1"/>
  <c r="Z10" i="11" s="1"/>
  <c r="Y10" i="11" s="1"/>
  <c r="AB1" i="5"/>
  <c r="H4" i="11" s="1"/>
  <c r="Z9" i="11" s="1"/>
  <c r="Y9" i="11" s="1"/>
  <c r="W5" i="5"/>
  <c r="Q5" i="5"/>
  <c r="AB5" i="5"/>
  <c r="N3" i="11"/>
  <c r="Z5" i="11" s="1"/>
  <c r="Y5" i="11" s="1"/>
  <c r="DL5" i="17"/>
  <c r="J3" i="11"/>
  <c r="Z6" i="11" s="1"/>
  <c r="Y6" i="11" s="1"/>
  <c r="DM5" i="17"/>
  <c r="F3" i="11"/>
  <c r="Z7" i="11" s="1"/>
  <c r="Y7" i="11" s="1"/>
  <c r="DN5" i="17"/>
  <c r="N4" i="11"/>
  <c r="Z11" i="11" s="1"/>
  <c r="Y11" i="11" s="1"/>
  <c r="DO5" i="17"/>
  <c r="Q1" i="5"/>
  <c r="M2" i="11" s="1"/>
  <c r="Z3" i="11" s="1"/>
  <c r="Y3" i="11" s="1"/>
  <c r="H6" i="11"/>
  <c r="Z17" i="11" s="1"/>
  <c r="Y17" i="11" s="1"/>
  <c r="K6" i="11"/>
  <c r="Z18" i="11" s="1"/>
  <c r="Y18" i="11" s="1"/>
  <c r="P6" i="11"/>
  <c r="Z19" i="11" s="1"/>
  <c r="Y19" i="11" s="1"/>
  <c r="W1" i="5"/>
  <c r="P2" i="11" s="1"/>
  <c r="Z4" i="11" s="1"/>
  <c r="Y4" i="11" s="1"/>
  <c r="B38" i="5"/>
  <c r="B37" i="5"/>
  <c r="B36" i="5"/>
  <c r="D2" i="11"/>
  <c r="E34" i="11" s="1"/>
  <c r="E39" i="11" s="1"/>
  <c r="B35" i="5"/>
  <c r="B34" i="5"/>
  <c r="L1" i="5"/>
  <c r="H2" i="11" s="1"/>
  <c r="AE3" i="5" l="1"/>
  <c r="D6" i="11" s="1"/>
  <c r="Z16" i="11" s="1"/>
  <c r="Y16" i="11" s="1"/>
  <c r="D5" i="11"/>
  <c r="Z12" i="11" s="1"/>
  <c r="Y12" i="11" s="1"/>
  <c r="N26" i="5"/>
  <c r="J24" i="11" s="1"/>
  <c r="DU5" i="17"/>
  <c r="D3" i="11"/>
  <c r="B6" i="5"/>
  <c r="N22" i="11"/>
  <c r="CW5" i="17"/>
  <c r="K22" i="11"/>
  <c r="CV5" i="17"/>
  <c r="V25" i="5"/>
  <c r="J23" i="11" s="1"/>
  <c r="CX5" i="17"/>
  <c r="B34" i="11"/>
  <c r="B39" i="11" s="1"/>
  <c r="Z8" i="11"/>
  <c r="Y8" i="11" s="1"/>
  <c r="H33" i="11"/>
  <c r="H38" i="11" s="1"/>
  <c r="AB3" i="5"/>
  <c r="K5" i="11" s="1"/>
  <c r="Z14" i="11" s="1"/>
  <c r="Y14" i="11" s="1"/>
  <c r="W3" i="5"/>
  <c r="P5" i="11" s="1"/>
  <c r="Z15" i="11" s="1"/>
  <c r="Y15" i="11" s="1"/>
  <c r="Q3" i="5"/>
  <c r="H5" i="11" s="1"/>
  <c r="Z13" i="11" s="1"/>
  <c r="Y13" i="11" s="1"/>
  <c r="DB5" i="17" l="1"/>
  <c r="AA21" i="11"/>
  <c r="AE21" i="11" s="1"/>
  <c r="AA20" i="11"/>
  <c r="AE20" i="11" s="1"/>
  <c r="AA13" i="11"/>
  <c r="AE13" i="11" s="1"/>
  <c r="AA4" i="11"/>
  <c r="AE4" i="11" s="1"/>
  <c r="AA19" i="11"/>
  <c r="AE19" i="11" s="1"/>
  <c r="AA7" i="11"/>
  <c r="AE7" i="11" s="1"/>
  <c r="AA11" i="11"/>
  <c r="AE11" i="11" s="1"/>
  <c r="AA5" i="11"/>
  <c r="AE5" i="11" s="1"/>
  <c r="AA18" i="11"/>
  <c r="AE18" i="11" s="1"/>
  <c r="AA14" i="11"/>
  <c r="AE14" i="11" s="1"/>
  <c r="AA12" i="11"/>
  <c r="AE12" i="11" s="1"/>
  <c r="AA10" i="11"/>
  <c r="AE10" i="11" s="1"/>
  <c r="AA16" i="11"/>
  <c r="AE16" i="11" s="1"/>
  <c r="AA6" i="11"/>
  <c r="AE6" i="11" s="1"/>
  <c r="AA17" i="11"/>
  <c r="AE17" i="11" s="1"/>
  <c r="AA15" i="11"/>
  <c r="AE15" i="11" s="1"/>
  <c r="AA9" i="11"/>
  <c r="AE9" i="11" s="1"/>
  <c r="AA8" i="11"/>
  <c r="AE8" i="11" s="1"/>
  <c r="AA3" i="11"/>
  <c r="B30" i="11" l="1"/>
  <c r="DT5" i="17"/>
  <c r="AE3" i="11"/>
  <c r="AJ1" i="11"/>
  <c r="AK2" i="5" s="1"/>
  <c r="C27" i="5"/>
  <c r="C29" i="5"/>
  <c r="B26" i="5"/>
  <c r="C28" i="5"/>
  <c r="C26" i="5" l="1"/>
  <c r="AD1" i="11"/>
  <c r="B8" i="11" s="1"/>
  <c r="E24" i="11" l="1"/>
  <c r="N25" i="5"/>
  <c r="CZ5" i="17"/>
  <c r="AG19" i="5"/>
  <c r="AA19" i="5" s="1"/>
  <c r="Y19" i="5"/>
  <c r="S19" i="5" s="1"/>
  <c r="Q19" i="5"/>
  <c r="K19" i="5" s="1"/>
  <c r="I19" i="5"/>
  <c r="B19" i="5" s="1"/>
  <c r="AG18" i="5"/>
  <c r="AA18" i="5" s="1"/>
  <c r="Y18" i="5"/>
  <c r="S18" i="5" s="1"/>
  <c r="Q18" i="5"/>
  <c r="K18" i="5" s="1"/>
  <c r="I18" i="5"/>
  <c r="B18" i="5" s="1"/>
  <c r="AG17" i="5"/>
  <c r="AA17" i="5" s="1"/>
  <c r="Y17" i="5"/>
  <c r="S17" i="5" s="1"/>
  <c r="Q17" i="5"/>
  <c r="K17" i="5" s="1"/>
  <c r="I17" i="5"/>
  <c r="B17" i="5" s="1"/>
  <c r="AG16" i="5"/>
  <c r="AA16" i="5" s="1"/>
  <c r="Y16" i="5"/>
  <c r="S16" i="5" s="1"/>
  <c r="Q16" i="5"/>
  <c r="K16" i="5" s="1"/>
  <c r="I16" i="5"/>
  <c r="B16" i="5" s="1"/>
  <c r="AG15" i="5"/>
  <c r="AA15" i="5" s="1"/>
  <c r="Y15" i="5"/>
  <c r="S15" i="5" s="1"/>
  <c r="Q15" i="5"/>
  <c r="K15" i="5" s="1"/>
  <c r="I15" i="5"/>
  <c r="B15" i="5" s="1"/>
  <c r="AG12" i="5"/>
  <c r="AA12" i="5" s="1"/>
  <c r="Y12" i="5"/>
  <c r="S12" i="5" s="1"/>
  <c r="Q12" i="5"/>
  <c r="K12" i="5" s="1"/>
  <c r="I12" i="5"/>
  <c r="B12" i="5" s="1"/>
  <c r="AG11" i="5"/>
  <c r="AA11" i="5" s="1"/>
  <c r="Y11" i="5"/>
  <c r="S11" i="5" s="1"/>
  <c r="Q11" i="5"/>
  <c r="K11" i="5" s="1"/>
  <c r="I11" i="5"/>
  <c r="B11" i="5" s="1"/>
  <c r="AG10" i="5"/>
  <c r="AA10" i="5" s="1"/>
  <c r="Y10" i="5"/>
  <c r="S10" i="5" s="1"/>
  <c r="Q10" i="5"/>
  <c r="K10" i="5" s="1"/>
  <c r="I10" i="5"/>
  <c r="B10" i="5" s="1"/>
  <c r="AG9" i="5"/>
  <c r="AA9" i="5" s="1"/>
  <c r="Y9" i="5"/>
  <c r="S9" i="5" s="1"/>
  <c r="Q9" i="5"/>
  <c r="K9" i="5" s="1"/>
  <c r="I9" i="5"/>
  <c r="B9" i="5" s="1"/>
  <c r="AG8" i="5"/>
  <c r="AA8" i="5" s="1"/>
  <c r="Y8" i="5"/>
  <c r="S8" i="5" s="1"/>
  <c r="Q8" i="5"/>
  <c r="K8" i="5" s="1"/>
  <c r="I8" i="5"/>
  <c r="B8" i="5" s="1"/>
  <c r="DA5" i="17" l="1"/>
  <c r="E23" i="11"/>
  <c r="H13" i="5"/>
  <c r="G13" i="5"/>
  <c r="I13" i="5"/>
  <c r="Y13" i="5"/>
  <c r="X13" i="5"/>
  <c r="W13" i="5"/>
  <c r="AG13" i="5"/>
  <c r="AF13" i="5"/>
  <c r="AE13" i="5"/>
  <c r="Q13" i="5"/>
  <c r="P13" i="5"/>
  <c r="O13" i="5"/>
  <c r="I20" i="5"/>
  <c r="H20" i="5"/>
  <c r="G20" i="5"/>
  <c r="Q20" i="5"/>
  <c r="P20" i="5"/>
  <c r="O20" i="5"/>
  <c r="X20" i="5"/>
  <c r="W20" i="5"/>
  <c r="Y20" i="5"/>
  <c r="AG20" i="5"/>
  <c r="AF20" i="5"/>
  <c r="AE20" i="5"/>
  <c r="A5" i="17"/>
  <c r="V31" i="11"/>
  <c r="V30" i="11"/>
  <c r="V29" i="11"/>
  <c r="V28" i="11"/>
  <c r="B1" i="11"/>
  <c r="AX45" i="5"/>
  <c r="AW45" i="5"/>
  <c r="AX44" i="5"/>
  <c r="AW44" i="5"/>
  <c r="AX43" i="5"/>
  <c r="AW43" i="5"/>
  <c r="AX42" i="5"/>
  <c r="AW42" i="5"/>
  <c r="AX41" i="5"/>
  <c r="AW41" i="5"/>
  <c r="AX40" i="5"/>
  <c r="AW40" i="5"/>
  <c r="AX39" i="5"/>
  <c r="AW39" i="5"/>
  <c r="AX38" i="5"/>
  <c r="AW38" i="5"/>
  <c r="AX37" i="5"/>
  <c r="AW37" i="5"/>
  <c r="AX36" i="5"/>
  <c r="AW36" i="5"/>
  <c r="AX35" i="5"/>
  <c r="AW35" i="5"/>
  <c r="AX34" i="5"/>
  <c r="AW34" i="5"/>
  <c r="AX33" i="5"/>
  <c r="AW33" i="5"/>
  <c r="AX32" i="5"/>
  <c r="AW32" i="5"/>
  <c r="AX31" i="5"/>
  <c r="AW31" i="5"/>
  <c r="AX30" i="5"/>
  <c r="AW30" i="5"/>
  <c r="AX29" i="5"/>
  <c r="AW29" i="5"/>
  <c r="AX28" i="5"/>
  <c r="AW28" i="5"/>
  <c r="AX26" i="5"/>
  <c r="AW26" i="5"/>
  <c r="AX25" i="5"/>
  <c r="AW25" i="5"/>
  <c r="AX24" i="5"/>
  <c r="AW24" i="5"/>
  <c r="AX23" i="5"/>
  <c r="AW23" i="5"/>
  <c r="AX22" i="5"/>
  <c r="AW22" i="5"/>
  <c r="AX21" i="5"/>
  <c r="AW21" i="5"/>
  <c r="AX20" i="5"/>
  <c r="AW20" i="5"/>
  <c r="AX19" i="5"/>
  <c r="AW19" i="5"/>
  <c r="R19" i="5"/>
  <c r="AL43" i="5" s="1"/>
  <c r="AY24" i="5"/>
  <c r="AW5" i="17"/>
  <c r="A19" i="5"/>
  <c r="AL22" i="5" s="1"/>
  <c r="AX18" i="5"/>
  <c r="AW18" i="5"/>
  <c r="R18" i="5"/>
  <c r="AL42" i="5" s="1"/>
  <c r="BE5" i="17"/>
  <c r="AU5" i="17"/>
  <c r="A18" i="5"/>
  <c r="AL21" i="5" s="1"/>
  <c r="AX17" i="5"/>
  <c r="AW17" i="5"/>
  <c r="Z17" i="5"/>
  <c r="AL46" i="5" s="1"/>
  <c r="R17" i="5"/>
  <c r="AL41" i="5" s="1"/>
  <c r="AY22" i="5"/>
  <c r="AS5" i="17"/>
  <c r="A17" i="5"/>
  <c r="AL20" i="5" s="1"/>
  <c r="AX16" i="5"/>
  <c r="AW16" i="5"/>
  <c r="Z16" i="5"/>
  <c r="AL45" i="5" s="1"/>
  <c r="R16" i="5"/>
  <c r="AL40" i="5" s="1"/>
  <c r="J16" i="5"/>
  <c r="AL24" i="5" s="1"/>
  <c r="AQ5" i="17"/>
  <c r="A16" i="5"/>
  <c r="AL19" i="5" s="1"/>
  <c r="AX15" i="5"/>
  <c r="AW15" i="5"/>
  <c r="Z15" i="5"/>
  <c r="AL44" i="5" s="1"/>
  <c r="R15" i="5"/>
  <c r="AL39" i="5" s="1"/>
  <c r="AX14" i="5"/>
  <c r="AW14" i="5"/>
  <c r="AX13" i="5"/>
  <c r="AW13" i="5"/>
  <c r="AX12" i="5"/>
  <c r="AW12" i="5"/>
  <c r="Z12" i="5"/>
  <c r="AL38" i="5" s="1"/>
  <c r="R12" i="5"/>
  <c r="AL33" i="5" s="1"/>
  <c r="AM5" i="17"/>
  <c r="AC5" i="17"/>
  <c r="AX11" i="5"/>
  <c r="AW11" i="5"/>
  <c r="Z11" i="5"/>
  <c r="AL37" i="5" s="1"/>
  <c r="AK5" i="17"/>
  <c r="AA5" i="17"/>
  <c r="A11" i="5"/>
  <c r="AL11" i="5" s="1"/>
  <c r="AX10" i="5"/>
  <c r="Z10" i="5"/>
  <c r="AL36" i="5" s="1"/>
  <c r="AI5" i="17"/>
  <c r="Y5" i="17"/>
  <c r="AX9" i="5"/>
  <c r="AW9" i="5"/>
  <c r="Z9" i="5"/>
  <c r="AL35" i="5" s="1"/>
  <c r="R9" i="5"/>
  <c r="AL30" i="5" s="1"/>
  <c r="AG5" i="17"/>
  <c r="W5" i="17"/>
  <c r="AY8" i="5"/>
  <c r="AX8" i="5"/>
  <c r="AW8" i="5"/>
  <c r="Z8" i="5"/>
  <c r="AL34" i="5" s="1"/>
  <c r="R8" i="5"/>
  <c r="AL29" i="5" s="1"/>
  <c r="AE5" i="17"/>
  <c r="U5" i="17"/>
  <c r="AX7" i="5"/>
  <c r="AW7" i="5"/>
  <c r="AX6" i="5"/>
  <c r="AW6" i="5"/>
  <c r="T6" i="5"/>
  <c r="AX5" i="5"/>
  <c r="H5" i="17"/>
  <c r="B5" i="17"/>
  <c r="AD27" i="5" l="1"/>
  <c r="Q21" i="11" s="1"/>
  <c r="AD25" i="5"/>
  <c r="F21" i="11" s="1"/>
  <c r="AD26" i="5"/>
  <c r="K21" i="11" s="1"/>
  <c r="B20" i="5"/>
  <c r="AA20" i="5"/>
  <c r="AA13" i="5"/>
  <c r="S20" i="5"/>
  <c r="R5" i="17"/>
  <c r="J5" i="17"/>
  <c r="F5" i="17"/>
  <c r="Q5" i="17"/>
  <c r="C25" i="5"/>
  <c r="B27" i="11" s="1"/>
  <c r="K5" i="17"/>
  <c r="P5" i="17"/>
  <c r="S13" i="5"/>
  <c r="AY5" i="17"/>
  <c r="AY20" i="5"/>
  <c r="R10" i="5"/>
  <c r="AL31" i="5" s="1"/>
  <c r="R11" i="5"/>
  <c r="AL32" i="5" s="1"/>
  <c r="AO5" i="17"/>
  <c r="G5" i="17"/>
  <c r="AY5" i="5"/>
  <c r="AY7" i="5"/>
  <c r="J8" i="5"/>
  <c r="AL13" i="5" s="1"/>
  <c r="AY31" i="5"/>
  <c r="BS5" i="17"/>
  <c r="J9" i="5"/>
  <c r="AL14" i="5" s="1"/>
  <c r="BU5" i="17"/>
  <c r="AY32" i="5"/>
  <c r="AY9" i="5"/>
  <c r="J10" i="5"/>
  <c r="AL15" i="5" s="1"/>
  <c r="AY33" i="5"/>
  <c r="BW5" i="17"/>
  <c r="AY10" i="5"/>
  <c r="J11" i="5"/>
  <c r="AL16" i="5" s="1"/>
  <c r="BY5" i="17"/>
  <c r="AY34" i="5"/>
  <c r="AY11" i="5"/>
  <c r="J12" i="5"/>
  <c r="AL17" i="5" s="1"/>
  <c r="AY35" i="5"/>
  <c r="CA5" i="17"/>
  <c r="AY12" i="5"/>
  <c r="AY13" i="5"/>
  <c r="AY14" i="5"/>
  <c r="J15" i="5"/>
  <c r="AL23" i="5" s="1"/>
  <c r="AY41" i="5"/>
  <c r="CM5" i="17"/>
  <c r="AY15" i="5"/>
  <c r="B13" i="5"/>
  <c r="L5" i="17"/>
  <c r="M5" i="17"/>
  <c r="N5" i="17"/>
  <c r="O5" i="17"/>
  <c r="AY6" i="5"/>
  <c r="A8" i="5"/>
  <c r="AL8" i="5" s="1"/>
  <c r="BI5" i="17"/>
  <c r="AY25" i="5"/>
  <c r="A9" i="5"/>
  <c r="AL9" i="5" s="1"/>
  <c r="AY26" i="5"/>
  <c r="BK5" i="17"/>
  <c r="A10" i="5"/>
  <c r="AL10" i="5" s="1"/>
  <c r="BM5" i="17"/>
  <c r="AY28" i="5"/>
  <c r="AY29" i="5"/>
  <c r="BO5" i="17"/>
  <c r="A12" i="5"/>
  <c r="AL12" i="5" s="1"/>
  <c r="BQ5" i="17"/>
  <c r="AY30" i="5"/>
  <c r="A15" i="5"/>
  <c r="AL18" i="5" s="1"/>
  <c r="CC5" i="17"/>
  <c r="AY36" i="5"/>
  <c r="BA5" i="17"/>
  <c r="AY21" i="5"/>
  <c r="AY16" i="5"/>
  <c r="J17" i="5"/>
  <c r="AL25" i="5" s="1"/>
  <c r="AY17" i="5"/>
  <c r="J18" i="5"/>
  <c r="AL26" i="5" s="1"/>
  <c r="AY18" i="5"/>
  <c r="J19" i="5"/>
  <c r="AL28" i="5" s="1"/>
  <c r="AY19" i="5"/>
  <c r="BC5" i="17"/>
  <c r="BG5" i="17"/>
  <c r="CE5" i="17"/>
  <c r="CI5" i="17"/>
  <c r="CQ5" i="17"/>
  <c r="CU5" i="17"/>
  <c r="AY23" i="5"/>
  <c r="AY37" i="5"/>
  <c r="AY38" i="5"/>
  <c r="AY39" i="5"/>
  <c r="AY40" i="5"/>
  <c r="AY42" i="5"/>
  <c r="AY43" i="5"/>
  <c r="AY44" i="5"/>
  <c r="AY45" i="5"/>
  <c r="Z18" i="5"/>
  <c r="AL47" i="5" s="1"/>
  <c r="Z19" i="5"/>
  <c r="AL48" i="5" s="1"/>
  <c r="CG5" i="17"/>
  <c r="CK5" i="17"/>
  <c r="CO5" i="17"/>
  <c r="CS5" i="17"/>
  <c r="S5" i="17"/>
  <c r="B28" i="11" l="1"/>
  <c r="DP5" i="17"/>
  <c r="DQ5" i="17"/>
  <c r="D5" i="17"/>
  <c r="E5" i="17"/>
  <c r="I5" i="17"/>
  <c r="C5" i="17"/>
  <c r="K13" i="5"/>
  <c r="V22" i="11"/>
  <c r="J16" i="11" s="1"/>
  <c r="V18" i="11"/>
  <c r="J12" i="11" s="1"/>
  <c r="V14" i="11"/>
  <c r="B15" i="11" s="1"/>
  <c r="V13" i="11"/>
  <c r="B14" i="11" s="1"/>
  <c r="V12" i="11"/>
  <c r="B13" i="11" s="1"/>
  <c r="V24" i="11"/>
  <c r="J18" i="11" s="1"/>
  <c r="V15" i="11"/>
  <c r="B16" i="11" s="1"/>
  <c r="V23" i="11"/>
  <c r="J17" i="11" s="1"/>
  <c r="V21" i="11"/>
  <c r="J15" i="11" s="1"/>
  <c r="V20" i="11"/>
  <c r="J14" i="11" s="1"/>
  <c r="V16" i="11"/>
  <c r="B17" i="11" s="1"/>
  <c r="V19" i="11"/>
  <c r="J13" i="11" s="1"/>
  <c r="V17" i="11"/>
  <c r="B18" i="11" s="1"/>
  <c r="V11" i="11"/>
  <c r="B12" i="11" s="1"/>
  <c r="K20" i="5"/>
  <c r="DI5" i="17" l="1"/>
  <c r="DJ5" i="17"/>
  <c r="DH5" i="17"/>
  <c r="DS5" i="17"/>
  <c r="G29" i="11"/>
  <c r="DR5" i="17"/>
  <c r="B29" i="11"/>
  <c r="G28" i="11"/>
  <c r="T21" i="5"/>
  <c r="N28" i="5" s="1"/>
  <c r="N29" i="5" s="1"/>
  <c r="D14" i="11"/>
  <c r="C14" i="11"/>
  <c r="I14" i="11"/>
  <c r="H14" i="11"/>
  <c r="K13" i="11"/>
  <c r="Q13" i="11"/>
  <c r="P13" i="11"/>
  <c r="L13" i="11"/>
  <c r="D12" i="11"/>
  <c r="C12" i="11"/>
  <c r="I12" i="11"/>
  <c r="H12" i="11"/>
  <c r="P16" i="11"/>
  <c r="L16" i="11"/>
  <c r="K16" i="11"/>
  <c r="Q16" i="11"/>
  <c r="K18" i="11"/>
  <c r="Q18" i="11"/>
  <c r="P18" i="11"/>
  <c r="L18" i="11"/>
  <c r="L15" i="11"/>
  <c r="K15" i="11"/>
  <c r="Q15" i="11"/>
  <c r="P15" i="11"/>
  <c r="K14" i="11"/>
  <c r="Q14" i="11"/>
  <c r="P14" i="11"/>
  <c r="L14" i="11"/>
  <c r="H15" i="11"/>
  <c r="D15" i="11"/>
  <c r="C15" i="11"/>
  <c r="I15" i="11"/>
  <c r="C17" i="11"/>
  <c r="I17" i="11"/>
  <c r="H17" i="11"/>
  <c r="D17" i="11"/>
  <c r="K12" i="11"/>
  <c r="Q12" i="11"/>
  <c r="P12" i="11"/>
  <c r="L12" i="11"/>
  <c r="Q17" i="11"/>
  <c r="P17" i="11"/>
  <c r="L17" i="11"/>
  <c r="K17" i="11"/>
  <c r="I16" i="11"/>
  <c r="H16" i="11"/>
  <c r="D16" i="11"/>
  <c r="C16" i="11"/>
  <c r="D18" i="11"/>
  <c r="C18" i="11"/>
  <c r="I18" i="11"/>
  <c r="H18" i="11"/>
  <c r="D13" i="11"/>
  <c r="C13" i="11"/>
  <c r="I13" i="11"/>
  <c r="H13" i="11"/>
  <c r="DC5" i="17" l="1"/>
  <c r="E26" i="11"/>
  <c r="E25" i="11"/>
  <c r="DK5" i="17"/>
  <c r="T1" i="11"/>
  <c r="T2" i="11"/>
  <c r="CT5" i="17"/>
  <c r="CP5" i="17"/>
  <c r="CL5" i="17"/>
  <c r="CH5" i="17"/>
  <c r="CD5" i="17"/>
  <c r="BZ5" i="17"/>
  <c r="BV5" i="17"/>
  <c r="BR5" i="17"/>
  <c r="BN5" i="17"/>
  <c r="BJ5" i="17"/>
  <c r="BF5" i="17"/>
  <c r="BB5" i="17"/>
  <c r="AX5" i="17"/>
  <c r="AT5" i="17"/>
  <c r="AP5" i="17"/>
  <c r="AL5" i="17"/>
  <c r="AH5" i="17"/>
  <c r="AD5" i="17"/>
  <c r="Z5" i="17"/>
  <c r="V5" i="17"/>
  <c r="CR5" i="17"/>
  <c r="CN5" i="17"/>
  <c r="CJ5" i="17"/>
  <c r="CF5" i="17"/>
  <c r="CB5" i="17"/>
  <c r="BX5" i="17"/>
  <c r="BT5" i="17"/>
  <c r="BP5" i="17"/>
  <c r="BL5" i="17"/>
  <c r="BH5" i="17"/>
  <c r="BD5" i="17"/>
  <c r="AZ5" i="17"/>
  <c r="AV5" i="17"/>
  <c r="AR5" i="17"/>
  <c r="AN5" i="17"/>
  <c r="AJ5" i="17"/>
  <c r="AF5" i="17"/>
  <c r="AB5" i="17"/>
  <c r="X5" i="17"/>
  <c r="T5" i="17"/>
  <c r="DD5" i="17" l="1"/>
  <c r="V29" i="5"/>
  <c r="DF5" i="17" s="1"/>
  <c r="F33" i="11" l="1"/>
  <c r="AC29" i="5"/>
  <c r="DG5" i="17" s="1"/>
  <c r="F38" i="11" l="1"/>
</calcChain>
</file>

<file path=xl/sharedStrings.xml><?xml version="1.0" encoding="utf-8"?>
<sst xmlns="http://schemas.openxmlformats.org/spreadsheetml/2006/main" count="35397" uniqueCount="4208">
  <si>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</si>
  <si>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</si>
  <si>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</si>
  <si>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</si>
  <si>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</si>
  <si>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</si>
  <si>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</si>
  <si>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</si>
  <si>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</si>
  <si>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</si>
  <si>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</si>
  <si>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</si>
  <si>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</si>
  <si>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</si>
  <si>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</si>
  <si>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</si>
  <si>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</si>
  <si>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</si>
  <si>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</si>
  <si>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</si>
  <si>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</si>
  <si>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</si>
  <si>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</si>
  <si>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</si>
  <si>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</si>
  <si>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</si>
  <si>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</si>
  <si>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</si>
  <si>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</si>
  <si>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</si>
  <si>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</si>
  <si>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</si>
  <si>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</si>
  <si>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</si>
  <si>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</si>
  <si>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</si>
  <si>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</si>
  <si>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</si>
  <si>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</si>
  <si>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</si>
  <si>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</si>
  <si>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</si>
  <si>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</si>
  <si>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</si>
  <si>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</si>
  <si>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</si>
  <si>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</si>
  <si>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</si>
  <si>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</si>
  <si>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</si>
  <si>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</si>
  <si>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</si>
  <si>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</si>
  <si>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</si>
  <si>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سنة الشهادة</t>
  </si>
  <si>
    <t>محافظ الشهادة</t>
  </si>
  <si>
    <t>العنوان الدائم</t>
  </si>
  <si>
    <t>الاسم والنسبه</t>
  </si>
  <si>
    <t>المحافظة</t>
  </si>
  <si>
    <t>ذوي الشهداء وجرحى الجيش العربي السوري</t>
  </si>
  <si>
    <t>حاملي وسام بطل الجمهورية وأولادهم</t>
  </si>
  <si>
    <t>رقم إعادة ارتباط</t>
  </si>
  <si>
    <t>رقم تدوير رسوم</t>
  </si>
  <si>
    <t>تاريخ تدوير رسوم</t>
  </si>
  <si>
    <t>الرابعة</t>
  </si>
  <si>
    <t>حسين</t>
  </si>
  <si>
    <t>صالح</t>
  </si>
  <si>
    <t>عمر</t>
  </si>
  <si>
    <t>محمود</t>
  </si>
  <si>
    <t>مروان</t>
  </si>
  <si>
    <t>الرابعة حديث</t>
  </si>
  <si>
    <t>محمد</t>
  </si>
  <si>
    <t>عزت</t>
  </si>
  <si>
    <t>سالم</t>
  </si>
  <si>
    <t>عدنان</t>
  </si>
  <si>
    <t>علي</t>
  </si>
  <si>
    <t>محمد جمال</t>
  </si>
  <si>
    <t>يوسف</t>
  </si>
  <si>
    <t>جمال</t>
  </si>
  <si>
    <t>صلاح</t>
  </si>
  <si>
    <t>فائز</t>
  </si>
  <si>
    <t>محمد علي</t>
  </si>
  <si>
    <t>سليمان</t>
  </si>
  <si>
    <t>محمد فايز</t>
  </si>
  <si>
    <t>تيسير</t>
  </si>
  <si>
    <t>اسماعيل</t>
  </si>
  <si>
    <t>فواز</t>
  </si>
  <si>
    <t>بشير</t>
  </si>
  <si>
    <t>عبد الرحمن</t>
  </si>
  <si>
    <t>محسن</t>
  </si>
  <si>
    <t>جميل</t>
  </si>
  <si>
    <t>جورج</t>
  </si>
  <si>
    <t>عطيه</t>
  </si>
  <si>
    <t>بسام</t>
  </si>
  <si>
    <t>محي الدين</t>
  </si>
  <si>
    <t>رفيق</t>
  </si>
  <si>
    <t>غسان</t>
  </si>
  <si>
    <t>حسن</t>
  </si>
  <si>
    <t>عباس</t>
  </si>
  <si>
    <t>عبد الرزاق</t>
  </si>
  <si>
    <t>خضر</t>
  </si>
  <si>
    <t>ابراهيم</t>
  </si>
  <si>
    <t>انور</t>
  </si>
  <si>
    <t>فيصل</t>
  </si>
  <si>
    <t>محمد خير</t>
  </si>
  <si>
    <t>زياد</t>
  </si>
  <si>
    <t>سلمان</t>
  </si>
  <si>
    <t>عيسى</t>
  </si>
  <si>
    <t>ناصر</t>
  </si>
  <si>
    <t>نايف</t>
  </si>
  <si>
    <t>عصام</t>
  </si>
  <si>
    <t>توفيق</t>
  </si>
  <si>
    <t>موفق</t>
  </si>
  <si>
    <t>احمد</t>
  </si>
  <si>
    <t>يحيى</t>
  </si>
  <si>
    <t>خليل</t>
  </si>
  <si>
    <t>نذير</t>
  </si>
  <si>
    <t>منصور</t>
  </si>
  <si>
    <t>نزار</t>
  </si>
  <si>
    <t>فؤاد</t>
  </si>
  <si>
    <t>بشار</t>
  </si>
  <si>
    <t>حكمت</t>
  </si>
  <si>
    <t>نضال</t>
  </si>
  <si>
    <t>صباح</t>
  </si>
  <si>
    <t>خالد</t>
  </si>
  <si>
    <t>عبد العزيز</t>
  </si>
  <si>
    <t>عبد الله</t>
  </si>
  <si>
    <t>الياس</t>
  </si>
  <si>
    <t>منذر</t>
  </si>
  <si>
    <t>ماجد</t>
  </si>
  <si>
    <t>عبد المجيد</t>
  </si>
  <si>
    <t>مازن</t>
  </si>
  <si>
    <t>ايمن</t>
  </si>
  <si>
    <t>منير</t>
  </si>
  <si>
    <t>عبده</t>
  </si>
  <si>
    <t>يونس</t>
  </si>
  <si>
    <t>مصطفى</t>
  </si>
  <si>
    <t>نبيل</t>
  </si>
  <si>
    <t>معن</t>
  </si>
  <si>
    <t>عماد</t>
  </si>
  <si>
    <t>هشام</t>
  </si>
  <si>
    <t>عبد</t>
  </si>
  <si>
    <t>موسى</t>
  </si>
  <si>
    <t>حبيب</t>
  </si>
  <si>
    <t>محمد بشار</t>
  </si>
  <si>
    <t>نادر</t>
  </si>
  <si>
    <t>محمد شريف</t>
  </si>
  <si>
    <t>رضوان</t>
  </si>
  <si>
    <t>فريد</t>
  </si>
  <si>
    <t>وليد</t>
  </si>
  <si>
    <t>محمد باسم</t>
  </si>
  <si>
    <t>سمير</t>
  </si>
  <si>
    <t>كمال</t>
  </si>
  <si>
    <t>نزيه</t>
  </si>
  <si>
    <t>غازي</t>
  </si>
  <si>
    <t>عبدو</t>
  </si>
  <si>
    <t>ممدوح</t>
  </si>
  <si>
    <t>فايز</t>
  </si>
  <si>
    <t>نور الدين</t>
  </si>
  <si>
    <t>جابر</t>
  </si>
  <si>
    <t>معين</t>
  </si>
  <si>
    <t>رياض</t>
  </si>
  <si>
    <t>امين</t>
  </si>
  <si>
    <t>فاروق</t>
  </si>
  <si>
    <t>عادل</t>
  </si>
  <si>
    <t>سليم</t>
  </si>
  <si>
    <t>هيثم</t>
  </si>
  <si>
    <t>تركي</t>
  </si>
  <si>
    <t>شريف</t>
  </si>
  <si>
    <t>علاء الدين</t>
  </si>
  <si>
    <t>مفيد</t>
  </si>
  <si>
    <t>زهير</t>
  </si>
  <si>
    <t>محمد عيد</t>
  </si>
  <si>
    <t>سهيل</t>
  </si>
  <si>
    <t>جهاد</t>
  </si>
  <si>
    <t>عبد الكريم</t>
  </si>
  <si>
    <t>فهد</t>
  </si>
  <si>
    <t>عارف</t>
  </si>
  <si>
    <t>عبدالله</t>
  </si>
  <si>
    <t>عمار</t>
  </si>
  <si>
    <t>حسان</t>
  </si>
  <si>
    <t>سامي</t>
  </si>
  <si>
    <t>عبد اللطيف</t>
  </si>
  <si>
    <t>حمزه</t>
  </si>
  <si>
    <t>نصر</t>
  </si>
  <si>
    <t>برهان</t>
  </si>
  <si>
    <t>عاصم</t>
  </si>
  <si>
    <t>صفوان</t>
  </si>
  <si>
    <t>خميس</t>
  </si>
  <si>
    <t>لؤي</t>
  </si>
  <si>
    <t>عاطف</t>
  </si>
  <si>
    <t>فادي</t>
  </si>
  <si>
    <t>عبد الرحيم</t>
  </si>
  <si>
    <t>غانم</t>
  </si>
  <si>
    <t>محمد بسام</t>
  </si>
  <si>
    <t>حسام الدين</t>
  </si>
  <si>
    <t>انطون</t>
  </si>
  <si>
    <t>اسامه</t>
  </si>
  <si>
    <t>فوزي</t>
  </si>
  <si>
    <t>معتز</t>
  </si>
  <si>
    <t>عبد الغني</t>
  </si>
  <si>
    <t>نسيب</t>
  </si>
  <si>
    <t>باسل</t>
  </si>
  <si>
    <t>معلا</t>
  </si>
  <si>
    <t>محمد عدنان</t>
  </si>
  <si>
    <t>نبيه</t>
  </si>
  <si>
    <t>محمد وليد</t>
  </si>
  <si>
    <t>عثمان</t>
  </si>
  <si>
    <t>سامر</t>
  </si>
  <si>
    <t>ميسر</t>
  </si>
  <si>
    <t>ياسين</t>
  </si>
  <si>
    <t>عفيف</t>
  </si>
  <si>
    <t>محمد اديب</t>
  </si>
  <si>
    <t>حسن حسن</t>
  </si>
  <si>
    <t>شعبان</t>
  </si>
  <si>
    <t>بلال</t>
  </si>
  <si>
    <t>عبد الحميد</t>
  </si>
  <si>
    <t>سجيع</t>
  </si>
  <si>
    <t>عرفان</t>
  </si>
  <si>
    <t>حمدي</t>
  </si>
  <si>
    <t>سهام</t>
  </si>
  <si>
    <t>بهاء الدين</t>
  </si>
  <si>
    <t>محمد ديب</t>
  </si>
  <si>
    <t>نهاد</t>
  </si>
  <si>
    <t>محمد منذر</t>
  </si>
  <si>
    <t>صياح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</si>
  <si>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</si>
  <si>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</si>
  <si>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</si>
  <si>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</si>
  <si>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</si>
  <si>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</si>
  <si>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</si>
  <si>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</si>
  <si>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</si>
  <si>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</si>
  <si>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</si>
  <si>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</si>
  <si>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</si>
  <si>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</si>
  <si>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</si>
  <si>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</si>
  <si>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</si>
  <si>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</si>
  <si>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</si>
  <si>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</si>
  <si>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</si>
  <si>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</si>
  <si>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</si>
  <si>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</si>
  <si>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</si>
  <si>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مها</t>
  </si>
  <si>
    <t>ايمان</t>
  </si>
  <si>
    <t>سلوى</t>
  </si>
  <si>
    <t>مريم</t>
  </si>
  <si>
    <t>خلود</t>
  </si>
  <si>
    <t>سناء</t>
  </si>
  <si>
    <t>كوثر</t>
  </si>
  <si>
    <t>نجيبه</t>
  </si>
  <si>
    <t>وفاء</t>
  </si>
  <si>
    <t>ثناء</t>
  </si>
  <si>
    <t>يسرى</t>
  </si>
  <si>
    <t>ناديه</t>
  </si>
  <si>
    <t>رنده</t>
  </si>
  <si>
    <t>ميسون</t>
  </si>
  <si>
    <t>حليمه</t>
  </si>
  <si>
    <t>امال</t>
  </si>
  <si>
    <t>سميره</t>
  </si>
  <si>
    <t>هبه</t>
  </si>
  <si>
    <t>نجوى</t>
  </si>
  <si>
    <t>زبيده</t>
  </si>
  <si>
    <t>منى</t>
  </si>
  <si>
    <t>سمر</t>
  </si>
  <si>
    <t>جميله</t>
  </si>
  <si>
    <t>عليا</t>
  </si>
  <si>
    <t>فاتنه</t>
  </si>
  <si>
    <t>خديجه</t>
  </si>
  <si>
    <t>رجاء</t>
  </si>
  <si>
    <t>هند</t>
  </si>
  <si>
    <t>حنان</t>
  </si>
  <si>
    <t>فاتن</t>
  </si>
  <si>
    <t>نوال</t>
  </si>
  <si>
    <t>زينب</t>
  </si>
  <si>
    <t>ميساء</t>
  </si>
  <si>
    <t>وداد</t>
  </si>
  <si>
    <t>نديمه</t>
  </si>
  <si>
    <t>هناء</t>
  </si>
  <si>
    <t>دلال</t>
  </si>
  <si>
    <t>فاطمه</t>
  </si>
  <si>
    <t>محاسن</t>
  </si>
  <si>
    <t>سلام</t>
  </si>
  <si>
    <t>سحر</t>
  </si>
  <si>
    <t>منيره</t>
  </si>
  <si>
    <t>قمر</t>
  </si>
  <si>
    <t>فهيمه</t>
  </si>
  <si>
    <t>ندى</t>
  </si>
  <si>
    <t>هيام</t>
  </si>
  <si>
    <t>كوكب</t>
  </si>
  <si>
    <t>بدريه</t>
  </si>
  <si>
    <t>سعاد</t>
  </si>
  <si>
    <t>سكينه</t>
  </si>
  <si>
    <t>امينه</t>
  </si>
  <si>
    <t>سوسن</t>
  </si>
  <si>
    <t>حياه</t>
  </si>
  <si>
    <t>سميحه</t>
  </si>
  <si>
    <t>عبير</t>
  </si>
  <si>
    <t>رغداء</t>
  </si>
  <si>
    <t>صبحه</t>
  </si>
  <si>
    <t>اسماء</t>
  </si>
  <si>
    <t>هيفاء</t>
  </si>
  <si>
    <t>رتيبه</t>
  </si>
  <si>
    <t>فاطمة</t>
  </si>
  <si>
    <t>هدى</t>
  </si>
  <si>
    <t>مطيعه</t>
  </si>
  <si>
    <t>هاله</t>
  </si>
  <si>
    <t>زهره</t>
  </si>
  <si>
    <t>انتصار</t>
  </si>
  <si>
    <t>بديعه</t>
  </si>
  <si>
    <t>نعيمه</t>
  </si>
  <si>
    <t>اميره</t>
  </si>
  <si>
    <t>غاده</t>
  </si>
  <si>
    <t>لطيفه</t>
  </si>
  <si>
    <t>ربيعه</t>
  </si>
  <si>
    <t>صفاء</t>
  </si>
  <si>
    <t>باسمه</t>
  </si>
  <si>
    <t>ريما</t>
  </si>
  <si>
    <t>ابتسام</t>
  </si>
  <si>
    <t>سهيله</t>
  </si>
  <si>
    <t>الهام</t>
  </si>
  <si>
    <t>عائشه</t>
  </si>
  <si>
    <t>خوله</t>
  </si>
  <si>
    <t>بشرى</t>
  </si>
  <si>
    <t>هلا</t>
  </si>
  <si>
    <t>ليلى</t>
  </si>
  <si>
    <t>لينا</t>
  </si>
  <si>
    <t>نبيله</t>
  </si>
  <si>
    <t>نها</t>
  </si>
  <si>
    <t>سعده</t>
  </si>
  <si>
    <t>فطيم</t>
  </si>
  <si>
    <t>هديه</t>
  </si>
  <si>
    <t>فوزيه</t>
  </si>
  <si>
    <t>امل</t>
  </si>
  <si>
    <t>ناديا</t>
  </si>
  <si>
    <t>حميده</t>
  </si>
  <si>
    <t>رئيفه</t>
  </si>
  <si>
    <t>عزيزه</t>
  </si>
  <si>
    <t>ملك</t>
  </si>
  <si>
    <t>امنه</t>
  </si>
  <si>
    <t>سليمه</t>
  </si>
  <si>
    <t>عبيده</t>
  </si>
  <si>
    <t>اسد</t>
  </si>
  <si>
    <t>مياده</t>
  </si>
  <si>
    <t>مي</t>
  </si>
  <si>
    <t>نعمت</t>
  </si>
  <si>
    <t>ناريمان</t>
  </si>
  <si>
    <t>روضه</t>
  </si>
  <si>
    <t>فريال</t>
  </si>
  <si>
    <t>رانيا</t>
  </si>
  <si>
    <t>سهير</t>
  </si>
  <si>
    <t>ساميه</t>
  </si>
  <si>
    <t>مامون</t>
  </si>
  <si>
    <t>رحاب</t>
  </si>
  <si>
    <t>نهله</t>
  </si>
  <si>
    <t>غصون</t>
  </si>
  <si>
    <t>مؤمنه</t>
  </si>
  <si>
    <t>منيفه</t>
  </si>
  <si>
    <t>اسمهان</t>
  </si>
  <si>
    <t>فاديا</t>
  </si>
  <si>
    <t>روعه</t>
  </si>
  <si>
    <t>مهى</t>
  </si>
  <si>
    <t>رنا</t>
  </si>
  <si>
    <t>فتحيه</t>
  </si>
  <si>
    <t>عائده</t>
  </si>
  <si>
    <t>نبيهه</t>
  </si>
  <si>
    <t>هاجر</t>
  </si>
  <si>
    <t>ريم</t>
  </si>
  <si>
    <t>سوزان</t>
  </si>
  <si>
    <t>جهينه</t>
  </si>
  <si>
    <t>عفاف</t>
  </si>
  <si>
    <t>فريزه</t>
  </si>
  <si>
    <t>هناده</t>
  </si>
  <si>
    <t>لميس</t>
  </si>
  <si>
    <t>نوره</t>
  </si>
  <si>
    <t>سوريا</t>
  </si>
  <si>
    <t>رغده</t>
  </si>
  <si>
    <t>ازدهار</t>
  </si>
  <si>
    <t>انطوانيت</t>
  </si>
  <si>
    <t>بشيره</t>
  </si>
  <si>
    <t>فتاه</t>
  </si>
  <si>
    <t>انيسه</t>
  </si>
  <si>
    <t>عواطف</t>
  </si>
  <si>
    <t>حسناء</t>
  </si>
  <si>
    <t>فاطمه الشامي</t>
  </si>
  <si>
    <t>رقيه</t>
  </si>
  <si>
    <t>نظيره</t>
  </si>
  <si>
    <t>ملكه</t>
  </si>
  <si>
    <t>شهيره</t>
  </si>
  <si>
    <t>نور</t>
  </si>
  <si>
    <t>عاليه</t>
  </si>
  <si>
    <t>كاسر</t>
  </si>
  <si>
    <t>وصفيه</t>
  </si>
  <si>
    <t>ثروت</t>
  </si>
  <si>
    <t>خالده</t>
  </si>
  <si>
    <t>محمد منير</t>
  </si>
  <si>
    <t>نداء</t>
  </si>
  <si>
    <t>زهور</t>
  </si>
  <si>
    <t>عدويه</t>
  </si>
  <si>
    <t>رفيقه</t>
  </si>
  <si>
    <t>فصل</t>
  </si>
  <si>
    <t>فضيله</t>
  </si>
  <si>
    <t>شمه</t>
  </si>
  <si>
    <t>هيله</t>
  </si>
  <si>
    <t>المقرر المسجل للمرة الأولى</t>
  </si>
  <si>
    <t>المقرر المسجل للمرة الثانية</t>
  </si>
  <si>
    <t>المقرر المسجل لاكثر من مرة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</si>
  <si>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</si>
  <si>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</si>
  <si>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</si>
  <si>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</si>
  <si>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</si>
  <si>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</si>
  <si>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</si>
  <si>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</si>
  <si>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</si>
  <si>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</si>
  <si>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</si>
  <si>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</si>
  <si>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</si>
  <si>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</si>
  <si>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</si>
  <si>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</si>
  <si>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</si>
  <si>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</si>
  <si>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</si>
  <si>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</si>
  <si>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رقم الموبايل</t>
  </si>
  <si>
    <t>طرطوس</t>
  </si>
  <si>
    <t>إدلب</t>
  </si>
  <si>
    <t>نوع الشهادة الثانوية</t>
  </si>
  <si>
    <t>السويداء</t>
  </si>
  <si>
    <t>القنيطرة</t>
  </si>
  <si>
    <t>درعا</t>
  </si>
  <si>
    <t>الحسكة</t>
  </si>
  <si>
    <t>دير الزور</t>
  </si>
  <si>
    <t>الرقة</t>
  </si>
  <si>
    <t>ذكر</t>
  </si>
  <si>
    <t>أنثى</t>
  </si>
  <si>
    <t>العربية السورية</t>
  </si>
  <si>
    <t>أدبي</t>
  </si>
  <si>
    <t>محمد كمال</t>
  </si>
  <si>
    <t>النبك</t>
  </si>
  <si>
    <t>جرمانا</t>
  </si>
  <si>
    <t>سويداء</t>
  </si>
  <si>
    <t>قامشلي</t>
  </si>
  <si>
    <t>المالكية</t>
  </si>
  <si>
    <t>الحسكه</t>
  </si>
  <si>
    <t>راس العين</t>
  </si>
  <si>
    <t>الفلسطينية السورية</t>
  </si>
  <si>
    <t>اللبنانية</t>
  </si>
  <si>
    <t>الأردنية</t>
  </si>
  <si>
    <t>العراقية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</si>
  <si>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</si>
  <si>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</si>
  <si>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</si>
  <si>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</si>
  <si>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</si>
  <si>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</si>
  <si>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</si>
  <si>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</si>
  <si>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</si>
  <si>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</si>
  <si>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</si>
  <si>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</si>
  <si>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</si>
  <si>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</si>
  <si>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</si>
  <si>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</si>
  <si>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</si>
  <si>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 xml:space="preserve">هيثم </t>
  </si>
  <si>
    <t xml:space="preserve">ابراهيم </t>
  </si>
  <si>
    <t>حامد</t>
  </si>
  <si>
    <t>طه</t>
  </si>
  <si>
    <t xml:space="preserve">احمد </t>
  </si>
  <si>
    <t>مرفت</t>
  </si>
  <si>
    <t>خديجة</t>
  </si>
  <si>
    <t>ماري</t>
  </si>
  <si>
    <t>مزيد</t>
  </si>
  <si>
    <t>دعد</t>
  </si>
  <si>
    <t>محمد خليل</t>
  </si>
  <si>
    <t>احمد احمد</t>
  </si>
  <si>
    <t>فارس</t>
  </si>
  <si>
    <t>اكتمال</t>
  </si>
  <si>
    <t>نبيها</t>
  </si>
  <si>
    <t>تغريد</t>
  </si>
  <si>
    <t>اميرة</t>
  </si>
  <si>
    <t>محمد امين</t>
  </si>
  <si>
    <t>امينة</t>
  </si>
  <si>
    <t>ياسر</t>
  </si>
  <si>
    <t>محمد ياسر</t>
  </si>
  <si>
    <t>غادة</t>
  </si>
  <si>
    <t>جورجيت</t>
  </si>
  <si>
    <t>محمد فواز</t>
  </si>
  <si>
    <t>عز الدين</t>
  </si>
  <si>
    <t>ثريا</t>
  </si>
  <si>
    <t>دنيا</t>
  </si>
  <si>
    <t>عائشة</t>
  </si>
  <si>
    <t>غالب</t>
  </si>
  <si>
    <t>فلك</t>
  </si>
  <si>
    <t>اكرم</t>
  </si>
  <si>
    <t>هايل</t>
  </si>
  <si>
    <t>حافظ</t>
  </si>
  <si>
    <t>صبحي</t>
  </si>
  <si>
    <t xml:space="preserve">محمد </t>
  </si>
  <si>
    <t>فايزة</t>
  </si>
  <si>
    <t>وحيد</t>
  </si>
  <si>
    <t>رمزيه</t>
  </si>
  <si>
    <t>رابعه</t>
  </si>
  <si>
    <t>حاتم</t>
  </si>
  <si>
    <t>جهان</t>
  </si>
  <si>
    <t>لطفي</t>
  </si>
  <si>
    <t>وفيق</t>
  </si>
  <si>
    <t>نواف</t>
  </si>
  <si>
    <t>فوزات</t>
  </si>
  <si>
    <t>نجاح</t>
  </si>
  <si>
    <t>اسعد</t>
  </si>
  <si>
    <t>طاهر</t>
  </si>
  <si>
    <t>لطفية</t>
  </si>
  <si>
    <t>خيريه</t>
  </si>
  <si>
    <t>فهميه</t>
  </si>
  <si>
    <t>حياة</t>
  </si>
  <si>
    <t>ايوب</t>
  </si>
  <si>
    <t>حسيبه</t>
  </si>
  <si>
    <t>ريمه</t>
  </si>
  <si>
    <t>سعيد</t>
  </si>
  <si>
    <t>نجيب</t>
  </si>
  <si>
    <t>نجم</t>
  </si>
  <si>
    <t>حسني</t>
  </si>
  <si>
    <t>رباح</t>
  </si>
  <si>
    <t>رشيد</t>
  </si>
  <si>
    <t>اكرام</t>
  </si>
  <si>
    <t>جيهان</t>
  </si>
  <si>
    <t>احلام</t>
  </si>
  <si>
    <t>احمد سعيد</t>
  </si>
  <si>
    <t>رسميه</t>
  </si>
  <si>
    <t>زكريا</t>
  </si>
  <si>
    <t>منتهى</t>
  </si>
  <si>
    <t>نجود</t>
  </si>
  <si>
    <t>نهال</t>
  </si>
  <si>
    <t>محمد الخطيب</t>
  </si>
  <si>
    <t>حمزة</t>
  </si>
  <si>
    <t>هاني</t>
  </si>
  <si>
    <t>قاسم</t>
  </si>
  <si>
    <t>مأمون</t>
  </si>
  <si>
    <t>هنادي</t>
  </si>
  <si>
    <t>حمود</t>
  </si>
  <si>
    <t>زكيه</t>
  </si>
  <si>
    <t>ذيب</t>
  </si>
  <si>
    <t>نسرين</t>
  </si>
  <si>
    <t>نسيبه</t>
  </si>
  <si>
    <t>جهيده</t>
  </si>
  <si>
    <t>كفاح</t>
  </si>
  <si>
    <t>مهند</t>
  </si>
  <si>
    <t>اميمه</t>
  </si>
  <si>
    <t>رمضان</t>
  </si>
  <si>
    <t>جمانه</t>
  </si>
  <si>
    <t>جاسم</t>
  </si>
  <si>
    <t>حمده</t>
  </si>
  <si>
    <t>صبحيه</t>
  </si>
  <si>
    <t>عبد السلام</t>
  </si>
  <si>
    <t>نوري</t>
  </si>
  <si>
    <t>زهيه</t>
  </si>
  <si>
    <t>حسنه</t>
  </si>
  <si>
    <t>رائده</t>
  </si>
  <si>
    <t>لما</t>
  </si>
  <si>
    <t>الثالثة</t>
  </si>
  <si>
    <t>الأولى</t>
  </si>
  <si>
    <t>الثانية</t>
  </si>
  <si>
    <t>الثالثة حديث</t>
  </si>
  <si>
    <t>الثانية حديث</t>
  </si>
  <si>
    <t>تحسين</t>
  </si>
  <si>
    <t>خلف</t>
  </si>
  <si>
    <t>لودي</t>
  </si>
  <si>
    <t>صالحه</t>
  </si>
  <si>
    <t>مزنه</t>
  </si>
  <si>
    <t xml:space="preserve">عادل </t>
  </si>
  <si>
    <t>محمد عيسى</t>
  </si>
  <si>
    <t>سعيده</t>
  </si>
  <si>
    <t>خزنه</t>
  </si>
  <si>
    <t>يوسف الحسين</t>
  </si>
  <si>
    <t>نعيم</t>
  </si>
  <si>
    <t>صلاح الدين</t>
  </si>
  <si>
    <t>محمد حسن</t>
  </si>
  <si>
    <t>دعاء سليمان</t>
  </si>
  <si>
    <t>شمسه</t>
  </si>
  <si>
    <t>مرعي</t>
  </si>
  <si>
    <t>طلال</t>
  </si>
  <si>
    <t xml:space="preserve">علي </t>
  </si>
  <si>
    <t>سماهر</t>
  </si>
  <si>
    <t>عبيد</t>
  </si>
  <si>
    <t>وسام</t>
  </si>
  <si>
    <t>احسان</t>
  </si>
  <si>
    <t>عطا</t>
  </si>
  <si>
    <t>غازيه</t>
  </si>
  <si>
    <t>نسيمه</t>
  </si>
  <si>
    <t>اعتدال</t>
  </si>
  <si>
    <t>ناجيه</t>
  </si>
  <si>
    <t>اياد</t>
  </si>
  <si>
    <t>جاد الله</t>
  </si>
  <si>
    <t>زيدان</t>
  </si>
  <si>
    <t>لطفيه</t>
  </si>
  <si>
    <t>بهجت</t>
  </si>
  <si>
    <t>ماجده</t>
  </si>
  <si>
    <t>صابر</t>
  </si>
  <si>
    <t>مشهور</t>
  </si>
  <si>
    <t>انصاف</t>
  </si>
  <si>
    <t>اسيمه</t>
  </si>
  <si>
    <t>رفعت</t>
  </si>
  <si>
    <t>كامله</t>
  </si>
  <si>
    <t>بهيره</t>
  </si>
  <si>
    <t>رامز</t>
  </si>
  <si>
    <t>نوفل</t>
  </si>
  <si>
    <t>ماهر</t>
  </si>
  <si>
    <t>جومانا</t>
  </si>
  <si>
    <t>خلدون</t>
  </si>
  <si>
    <t>منال</t>
  </si>
  <si>
    <t>شبلي</t>
  </si>
  <si>
    <t>فرنجيه</t>
  </si>
  <si>
    <t>رويده</t>
  </si>
  <si>
    <t>طارق</t>
  </si>
  <si>
    <t>انعام</t>
  </si>
  <si>
    <t>نديم</t>
  </si>
  <si>
    <t>داود</t>
  </si>
  <si>
    <t>مرسل</t>
  </si>
  <si>
    <t>عطا الله</t>
  </si>
  <si>
    <t>فالنتينا</t>
  </si>
  <si>
    <t>وجيه</t>
  </si>
  <si>
    <t>رافت</t>
  </si>
  <si>
    <t>وائل</t>
  </si>
  <si>
    <t>راغده</t>
  </si>
  <si>
    <t>فريز</t>
  </si>
  <si>
    <t xml:space="preserve">عصام </t>
  </si>
  <si>
    <t>شوكت</t>
  </si>
  <si>
    <t>بثينه</t>
  </si>
  <si>
    <t>مازنه</t>
  </si>
  <si>
    <t>حمد</t>
  </si>
  <si>
    <t>هيسم</t>
  </si>
  <si>
    <t>لمى</t>
  </si>
  <si>
    <t>داوود</t>
  </si>
  <si>
    <t>سميه</t>
  </si>
  <si>
    <t>رسلان</t>
  </si>
  <si>
    <t>منيف</t>
  </si>
  <si>
    <t>فضل الله</t>
  </si>
  <si>
    <t>آمال</t>
  </si>
  <si>
    <t>يارا الجباعي</t>
  </si>
  <si>
    <t>امريه</t>
  </si>
  <si>
    <t>وسيم</t>
  </si>
  <si>
    <t>رضيه</t>
  </si>
  <si>
    <t>مفيده</t>
  </si>
  <si>
    <t>حسام</t>
  </si>
  <si>
    <t>مجد</t>
  </si>
  <si>
    <t>رويدا</t>
  </si>
  <si>
    <t>بيان</t>
  </si>
  <si>
    <t>وجيهه</t>
  </si>
  <si>
    <t>فضه</t>
  </si>
  <si>
    <t>باسم</t>
  </si>
  <si>
    <t>نورس</t>
  </si>
  <si>
    <t>فيروز</t>
  </si>
  <si>
    <t>كنج</t>
  </si>
  <si>
    <t>ساميا</t>
  </si>
  <si>
    <t>وجدي</t>
  </si>
  <si>
    <t>نسيم</t>
  </si>
  <si>
    <t>فريده</t>
  </si>
  <si>
    <t>عامر</t>
  </si>
  <si>
    <t>الاء عثمان</t>
  </si>
  <si>
    <t>سوريه</t>
  </si>
  <si>
    <t>ديب</t>
  </si>
  <si>
    <t>محمد غانم</t>
  </si>
  <si>
    <t>طالب</t>
  </si>
  <si>
    <t>رضا</t>
  </si>
  <si>
    <t>شما</t>
  </si>
  <si>
    <t>عيده</t>
  </si>
  <si>
    <t>فايزه</t>
  </si>
  <si>
    <t>بسمه</t>
  </si>
  <si>
    <t>وسام محمد</t>
  </si>
  <si>
    <t>شفيق</t>
  </si>
  <si>
    <t xml:space="preserve">فاطمه </t>
  </si>
  <si>
    <t xml:space="preserve">حسين </t>
  </si>
  <si>
    <t>علي علي</t>
  </si>
  <si>
    <t xml:space="preserve">مريم </t>
  </si>
  <si>
    <t>مسعود</t>
  </si>
  <si>
    <t>عدله</t>
  </si>
  <si>
    <t>بديع</t>
  </si>
  <si>
    <t>غياث</t>
  </si>
  <si>
    <t>رولا</t>
  </si>
  <si>
    <t>حسنا</t>
  </si>
  <si>
    <t>علي اسعد</t>
  </si>
  <si>
    <t>ثراء</t>
  </si>
  <si>
    <t>رانيه</t>
  </si>
  <si>
    <t>فراس</t>
  </si>
  <si>
    <t>وحيده</t>
  </si>
  <si>
    <t>نوار</t>
  </si>
  <si>
    <t>عقل</t>
  </si>
  <si>
    <t>بلسم</t>
  </si>
  <si>
    <t>كريستين يوسف</t>
  </si>
  <si>
    <t>يامن حسن</t>
  </si>
  <si>
    <t>وفيقه</t>
  </si>
  <si>
    <t>نبهان</t>
  </si>
  <si>
    <t xml:space="preserve">سامر </t>
  </si>
  <si>
    <t>علا صالح</t>
  </si>
  <si>
    <t>علي محفوض</t>
  </si>
  <si>
    <t>حيدر</t>
  </si>
  <si>
    <t>هاشم</t>
  </si>
  <si>
    <t>انيس</t>
  </si>
  <si>
    <t>صبا</t>
  </si>
  <si>
    <t>هالا</t>
  </si>
  <si>
    <t>بتول</t>
  </si>
  <si>
    <t>مالك</t>
  </si>
  <si>
    <t>ظافر</t>
  </si>
  <si>
    <t>لمعه</t>
  </si>
  <si>
    <t>عبد الناصر</t>
  </si>
  <si>
    <t>فدوى</t>
  </si>
  <si>
    <t>أحمد</t>
  </si>
  <si>
    <t xml:space="preserve">مها </t>
  </si>
  <si>
    <t>رحمه</t>
  </si>
  <si>
    <t>ليلا</t>
  </si>
  <si>
    <t>ثائر</t>
  </si>
  <si>
    <t>مرشده</t>
  </si>
  <si>
    <t>عبد المنعم</t>
  </si>
  <si>
    <t>ورده</t>
  </si>
  <si>
    <t>آمنة</t>
  </si>
  <si>
    <t>أمل</t>
  </si>
  <si>
    <t>فطوم</t>
  </si>
  <si>
    <t xml:space="preserve">ماهر </t>
  </si>
  <si>
    <t>الاء المحاميد</t>
  </si>
  <si>
    <t>محمد طاهر</t>
  </si>
  <si>
    <t>جمعه</t>
  </si>
  <si>
    <t>شيراز</t>
  </si>
  <si>
    <t>شاديه</t>
  </si>
  <si>
    <t>اسما</t>
  </si>
  <si>
    <t>لمياء</t>
  </si>
  <si>
    <t>غيداء</t>
  </si>
  <si>
    <t>ميرنا</t>
  </si>
  <si>
    <t>زكي</t>
  </si>
  <si>
    <t>عبدالمنعم</t>
  </si>
  <si>
    <t>انس</t>
  </si>
  <si>
    <t>عهد</t>
  </si>
  <si>
    <t>مريم اسماعيل</t>
  </si>
  <si>
    <t>هويدا</t>
  </si>
  <si>
    <t>كرم</t>
  </si>
  <si>
    <t>شذى</t>
  </si>
  <si>
    <t>مديحه</t>
  </si>
  <si>
    <t>لينده</t>
  </si>
  <si>
    <t>عبد الفتاح</t>
  </si>
  <si>
    <t>نور علي</t>
  </si>
  <si>
    <t>فاديه</t>
  </si>
  <si>
    <t>علي محمد</t>
  </si>
  <si>
    <t>تركيه</t>
  </si>
  <si>
    <t>عبدالكريم</t>
  </si>
  <si>
    <t>صفا</t>
  </si>
  <si>
    <t>احمد يوسف</t>
  </si>
  <si>
    <t>ريم مرهج</t>
  </si>
  <si>
    <t>سهيلا</t>
  </si>
  <si>
    <t>هلال</t>
  </si>
  <si>
    <t>ليندا</t>
  </si>
  <si>
    <t>غفران</t>
  </si>
  <si>
    <t>نجلا</t>
  </si>
  <si>
    <t>صخر</t>
  </si>
  <si>
    <t>رهام خلف</t>
  </si>
  <si>
    <t xml:space="preserve">سليمان </t>
  </si>
  <si>
    <t>تميم</t>
  </si>
  <si>
    <t>سلام حسن</t>
  </si>
  <si>
    <t>أمين</t>
  </si>
  <si>
    <t>ديانا</t>
  </si>
  <si>
    <t>مناع</t>
  </si>
  <si>
    <t xml:space="preserve">هويده </t>
  </si>
  <si>
    <t xml:space="preserve">مالك </t>
  </si>
  <si>
    <t xml:space="preserve">منيره </t>
  </si>
  <si>
    <t xml:space="preserve">اسماعيل </t>
  </si>
  <si>
    <t xml:space="preserve">لينا </t>
  </si>
  <si>
    <t>جمال الدين</t>
  </si>
  <si>
    <t>ابتهاج</t>
  </si>
  <si>
    <t xml:space="preserve">ايمان </t>
  </si>
  <si>
    <t>وحيدا</t>
  </si>
  <si>
    <t>زائده</t>
  </si>
  <si>
    <t>عايد</t>
  </si>
  <si>
    <t>معروف</t>
  </si>
  <si>
    <t>جهينا</t>
  </si>
  <si>
    <t>عبد الحكيم</t>
  </si>
  <si>
    <t>سيده</t>
  </si>
  <si>
    <t>جبر</t>
  </si>
  <si>
    <t>لوريس</t>
  </si>
  <si>
    <t>فرح</t>
  </si>
  <si>
    <t>سميح</t>
  </si>
  <si>
    <t>عبد الكريم النوفل</t>
  </si>
  <si>
    <t>عبدالسلام</t>
  </si>
  <si>
    <t>هنا</t>
  </si>
  <si>
    <t>مشيل</t>
  </si>
  <si>
    <t>ختام</t>
  </si>
  <si>
    <t>ازهار</t>
  </si>
  <si>
    <t>حنا</t>
  </si>
  <si>
    <t>نعمات</t>
  </si>
  <si>
    <t>علياء</t>
  </si>
  <si>
    <t>عوض</t>
  </si>
  <si>
    <t>زينات</t>
  </si>
  <si>
    <t xml:space="preserve">قاسم </t>
  </si>
  <si>
    <t>زيد</t>
  </si>
  <si>
    <t>عبد الرؤوف</t>
  </si>
  <si>
    <t>محمد زياد</t>
  </si>
  <si>
    <t>محمد اكرم</t>
  </si>
  <si>
    <t>نادره</t>
  </si>
  <si>
    <t>نمير</t>
  </si>
  <si>
    <t>محمد حازم</t>
  </si>
  <si>
    <t>نور الحمصي</t>
  </si>
  <si>
    <t>دريه</t>
  </si>
  <si>
    <t>محمد نبيل</t>
  </si>
  <si>
    <t>ناهد</t>
  </si>
  <si>
    <t>نهلا</t>
  </si>
  <si>
    <t>محمد حيدر</t>
  </si>
  <si>
    <t>فداء</t>
  </si>
  <si>
    <t>فتون</t>
  </si>
  <si>
    <t>ضياء الدين</t>
  </si>
  <si>
    <t>مصعب</t>
  </si>
  <si>
    <t>محمد زهير</t>
  </si>
  <si>
    <t>بارعه</t>
  </si>
  <si>
    <t>محمد صياح</t>
  </si>
  <si>
    <t>يسرا</t>
  </si>
  <si>
    <t>محمد هشام</t>
  </si>
  <si>
    <t>محمد ماهر</t>
  </si>
  <si>
    <t>غاليه</t>
  </si>
  <si>
    <t>محمد رضوان</t>
  </si>
  <si>
    <t>محمد ايمن</t>
  </si>
  <si>
    <t>محمد رمضان</t>
  </si>
  <si>
    <t>اماني</t>
  </si>
  <si>
    <t>محمد نزار</t>
  </si>
  <si>
    <t>اديب</t>
  </si>
  <si>
    <t xml:space="preserve">ريم </t>
  </si>
  <si>
    <t>وصال</t>
  </si>
  <si>
    <t>محمد غازي</t>
  </si>
  <si>
    <t xml:space="preserve">نور الدين </t>
  </si>
  <si>
    <t>محمد عمار</t>
  </si>
  <si>
    <t>محمد غالب</t>
  </si>
  <si>
    <t>محمد برهان</t>
  </si>
  <si>
    <t>رزان</t>
  </si>
  <si>
    <t xml:space="preserve">ابتسام </t>
  </si>
  <si>
    <t xml:space="preserve">خديجه </t>
  </si>
  <si>
    <t xml:space="preserve">محاسن </t>
  </si>
  <si>
    <t xml:space="preserve">عبد الرحمن </t>
  </si>
  <si>
    <t>ميرفت</t>
  </si>
  <si>
    <t>يسيره</t>
  </si>
  <si>
    <t>محمد نور الدين</t>
  </si>
  <si>
    <t xml:space="preserve">سوسن </t>
  </si>
  <si>
    <t>دانيه</t>
  </si>
  <si>
    <t>عنايه</t>
  </si>
  <si>
    <t>وجدان</t>
  </si>
  <si>
    <t>جان</t>
  </si>
  <si>
    <t>مرهف</t>
  </si>
  <si>
    <t>محمد ماجد</t>
  </si>
  <si>
    <t>علا</t>
  </si>
  <si>
    <t>جانيت</t>
  </si>
  <si>
    <t>دلال الحمد</t>
  </si>
  <si>
    <t>برجس</t>
  </si>
  <si>
    <t>اسماء الاسعد</t>
  </si>
  <si>
    <t>يارا صالح</t>
  </si>
  <si>
    <t>يارا حسن</t>
  </si>
  <si>
    <t>محمد ممتاز</t>
  </si>
  <si>
    <t>روان قدوره</t>
  </si>
  <si>
    <t>افتكار</t>
  </si>
  <si>
    <t>كارولين</t>
  </si>
  <si>
    <t>سجيعه</t>
  </si>
  <si>
    <t>محمد معتز</t>
  </si>
  <si>
    <t>محمد الطويل</t>
  </si>
  <si>
    <t>هزاع</t>
  </si>
  <si>
    <t>شهناز</t>
  </si>
  <si>
    <t>مياس</t>
  </si>
  <si>
    <t>عبد الرحمن الشماط</t>
  </si>
  <si>
    <t>محمد مرعي</t>
  </si>
  <si>
    <t>فادي الخوري</t>
  </si>
  <si>
    <t>مؤمنات</t>
  </si>
  <si>
    <t>عريفه</t>
  </si>
  <si>
    <t>رهام الصباغ</t>
  </si>
  <si>
    <t>اسامة</t>
  </si>
  <si>
    <t>شحاده</t>
  </si>
  <si>
    <t xml:space="preserve">سمر </t>
  </si>
  <si>
    <t xml:space="preserve">ساره </t>
  </si>
  <si>
    <t>سعود</t>
  </si>
  <si>
    <t>محمد عمر</t>
  </si>
  <si>
    <t>نظميه</t>
  </si>
  <si>
    <t>ساريه</t>
  </si>
  <si>
    <t>محمد ابراهيم</t>
  </si>
  <si>
    <t>كريمه</t>
  </si>
  <si>
    <t>يارا ابراهيم</t>
  </si>
  <si>
    <t>فاتن محمد</t>
  </si>
  <si>
    <t>نور محمد</t>
  </si>
  <si>
    <t>العبد</t>
  </si>
  <si>
    <t xml:space="preserve">سمير </t>
  </si>
  <si>
    <t xml:space="preserve">حنان </t>
  </si>
  <si>
    <t xml:space="preserve">منير </t>
  </si>
  <si>
    <t xml:space="preserve">منى </t>
  </si>
  <si>
    <t>ركان</t>
  </si>
  <si>
    <t>ايات محمد</t>
  </si>
  <si>
    <t>محمد حسين</t>
  </si>
  <si>
    <t>بسمة</t>
  </si>
  <si>
    <t>رندة</t>
  </si>
  <si>
    <t xml:space="preserve">امنة </t>
  </si>
  <si>
    <t xml:space="preserve">نغم </t>
  </si>
  <si>
    <t>عبد الرؤف</t>
  </si>
  <si>
    <t>ذكاء</t>
  </si>
  <si>
    <t xml:space="preserve">هيام </t>
  </si>
  <si>
    <t>رونق</t>
  </si>
  <si>
    <t>القامشلي</t>
  </si>
  <si>
    <t>الرقه</t>
  </si>
  <si>
    <t>مشفى دوما</t>
  </si>
  <si>
    <t>الخميسية</t>
  </si>
  <si>
    <t>مشفى السويداء</t>
  </si>
  <si>
    <t>تدمر</t>
  </si>
  <si>
    <t>التونسية</t>
  </si>
  <si>
    <t>فصل أول 2018-2019</t>
  </si>
  <si>
    <t>فصل ثاني 2018-2019</t>
  </si>
  <si>
    <t>فصل أول 2019-2020</t>
  </si>
  <si>
    <t>رسم فصول الانقطاع</t>
  </si>
  <si>
    <t>رسم المقررات</t>
  </si>
  <si>
    <t>ملاحظة: عن كل فصل انقطاع رسم /15000 ل.س/</t>
  </si>
  <si>
    <t>العاملين في وزارة التعليم العالي والمؤسسات والجامعات التابعة لها وأبنائهم</t>
  </si>
  <si>
    <t>وثيقة وفاة  صادرة عن مكتب الشهداء</t>
  </si>
  <si>
    <t>طابع هلال احمر
25  ل .س</t>
  </si>
  <si>
    <t xml:space="preserve">طابع مالي
 30  ل.س   </t>
  </si>
  <si>
    <t>رسم الانقطاع</t>
  </si>
  <si>
    <t>الفصل الثاني 2018-2019</t>
  </si>
  <si>
    <t>الفصول التي انقطع فيها عن التسجيل وسدد رسومها</t>
  </si>
  <si>
    <t>مصياف</t>
  </si>
  <si>
    <t>جميلة</t>
  </si>
  <si>
    <t>وطفه</t>
  </si>
  <si>
    <t xml:space="preserve">امتثال </t>
  </si>
  <si>
    <t xml:space="preserve">نعيمه </t>
  </si>
  <si>
    <t>احمد محمد</t>
  </si>
  <si>
    <t>هالة</t>
  </si>
  <si>
    <t xml:space="preserve">رياض </t>
  </si>
  <si>
    <t xml:space="preserve">فوزي </t>
  </si>
  <si>
    <t>اميمة</t>
  </si>
  <si>
    <t xml:space="preserve">سميره </t>
  </si>
  <si>
    <t xml:space="preserve">وفيقه </t>
  </si>
  <si>
    <t xml:space="preserve">عيسى </t>
  </si>
  <si>
    <t>حمزه العلي</t>
  </si>
  <si>
    <t>عوفه</t>
  </si>
  <si>
    <t xml:space="preserve">صالح </t>
  </si>
  <si>
    <t xml:space="preserve">نديم </t>
  </si>
  <si>
    <t xml:space="preserve">اميره </t>
  </si>
  <si>
    <t>رامه</t>
  </si>
  <si>
    <t>زينب حسن</t>
  </si>
  <si>
    <t>مراد</t>
  </si>
  <si>
    <t xml:space="preserve">تيسير </t>
  </si>
  <si>
    <t>حمدة</t>
  </si>
  <si>
    <t xml:space="preserve">غسان </t>
  </si>
  <si>
    <t>حمدان</t>
  </si>
  <si>
    <t xml:space="preserve">امنه </t>
  </si>
  <si>
    <t>صبري</t>
  </si>
  <si>
    <t xml:space="preserve">خضر </t>
  </si>
  <si>
    <t>محمد السكري</t>
  </si>
  <si>
    <t>محمد العيسى</t>
  </si>
  <si>
    <t>امنة</t>
  </si>
  <si>
    <t>بديعة</t>
  </si>
  <si>
    <t>ربيحه</t>
  </si>
  <si>
    <t xml:space="preserve">عائشة </t>
  </si>
  <si>
    <t>شكيب</t>
  </si>
  <si>
    <t>عدي</t>
  </si>
  <si>
    <t xml:space="preserve">فلك </t>
  </si>
  <si>
    <t xml:space="preserve">عبد الكريم </t>
  </si>
  <si>
    <t>يوسف ابراهيم</t>
  </si>
  <si>
    <t>عرطوز</t>
  </si>
  <si>
    <t>غباغب</t>
  </si>
  <si>
    <t>شام</t>
  </si>
  <si>
    <t>جبلة</t>
  </si>
  <si>
    <t>يبرود</t>
  </si>
  <si>
    <t>الكويت</t>
  </si>
  <si>
    <t>عرنه</t>
  </si>
  <si>
    <t>مخيم اليرموك</t>
  </si>
  <si>
    <t>شهبا</t>
  </si>
  <si>
    <t>حماه</t>
  </si>
  <si>
    <t>معضمية</t>
  </si>
  <si>
    <t>قطيفه</t>
  </si>
  <si>
    <t>داعل</t>
  </si>
  <si>
    <t>دوما</t>
  </si>
  <si>
    <t>موحسن</t>
  </si>
  <si>
    <t>صحنايا</t>
  </si>
  <si>
    <t>سلمية</t>
  </si>
  <si>
    <t>الصنمين</t>
  </si>
  <si>
    <t>يرموك</t>
  </si>
  <si>
    <t>الحجر الاسود</t>
  </si>
  <si>
    <t>قدسيا</t>
  </si>
  <si>
    <t>جبله</t>
  </si>
  <si>
    <t>بانياس</t>
  </si>
  <si>
    <t>قطيفة</t>
  </si>
  <si>
    <t>اللاذقيه</t>
  </si>
  <si>
    <t>مشفى درعا</t>
  </si>
  <si>
    <t>جيرود</t>
  </si>
  <si>
    <t>التل</t>
  </si>
  <si>
    <t>نبل</t>
  </si>
  <si>
    <t>منبج</t>
  </si>
  <si>
    <t>شق</t>
  </si>
  <si>
    <t xml:space="preserve">حلب </t>
  </si>
  <si>
    <t>اليرموك</t>
  </si>
  <si>
    <t>السيدة زينب</t>
  </si>
  <si>
    <t>الرياض</t>
  </si>
  <si>
    <t>نوى</t>
  </si>
  <si>
    <t>منين</t>
  </si>
  <si>
    <t xml:space="preserve">دمشق </t>
  </si>
  <si>
    <t>قطنا</t>
  </si>
  <si>
    <t>حضر</t>
  </si>
  <si>
    <t>ميادين</t>
  </si>
  <si>
    <t>زبداني</t>
  </si>
  <si>
    <t>قبر الست</t>
  </si>
  <si>
    <t>دير شميل</t>
  </si>
  <si>
    <t>الكسوة</t>
  </si>
  <si>
    <t>جديدة عرطوز</t>
  </si>
  <si>
    <t>الرستن</t>
  </si>
  <si>
    <t>هامه</t>
  </si>
  <si>
    <t>الطبقة</t>
  </si>
  <si>
    <t>عين التينه</t>
  </si>
  <si>
    <t>سلحب</t>
  </si>
  <si>
    <t>ادلب</t>
  </si>
  <si>
    <t>جدة</t>
  </si>
  <si>
    <t>كفتين</t>
  </si>
  <si>
    <t>اشرفية الوادي</t>
  </si>
  <si>
    <t>بلاط</t>
  </si>
  <si>
    <t>حرستا البصل</t>
  </si>
  <si>
    <t>عسال الورد</t>
  </si>
  <si>
    <t>القصير</t>
  </si>
  <si>
    <t>قرفا</t>
  </si>
  <si>
    <t>البوكمال</t>
  </si>
  <si>
    <t>الهويا</t>
  </si>
  <si>
    <t>جباثا الخشب</t>
  </si>
  <si>
    <t>داريا</t>
  </si>
  <si>
    <t>سلميه</t>
  </si>
  <si>
    <t>رنكوس</t>
  </si>
  <si>
    <t>الحارة</t>
  </si>
  <si>
    <t>معضميه</t>
  </si>
  <si>
    <t>مليحا</t>
  </si>
  <si>
    <t>الفوعة</t>
  </si>
  <si>
    <t>بيت سحم</t>
  </si>
  <si>
    <t>الشجر</t>
  </si>
  <si>
    <t>سرغايا</t>
  </si>
  <si>
    <t>وادي العيون</t>
  </si>
  <si>
    <t>رحيبه</t>
  </si>
  <si>
    <t>حزه</t>
  </si>
  <si>
    <t>صوران</t>
  </si>
  <si>
    <t>الهزاني</t>
  </si>
  <si>
    <t>عربين</t>
  </si>
  <si>
    <t>موسكو</t>
  </si>
  <si>
    <t>سعسع</t>
  </si>
  <si>
    <t>اشرفية صحنايا</t>
  </si>
  <si>
    <t>رحيبة</t>
  </si>
  <si>
    <t>عين الفيجة</t>
  </si>
  <si>
    <t>الحجر الأسود</t>
  </si>
  <si>
    <t>غصم</t>
  </si>
  <si>
    <t>كسوة</t>
  </si>
  <si>
    <t>جديدة الوادي</t>
  </si>
  <si>
    <t>دير البخت</t>
  </si>
  <si>
    <t>الضمير</t>
  </si>
  <si>
    <t>خان شيخون</t>
  </si>
  <si>
    <t>عفرين</t>
  </si>
  <si>
    <t xml:space="preserve">النبك </t>
  </si>
  <si>
    <t>تواني</t>
  </si>
  <si>
    <t>يعفور</t>
  </si>
  <si>
    <t>دير عطيه</t>
  </si>
  <si>
    <t>زملكا</t>
  </si>
  <si>
    <t>جديده</t>
  </si>
  <si>
    <t>القريا</t>
  </si>
  <si>
    <t>محجه</t>
  </si>
  <si>
    <t>شمسكين</t>
  </si>
  <si>
    <t>نبك</t>
  </si>
  <si>
    <t>بعرين</t>
  </si>
  <si>
    <t>كويا</t>
  </si>
  <si>
    <t>بقعسم</t>
  </si>
  <si>
    <t>السيده زينب</t>
  </si>
  <si>
    <t>الدمام</t>
  </si>
  <si>
    <t>سبها</t>
  </si>
  <si>
    <t>جبعدين</t>
  </si>
  <si>
    <t>شطحه</t>
  </si>
  <si>
    <t>ازرع</t>
  </si>
  <si>
    <t>حرنه</t>
  </si>
  <si>
    <t>دير عطية</t>
  </si>
  <si>
    <t>دير العصافير</t>
  </si>
  <si>
    <t>كسوه</t>
  </si>
  <si>
    <t>راس المعرة</t>
  </si>
  <si>
    <t>الطيبه</t>
  </si>
  <si>
    <t xml:space="preserve">بيت سحم </t>
  </si>
  <si>
    <t>خبب</t>
  </si>
  <si>
    <t>عتيبه</t>
  </si>
  <si>
    <t xml:space="preserve">السويداء </t>
  </si>
  <si>
    <t>عقارب</t>
  </si>
  <si>
    <t>ابوظبي</t>
  </si>
  <si>
    <t>الحتان</t>
  </si>
  <si>
    <t>مرج السلطان</t>
  </si>
  <si>
    <t>عقربا</t>
  </si>
  <si>
    <t>تلشهاب</t>
  </si>
  <si>
    <t>المشرفة</t>
  </si>
  <si>
    <t>الجيزة</t>
  </si>
  <si>
    <t>نهر البارد</t>
  </si>
  <si>
    <t>عين ترما</t>
  </si>
  <si>
    <t>مرداش</t>
  </si>
  <si>
    <t>جباتا الخشب</t>
  </si>
  <si>
    <t>اريحا</t>
  </si>
  <si>
    <t>الخندق الغربي</t>
  </si>
  <si>
    <t>الجيد</t>
  </si>
  <si>
    <t>عين الشمس</t>
  </si>
  <si>
    <t>الكوم</t>
  </si>
  <si>
    <t>جسرين</t>
  </si>
  <si>
    <t>معربا</t>
  </si>
  <si>
    <t>دير مقرن</t>
  </si>
  <si>
    <t>طرابلس</t>
  </si>
  <si>
    <t>ابطع</t>
  </si>
  <si>
    <t xml:space="preserve">حمص </t>
  </si>
  <si>
    <t>قلعة جندل</t>
  </si>
  <si>
    <t xml:space="preserve">مشفى درعا </t>
  </si>
  <si>
    <t xml:space="preserve">ضمير </t>
  </si>
  <si>
    <t>انخل</t>
  </si>
  <si>
    <t>ام العظام</t>
  </si>
  <si>
    <t xml:space="preserve">دوما </t>
  </si>
  <si>
    <t xml:space="preserve">يرموك </t>
  </si>
  <si>
    <t>طفس</t>
  </si>
  <si>
    <t>العانات</t>
  </si>
  <si>
    <t>حران العواميد</t>
  </si>
  <si>
    <t>الحراك</t>
  </si>
  <si>
    <t>بكا</t>
  </si>
  <si>
    <t xml:space="preserve">الصنمين </t>
  </si>
  <si>
    <t xml:space="preserve">اللاذقية </t>
  </si>
  <si>
    <t xml:space="preserve">دير الزور </t>
  </si>
  <si>
    <t xml:space="preserve">حماه </t>
  </si>
  <si>
    <t>نبع الصخر</t>
  </si>
  <si>
    <t>المدينة المنورة</t>
  </si>
  <si>
    <t>قصيبه</t>
  </si>
  <si>
    <t xml:space="preserve">مشفى دوما </t>
  </si>
  <si>
    <t>غير سورية</t>
  </si>
  <si>
    <t>شرعية</t>
  </si>
  <si>
    <t>فصل أول 2020-2021</t>
  </si>
  <si>
    <t>الفصل الأول 2018-2019</t>
  </si>
  <si>
    <t>الفصل الأول 2019-2020</t>
  </si>
  <si>
    <t>الفصل الثاني 2020-2021</t>
  </si>
  <si>
    <t>رسوم المحتفظ بها بسبب الإيقاف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</si>
  <si>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</si>
  <si>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</si>
  <si>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غيث</t>
  </si>
  <si>
    <t>محمد الخلف</t>
  </si>
  <si>
    <t>عبد الوهاب</t>
  </si>
  <si>
    <t>ادال</t>
  </si>
  <si>
    <t>راغب</t>
  </si>
  <si>
    <t>محمد رضا</t>
  </si>
  <si>
    <t>رمزه</t>
  </si>
  <si>
    <t>مرح محمد</t>
  </si>
  <si>
    <t>مستنفذ</t>
  </si>
  <si>
    <t>فصل ثاني 2020-2021</t>
  </si>
  <si>
    <t>الفصل الأول 2020-2021</t>
  </si>
  <si>
    <t>أدخل الرقم الإمتحاني</t>
  </si>
  <si>
    <t>الثانوية</t>
  </si>
  <si>
    <t>01</t>
  </si>
  <si>
    <t>02</t>
  </si>
  <si>
    <t>الأولى حديث</t>
  </si>
  <si>
    <t>03</t>
  </si>
  <si>
    <t>رقم جواز السفر لغير السوريين</t>
  </si>
  <si>
    <t>رقم الهاتف</t>
  </si>
  <si>
    <t>06</t>
  </si>
  <si>
    <t>04</t>
  </si>
  <si>
    <t>05</t>
  </si>
  <si>
    <t>07</t>
  </si>
  <si>
    <t>08</t>
  </si>
  <si>
    <t xml:space="preserve">اليمنية </t>
  </si>
  <si>
    <t>09</t>
  </si>
  <si>
    <t>10</t>
  </si>
  <si>
    <t>11</t>
  </si>
  <si>
    <t>12</t>
  </si>
  <si>
    <t>13</t>
  </si>
  <si>
    <t>14</t>
  </si>
  <si>
    <t>15</t>
  </si>
  <si>
    <t>16</t>
  </si>
  <si>
    <t>غير سوري</t>
  </si>
  <si>
    <t>رقم الإيقاف</t>
  </si>
  <si>
    <t>تدوير الرسوم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</si>
  <si>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</si>
  <si>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</si>
  <si>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</si>
  <si>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</si>
  <si>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</si>
  <si>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</si>
  <si>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</si>
  <si>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</si>
  <si>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</si>
  <si>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</si>
  <si>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</si>
  <si>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</si>
  <si>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</si>
  <si>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</si>
  <si>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</si>
  <si>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</si>
  <si>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</si>
  <si>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</si>
  <si>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</si>
  <si>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</si>
  <si>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</si>
  <si>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</si>
  <si>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</si>
  <si>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</si>
  <si>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م</t>
  </si>
  <si>
    <t>الرسوم</t>
  </si>
  <si>
    <t>البيانات باللغة الإنكليزية</t>
  </si>
  <si>
    <t>رسم فصل الانقطاع</t>
  </si>
  <si>
    <t>رسم تسجيل سنوي</t>
  </si>
  <si>
    <t>معادلة</t>
  </si>
  <si>
    <t xml:space="preserve">جهينه </t>
  </si>
  <si>
    <t>محمد قاسم</t>
  </si>
  <si>
    <t>عروبة</t>
  </si>
  <si>
    <t>عمر الدخيل</t>
  </si>
  <si>
    <t>حربيه</t>
  </si>
  <si>
    <t>ربانة صالح</t>
  </si>
  <si>
    <t>امان</t>
  </si>
  <si>
    <t>خليل مرعي</t>
  </si>
  <si>
    <t>مجد الدين الاحمد</t>
  </si>
  <si>
    <t>مرام ضعضي</t>
  </si>
  <si>
    <t>راما ابو محمود</t>
  </si>
  <si>
    <t>سما حمدان</t>
  </si>
  <si>
    <t>نسرين العبود</t>
  </si>
  <si>
    <t>احمد عبد المولى</t>
  </si>
  <si>
    <t xml:space="preserve">محمد سعيد </t>
  </si>
  <si>
    <t xml:space="preserve">اميمه </t>
  </si>
  <si>
    <t>زهراء سنوبر</t>
  </si>
  <si>
    <t>سيدي مقداد</t>
  </si>
  <si>
    <t>هناء يوسف</t>
  </si>
  <si>
    <t>محمد بشار حافي</t>
  </si>
  <si>
    <t>ندوه المقطف</t>
  </si>
  <si>
    <t>صافيه</t>
  </si>
  <si>
    <t>وجد جعفر</t>
  </si>
  <si>
    <t>علا احمد</t>
  </si>
  <si>
    <t>هنوف</t>
  </si>
  <si>
    <t>شروق رحمه</t>
  </si>
  <si>
    <t>الهام الحسين</t>
  </si>
  <si>
    <t>ادهم الاسماعيل</t>
  </si>
  <si>
    <t>اسراء العداي</t>
  </si>
  <si>
    <t xml:space="preserve">حسان </t>
  </si>
  <si>
    <t>محمد العساف</t>
  </si>
  <si>
    <t xml:space="preserve">مهين </t>
  </si>
  <si>
    <t>وسام النجار</t>
  </si>
  <si>
    <t>نديم صيداوي</t>
  </si>
  <si>
    <t>محمد وديع</t>
  </si>
  <si>
    <t>نغم الشمالي</t>
  </si>
  <si>
    <t>افراح الدهش</t>
  </si>
  <si>
    <t>روان الحاج موسى</t>
  </si>
  <si>
    <t>دوزكين محمود</t>
  </si>
  <si>
    <t>اياد يونس</t>
  </si>
  <si>
    <t>نورشان المخللاتي النبكي</t>
  </si>
  <si>
    <t>محمد عامر</t>
  </si>
  <si>
    <t>نارمان</t>
  </si>
  <si>
    <t>علي محفوظ</t>
  </si>
  <si>
    <t xml:space="preserve">عائده </t>
  </si>
  <si>
    <t>جولي الحلو</t>
  </si>
  <si>
    <t>علي حسين</t>
  </si>
  <si>
    <t>جناه</t>
  </si>
  <si>
    <t>دمقس</t>
  </si>
  <si>
    <t>نيرمين حماد</t>
  </si>
  <si>
    <t>حريصون</t>
  </si>
  <si>
    <t>ايمان خضور</t>
  </si>
  <si>
    <t>نجاح قشلق</t>
  </si>
  <si>
    <t>مؤمن</t>
  </si>
  <si>
    <t>ماريا الرشيد</t>
  </si>
  <si>
    <t>هناء الجوجو</t>
  </si>
  <si>
    <t>رشا براك</t>
  </si>
  <si>
    <t>نهله امين</t>
  </si>
  <si>
    <t>فايز المحمد</t>
  </si>
  <si>
    <t>الصلاليه</t>
  </si>
  <si>
    <t>علي الهزاع</t>
  </si>
  <si>
    <t>القريتين</t>
  </si>
  <si>
    <t>مارييلا خوام</t>
  </si>
  <si>
    <t>لويزا</t>
  </si>
  <si>
    <t>انيا علي</t>
  </si>
  <si>
    <t>البارقية</t>
  </si>
  <si>
    <t>عمار الابراهيم</t>
  </si>
  <si>
    <t>حطله</t>
  </si>
  <si>
    <t>سميره الكعيد</t>
  </si>
  <si>
    <t>غدير البستان</t>
  </si>
  <si>
    <t>رنيم حمشو</t>
  </si>
  <si>
    <t xml:space="preserve">كاسم </t>
  </si>
  <si>
    <t>فضاء جعفر</t>
  </si>
  <si>
    <t>نجدت</t>
  </si>
  <si>
    <t>يمنه</t>
  </si>
  <si>
    <t>مشتى محفوض</t>
  </si>
  <si>
    <t>متيلدا داراني</t>
  </si>
  <si>
    <t>ريم يوسف</t>
  </si>
  <si>
    <t>جودي العلي</t>
  </si>
  <si>
    <t>ابراهيم محمد</t>
  </si>
  <si>
    <t>خالد فرج</t>
  </si>
  <si>
    <t>ناهيه</t>
  </si>
  <si>
    <t>زلفى بلول</t>
  </si>
  <si>
    <t>البطيحة</t>
  </si>
  <si>
    <t>الاء الخضر</t>
  </si>
  <si>
    <t>بتول الارمنازي</t>
  </si>
  <si>
    <t>رهف الحمصي</t>
  </si>
  <si>
    <t>مها مدخنه</t>
  </si>
  <si>
    <t>ساطع</t>
  </si>
  <si>
    <t>رزان احمد</t>
  </si>
  <si>
    <t>سكيبه</t>
  </si>
  <si>
    <t>قطيلبيه</t>
  </si>
  <si>
    <t>شام حسين</t>
  </si>
  <si>
    <t>عليه</t>
  </si>
  <si>
    <t>عبد الرحمن القباني</t>
  </si>
  <si>
    <t>فاضل موسى</t>
  </si>
  <si>
    <t>مي جمعه</t>
  </si>
  <si>
    <t>حوش عرب</t>
  </si>
  <si>
    <t>هلا ابراهيم</t>
  </si>
  <si>
    <t>هيا ابوحامد</t>
  </si>
  <si>
    <t>اليسار عيسى</t>
  </si>
  <si>
    <t>باسل الكدرو الحماده</t>
  </si>
  <si>
    <t>غصان</t>
  </si>
  <si>
    <t>رحمه محمود</t>
  </si>
  <si>
    <t>ريم المغوش</t>
  </si>
  <si>
    <t>سالي سلمان</t>
  </si>
  <si>
    <t>محمد سليمان</t>
  </si>
  <si>
    <t>مصطفى الكسار</t>
  </si>
  <si>
    <t>سفلانية</t>
  </si>
  <si>
    <t>نهال ابو خروب</t>
  </si>
  <si>
    <t>هناء المحمد</t>
  </si>
  <si>
    <t>روزة</t>
  </si>
  <si>
    <t>صهيا</t>
  </si>
  <si>
    <t>يارا حموده</t>
  </si>
  <si>
    <t>مخلص</t>
  </si>
  <si>
    <t>احمد السيبراني</t>
  </si>
  <si>
    <t>امير الدين كفوزي</t>
  </si>
  <si>
    <t>جمانه تقوى</t>
  </si>
  <si>
    <t>رهف القبلان</t>
  </si>
  <si>
    <t>عبد الرحمن نتوف</t>
  </si>
  <si>
    <t>عبد المجيد العايد</t>
  </si>
  <si>
    <t>قاسم بو سعد</t>
  </si>
  <si>
    <t>حبران</t>
  </si>
  <si>
    <t>مازن الهندي</t>
  </si>
  <si>
    <t>محمد دودكي</t>
  </si>
  <si>
    <t>مرام الشماط</t>
  </si>
  <si>
    <t>نور حبقه</t>
  </si>
  <si>
    <t>فرج</t>
  </si>
  <si>
    <t>هلا محمد</t>
  </si>
  <si>
    <t>ضيا</t>
  </si>
  <si>
    <t>هند اليوسف</t>
  </si>
  <si>
    <t>ولاء الحميدي</t>
  </si>
  <si>
    <t>ناريمان خضور</t>
  </si>
  <si>
    <t>ابتسام حسن</t>
  </si>
  <si>
    <t>احلام قاسم</t>
  </si>
  <si>
    <t>احمد عبد الرزاق</t>
  </si>
  <si>
    <t>اسيمه دهمة</t>
  </si>
  <si>
    <t>اشرف العقله</t>
  </si>
  <si>
    <t>المهند</t>
  </si>
  <si>
    <t>بتول المحمود</t>
  </si>
  <si>
    <t>بشار عبيدة</t>
  </si>
  <si>
    <t>بشرى الحصان</t>
  </si>
  <si>
    <t>بشرى الطحان</t>
  </si>
  <si>
    <t>بشرى حسن</t>
  </si>
  <si>
    <t>بيان درويش</t>
  </si>
  <si>
    <t>حلا الشحود</t>
  </si>
  <si>
    <t>حلا سماحه</t>
  </si>
  <si>
    <t>حلا عيد</t>
  </si>
  <si>
    <t>حنان رعد</t>
  </si>
  <si>
    <t>دارين عكاري</t>
  </si>
  <si>
    <t>أحمد توفيق</t>
  </si>
  <si>
    <t>الجسر</t>
  </si>
  <si>
    <t>داوود الحلبي</t>
  </si>
  <si>
    <t>دعاء الابراهيم</t>
  </si>
  <si>
    <t>ديانا عبد الرحيم</t>
  </si>
  <si>
    <t>لامع</t>
  </si>
  <si>
    <t>راما قريط</t>
  </si>
  <si>
    <t>رضوان زرقا</t>
  </si>
  <si>
    <t>رفاه حاج موسى</t>
  </si>
  <si>
    <t>رمال الابراهيم</t>
  </si>
  <si>
    <t>رنا زريق</t>
  </si>
  <si>
    <t xml:space="preserve">عقارب </t>
  </si>
  <si>
    <t>رنيم سليمان</t>
  </si>
  <si>
    <t>رهف الخليل</t>
  </si>
  <si>
    <t>اصيله</t>
  </si>
  <si>
    <t>رونا سطمه</t>
  </si>
  <si>
    <t>ريم السلوم</t>
  </si>
  <si>
    <t>ريم كاتبه</t>
  </si>
  <si>
    <t>سارة صواف</t>
  </si>
  <si>
    <t>خمائل</t>
  </si>
  <si>
    <t>ساندي الخوري</t>
  </si>
  <si>
    <t>سها</t>
  </si>
  <si>
    <t>سعيد خليفه</t>
  </si>
  <si>
    <t>سلمى عيسى</t>
  </si>
  <si>
    <t>سميه الحمصي</t>
  </si>
  <si>
    <t>حسنيه</t>
  </si>
  <si>
    <t>سناء السهو</t>
  </si>
  <si>
    <t>شادية هندية</t>
  </si>
  <si>
    <t>شروق المحمد</t>
  </si>
  <si>
    <t>ظبيه الشيحاوي</t>
  </si>
  <si>
    <t>رداح</t>
  </si>
  <si>
    <t>عبير المقداد</t>
  </si>
  <si>
    <t>علاء راشد</t>
  </si>
  <si>
    <t>علي البرجق</t>
  </si>
  <si>
    <t>غفران حسن</t>
  </si>
  <si>
    <t>فرح العلي</t>
  </si>
  <si>
    <t>قمر الاسعد</t>
  </si>
  <si>
    <t>لارا ابراهيم</t>
  </si>
  <si>
    <t>لبابه الجلاد</t>
  </si>
  <si>
    <t>لمى طربين</t>
  </si>
  <si>
    <t>بعثة</t>
  </si>
  <si>
    <t>العجيلات</t>
  </si>
  <si>
    <t>ليلى ابو مغضب</t>
  </si>
  <si>
    <t>ليليان ابو الخير</t>
  </si>
  <si>
    <t>رخله</t>
  </si>
  <si>
    <t>ماجد الخيرو</t>
  </si>
  <si>
    <t>ماري محمد</t>
  </si>
  <si>
    <t>ماهر اسعد</t>
  </si>
  <si>
    <t>مجد الدين خشان</t>
  </si>
  <si>
    <t xml:space="preserve">ندى </t>
  </si>
  <si>
    <t>محمد عبد الجليل ضبع</t>
  </si>
  <si>
    <t>مصطفى كمال</t>
  </si>
  <si>
    <t>محمد مقيد</t>
  </si>
  <si>
    <t>محمد هاشم الزغبي</t>
  </si>
  <si>
    <t>مريم الحميدي</t>
  </si>
  <si>
    <t>ملاذ البدوي</t>
  </si>
  <si>
    <t>محمد مخلص</t>
  </si>
  <si>
    <t>مهند جابر</t>
  </si>
  <si>
    <t>ناصر مزيان</t>
  </si>
  <si>
    <t>نتالي الجغامي</t>
  </si>
  <si>
    <t>نهال عطيه</t>
  </si>
  <si>
    <t>نيفين ابراهيم</t>
  </si>
  <si>
    <t>هاني شرقي</t>
  </si>
  <si>
    <t>هديل الشعار</t>
  </si>
  <si>
    <t>هشام الكريع</t>
  </si>
  <si>
    <t>هيام سليمان</t>
  </si>
  <si>
    <t>ورده رستم</t>
  </si>
  <si>
    <t>وفاء رضا</t>
  </si>
  <si>
    <t>وفاء عساف</t>
  </si>
  <si>
    <t>ولاء البياع</t>
  </si>
  <si>
    <t>ياسمين ابراهيم</t>
  </si>
  <si>
    <t>يحيى بكور</t>
  </si>
  <si>
    <t>لين بركه</t>
  </si>
  <si>
    <t>ربى</t>
  </si>
  <si>
    <t>اديبه غانم</t>
  </si>
  <si>
    <t>محرز</t>
  </si>
  <si>
    <t>اروى حسن</t>
  </si>
  <si>
    <t>اسراء الايتوني</t>
  </si>
  <si>
    <t>المنذر المحيسن</t>
  </si>
  <si>
    <t>اليسار عبد الله</t>
  </si>
  <si>
    <t>اياس</t>
  </si>
  <si>
    <t>الين طيفور</t>
  </si>
  <si>
    <t>اية حيبا</t>
  </si>
  <si>
    <t>نادا</t>
  </si>
  <si>
    <t>ايمان الباسط</t>
  </si>
  <si>
    <t>ايه دهام</t>
  </si>
  <si>
    <t>ايهاب حويشان</t>
  </si>
  <si>
    <t>بشرى الخاير</t>
  </si>
  <si>
    <t>بلال العلوش</t>
  </si>
  <si>
    <t>بيان الحاج</t>
  </si>
  <si>
    <t>جلال فندي</t>
  </si>
  <si>
    <t>زين الدار</t>
  </si>
  <si>
    <t>جهاد علي</t>
  </si>
  <si>
    <t>جواد خان تمر شركس</t>
  </si>
  <si>
    <t>حلا ديب</t>
  </si>
  <si>
    <t>داليه الجلود</t>
  </si>
  <si>
    <t>دعاء قاسم</t>
  </si>
  <si>
    <t>راما الصالح الشوالي</t>
  </si>
  <si>
    <t>راما عبد الله صعب</t>
  </si>
  <si>
    <t>رائد مطر</t>
  </si>
  <si>
    <t>ربال سبور</t>
  </si>
  <si>
    <t>رشا جاد الله</t>
  </si>
  <si>
    <t>رغد حمزه</t>
  </si>
  <si>
    <t>رغد سروجي</t>
  </si>
  <si>
    <t>رنا السماره</t>
  </si>
  <si>
    <t>رهام العبدو</t>
  </si>
  <si>
    <t>رهف عثمان</t>
  </si>
  <si>
    <t xml:space="preserve">داريا </t>
  </si>
  <si>
    <t>ريم تلي</t>
  </si>
  <si>
    <t>زينب حسون</t>
  </si>
  <si>
    <t>زينب خنسه</t>
  </si>
  <si>
    <t xml:space="preserve">عدنيه </t>
  </si>
  <si>
    <t>ساندي اليوسف</t>
  </si>
  <si>
    <t>بصير</t>
  </si>
  <si>
    <t>شيركو شيخ بوزان</t>
  </si>
  <si>
    <t>شيرين تمر</t>
  </si>
  <si>
    <t>عبد الغني الباشا</t>
  </si>
  <si>
    <t xml:space="preserve">نادره </t>
  </si>
  <si>
    <t>عبير عمران</t>
  </si>
  <si>
    <t>علاء الجزار</t>
  </si>
  <si>
    <t>غرام قلفوني</t>
  </si>
  <si>
    <t>سائر</t>
  </si>
  <si>
    <t>غزل الجرعتلي</t>
  </si>
  <si>
    <t xml:space="preserve">سلميه </t>
  </si>
  <si>
    <t>غفران اسماعيل</t>
  </si>
  <si>
    <t>قمر الليالي قليح</t>
  </si>
  <si>
    <t>كرم الصفدي</t>
  </si>
  <si>
    <t>حوط</t>
  </si>
  <si>
    <t>لانا دكاك</t>
  </si>
  <si>
    <t>لجين صقر</t>
  </si>
  <si>
    <t>المقروصه</t>
  </si>
  <si>
    <t>لورين كجو</t>
  </si>
  <si>
    <t>لؤي شاهين</t>
  </si>
  <si>
    <t>ليالي الابراهيم العكله</t>
  </si>
  <si>
    <t>ليلى حمزه</t>
  </si>
  <si>
    <t>ليليان حسن</t>
  </si>
  <si>
    <t>ريدان</t>
  </si>
  <si>
    <t>ماجده الحليبي</t>
  </si>
  <si>
    <t>ماري الدكنجي</t>
  </si>
  <si>
    <t>دمام</t>
  </si>
  <si>
    <t>محمد الحمود</t>
  </si>
  <si>
    <t>محمد الشرع</t>
  </si>
  <si>
    <t>محمد العصيري</t>
  </si>
  <si>
    <t>محمد الغوراني</t>
  </si>
  <si>
    <t>محمد خراطه</t>
  </si>
  <si>
    <t>محمد رائد حافظ</t>
  </si>
  <si>
    <t>محمد قبلان</t>
  </si>
  <si>
    <t>بيت جن</t>
  </si>
  <si>
    <t>محمود عرابي</t>
  </si>
  <si>
    <t>خان ارنبة</t>
  </si>
  <si>
    <t>مرح الشيخ الكيلاني</t>
  </si>
  <si>
    <t>محمد رفيق</t>
  </si>
  <si>
    <t>الجزائرية</t>
  </si>
  <si>
    <t>مروه زعزوع</t>
  </si>
  <si>
    <t>منار احمد</t>
  </si>
  <si>
    <t>بديوي</t>
  </si>
  <si>
    <t>منال سليمان</t>
  </si>
  <si>
    <t>مياس مصري</t>
  </si>
  <si>
    <t>ميرنا حمد عزام</t>
  </si>
  <si>
    <t>ميريام عباس</t>
  </si>
  <si>
    <t>جوزيف</t>
  </si>
  <si>
    <t>نتالين حبوس</t>
  </si>
  <si>
    <t>سبيع</t>
  </si>
  <si>
    <t>ندى حيدر</t>
  </si>
  <si>
    <t>نعمة الله المولوي</t>
  </si>
  <si>
    <t>نوار يوسف</t>
  </si>
  <si>
    <t>نواره عثمان</t>
  </si>
  <si>
    <t>نور شداد</t>
  </si>
  <si>
    <t>نور عواد</t>
  </si>
  <si>
    <t>هاديه الحربي</t>
  </si>
  <si>
    <t>زياد ظافر</t>
  </si>
  <si>
    <t>هديل الدبس</t>
  </si>
  <si>
    <t>هلا زغبي</t>
  </si>
  <si>
    <t xml:space="preserve">سميحه </t>
  </si>
  <si>
    <t>المحروسة</t>
  </si>
  <si>
    <t>هيا عروب</t>
  </si>
  <si>
    <t>هيا محمد</t>
  </si>
  <si>
    <t>وداد الشوبكي</t>
  </si>
  <si>
    <t>عبد الحي</t>
  </si>
  <si>
    <t>وسيم عليا</t>
  </si>
  <si>
    <t>وعد العلي</t>
  </si>
  <si>
    <t>سفيره</t>
  </si>
  <si>
    <t>وئام خطيب</t>
  </si>
  <si>
    <t>يارا عجيب</t>
  </si>
  <si>
    <t>يارا نصر</t>
  </si>
  <si>
    <t>يمامه الطلاع</t>
  </si>
  <si>
    <t>ستيته</t>
  </si>
  <si>
    <t>كريم كلاس</t>
  </si>
  <si>
    <t>حسين الاشقر</t>
  </si>
  <si>
    <t>رؤشه</t>
  </si>
  <si>
    <t>لمى الدروبي</t>
  </si>
  <si>
    <t>عبد الكافي</t>
  </si>
  <si>
    <t>اناس علاء الدين</t>
  </si>
  <si>
    <t>عبد الرحيم الشربجي</t>
  </si>
  <si>
    <t>ميسره</t>
  </si>
  <si>
    <t>غسان يوسف</t>
  </si>
  <si>
    <t>قليعات</t>
  </si>
  <si>
    <t>محمد محمد الشيخ</t>
  </si>
  <si>
    <t>محمود عيسى</t>
  </si>
  <si>
    <t>مرام الحبشي</t>
  </si>
  <si>
    <t>احمد وحيد</t>
  </si>
  <si>
    <t>اماني الغزاوي</t>
  </si>
  <si>
    <t>سحوم</t>
  </si>
  <si>
    <t>وزيره</t>
  </si>
  <si>
    <t>سوسن المصطفى</t>
  </si>
  <si>
    <t>عبد الله البلخي</t>
  </si>
  <si>
    <t>المجيدل</t>
  </si>
  <si>
    <t>نورس المصطفى</t>
  </si>
  <si>
    <t>ياسمين الظاهر</t>
  </si>
  <si>
    <t>احمد السليم</t>
  </si>
  <si>
    <t>ركوه</t>
  </si>
  <si>
    <t>ازدهار ورده</t>
  </si>
  <si>
    <t>فردوس</t>
  </si>
  <si>
    <t>ايناس سلوم</t>
  </si>
  <si>
    <t>حبوب</t>
  </si>
  <si>
    <t>حسن اسعد علي</t>
  </si>
  <si>
    <t>رامي حاج احمد</t>
  </si>
  <si>
    <t>رنوة دلعو</t>
  </si>
  <si>
    <t xml:space="preserve">محمد هيثم </t>
  </si>
  <si>
    <t>رنيم زيود</t>
  </si>
  <si>
    <t>ماريا كرش</t>
  </si>
  <si>
    <t>حسكة</t>
  </si>
  <si>
    <t>مجد الجردي</t>
  </si>
  <si>
    <t>نظيرة</t>
  </si>
  <si>
    <t>محمود المصري</t>
  </si>
  <si>
    <t>السوق</t>
  </si>
  <si>
    <t>مرهف الشاعر</t>
  </si>
  <si>
    <t>شعاع ابو عمار</t>
  </si>
  <si>
    <t>بوسان</t>
  </si>
  <si>
    <t>هدايا الكردي</t>
  </si>
  <si>
    <t>محمد حبيب</t>
  </si>
  <si>
    <t>ابراهيم البقاعي</t>
  </si>
  <si>
    <t>يلدا</t>
  </si>
  <si>
    <t>احمد الونوس</t>
  </si>
  <si>
    <t>تاله نعال</t>
  </si>
  <si>
    <t>حسن اللحام</t>
  </si>
  <si>
    <t>حليمه نداف</t>
  </si>
  <si>
    <t>ديمه ازرق</t>
  </si>
  <si>
    <t>محمد طلال</t>
  </si>
  <si>
    <t>رنيم صوفيه</t>
  </si>
  <si>
    <t>ريم الحسن</t>
  </si>
  <si>
    <t>زين العابدين ابوعيسى</t>
  </si>
  <si>
    <t>فانز</t>
  </si>
  <si>
    <t>مناء</t>
  </si>
  <si>
    <t>شهاب العثمان</t>
  </si>
  <si>
    <t>الباب</t>
  </si>
  <si>
    <t>عبد الهادي الخطيب</t>
  </si>
  <si>
    <t>عبد الرحمن ابراهيم الموسى</t>
  </si>
  <si>
    <t>علا قضماني</t>
  </si>
  <si>
    <t>عماد عبد الفتاح</t>
  </si>
  <si>
    <t>عمار عبد الحميد</t>
  </si>
  <si>
    <t>فرح يوسف</t>
  </si>
  <si>
    <t>قرفيص</t>
  </si>
  <si>
    <t>احمد غازي</t>
  </si>
  <si>
    <t>محمد فرج ابراهيم</t>
  </si>
  <si>
    <t>محمد ياسر عياش</t>
  </si>
  <si>
    <t>نور الفقير</t>
  </si>
  <si>
    <t>هدى مصطفى</t>
  </si>
  <si>
    <t>نجاح سلوم</t>
  </si>
  <si>
    <t>برزه</t>
  </si>
  <si>
    <t>اريج العبد الله الحسين</t>
  </si>
  <si>
    <t>اسامه العلي</t>
  </si>
  <si>
    <t>حسكه</t>
  </si>
  <si>
    <t>الاء خطاب</t>
  </si>
  <si>
    <t>محمد مهيار</t>
  </si>
  <si>
    <t>امينه يورك</t>
  </si>
  <si>
    <t>عبدالرحمن</t>
  </si>
  <si>
    <t>ايه الديب</t>
  </si>
  <si>
    <t>بشرى الابرص</t>
  </si>
  <si>
    <t>بنان تللو</t>
  </si>
  <si>
    <t>خالد الساطي</t>
  </si>
  <si>
    <t>رؤى كريم</t>
  </si>
  <si>
    <t>عنوان</t>
  </si>
  <si>
    <t>رشا القباني</t>
  </si>
  <si>
    <t>هوناده</t>
  </si>
  <si>
    <t>رقيه نابوش</t>
  </si>
  <si>
    <t>رنيم ونوس</t>
  </si>
  <si>
    <t>رهف بدر</t>
  </si>
  <si>
    <t>بندر</t>
  </si>
  <si>
    <t>ريم ميهوب</t>
  </si>
  <si>
    <t>ابتله</t>
  </si>
  <si>
    <t>ريما حسن</t>
  </si>
  <si>
    <t>زينه بيبي</t>
  </si>
  <si>
    <t>سكينه السليمان</t>
  </si>
  <si>
    <t>سلوى الحجل</t>
  </si>
  <si>
    <t>سليمان الحمصي</t>
  </si>
  <si>
    <t>امل درغام</t>
  </si>
  <si>
    <t>سوريا السراج</t>
  </si>
  <si>
    <t>سول مقدسي</t>
  </si>
  <si>
    <t>اوسكار</t>
  </si>
  <si>
    <t>متن الساحل</t>
  </si>
  <si>
    <t>شادي يعقوب</t>
  </si>
  <si>
    <t>طارق غنام</t>
  </si>
  <si>
    <t>صفاء ابو العينين</t>
  </si>
  <si>
    <t>عباس العمر</t>
  </si>
  <si>
    <t>عبد الكريم الصالح</t>
  </si>
  <si>
    <t>دبين</t>
  </si>
  <si>
    <t>عصام ميخائيل</t>
  </si>
  <si>
    <t>اناس</t>
  </si>
  <si>
    <t>حينه</t>
  </si>
  <si>
    <t>علاء الديات</t>
  </si>
  <si>
    <t xml:space="preserve"> فاطمه</t>
  </si>
  <si>
    <t>عمر عز الدين</t>
  </si>
  <si>
    <t>فاطمه عباس</t>
  </si>
  <si>
    <t>فرح العجي</t>
  </si>
  <si>
    <t>مجدي نصر الدين</t>
  </si>
  <si>
    <t>محمد الاسدي</t>
  </si>
  <si>
    <t>محمد المغربي</t>
  </si>
  <si>
    <t xml:space="preserve">محمد ياسين </t>
  </si>
  <si>
    <t>محمد اليوسف</t>
  </si>
  <si>
    <t>محمد بلال القالش</t>
  </si>
  <si>
    <t>منتهى مطلق</t>
  </si>
  <si>
    <t>مهاد الحاج</t>
  </si>
  <si>
    <t>مهند عفيصه</t>
  </si>
  <si>
    <t>هدية</t>
  </si>
  <si>
    <t>نور عليشه</t>
  </si>
  <si>
    <t>نورما حمزه</t>
  </si>
  <si>
    <t>هبه حبيب</t>
  </si>
  <si>
    <t>هناء حسين</t>
  </si>
  <si>
    <t>وفاء زاهر</t>
  </si>
  <si>
    <t>صفوان الرمحين</t>
  </si>
  <si>
    <t>احمد الهزاع</t>
  </si>
  <si>
    <t>اسراء عطية</t>
  </si>
  <si>
    <t>امنة ابو قاسم</t>
  </si>
  <si>
    <t>اسلام جمعه</t>
  </si>
  <si>
    <t>اماني فتال يبرودي</t>
  </si>
  <si>
    <t>امور سلما</t>
  </si>
  <si>
    <t>انس بيازيد</t>
  </si>
  <si>
    <t>انور الويش</t>
  </si>
  <si>
    <t>ايثار الخضر</t>
  </si>
  <si>
    <t>نبوغ</t>
  </si>
  <si>
    <t>المغارة</t>
  </si>
  <si>
    <t>باسل واوي</t>
  </si>
  <si>
    <t>بتول شيخ صالح</t>
  </si>
  <si>
    <t>براءه ابو عمشه</t>
  </si>
  <si>
    <t>بسام الازوق</t>
  </si>
  <si>
    <t>حسن البشلاوي</t>
  </si>
  <si>
    <t>سراء</t>
  </si>
  <si>
    <t>حنا الناقولا</t>
  </si>
  <si>
    <t>رضيمة اللواء</t>
  </si>
  <si>
    <t>ربيع العلي</t>
  </si>
  <si>
    <t>ربيعة</t>
  </si>
  <si>
    <t>رزان تحسين بك</t>
  </si>
  <si>
    <t>رنيم الصفدي</t>
  </si>
  <si>
    <t>رنيم حسن</t>
  </si>
  <si>
    <t>بريزه</t>
  </si>
  <si>
    <t>ريم بركه</t>
  </si>
  <si>
    <t>ساندي مخول</t>
  </si>
  <si>
    <t>سناء نمر</t>
  </si>
  <si>
    <t>صبيحه</t>
  </si>
  <si>
    <t>شيرهات حسين</t>
  </si>
  <si>
    <t>شيرين الحبال</t>
  </si>
  <si>
    <t>صفا العبد الله</t>
  </si>
  <si>
    <t>ضياء البقاعي</t>
  </si>
  <si>
    <t>عبد الرحمن الاحمد</t>
  </si>
  <si>
    <t>نشوه</t>
  </si>
  <si>
    <t>ديرالزور</t>
  </si>
  <si>
    <t>عبدو الاسعد</t>
  </si>
  <si>
    <t>عبدو البرهو</t>
  </si>
  <si>
    <t>عبير البعريني</t>
  </si>
  <si>
    <t>مزيرعة</t>
  </si>
  <si>
    <t>عبير تللو</t>
  </si>
  <si>
    <t>عزيزه فرعه</t>
  </si>
  <si>
    <t>ثروه</t>
  </si>
  <si>
    <t>علا الخياط</t>
  </si>
  <si>
    <t>علاء مسكي</t>
  </si>
  <si>
    <t>علي ابراهيم</t>
  </si>
  <si>
    <t>مبعوجه</t>
  </si>
  <si>
    <t>عمار الصمادي</t>
  </si>
  <si>
    <t>عمر الدرباس</t>
  </si>
  <si>
    <t>غنى سليمان</t>
  </si>
  <si>
    <t>غيث رزق</t>
  </si>
  <si>
    <t>فاطمه الفهد</t>
  </si>
  <si>
    <t>كرم دوماني</t>
  </si>
  <si>
    <t>كنانه السليمان الناصر</t>
  </si>
  <si>
    <t>لؤي الجهماني</t>
  </si>
  <si>
    <t>ليلى رحال</t>
  </si>
  <si>
    <t>عالقين</t>
  </si>
  <si>
    <t>ليليان الخطيب</t>
  </si>
  <si>
    <t>لين امون</t>
  </si>
  <si>
    <t>ماهر حامد رجب</t>
  </si>
  <si>
    <t>مجدي ابراهيم</t>
  </si>
  <si>
    <t>الخرطوم</t>
  </si>
  <si>
    <t>السودانية</t>
  </si>
  <si>
    <t>مجد طرابلسي</t>
  </si>
  <si>
    <t>محسن كفا</t>
  </si>
  <si>
    <t>محمد الخباز</t>
  </si>
  <si>
    <t>محمد انس عجاج</t>
  </si>
  <si>
    <t>محمد بيان</t>
  </si>
  <si>
    <t>محمد خير ايتوني</t>
  </si>
  <si>
    <t>محمد خيري</t>
  </si>
  <si>
    <t>محمد وائل يونس</t>
  </si>
  <si>
    <t>محمد ياسر عريضه</t>
  </si>
  <si>
    <t>محمود زانه</t>
  </si>
  <si>
    <t>غزلانية</t>
  </si>
  <si>
    <t>محمود محمد</t>
  </si>
  <si>
    <t>بويتات</t>
  </si>
  <si>
    <t>محي الدين عكاشه</t>
  </si>
  <si>
    <t>منهل حسن</t>
  </si>
  <si>
    <t>منى الشهاب</t>
  </si>
  <si>
    <t>مهاب المصري</t>
  </si>
  <si>
    <t>مهند كعدان الشالاتي</t>
  </si>
  <si>
    <t>موج النجم</t>
  </si>
  <si>
    <t>مؤمنة المسوتي</t>
  </si>
  <si>
    <t>حليمة</t>
  </si>
  <si>
    <t>ميرهان حليمه</t>
  </si>
  <si>
    <t>ميس محمود</t>
  </si>
  <si>
    <t>نتلي الياس</t>
  </si>
  <si>
    <t>نضال راضي</t>
  </si>
  <si>
    <t>نغم السماره</t>
  </si>
  <si>
    <t>نيروز النقيز</t>
  </si>
  <si>
    <t>لينا العبد هويمل</t>
  </si>
  <si>
    <t>هيا الغيبر</t>
  </si>
  <si>
    <t>وعد داود</t>
  </si>
  <si>
    <t>وعد سليمان</t>
  </si>
  <si>
    <t>وفاء داغستاني</t>
  </si>
  <si>
    <t>ولاء الغزاوي</t>
  </si>
  <si>
    <t>عنده</t>
  </si>
  <si>
    <t>يارا صقير</t>
  </si>
  <si>
    <t>خالد حساني</t>
  </si>
  <si>
    <t>بدره</t>
  </si>
  <si>
    <t>ابراهيم زبيدي</t>
  </si>
  <si>
    <t>ابراهيم عبد الكريم</t>
  </si>
  <si>
    <t>احمد البنا</t>
  </si>
  <si>
    <t>احمد الحناوي</t>
  </si>
  <si>
    <t>احمد العجه</t>
  </si>
  <si>
    <t>احمد بوده</t>
  </si>
  <si>
    <t>احمد رامي بلهوان</t>
  </si>
  <si>
    <t>رندى</t>
  </si>
  <si>
    <t>احمد رشو</t>
  </si>
  <si>
    <t>احمد زكريا</t>
  </si>
  <si>
    <t>احمد شيخ سليمان</t>
  </si>
  <si>
    <t>احمد شيخ محمد</t>
  </si>
  <si>
    <t>صلوح</t>
  </si>
  <si>
    <t>احمد عوض</t>
  </si>
  <si>
    <t>ميسم</t>
  </si>
  <si>
    <t>احمد قوطرش</t>
  </si>
  <si>
    <t>فوز</t>
  </si>
  <si>
    <t>اخلاص كباره</t>
  </si>
  <si>
    <t>ادهم عجميه</t>
  </si>
  <si>
    <t>ازهار حيمود</t>
  </si>
  <si>
    <t>اسامه طربين</t>
  </si>
  <si>
    <t>كمره</t>
  </si>
  <si>
    <t>اسماء الجلود العبد</t>
  </si>
  <si>
    <t>اسماء مناوي</t>
  </si>
  <si>
    <t>الاء الصيص</t>
  </si>
  <si>
    <t>الاء العبد الله</t>
  </si>
  <si>
    <t>الاميره بتول صرصر</t>
  </si>
  <si>
    <t>الماز مصطفى</t>
  </si>
  <si>
    <t>كلى</t>
  </si>
  <si>
    <t>الهام الملاح</t>
  </si>
  <si>
    <t>امجد الجمعه</t>
  </si>
  <si>
    <t>المعرة</t>
  </si>
  <si>
    <t>امير بسيكي</t>
  </si>
  <si>
    <t>دركوش</t>
  </si>
  <si>
    <t>انس الخطيب</t>
  </si>
  <si>
    <t>كفر بطنا</t>
  </si>
  <si>
    <t>ايمان الناعمه</t>
  </si>
  <si>
    <t>محمد ميمون</t>
  </si>
  <si>
    <t>ايمن درغام</t>
  </si>
  <si>
    <t>بتول فياض</t>
  </si>
  <si>
    <t>بدر حاتم</t>
  </si>
  <si>
    <t>بدر حمزه</t>
  </si>
  <si>
    <t>هند حمايل</t>
  </si>
  <si>
    <t>براءه رشوان</t>
  </si>
  <si>
    <t>براءه مخلوف</t>
  </si>
  <si>
    <t>بشار شوفان</t>
  </si>
  <si>
    <t>زيده</t>
  </si>
  <si>
    <t>بشرى منصور</t>
  </si>
  <si>
    <t>حواس</t>
  </si>
  <si>
    <t>تمام عربي</t>
  </si>
  <si>
    <t>جعفر قطيش</t>
  </si>
  <si>
    <t>جلنار موسى</t>
  </si>
  <si>
    <t>جمانه ابو حامد</t>
  </si>
  <si>
    <t>هنيدي</t>
  </si>
  <si>
    <t>نزيهه</t>
  </si>
  <si>
    <t>جوليت اسماعيل</t>
  </si>
  <si>
    <t>حسن الحمود</t>
  </si>
  <si>
    <t>مورك</t>
  </si>
  <si>
    <t>حسيب قصاب</t>
  </si>
  <si>
    <t>شعوانه</t>
  </si>
  <si>
    <t>معارة</t>
  </si>
  <si>
    <t>حلا شحود</t>
  </si>
  <si>
    <t>دير ماما</t>
  </si>
  <si>
    <t>حلا مراد</t>
  </si>
  <si>
    <t>حليمه الذياب</t>
  </si>
  <si>
    <t>وزنه</t>
  </si>
  <si>
    <t>مساكن دوما</t>
  </si>
  <si>
    <t>حنان اللكود</t>
  </si>
  <si>
    <t>حنين صقر</t>
  </si>
  <si>
    <t>مجيب</t>
  </si>
  <si>
    <t>دير علي</t>
  </si>
  <si>
    <t>حياه الاغواني</t>
  </si>
  <si>
    <t>حيدر بلول</t>
  </si>
  <si>
    <t>خالد ياسين</t>
  </si>
  <si>
    <t>خلدون المصري</t>
  </si>
  <si>
    <t>خلود الحموي</t>
  </si>
  <si>
    <t>المزيرعه</t>
  </si>
  <si>
    <t>داليا ديراني</t>
  </si>
  <si>
    <t>دانا بحبوح</t>
  </si>
  <si>
    <t>داني اللحام</t>
  </si>
  <si>
    <t>شادي</t>
  </si>
  <si>
    <t>دانيا عبيد</t>
  </si>
  <si>
    <t>دانيال صالح</t>
  </si>
  <si>
    <t>دعاء خليل</t>
  </si>
  <si>
    <t>حتيتة التركمان</t>
  </si>
  <si>
    <t>ديانا شاهين</t>
  </si>
  <si>
    <t>الهامة</t>
  </si>
  <si>
    <t>ديما نزها</t>
  </si>
  <si>
    <t>فائده</t>
  </si>
  <si>
    <t>ذو الفقار حميره</t>
  </si>
  <si>
    <t>رؤى اللمداني</t>
  </si>
  <si>
    <t>رائد السليم</t>
  </si>
  <si>
    <t>رامي واعظ</t>
  </si>
  <si>
    <t>رانيه علي</t>
  </si>
  <si>
    <t>عادله</t>
  </si>
  <si>
    <t>قناة السويس</t>
  </si>
  <si>
    <t>ربيع المنيهي</t>
  </si>
  <si>
    <t>عبيده عبد الحق</t>
  </si>
  <si>
    <t>غسوله</t>
  </si>
  <si>
    <t>رشا برغله</t>
  </si>
  <si>
    <t>رهام زيدان</t>
  </si>
  <si>
    <t>كعبية عمار</t>
  </si>
  <si>
    <t>رهام محيو</t>
  </si>
  <si>
    <t>رهف الكردي</t>
  </si>
  <si>
    <t>وسيله</t>
  </si>
  <si>
    <t>روان الطري</t>
  </si>
  <si>
    <t>احمد معتز</t>
  </si>
  <si>
    <t>روضه الكوا</t>
  </si>
  <si>
    <t>روليان سليمان</t>
  </si>
  <si>
    <t>ريتا حداد</t>
  </si>
  <si>
    <t>ريم مسعود</t>
  </si>
  <si>
    <t>ريم نويدر</t>
  </si>
  <si>
    <t>زكريا قزموز</t>
  </si>
  <si>
    <t>زهره الجاسم</t>
  </si>
  <si>
    <t>زينب العبود</t>
  </si>
  <si>
    <t>الصبورة</t>
  </si>
  <si>
    <t>زينب صالح</t>
  </si>
  <si>
    <t>عابد</t>
  </si>
  <si>
    <t>دمشق برزة</t>
  </si>
  <si>
    <t>زينب محلا</t>
  </si>
  <si>
    <t>ساره الغيث</t>
  </si>
  <si>
    <t>سامر الشحاده</t>
  </si>
  <si>
    <t>سليمان الاحمد</t>
  </si>
  <si>
    <t>سوار محمد علي</t>
  </si>
  <si>
    <t>سوزان عشماوي</t>
  </si>
  <si>
    <t>سولين المرعي</t>
  </si>
  <si>
    <t>كيفخوش</t>
  </si>
  <si>
    <t>سيف الدين سيف</t>
  </si>
  <si>
    <t>شروق بقلي</t>
  </si>
  <si>
    <t>العراق</t>
  </si>
  <si>
    <t>شروق حمود</t>
  </si>
  <si>
    <t>شهد الشريفي</t>
  </si>
  <si>
    <t>صفا قطط</t>
  </si>
  <si>
    <t>طارق الشي</t>
  </si>
  <si>
    <t>محمد سرهد</t>
  </si>
  <si>
    <t>رندا</t>
  </si>
  <si>
    <t>طه شاهين</t>
  </si>
  <si>
    <t>عائشه اللحام</t>
  </si>
  <si>
    <t>انبياء</t>
  </si>
  <si>
    <t>عادل صوان</t>
  </si>
  <si>
    <t>عباده الشماع</t>
  </si>
  <si>
    <t>عباده حسن</t>
  </si>
  <si>
    <t>عبد العزيز الكردي</t>
  </si>
  <si>
    <t>عبد العزيز شويكي</t>
  </si>
  <si>
    <t>عبد الكريم شحود الابراهيم</t>
  </si>
  <si>
    <t>عبد الله جراده</t>
  </si>
  <si>
    <t>عبد الله صيبعه</t>
  </si>
  <si>
    <t>عبد الله وسوف</t>
  </si>
  <si>
    <t>سريغس</t>
  </si>
  <si>
    <t>عبد الناصر عموري</t>
  </si>
  <si>
    <t>عتاب ابو اسماعيل</t>
  </si>
  <si>
    <t>عزام علي</t>
  </si>
  <si>
    <t>البياضية</t>
  </si>
  <si>
    <t>عفراء عبد الرحمن</t>
  </si>
  <si>
    <t>علا صبيحه</t>
  </si>
  <si>
    <t>مشقيتا</t>
  </si>
  <si>
    <t>علاء سلمو</t>
  </si>
  <si>
    <t>عمار رمضان</t>
  </si>
  <si>
    <t>عمار عباس</t>
  </si>
  <si>
    <t>سوق وادي بردى</t>
  </si>
  <si>
    <t>عمر الريشاني</t>
  </si>
  <si>
    <t>عمر حموي</t>
  </si>
  <si>
    <t>عنان المالح</t>
  </si>
  <si>
    <t>غزل الحاصباني</t>
  </si>
  <si>
    <t>غزل حمد</t>
  </si>
  <si>
    <t>غنا طحان</t>
  </si>
  <si>
    <t>غيث الطوالبه</t>
  </si>
  <si>
    <t>هلون</t>
  </si>
  <si>
    <t>فاطمه الذياب</t>
  </si>
  <si>
    <t>فاطمه شاهين</t>
  </si>
  <si>
    <t>الحصنان</t>
  </si>
  <si>
    <t>فداء دحمان</t>
  </si>
  <si>
    <t>فراس الخالد</t>
  </si>
  <si>
    <t>فرح حمد</t>
  </si>
  <si>
    <t>فريزه الهندي</t>
  </si>
  <si>
    <t>فنن سعد الدين</t>
  </si>
  <si>
    <t>قتيبه خلايلي</t>
  </si>
  <si>
    <t>قتيبة دياب</t>
  </si>
  <si>
    <t>قصي نعال</t>
  </si>
  <si>
    <t>كرم مفرج</t>
  </si>
  <si>
    <t>كمال طيجون</t>
  </si>
  <si>
    <t>عادليه</t>
  </si>
  <si>
    <t>لانا حقي</t>
  </si>
  <si>
    <t>لجين الحجار</t>
  </si>
  <si>
    <t>لمعه دلعين</t>
  </si>
  <si>
    <t>ليال صقر</t>
  </si>
  <si>
    <t>لين العلي</t>
  </si>
  <si>
    <t>مديره</t>
  </si>
  <si>
    <t>ليندا يونس</t>
  </si>
  <si>
    <t>مؤيد باغوص</t>
  </si>
  <si>
    <t>ماري دنوره</t>
  </si>
  <si>
    <t>مازن اسود</t>
  </si>
  <si>
    <t>مايا الحسين</t>
  </si>
  <si>
    <t>مايا الشامي</t>
  </si>
  <si>
    <t>مايا شاليش</t>
  </si>
  <si>
    <t>مايا عرقسوسي</t>
  </si>
  <si>
    <t>مجد الابيض</t>
  </si>
  <si>
    <t>مجد شرف</t>
  </si>
  <si>
    <t>مجدولين المقت</t>
  </si>
  <si>
    <t>مجدولين غانم</t>
  </si>
  <si>
    <t>محار عمر</t>
  </si>
  <si>
    <t>محمد ابراهيم العقله</t>
  </si>
  <si>
    <t>محمد ابو شام</t>
  </si>
  <si>
    <t>محمد ادهم الملا</t>
  </si>
  <si>
    <t>محمد البقاعي</t>
  </si>
  <si>
    <t>محمد الفصيح</t>
  </si>
  <si>
    <t>وسمه</t>
  </si>
  <si>
    <t>الحريجي</t>
  </si>
  <si>
    <t>محمد تواتي</t>
  </si>
  <si>
    <t>محمد خضور</t>
  </si>
  <si>
    <t>هامة</t>
  </si>
  <si>
    <t>محمد خوام</t>
  </si>
  <si>
    <t>محمد دوكه</t>
  </si>
  <si>
    <t>الزهراء</t>
  </si>
  <si>
    <t>محمد رشاد الغبره</t>
  </si>
  <si>
    <t>بسشار</t>
  </si>
  <si>
    <t>محمد شخاشيرو</t>
  </si>
  <si>
    <t>محمد عبيد</t>
  </si>
  <si>
    <t>دمش</t>
  </si>
  <si>
    <t>محمد قره دامور</t>
  </si>
  <si>
    <t>فاطمه الزهراء</t>
  </si>
  <si>
    <t>كفرتخاريم</t>
  </si>
  <si>
    <t>محمد قزويني</t>
  </si>
  <si>
    <t>محمد كريكش</t>
  </si>
  <si>
    <t>محمد مجد الحبال</t>
  </si>
  <si>
    <t>نهلا اللو</t>
  </si>
  <si>
    <t>محمد مرشد الخلف</t>
  </si>
  <si>
    <t>محمد نور اللبابيدي</t>
  </si>
  <si>
    <t>محمد نور النحاس</t>
  </si>
  <si>
    <t>محمد ياسر قاروط</t>
  </si>
  <si>
    <t>مظهر</t>
  </si>
  <si>
    <t>محمد يمان الشلبي</t>
  </si>
  <si>
    <t>محمود الشمالي</t>
  </si>
  <si>
    <t>محمود الهندي</t>
  </si>
  <si>
    <t>محمود خضر</t>
  </si>
  <si>
    <t>بقعو</t>
  </si>
  <si>
    <t>محمود عبد الله الخالد</t>
  </si>
  <si>
    <t>محسنه</t>
  </si>
  <si>
    <t>مرام الباروكي</t>
  </si>
  <si>
    <t>مرح رضوان</t>
  </si>
  <si>
    <t>مهنا</t>
  </si>
  <si>
    <t>كليمن</t>
  </si>
  <si>
    <t>مروه الشتره</t>
  </si>
  <si>
    <t>ظهر المغر</t>
  </si>
  <si>
    <t>مريم الابيض</t>
  </si>
  <si>
    <t>مصعب الابراهيم</t>
  </si>
  <si>
    <t>الطلحية</t>
  </si>
  <si>
    <t>ميريلا اصطفان</t>
  </si>
  <si>
    <t>هيام سكاف</t>
  </si>
  <si>
    <t>نتاشا وجوخ</t>
  </si>
  <si>
    <t>نديم ريدان</t>
  </si>
  <si>
    <t xml:space="preserve">موهاب </t>
  </si>
  <si>
    <t>نرمين ثلجه</t>
  </si>
  <si>
    <t>نزار كريكر</t>
  </si>
  <si>
    <t>جمرايا</t>
  </si>
  <si>
    <t>نعيمه الحمادي</t>
  </si>
  <si>
    <t>نوها</t>
  </si>
  <si>
    <t>نور ابو الذهب</t>
  </si>
  <si>
    <t>نور الحوري</t>
  </si>
  <si>
    <t>نور الهدى محيمد النايف البرجس</t>
  </si>
  <si>
    <t>العشاره</t>
  </si>
  <si>
    <t>نور رسوق</t>
  </si>
  <si>
    <t>نور عباس</t>
  </si>
  <si>
    <t>هاني الحاج موسى</t>
  </si>
  <si>
    <t>هاني كشيك</t>
  </si>
  <si>
    <t>هديل الصفدي</t>
  </si>
  <si>
    <t>هديل حسام الدين</t>
  </si>
  <si>
    <t>هناء صالح</t>
  </si>
  <si>
    <t>هيام الاغا</t>
  </si>
  <si>
    <t>وسام مزهر</t>
  </si>
  <si>
    <t>ولاء تلاج</t>
  </si>
  <si>
    <t>ولاء خذها</t>
  </si>
  <si>
    <t>الاء الحموي</t>
  </si>
  <si>
    <t>وليد عرابي</t>
  </si>
  <si>
    <t>يارا احمد</t>
  </si>
  <si>
    <t>يارا محمد</t>
  </si>
  <si>
    <t>الدالية</t>
  </si>
  <si>
    <t>يارا نعوس</t>
  </si>
  <si>
    <t>زور بعرين</t>
  </si>
  <si>
    <t>ياره خضير</t>
  </si>
  <si>
    <t>ياسمين الجاجه</t>
  </si>
  <si>
    <t>عين غنام</t>
  </si>
  <si>
    <t>يزن الحسين</t>
  </si>
  <si>
    <t>دهام</t>
  </si>
  <si>
    <t>يزن معلا</t>
  </si>
  <si>
    <t>الشبوبية</t>
  </si>
  <si>
    <t>يوسف نكد</t>
  </si>
  <si>
    <t>لين البحري</t>
  </si>
  <si>
    <t>ابراهيم العسلي</t>
  </si>
  <si>
    <t>احمد اسد خباز</t>
  </si>
  <si>
    <t>احمد الاحمد</t>
  </si>
  <si>
    <t>عنود</t>
  </si>
  <si>
    <t>احمد الراوي</t>
  </si>
  <si>
    <t>البارة</t>
  </si>
  <si>
    <t>احمد السيجمي الموصلي</t>
  </si>
  <si>
    <t>احمد الشيخ سليمان</t>
  </si>
  <si>
    <t>احمد العلي</t>
  </si>
  <si>
    <t>احمد زاهده</t>
  </si>
  <si>
    <t>حفيظه</t>
  </si>
  <si>
    <t>الحسينيه</t>
  </si>
  <si>
    <t>احمد زوكار</t>
  </si>
  <si>
    <t>قاره</t>
  </si>
  <si>
    <t>احمد صوران</t>
  </si>
  <si>
    <t>احمد عرابي</t>
  </si>
  <si>
    <t>احمد فاضل</t>
  </si>
  <si>
    <t>احمد فحل</t>
  </si>
  <si>
    <t>احمد فياض</t>
  </si>
  <si>
    <t>عبدالحليم</t>
  </si>
  <si>
    <t>اخلاص دعبول</t>
  </si>
  <si>
    <t>ادلين خولي</t>
  </si>
  <si>
    <t>ادهم عدوان</t>
  </si>
  <si>
    <t>اراس حمدو</t>
  </si>
  <si>
    <t>المالكيه</t>
  </si>
  <si>
    <t>اروى يونس</t>
  </si>
  <si>
    <t>جديدة البحر</t>
  </si>
  <si>
    <t>اريج رعد</t>
  </si>
  <si>
    <t>تركمان</t>
  </si>
  <si>
    <t>اسعد نصر</t>
  </si>
  <si>
    <t>اسعد يوسف</t>
  </si>
  <si>
    <t>الاء العيسى</t>
  </si>
  <si>
    <t>الاء البقاعي</t>
  </si>
  <si>
    <t>الاء الديك</t>
  </si>
  <si>
    <t>الاء عبد النبي</t>
  </si>
  <si>
    <t>الزهراء الاغا</t>
  </si>
  <si>
    <t>القاسم الحمد</t>
  </si>
  <si>
    <t>المنذر الدمني</t>
  </si>
  <si>
    <t>اليسار يوسف</t>
  </si>
  <si>
    <t>امل خصابه</t>
  </si>
  <si>
    <t>امنه ابوضاهر</t>
  </si>
  <si>
    <t>اميه عاشور</t>
  </si>
  <si>
    <t>انس عبد القادر</t>
  </si>
  <si>
    <t>ايلي شليويط</t>
  </si>
  <si>
    <t>ايناس عصفور</t>
  </si>
  <si>
    <t>دير خبيه</t>
  </si>
  <si>
    <t>ايه البغدادي</t>
  </si>
  <si>
    <t>ايه عثمان</t>
  </si>
  <si>
    <t>ايه عجاج</t>
  </si>
  <si>
    <t>ايه علي شلي</t>
  </si>
  <si>
    <t>ايهاب النعيمي</t>
  </si>
  <si>
    <t>ايهم خضر</t>
  </si>
  <si>
    <t>باسل البردي</t>
  </si>
  <si>
    <t>بردي</t>
  </si>
  <si>
    <t>عوش</t>
  </si>
  <si>
    <t>باسمه الحمصي</t>
  </si>
  <si>
    <t>بانه شاهين</t>
  </si>
  <si>
    <t>بتول بدوي</t>
  </si>
  <si>
    <t>بدور العصيري الشهيربالحبوب</t>
  </si>
  <si>
    <t>بشار سريول</t>
  </si>
  <si>
    <t>بشر الحاج عيسى</t>
  </si>
  <si>
    <t>غالي</t>
  </si>
  <si>
    <t>بلال الحبشي</t>
  </si>
  <si>
    <t>بهيه السعدي</t>
  </si>
  <si>
    <t>بيلسان اللافي</t>
  </si>
  <si>
    <t>تامر حمد السلمان</t>
  </si>
  <si>
    <t>تغريد ابيل</t>
  </si>
  <si>
    <t>جبران الطواح</t>
  </si>
  <si>
    <t>جعفر صقور</t>
  </si>
  <si>
    <t>بيت علان</t>
  </si>
  <si>
    <t>جلال العبيد</t>
  </si>
  <si>
    <t>جميل حماد</t>
  </si>
  <si>
    <t>جميل قزلو</t>
  </si>
  <si>
    <t>جنا رضوان</t>
  </si>
  <si>
    <t>جودي الخالدي</t>
  </si>
  <si>
    <t>شاش</t>
  </si>
  <si>
    <t>جورج العباس</t>
  </si>
  <si>
    <t>جولي منذر</t>
  </si>
  <si>
    <t>جيانا سكر</t>
  </si>
  <si>
    <t>جيانا عباس</t>
  </si>
  <si>
    <t>كفربني</t>
  </si>
  <si>
    <t>حسام بكر</t>
  </si>
  <si>
    <t>غروب</t>
  </si>
  <si>
    <t>حسام سليمان</t>
  </si>
  <si>
    <t>بيت عليان</t>
  </si>
  <si>
    <t>حسان مليكي</t>
  </si>
  <si>
    <t>حسن حمو</t>
  </si>
  <si>
    <t>المروية</t>
  </si>
  <si>
    <t>حسن صبح</t>
  </si>
  <si>
    <t>حسين ابورفيع</t>
  </si>
  <si>
    <t>عبدالكريم محمد</t>
  </si>
  <si>
    <t>حسين عريضه</t>
  </si>
  <si>
    <t>حلا ابو ليل</t>
  </si>
  <si>
    <t>حلا اسعد</t>
  </si>
  <si>
    <t>حلا موسى</t>
  </si>
  <si>
    <t>فارش كعبية</t>
  </si>
  <si>
    <t>خالد الجوجو</t>
  </si>
  <si>
    <t>خالد العلي</t>
  </si>
  <si>
    <t>خالد حمود</t>
  </si>
  <si>
    <t>عطنه</t>
  </si>
  <si>
    <t>خديجه بري</t>
  </si>
  <si>
    <t>محمدغياث</t>
  </si>
  <si>
    <t>خديجه دريبي</t>
  </si>
  <si>
    <t>القبو</t>
  </si>
  <si>
    <t>خديجه علي الحمد المفرج</t>
  </si>
  <si>
    <t>قثم</t>
  </si>
  <si>
    <t>خديجه معمار</t>
  </si>
  <si>
    <t>خنساء عباس</t>
  </si>
  <si>
    <t>دارين عباس</t>
  </si>
  <si>
    <t>داليا اسماعيل</t>
  </si>
  <si>
    <t>دانا زنداقي</t>
  </si>
  <si>
    <t>انجيلا</t>
  </si>
  <si>
    <t>دانا عبد الكريم</t>
  </si>
  <si>
    <t>كوشان</t>
  </si>
  <si>
    <t>دانيا اللحام</t>
  </si>
  <si>
    <t>محمد يوسف</t>
  </si>
  <si>
    <t>دريد الرحال</t>
  </si>
  <si>
    <t>دعاء المحمود</t>
  </si>
  <si>
    <t>جب رمله</t>
  </si>
  <si>
    <t>دعاء نصر</t>
  </si>
  <si>
    <t>نفوعه</t>
  </si>
  <si>
    <t>الشعفه</t>
  </si>
  <si>
    <t>دنيا الشيحاوي</t>
  </si>
  <si>
    <t>تهامه</t>
  </si>
  <si>
    <t>ديالا رزمه</t>
  </si>
  <si>
    <t>ديالا زيدان</t>
  </si>
  <si>
    <t>محمدنادر</t>
  </si>
  <si>
    <t>يوركوفا</t>
  </si>
  <si>
    <t>ديانا شقير</t>
  </si>
  <si>
    <t>ديانا علي</t>
  </si>
  <si>
    <t>خربة المعزة</t>
  </si>
  <si>
    <t>ديما نويصر</t>
  </si>
  <si>
    <t>ديما الحلبي</t>
  </si>
  <si>
    <t>ديمه السلامه</t>
  </si>
  <si>
    <t>ديمه الاحمد</t>
  </si>
  <si>
    <t>سفانه</t>
  </si>
  <si>
    <t>خربة غزاله</t>
  </si>
  <si>
    <t>رائد ابراهيم</t>
  </si>
  <si>
    <t>دنحه</t>
  </si>
  <si>
    <t>رائد النفوري</t>
  </si>
  <si>
    <t>راشد الحمد</t>
  </si>
  <si>
    <t>عصيدي</t>
  </si>
  <si>
    <t>راغب الحج</t>
  </si>
  <si>
    <t>راغده عبود</t>
  </si>
  <si>
    <t>رافت كمال</t>
  </si>
  <si>
    <t>رامي سليق</t>
  </si>
  <si>
    <t>رامي عويضه</t>
  </si>
  <si>
    <t>رامي يعقوب</t>
  </si>
  <si>
    <t>زاهد</t>
  </si>
  <si>
    <t>ربا ابو حطب</t>
  </si>
  <si>
    <t>أشرفية الوادي</t>
  </si>
  <si>
    <t>رحاب العبيد</t>
  </si>
  <si>
    <t>حبسه</t>
  </si>
  <si>
    <t>رحمه شعلان</t>
  </si>
  <si>
    <t>محمد صفوه</t>
  </si>
  <si>
    <t>رزان حموده</t>
  </si>
  <si>
    <t>رشا الحسيني</t>
  </si>
  <si>
    <t>احمد وليد</t>
  </si>
  <si>
    <t>رغد عبد الحميد</t>
  </si>
  <si>
    <t>رماء شدود</t>
  </si>
  <si>
    <t>رنا مدغمش</t>
  </si>
  <si>
    <t>رنده الخطيب ابوفخر</t>
  </si>
  <si>
    <t>رنده فراج الشوفي</t>
  </si>
  <si>
    <t>منهال</t>
  </si>
  <si>
    <t>رنيم قاسم</t>
  </si>
  <si>
    <t>رهام عباس</t>
  </si>
  <si>
    <t>رهام كبتول</t>
  </si>
  <si>
    <t>رهام مفضي</t>
  </si>
  <si>
    <t>نصر الله</t>
  </si>
  <si>
    <t>رهف شعار</t>
  </si>
  <si>
    <t>فجليت</t>
  </si>
  <si>
    <t>رهف الحسن</t>
  </si>
  <si>
    <t>رهف السيد شعيبي</t>
  </si>
  <si>
    <t>رهف العلي</t>
  </si>
  <si>
    <t>عين التينة</t>
  </si>
  <si>
    <t>رهف شاهين</t>
  </si>
  <si>
    <t>روان العساف</t>
  </si>
  <si>
    <t>دولامه</t>
  </si>
  <si>
    <t>روان رزق</t>
  </si>
  <si>
    <t>روان شوكه</t>
  </si>
  <si>
    <t>روان طه</t>
  </si>
  <si>
    <t>ريام رؤوف</t>
  </si>
  <si>
    <t>بغداد</t>
  </si>
  <si>
    <t>ريان شنان</t>
  </si>
  <si>
    <t>انوار</t>
  </si>
  <si>
    <t>ريم خليوي</t>
  </si>
  <si>
    <t>زهور عابده</t>
  </si>
  <si>
    <t>اصطلاح</t>
  </si>
  <si>
    <t>زينب البيرقدار</t>
  </si>
  <si>
    <t>زينه خيربك</t>
  </si>
  <si>
    <t>القرداحة</t>
  </si>
  <si>
    <t>ساره محسن</t>
  </si>
  <si>
    <t>ساري عبد اللـه</t>
  </si>
  <si>
    <t>سامي عمر</t>
  </si>
  <si>
    <t>سجا خليل</t>
  </si>
  <si>
    <t>بصيرة</t>
  </si>
  <si>
    <t>سحاب دلول</t>
  </si>
  <si>
    <t>سدره المهايني</t>
  </si>
  <si>
    <t>سعاد الخليل</t>
  </si>
  <si>
    <t>سعاد العويد</t>
  </si>
  <si>
    <t>سفيان الزعبي</t>
  </si>
  <si>
    <t>جادو</t>
  </si>
  <si>
    <t>المليحة الشرقية</t>
  </si>
  <si>
    <t>سهام زرقه</t>
  </si>
  <si>
    <t>رواحه</t>
  </si>
  <si>
    <t>سهر النصار</t>
  </si>
  <si>
    <t>سوزان خطار</t>
  </si>
  <si>
    <t>رودينا</t>
  </si>
  <si>
    <t>شام شلهوم</t>
  </si>
  <si>
    <t>شذى نعيم</t>
  </si>
  <si>
    <t>شهيده شلدح</t>
  </si>
  <si>
    <t>شيم ابو فخر</t>
  </si>
  <si>
    <t>حكمه</t>
  </si>
  <si>
    <t>جوليت</t>
  </si>
  <si>
    <t>صبا الخضر</t>
  </si>
  <si>
    <t>صفاء حمود</t>
  </si>
  <si>
    <t>صهيب شامي الشلبي</t>
  </si>
  <si>
    <t>سولافه</t>
  </si>
  <si>
    <t>ضحى اسماعيل</t>
  </si>
  <si>
    <t>ضياء فاهمه</t>
  </si>
  <si>
    <t>ضياء محمد احمد</t>
  </si>
  <si>
    <t>طارق الشيخ</t>
  </si>
  <si>
    <t>ظلال علي</t>
  </si>
  <si>
    <t>عائشه عبد الغفور</t>
  </si>
  <si>
    <t>عامر طليعه</t>
  </si>
  <si>
    <t>خربة السودا</t>
  </si>
  <si>
    <t>عبد الرحمن البرتاوي</t>
  </si>
  <si>
    <t>عبد الرحمن دبوره</t>
  </si>
  <si>
    <t>عبد العزيز الجادر</t>
  </si>
  <si>
    <t>سعدعبدالعزيز</t>
  </si>
  <si>
    <t>ليبيا</t>
  </si>
  <si>
    <t>عبد العزيز الخانجي</t>
  </si>
  <si>
    <t>معتزبالله</t>
  </si>
  <si>
    <t>عبد الكريم الحسن</t>
  </si>
  <si>
    <t>ربله</t>
  </si>
  <si>
    <t>عبد الله العفنان</t>
  </si>
  <si>
    <t>عبد الحليم الملحم</t>
  </si>
  <si>
    <t>خاتون الصبح</t>
  </si>
  <si>
    <t>عبدو القزق</t>
  </si>
  <si>
    <t>عبير المصطفى</t>
  </si>
  <si>
    <t>قرين</t>
  </si>
  <si>
    <t>عدي الاغا</t>
  </si>
  <si>
    <t>عز الدين دبسون</t>
  </si>
  <si>
    <t>كفرلاها</t>
  </si>
  <si>
    <t>عزه مصري</t>
  </si>
  <si>
    <t>عزيز شحاده</t>
  </si>
  <si>
    <t>عطيه شعبان</t>
  </si>
  <si>
    <t>افره</t>
  </si>
  <si>
    <t>علا السوسي</t>
  </si>
  <si>
    <t>علا الحموي</t>
  </si>
  <si>
    <t>علا حمد</t>
  </si>
  <si>
    <t>علا مرعي</t>
  </si>
  <si>
    <t>علاء سليمان خالد</t>
  </si>
  <si>
    <t>علاء حجي اسماعيل</t>
  </si>
  <si>
    <t>علام داؤد</t>
  </si>
  <si>
    <t>ضهر مطر</t>
  </si>
  <si>
    <t>علي الحميد</t>
  </si>
  <si>
    <t>عبدالخالق</t>
  </si>
  <si>
    <t>نبوعه</t>
  </si>
  <si>
    <t>علي الشيخ</t>
  </si>
  <si>
    <t>علي حسن</t>
  </si>
  <si>
    <t>سكنه</t>
  </si>
  <si>
    <t>علي رضوان</t>
  </si>
  <si>
    <t>سلاف</t>
  </si>
  <si>
    <t>معر تمصرين</t>
  </si>
  <si>
    <t>علي غره</t>
  </si>
  <si>
    <t>علي معروف</t>
  </si>
  <si>
    <t>مهاء</t>
  </si>
  <si>
    <t>عماد البقيرات</t>
  </si>
  <si>
    <t>عماد صوفيه</t>
  </si>
  <si>
    <t>عمار احمد</t>
  </si>
  <si>
    <t>عمار الفارس</t>
  </si>
  <si>
    <t>خيارة</t>
  </si>
  <si>
    <t>عمار قيطازو</t>
  </si>
  <si>
    <t>عمار مصطفى</t>
  </si>
  <si>
    <t>عمر الحمدان</t>
  </si>
  <si>
    <t>حماد</t>
  </si>
  <si>
    <t>عمر السباعي</t>
  </si>
  <si>
    <t>عمر خلوف</t>
  </si>
  <si>
    <t>عيسى عيسى</t>
  </si>
  <si>
    <t>نجدات</t>
  </si>
  <si>
    <t>غالب ناصر</t>
  </si>
  <si>
    <t>جوهينا</t>
  </si>
  <si>
    <t>غدير الجاموس</t>
  </si>
  <si>
    <t>غفران الاسود</t>
  </si>
  <si>
    <t>غفران الحمصي</t>
  </si>
  <si>
    <t>غفران زيد</t>
  </si>
  <si>
    <t>غيث الدعيبس</t>
  </si>
  <si>
    <t>غيداء شاهين</t>
  </si>
  <si>
    <t>خبصه</t>
  </si>
  <si>
    <t>جديده عبد الله</t>
  </si>
  <si>
    <t>فادي الحاج تبن</t>
  </si>
  <si>
    <t>فاديا اندراوس</t>
  </si>
  <si>
    <t>مدلين</t>
  </si>
  <si>
    <t>فاطمه الحليب</t>
  </si>
  <si>
    <t>حزينه</t>
  </si>
  <si>
    <t>فاطمه خطيب</t>
  </si>
  <si>
    <t>افس</t>
  </si>
  <si>
    <t>فاطمه الجولق</t>
  </si>
  <si>
    <t>فاطمه الزهراء باكير</t>
  </si>
  <si>
    <t>نورالدين</t>
  </si>
  <si>
    <t>فاطمه السمره</t>
  </si>
  <si>
    <t>فاطمه اهويدي</t>
  </si>
  <si>
    <t>عبدالعزيز</t>
  </si>
  <si>
    <t>فداء محفوض</t>
  </si>
  <si>
    <t>وفيد</t>
  </si>
  <si>
    <t>فرح القضماني</t>
  </si>
  <si>
    <t>فرح صقر</t>
  </si>
  <si>
    <t>فواز المحمد علي</t>
  </si>
  <si>
    <t>زلخه</t>
  </si>
  <si>
    <t>منبح</t>
  </si>
  <si>
    <t>فيصل بله</t>
  </si>
  <si>
    <t>قتيبه بيطار</t>
  </si>
  <si>
    <t>قدور يسوف</t>
  </si>
  <si>
    <t>زردنا</t>
  </si>
  <si>
    <t>قمر الزمان مارديني</t>
  </si>
  <si>
    <t>كاترين سعديه</t>
  </si>
  <si>
    <t>كريم طليعه</t>
  </si>
  <si>
    <t>المقروصة</t>
  </si>
  <si>
    <t>كلودا اتمت</t>
  </si>
  <si>
    <t>حرفا</t>
  </si>
  <si>
    <t>لانا بدره</t>
  </si>
  <si>
    <t>لبنى خضر</t>
  </si>
  <si>
    <t>لجين الحاجي</t>
  </si>
  <si>
    <t>اماره</t>
  </si>
  <si>
    <t>لمى خليل</t>
  </si>
  <si>
    <t>لونا غازي</t>
  </si>
  <si>
    <t>الطليعي</t>
  </si>
  <si>
    <t>لونه السقا</t>
  </si>
  <si>
    <t>عبدالمجيب</t>
  </si>
  <si>
    <t>ليا شوكه</t>
  </si>
  <si>
    <t>ليال اومري</t>
  </si>
  <si>
    <t>عبدالرزاق</t>
  </si>
  <si>
    <t>لين الحمصي</t>
  </si>
  <si>
    <t>لين الخطيب</t>
  </si>
  <si>
    <t>لينا ظريفه</t>
  </si>
  <si>
    <t>ماريا الحارثي</t>
  </si>
  <si>
    <t>ماريان زنبقه</t>
  </si>
  <si>
    <t>استير</t>
  </si>
  <si>
    <t>مالك الطويل</t>
  </si>
  <si>
    <t>محمد شفيق</t>
  </si>
  <si>
    <t>مالك عبد الحميد</t>
  </si>
  <si>
    <t>وسميه</t>
  </si>
  <si>
    <t>ماهر الجغامي</t>
  </si>
  <si>
    <t>رجا</t>
  </si>
  <si>
    <t>ماهر الحرفي</t>
  </si>
  <si>
    <t>ماهر شاشيط</t>
  </si>
  <si>
    <t>ماهر عيسى</t>
  </si>
  <si>
    <t>مايا علي</t>
  </si>
  <si>
    <t>مامون الحسين</t>
  </si>
  <si>
    <t>راجحه</t>
  </si>
  <si>
    <t>مجد عثمان</t>
  </si>
  <si>
    <t>عبد الباسط</t>
  </si>
  <si>
    <t>مجد مارينا</t>
  </si>
  <si>
    <t>مجد نصور</t>
  </si>
  <si>
    <t>خربة غازي</t>
  </si>
  <si>
    <t>محاسن ديب</t>
  </si>
  <si>
    <t>محسن حسن</t>
  </si>
  <si>
    <t>مليكا</t>
  </si>
  <si>
    <t>محمد اديب عربوا</t>
  </si>
  <si>
    <t>محمد الحجي</t>
  </si>
  <si>
    <t>قحطانيه</t>
  </si>
  <si>
    <t>محمد الحمصي</t>
  </si>
  <si>
    <t>محمد العابد</t>
  </si>
  <si>
    <t>محمد العمر</t>
  </si>
  <si>
    <t>معر تماتر</t>
  </si>
  <si>
    <t>محمد القصير</t>
  </si>
  <si>
    <t>محمد الكيالي</t>
  </si>
  <si>
    <t>محمد المرستاني</t>
  </si>
  <si>
    <t>محمد امين عبد السلام</t>
  </si>
  <si>
    <t>حرجله</t>
  </si>
  <si>
    <t>محمد ايهم جبري</t>
  </si>
  <si>
    <t>راما</t>
  </si>
  <si>
    <t>محمد براء الحرش</t>
  </si>
  <si>
    <t>محمد بكر</t>
  </si>
  <si>
    <t>محمد بلال</t>
  </si>
  <si>
    <t>محمد جاويش</t>
  </si>
  <si>
    <t>محمد حيمود</t>
  </si>
  <si>
    <t>بريا</t>
  </si>
  <si>
    <t>محمد خلف</t>
  </si>
  <si>
    <t>محمد سعيد الايوبي</t>
  </si>
  <si>
    <t>محمد عامر شاكر</t>
  </si>
  <si>
    <t>محمد عثمان</t>
  </si>
  <si>
    <t>محمد عمرو السمكري</t>
  </si>
  <si>
    <t>محمد فروخ</t>
  </si>
  <si>
    <t>الحاره</t>
  </si>
  <si>
    <t>محمد فلاحه</t>
  </si>
  <si>
    <t>محمد مؤيد العصيري</t>
  </si>
  <si>
    <t>محمد ملهم تاجا</t>
  </si>
  <si>
    <t>احمد زياد</t>
  </si>
  <si>
    <t>محمد نور طراب</t>
  </si>
  <si>
    <t>محمد الجواد كمال الدين الشماط</t>
  </si>
  <si>
    <t>عقيد</t>
  </si>
  <si>
    <t>محمد عبسي العمر</t>
  </si>
  <si>
    <t>محمود الخطيب</t>
  </si>
  <si>
    <t>مرح الجردي</t>
  </si>
  <si>
    <t>هانيا</t>
  </si>
  <si>
    <t>مرح قرعوني</t>
  </si>
  <si>
    <t>مروى المصري</t>
  </si>
  <si>
    <t>مريانا غصن</t>
  </si>
  <si>
    <t>مزنه عوده</t>
  </si>
  <si>
    <t>مصطفى الشنوان</t>
  </si>
  <si>
    <t>مصطفى غنوم</t>
  </si>
  <si>
    <t>محمد صفا</t>
  </si>
  <si>
    <t>مضر الجنادي</t>
  </si>
  <si>
    <t>مضر رباح</t>
  </si>
  <si>
    <t>نصرى</t>
  </si>
  <si>
    <t>معاذ الندى</t>
  </si>
  <si>
    <t>سويسه</t>
  </si>
  <si>
    <t>معن الوتار</t>
  </si>
  <si>
    <t>منار شاهين</t>
  </si>
  <si>
    <t>منى الحسوني</t>
  </si>
  <si>
    <t>القطعة</t>
  </si>
  <si>
    <t>مها الراشد</t>
  </si>
  <si>
    <t>بهيجه</t>
  </si>
  <si>
    <t>مهند عيسى</t>
  </si>
  <si>
    <t>شين</t>
  </si>
  <si>
    <t>مي الناعمه</t>
  </si>
  <si>
    <t>ميرنا القنطار</t>
  </si>
  <si>
    <t>طليع</t>
  </si>
  <si>
    <t>ميس عزام</t>
  </si>
  <si>
    <t>ميسم حيص</t>
  </si>
  <si>
    <t>محمد معتصم</t>
  </si>
  <si>
    <t>ناديا شاهين</t>
  </si>
  <si>
    <t>نادين الحسن</t>
  </si>
  <si>
    <t>نتيله هبشه</t>
  </si>
  <si>
    <t>ندانين فرزان</t>
  </si>
  <si>
    <t>اشرفيه صحنايا</t>
  </si>
  <si>
    <t>ندى احمد</t>
  </si>
  <si>
    <t>القلع</t>
  </si>
  <si>
    <t>ندى الصباغ</t>
  </si>
  <si>
    <t>ندى ديب</t>
  </si>
  <si>
    <t>بحريه</t>
  </si>
  <si>
    <t>نرمين العاقل</t>
  </si>
  <si>
    <t>كلجن</t>
  </si>
  <si>
    <t>نعيمه البرهو</t>
  </si>
  <si>
    <t>نغم النقري</t>
  </si>
  <si>
    <t>نغم ايوب</t>
  </si>
  <si>
    <t>نغم زين</t>
  </si>
  <si>
    <t>نهله ديبو</t>
  </si>
  <si>
    <t>نور الخضور</t>
  </si>
  <si>
    <t>نور الشام ابراهيم</t>
  </si>
  <si>
    <t>نور العريضي</t>
  </si>
  <si>
    <t>نور الكلاس</t>
  </si>
  <si>
    <t>نور جاسم</t>
  </si>
  <si>
    <t>زانه</t>
  </si>
  <si>
    <t>نور دكاكني</t>
  </si>
  <si>
    <t>نور رحمه</t>
  </si>
  <si>
    <t>دمشق مزه</t>
  </si>
  <si>
    <t>نيرمين محلى</t>
  </si>
  <si>
    <t>هبا الخميس</t>
  </si>
  <si>
    <t>صاطي</t>
  </si>
  <si>
    <t>هبا كوسا</t>
  </si>
  <si>
    <t>ظهيره</t>
  </si>
  <si>
    <t>هبه ثلجي</t>
  </si>
  <si>
    <t>هبه عبد الجليل</t>
  </si>
  <si>
    <t>هبه عرابي الطحان</t>
  </si>
  <si>
    <t>هبه عليق</t>
  </si>
  <si>
    <t>هديل ابوخير</t>
  </si>
  <si>
    <t>هديل الاعرج</t>
  </si>
  <si>
    <t>هديل حامد</t>
  </si>
  <si>
    <t>حبيبه</t>
  </si>
  <si>
    <t>هديل قويدر</t>
  </si>
  <si>
    <t>هلا عباس</t>
  </si>
  <si>
    <t>همام الشتار</t>
  </si>
  <si>
    <t>هيا خربوطلي</t>
  </si>
  <si>
    <t>هيا ديوب</t>
  </si>
  <si>
    <t>هيا صالح</t>
  </si>
  <si>
    <t>هيا مياله</t>
  </si>
  <si>
    <t>هيفاء الاوس</t>
  </si>
  <si>
    <t>وجدان النابلسي</t>
  </si>
  <si>
    <t>وسام سلوم</t>
  </si>
  <si>
    <t>وضاح جروس</t>
  </si>
  <si>
    <t>نزها</t>
  </si>
  <si>
    <t>وعد المحمود</t>
  </si>
  <si>
    <t>وفاء بارودي</t>
  </si>
  <si>
    <t>وفاء دلا</t>
  </si>
  <si>
    <t>بري الشرقي</t>
  </si>
  <si>
    <t>ولاء باكير</t>
  </si>
  <si>
    <t>ولاء سالم</t>
  </si>
  <si>
    <t>يارا رجوب</t>
  </si>
  <si>
    <t>يارا زيتونه</t>
  </si>
  <si>
    <t>عبدالحسيب</t>
  </si>
  <si>
    <t>يارا علي</t>
  </si>
  <si>
    <t>يارا غانم</t>
  </si>
  <si>
    <t>يزن الخطيب</t>
  </si>
  <si>
    <t>يزن شدود</t>
  </si>
  <si>
    <t>يسر عبد الله</t>
  </si>
  <si>
    <t>رهبان</t>
  </si>
  <si>
    <t>يقظان الزويد</t>
  </si>
  <si>
    <t>يمن الكانف</t>
  </si>
  <si>
    <t>الكرامة</t>
  </si>
  <si>
    <t>يوسف يحي</t>
  </si>
  <si>
    <t>بسمه موسى</t>
  </si>
  <si>
    <t>ديما جريشه</t>
  </si>
  <si>
    <t>زينه بعاج</t>
  </si>
  <si>
    <t>محمود الحميده</t>
  </si>
  <si>
    <t>نورس الحسين</t>
  </si>
  <si>
    <t>فادي بكرو</t>
  </si>
  <si>
    <t>مرام عشماوي</t>
  </si>
  <si>
    <t>محمد علي المحمد</t>
  </si>
  <si>
    <t>مهيدي</t>
  </si>
  <si>
    <t>دنيا حلاق</t>
  </si>
  <si>
    <t>اماني راجحه</t>
  </si>
  <si>
    <t>وائل الفاعور</t>
  </si>
  <si>
    <t>ابراهيم الدرويش</t>
  </si>
  <si>
    <t>رشيده</t>
  </si>
  <si>
    <t>احمد الجمل</t>
  </si>
  <si>
    <t>احمد الحاجي</t>
  </si>
  <si>
    <t>احمد السيد احمد</t>
  </si>
  <si>
    <t>احمد خلوف</t>
  </si>
  <si>
    <t>احمد زكريا شيخ محمد نور</t>
  </si>
  <si>
    <t xml:space="preserve">علي نور </t>
  </si>
  <si>
    <t xml:space="preserve">ضحى </t>
  </si>
  <si>
    <t>حريتان</t>
  </si>
  <si>
    <t>احمد عليان</t>
  </si>
  <si>
    <t>جمعة</t>
  </si>
  <si>
    <t>احمد عوده</t>
  </si>
  <si>
    <t>ارجوان المسالمه</t>
  </si>
  <si>
    <t>اسماء الشاهر</t>
  </si>
  <si>
    <t>اسماء عرجاوي</t>
  </si>
  <si>
    <t>اسماء كنج</t>
  </si>
  <si>
    <t xml:space="preserve">طريف </t>
  </si>
  <si>
    <t>اسماعيل العبيد</t>
  </si>
  <si>
    <t xml:space="preserve">عمشة </t>
  </si>
  <si>
    <t>أبو حمام</t>
  </si>
  <si>
    <t>اشرف ابو راشد</t>
  </si>
  <si>
    <t>المهدي العياش</t>
  </si>
  <si>
    <t>امل المحمد</t>
  </si>
  <si>
    <t>اعزاز</t>
  </si>
  <si>
    <t>امير البقاعي</t>
  </si>
  <si>
    <t>ايفان دباس</t>
  </si>
  <si>
    <t>ايلي الشيخ</t>
  </si>
  <si>
    <t>ايناس الأحمر</t>
  </si>
  <si>
    <t>ايهم رقيه</t>
  </si>
  <si>
    <t xml:space="preserve">التون القرق </t>
  </si>
  <si>
    <t>احمد الحريري</t>
  </si>
  <si>
    <t>احمد القادري</t>
  </si>
  <si>
    <t>القاهره</t>
  </si>
  <si>
    <t>احمد ربيع</t>
  </si>
  <si>
    <t>اسماء الجوجو</t>
  </si>
  <si>
    <t>اوفى السنيح</t>
  </si>
  <si>
    <t>ايمن المدني</t>
  </si>
  <si>
    <t xml:space="preserve">محي الدين </t>
  </si>
  <si>
    <t>الاء حسن</t>
  </si>
  <si>
    <t>الاء موسى</t>
  </si>
  <si>
    <t>جلنار</t>
  </si>
  <si>
    <t>براء شيخو</t>
  </si>
  <si>
    <t>بسمة عرب</t>
  </si>
  <si>
    <t>بشار سعود ريشه</t>
  </si>
  <si>
    <t>كهرمان</t>
  </si>
  <si>
    <t>بهاء خازم</t>
  </si>
  <si>
    <t>ثاقب</t>
  </si>
  <si>
    <t>مجيره</t>
  </si>
  <si>
    <t>بهاء عيسى</t>
  </si>
  <si>
    <t>العامريه</t>
  </si>
  <si>
    <t>تسنيم الخلف</t>
  </si>
  <si>
    <t>تيماء سلوم</t>
  </si>
  <si>
    <t>جعفر سودان</t>
  </si>
  <si>
    <t>جلنار عوض</t>
  </si>
  <si>
    <t>جمانه حسن</t>
  </si>
  <si>
    <t>جودي الرخلاني</t>
  </si>
  <si>
    <t xml:space="preserve">عواطف </t>
  </si>
  <si>
    <t>جويل العيد</t>
  </si>
  <si>
    <t>جيداء الونوس</t>
  </si>
  <si>
    <t>الجافعه</t>
  </si>
  <si>
    <t>حازم الاباظه</t>
  </si>
  <si>
    <t>حسام الحسن</t>
  </si>
  <si>
    <t>حمدو الحاج علي</t>
  </si>
  <si>
    <t>حياة قبش</t>
  </si>
  <si>
    <t>محمد جهاد</t>
  </si>
  <si>
    <t>حيدر سلطان</t>
  </si>
  <si>
    <t>عائد</t>
  </si>
  <si>
    <t>خالد المذيب</t>
  </si>
  <si>
    <t>يلينا</t>
  </si>
  <si>
    <t>خالد ليلا</t>
  </si>
  <si>
    <t>خديجة بزبوز</t>
  </si>
  <si>
    <t>شمسة</t>
  </si>
  <si>
    <t>السعيدية</t>
  </si>
  <si>
    <t>خزامى النمير</t>
  </si>
  <si>
    <t xml:space="preserve">هايل </t>
  </si>
  <si>
    <t>تاريز</t>
  </si>
  <si>
    <t>دعاء علي</t>
  </si>
  <si>
    <t>فضل</t>
  </si>
  <si>
    <t>دعاء محمد</t>
  </si>
  <si>
    <t>ديانا دويدر</t>
  </si>
  <si>
    <t>ديانه علامه</t>
  </si>
  <si>
    <t>راشد برجاس</t>
  </si>
  <si>
    <t>راما أحمد</t>
  </si>
  <si>
    <t>رامي مكارم</t>
  </si>
  <si>
    <t>سونيا</t>
  </si>
  <si>
    <t>رائد الابراهيم</t>
  </si>
  <si>
    <t>رحاب صحن</t>
  </si>
  <si>
    <t>رزان الدمشقي</t>
  </si>
  <si>
    <t>رزان سليمان</t>
  </si>
  <si>
    <t>رزان قسام</t>
  </si>
  <si>
    <t>ريمند</t>
  </si>
  <si>
    <t>رضوان الموات</t>
  </si>
  <si>
    <t>رغد كامل</t>
  </si>
  <si>
    <t>رقيه رحماني مشهور</t>
  </si>
  <si>
    <t>فرامرز</t>
  </si>
  <si>
    <t>رقيه عوض</t>
  </si>
  <si>
    <t xml:space="preserve">طليعه </t>
  </si>
  <si>
    <t xml:space="preserve">مسيكه </t>
  </si>
  <si>
    <t>رقيه محمود</t>
  </si>
  <si>
    <t>رلى غريب</t>
  </si>
  <si>
    <t>رنيم عقيد</t>
  </si>
  <si>
    <t>رهام بدران</t>
  </si>
  <si>
    <t>رهام مخلوف</t>
  </si>
  <si>
    <t xml:space="preserve">ليندا </t>
  </si>
  <si>
    <t>رهف سلمان</t>
  </si>
  <si>
    <t>رقي</t>
  </si>
  <si>
    <t>روان العبد</t>
  </si>
  <si>
    <t>روان النحلاوي</t>
  </si>
  <si>
    <t>روز جبرة</t>
  </si>
  <si>
    <t>روعه غانم</t>
  </si>
  <si>
    <t>ريما يوسف</t>
  </si>
  <si>
    <t>زكريا المصري</t>
  </si>
  <si>
    <t>زينب محمد</t>
  </si>
  <si>
    <t>زينه الصبح</t>
  </si>
  <si>
    <t>محمد هلال</t>
  </si>
  <si>
    <t>ساره اسعد</t>
  </si>
  <si>
    <t xml:space="preserve">نمر </t>
  </si>
  <si>
    <t>سامر الشعار</t>
  </si>
  <si>
    <t>هنيا</t>
  </si>
  <si>
    <t>سحر السيد</t>
  </si>
  <si>
    <t>حمز ه</t>
  </si>
  <si>
    <t>سدرة المنتهى حمزه</t>
  </si>
  <si>
    <t>عروبه</t>
  </si>
  <si>
    <t>سعد الحسن</t>
  </si>
  <si>
    <t>القنيه</t>
  </si>
  <si>
    <t>سعدالله الشلح</t>
  </si>
  <si>
    <t>شهيده</t>
  </si>
  <si>
    <t>تلخزنه</t>
  </si>
  <si>
    <t>سلاف العقباني</t>
  </si>
  <si>
    <t>تاجوراء</t>
  </si>
  <si>
    <t>سلمى نادر</t>
  </si>
  <si>
    <t xml:space="preserve">جوليانا </t>
  </si>
  <si>
    <t>سلوى المنيف</t>
  </si>
  <si>
    <t>مداح</t>
  </si>
  <si>
    <t>جحله</t>
  </si>
  <si>
    <t>سلوى عجلوني</t>
  </si>
  <si>
    <t>سليمان جيدوري</t>
  </si>
  <si>
    <t>سماره ابراهيم</t>
  </si>
  <si>
    <t>المعموره</t>
  </si>
  <si>
    <t>سناء محمد</t>
  </si>
  <si>
    <t>سهير محمد</t>
  </si>
  <si>
    <t>زعفرانة</t>
  </si>
  <si>
    <t>سيليني غنيم</t>
  </si>
  <si>
    <t>نادين</t>
  </si>
  <si>
    <t>اثينا اليونان</t>
  </si>
  <si>
    <t>شام الهامش</t>
  </si>
  <si>
    <t>شام رفاعي</t>
  </si>
  <si>
    <t>شهاب حمامه</t>
  </si>
  <si>
    <t>شهم الكيلاني</t>
  </si>
  <si>
    <t>صفاء الجمعه</t>
  </si>
  <si>
    <t>معطي</t>
  </si>
  <si>
    <t>ضرار القزاز</t>
  </si>
  <si>
    <t>عبد الرحمن محمد</t>
  </si>
  <si>
    <t>عبد الرزاق المغربي الشهيربشحاده</t>
  </si>
  <si>
    <t>عبد العزيز العلي</t>
  </si>
  <si>
    <t>سمعو</t>
  </si>
  <si>
    <t>الدردارة</t>
  </si>
  <si>
    <t>عبد الكريم ونوس</t>
  </si>
  <si>
    <t>العرقوب</t>
  </si>
  <si>
    <t>عبد النور عللوه</t>
  </si>
  <si>
    <t>عبير مطلق</t>
  </si>
  <si>
    <t>عتاب مزهر</t>
  </si>
  <si>
    <t>أشرفية صحنايا</t>
  </si>
  <si>
    <t>عدله الموسى</t>
  </si>
  <si>
    <t>شبهر</t>
  </si>
  <si>
    <t>عدي دبوره</t>
  </si>
  <si>
    <t>عدي نفاع</t>
  </si>
  <si>
    <t>علا الحو</t>
  </si>
  <si>
    <t xml:space="preserve">نضال </t>
  </si>
  <si>
    <t xml:space="preserve">هبى </t>
  </si>
  <si>
    <t>علي الحمود</t>
  </si>
  <si>
    <t>تامر</t>
  </si>
  <si>
    <t>عمر البني</t>
  </si>
  <si>
    <t>عمر شميس</t>
  </si>
  <si>
    <t>محمد عبد الغفار</t>
  </si>
  <si>
    <t>عيسى الشلبي</t>
  </si>
  <si>
    <t>عيسى ديوب</t>
  </si>
  <si>
    <t xml:space="preserve">جهاد </t>
  </si>
  <si>
    <t xml:space="preserve">هامة </t>
  </si>
  <si>
    <t>غادة خضور</t>
  </si>
  <si>
    <t>غازي العرنجي</t>
  </si>
  <si>
    <t>غاليه الحسيان</t>
  </si>
  <si>
    <t>منشية السبيل</t>
  </si>
  <si>
    <t>غزل محمود</t>
  </si>
  <si>
    <t>فاتن زلفو</t>
  </si>
  <si>
    <t>فاتن نعيم</t>
  </si>
  <si>
    <t>فادي أبو سعد</t>
  </si>
  <si>
    <t>فاطمه بردان</t>
  </si>
  <si>
    <t>فرح حليمه</t>
  </si>
  <si>
    <t>اشرفيه الوادي</t>
  </si>
  <si>
    <t>فرح مجر</t>
  </si>
  <si>
    <t>فواز مرعي</t>
  </si>
  <si>
    <t>فيدان جمو</t>
  </si>
  <si>
    <t>فيرناندو الداود</t>
  </si>
  <si>
    <t xml:space="preserve">نورما </t>
  </si>
  <si>
    <t xml:space="preserve">مشتى الحلو </t>
  </si>
  <si>
    <t>كرم الزيلع</t>
  </si>
  <si>
    <t>كرم كحيل</t>
  </si>
  <si>
    <t>لجين بوفاعور</t>
  </si>
  <si>
    <t xml:space="preserve">نمره </t>
  </si>
  <si>
    <t>لما عيسى</t>
  </si>
  <si>
    <t>دولا</t>
  </si>
  <si>
    <t>جورين</t>
  </si>
  <si>
    <t>لوليا مراد</t>
  </si>
  <si>
    <t>اسيد</t>
  </si>
  <si>
    <t>ليلى عرابي النجار</t>
  </si>
  <si>
    <t>محمد أنس</t>
  </si>
  <si>
    <t>ليليان شاهين</t>
  </si>
  <si>
    <t>لين أحمد</t>
  </si>
  <si>
    <t>لين سلامه</t>
  </si>
  <si>
    <t>لينا جاتو</t>
  </si>
  <si>
    <t xml:space="preserve">المشيرفه </t>
  </si>
  <si>
    <t>ماهر امين</t>
  </si>
  <si>
    <t>عليقه</t>
  </si>
  <si>
    <t>مايه صقر</t>
  </si>
  <si>
    <t xml:space="preserve">رلا </t>
  </si>
  <si>
    <t>مجدي ابو شوك</t>
  </si>
  <si>
    <t>محمد الدرويش</t>
  </si>
  <si>
    <t>محمد السليمان</t>
  </si>
  <si>
    <t>محمد المحاميد</t>
  </si>
  <si>
    <t xml:space="preserve">غانا </t>
  </si>
  <si>
    <t>محمد المطلق</t>
  </si>
  <si>
    <t>محمد امين المصري</t>
  </si>
  <si>
    <t xml:space="preserve">محمد رضوان </t>
  </si>
  <si>
    <t>محمد انور الشريف</t>
  </si>
  <si>
    <t>محمد ايهم عبيدو</t>
  </si>
  <si>
    <t xml:space="preserve">محمد حسام </t>
  </si>
  <si>
    <t>محمد بني المرجه</t>
  </si>
  <si>
    <t>محمد خالد السمان</t>
  </si>
  <si>
    <t>محمد زاهر</t>
  </si>
  <si>
    <t>محمد خالد نصري</t>
  </si>
  <si>
    <t>محمد خير ابو سمره</t>
  </si>
  <si>
    <t>محجة</t>
  </si>
  <si>
    <t>محمد سعد</t>
  </si>
  <si>
    <t>محمد سعد الدين الحلاق</t>
  </si>
  <si>
    <t>جومانة</t>
  </si>
  <si>
    <t>محمد شباط</t>
  </si>
  <si>
    <t>رويحينه</t>
  </si>
  <si>
    <t>محمد عامر جديني</t>
  </si>
  <si>
    <t xml:space="preserve">محمد محسن </t>
  </si>
  <si>
    <t>محمد عمر خلف</t>
  </si>
  <si>
    <t xml:space="preserve">نسيم </t>
  </si>
  <si>
    <t xml:space="preserve">مفاز </t>
  </si>
  <si>
    <t>محمد عيد المقت</t>
  </si>
  <si>
    <t>بياندور</t>
  </si>
  <si>
    <t>محمد قاسم حامد</t>
  </si>
  <si>
    <t>محمد قتيبه مردم بك</t>
  </si>
  <si>
    <t>محمد طارق</t>
  </si>
  <si>
    <t>محمد كنان الابرص</t>
  </si>
  <si>
    <t>محمد مهدي العمار</t>
  </si>
  <si>
    <t>محمد همام الشريف</t>
  </si>
  <si>
    <t>محمد يونس حامده</t>
  </si>
  <si>
    <t>محمود الاحمد</t>
  </si>
  <si>
    <t>محمود التكله</t>
  </si>
  <si>
    <t>مسرابا</t>
  </si>
  <si>
    <t>محمود جمعه</t>
  </si>
  <si>
    <t>محمود حامد</t>
  </si>
  <si>
    <t>محمود عيون</t>
  </si>
  <si>
    <t>مريم الوكاع</t>
  </si>
  <si>
    <t>مصطفى الحمداني</t>
  </si>
  <si>
    <t>مصطفى غنيم</t>
  </si>
  <si>
    <t xml:space="preserve">بنان </t>
  </si>
  <si>
    <t>مصعب مشيلم</t>
  </si>
  <si>
    <t>محمد وفيق</t>
  </si>
  <si>
    <t>معاذ الفتحي</t>
  </si>
  <si>
    <t>منار محمد</t>
  </si>
  <si>
    <t>مناف فياض</t>
  </si>
  <si>
    <t xml:space="preserve">براءه </t>
  </si>
  <si>
    <t xml:space="preserve">المسيفره </t>
  </si>
  <si>
    <t>منى عامر</t>
  </si>
  <si>
    <t>مهاب سمير</t>
  </si>
  <si>
    <t>مهند الحمود</t>
  </si>
  <si>
    <t>مهند كردي</t>
  </si>
  <si>
    <t>مي عابد</t>
  </si>
  <si>
    <t>حواش</t>
  </si>
  <si>
    <t>مياس غزال</t>
  </si>
  <si>
    <t>ميسم النجار</t>
  </si>
  <si>
    <t>ناديا ديب</t>
  </si>
  <si>
    <t>ناريمان فاضل</t>
  </si>
  <si>
    <t>نبال حمزه</t>
  </si>
  <si>
    <t>مثقال</t>
  </si>
  <si>
    <t>نجبير عثمان</t>
  </si>
  <si>
    <t>نور فاهمه</t>
  </si>
  <si>
    <t>نور كيخيا</t>
  </si>
  <si>
    <t>نورا عيسى</t>
  </si>
  <si>
    <t>تل كمبتري</t>
  </si>
  <si>
    <t>نورس يحيى</t>
  </si>
  <si>
    <t>نورما حرفوش</t>
  </si>
  <si>
    <t>مدين</t>
  </si>
  <si>
    <t xml:space="preserve">عفاف </t>
  </si>
  <si>
    <t xml:space="preserve">صبورة </t>
  </si>
  <si>
    <t>هبا قاسم</t>
  </si>
  <si>
    <t>هديل الرمحين</t>
  </si>
  <si>
    <t>هديل برازي</t>
  </si>
  <si>
    <t>متحده</t>
  </si>
  <si>
    <t>هزار حجو</t>
  </si>
  <si>
    <t>هنادي القليح</t>
  </si>
  <si>
    <t>ورود السبسبي</t>
  </si>
  <si>
    <t>وسام عباس</t>
  </si>
  <si>
    <t>وفاء احمد</t>
  </si>
  <si>
    <t>وفاء المنيف</t>
  </si>
  <si>
    <t>ولاء الدالي</t>
  </si>
  <si>
    <t>ولاء حمزه</t>
  </si>
  <si>
    <t>مزرعة بيت جن</t>
  </si>
  <si>
    <t>ولاء خلبوص</t>
  </si>
  <si>
    <t>ولاء عرابي</t>
  </si>
  <si>
    <t>ولاء مشمش</t>
  </si>
  <si>
    <t>عين دليمه</t>
  </si>
  <si>
    <t>يزن القاسم</t>
  </si>
  <si>
    <t>يزن عبد الله</t>
  </si>
  <si>
    <t>اشرف</t>
  </si>
  <si>
    <t>رانية</t>
  </si>
  <si>
    <t>يزن محمود</t>
  </si>
  <si>
    <t>حمرا</t>
  </si>
  <si>
    <t>الحرمون</t>
  </si>
  <si>
    <t>رنا عصفورا</t>
  </si>
  <si>
    <t>حارا</t>
  </si>
  <si>
    <t>نورهان نضر</t>
  </si>
  <si>
    <t>هيا سعد الدين</t>
  </si>
  <si>
    <t>رناد جزايرلي</t>
  </si>
  <si>
    <t>ماهر فرحان</t>
  </si>
  <si>
    <t>عبد الرحمن الفتيح</t>
  </si>
  <si>
    <t>الحكم</t>
  </si>
  <si>
    <t>مقبوله</t>
  </si>
  <si>
    <t>مرام الخالد</t>
  </si>
  <si>
    <t>رامي العوض</t>
  </si>
  <si>
    <t>مجيدة</t>
  </si>
  <si>
    <t>شيرين شيخ البلد</t>
  </si>
  <si>
    <t>عرفات السويداني</t>
  </si>
  <si>
    <t>حفصه</t>
  </si>
  <si>
    <t>يزن سلوم</t>
  </si>
  <si>
    <t>الاء الفوال</t>
  </si>
  <si>
    <t>حازم عباس</t>
  </si>
  <si>
    <t>حنين صخر</t>
  </si>
  <si>
    <t>ربيع القطريب</t>
  </si>
  <si>
    <t>سماح ابوالنعاج</t>
  </si>
  <si>
    <t>محمد وئام القجه</t>
  </si>
  <si>
    <t>ياسمين صقر</t>
  </si>
  <si>
    <t>اماني العلاوي</t>
  </si>
  <si>
    <t>اناهيد سلام</t>
  </si>
  <si>
    <t>بركسام يوسف</t>
  </si>
  <si>
    <t>حنا حداد</t>
  </si>
  <si>
    <t>حنان السلمان</t>
  </si>
  <si>
    <t>حنين المحمود</t>
  </si>
  <si>
    <t>رامي الصحناوي</t>
  </si>
  <si>
    <t>رهف ديركي</t>
  </si>
  <si>
    <t>كارول حسيك</t>
  </si>
  <si>
    <t>ليلى القاسم</t>
  </si>
  <si>
    <t>محمد صيدناوي</t>
  </si>
  <si>
    <t>نورماريانا الصفدي</t>
  </si>
  <si>
    <t>ذوقان</t>
  </si>
  <si>
    <t>اسرار</t>
  </si>
  <si>
    <t>هديه يحيى</t>
  </si>
  <si>
    <t>كرام</t>
  </si>
  <si>
    <t>هلا جنيد</t>
  </si>
  <si>
    <t>يحيى حمشو</t>
  </si>
  <si>
    <t>يزن الدرويش</t>
  </si>
  <si>
    <t>يعقوب الحيدر</t>
  </si>
  <si>
    <t>احلام زينب</t>
  </si>
  <si>
    <t>احمد الغزالي</t>
  </si>
  <si>
    <t>احمد المظلوم</t>
  </si>
  <si>
    <t>احمد النفوري</t>
  </si>
  <si>
    <t>احمد علي حسن</t>
  </si>
  <si>
    <t>اشرف الشعشاع</t>
  </si>
  <si>
    <t>اليمان ادم</t>
  </si>
  <si>
    <t>انجي اللحام</t>
  </si>
  <si>
    <t>انوار بدران</t>
  </si>
  <si>
    <t>باسكال عساف</t>
  </si>
  <si>
    <t>بتول الحموي</t>
  </si>
  <si>
    <t>بشرى ابو خير</t>
  </si>
  <si>
    <t>بهجات</t>
  </si>
  <si>
    <t>تالار سمرجيان</t>
  </si>
  <si>
    <t>ساركو</t>
  </si>
  <si>
    <t>تسنيم بايزيد</t>
  </si>
  <si>
    <t>توفيق المحمود</t>
  </si>
  <si>
    <t>جريس عبود</t>
  </si>
  <si>
    <t>حسن الداهوك</t>
  </si>
  <si>
    <t>سلطانه</t>
  </si>
  <si>
    <t>حنين بن خضراء</t>
  </si>
  <si>
    <t>ربحي</t>
  </si>
  <si>
    <t>خالد مرعي</t>
  </si>
  <si>
    <t>دعاء القسطي</t>
  </si>
  <si>
    <t>لبنا</t>
  </si>
  <si>
    <t>ديانا حمزه</t>
  </si>
  <si>
    <t>راما عاصي</t>
  </si>
  <si>
    <t>راما عرفه</t>
  </si>
  <si>
    <t>رامي عكو</t>
  </si>
  <si>
    <t>رزقيه الحنت</t>
  </si>
  <si>
    <t>رشا المحمد</t>
  </si>
  <si>
    <t>تعيبه</t>
  </si>
  <si>
    <t>رهام ونوس</t>
  </si>
  <si>
    <t>رهف اسماعيل</t>
  </si>
  <si>
    <t>ريمه الايزار</t>
  </si>
  <si>
    <t>زريف محمد</t>
  </si>
  <si>
    <t>زينب ايبش</t>
  </si>
  <si>
    <t>زينب حموده</t>
  </si>
  <si>
    <t>سامح الدراوشه</t>
  </si>
  <si>
    <t>سدره زايغ</t>
  </si>
  <si>
    <t>سعد الصالح</t>
  </si>
  <si>
    <t>عكاشه</t>
  </si>
  <si>
    <t>سمار حمود</t>
  </si>
  <si>
    <t>سهير حميد</t>
  </si>
  <si>
    <t>شذا لمع</t>
  </si>
  <si>
    <t>شذى عاصي</t>
  </si>
  <si>
    <t>شذى عبد الحميد</t>
  </si>
  <si>
    <t>صبا سليمان</t>
  </si>
  <si>
    <t>عاصم مكارم</t>
  </si>
  <si>
    <t>عبد الرزاق كوجك</t>
  </si>
  <si>
    <t>عبد الله يوسف</t>
  </si>
  <si>
    <t>عبد المجيد الحريري</t>
  </si>
  <si>
    <t>عبيده السعدي</t>
  </si>
  <si>
    <t>عتاب بكري باشا</t>
  </si>
  <si>
    <t>عدنان حموده</t>
  </si>
  <si>
    <t>عفراء علي</t>
  </si>
  <si>
    <t>علي زهوه</t>
  </si>
  <si>
    <t>عهد الحجله</t>
  </si>
  <si>
    <t>اميه</t>
  </si>
  <si>
    <t>عهد السوادي</t>
  </si>
  <si>
    <t>فادي العفلق</t>
  </si>
  <si>
    <t>قصي نصر</t>
  </si>
  <si>
    <t>لانا الشماع</t>
  </si>
  <si>
    <t>لبانا عربي</t>
  </si>
  <si>
    <t>لين الخوري</t>
  </si>
  <si>
    <t>ماريا شيحه</t>
  </si>
  <si>
    <t>ماهر بدران</t>
  </si>
  <si>
    <t>محمود الرفاعي</t>
  </si>
  <si>
    <t>مرام ديروان</t>
  </si>
  <si>
    <t>مصطفى الحاج</t>
  </si>
  <si>
    <t>معاذ عصفور</t>
  </si>
  <si>
    <t>ملاذ رزق</t>
  </si>
  <si>
    <t>جواد</t>
  </si>
  <si>
    <t>مها شدود</t>
  </si>
  <si>
    <t>ميرنا عبود</t>
  </si>
  <si>
    <t>رامي</t>
  </si>
  <si>
    <t>ميس ضوا</t>
  </si>
  <si>
    <t>نادين قبراوي</t>
  </si>
  <si>
    <t>نزير</t>
  </si>
  <si>
    <t>نارمين حمدان</t>
  </si>
  <si>
    <t>حمزي</t>
  </si>
  <si>
    <t>ندى الجوخدار</t>
  </si>
  <si>
    <t>ندى شليويط</t>
  </si>
  <si>
    <t>نرمين صالح</t>
  </si>
  <si>
    <t>نوال طلب</t>
  </si>
  <si>
    <t>نور الله رزق</t>
  </si>
  <si>
    <t>نور عبد السلام</t>
  </si>
  <si>
    <t>نيروز مناد</t>
  </si>
  <si>
    <t>هبه الله جاري</t>
  </si>
  <si>
    <t>هشام عثمان</t>
  </si>
  <si>
    <t>هيلين الحلبي</t>
  </si>
  <si>
    <t>معضاد</t>
  </si>
  <si>
    <t>نيبال</t>
  </si>
  <si>
    <t>وائل ملا</t>
  </si>
  <si>
    <t>وعد المنجد</t>
  </si>
  <si>
    <t>يسرى سلام</t>
  </si>
  <si>
    <t xml:space="preserve">فايز </t>
  </si>
  <si>
    <t>محمد ابرهيم مهايني</t>
  </si>
  <si>
    <t>ابراهيم معروف</t>
  </si>
  <si>
    <t>دعاء ملحم</t>
  </si>
  <si>
    <t>رهف الزياك</t>
  </si>
  <si>
    <t>سعده الحكيم</t>
  </si>
  <si>
    <t>حزيفه</t>
  </si>
  <si>
    <t>شيرين ديب</t>
  </si>
  <si>
    <t>علا محمد</t>
  </si>
  <si>
    <t>لما دركل</t>
  </si>
  <si>
    <t>احمد سمير</t>
  </si>
  <si>
    <t>ايناس القادري</t>
  </si>
  <si>
    <t>مجد ليلى</t>
  </si>
  <si>
    <t>فاطمه عجاج</t>
  </si>
  <si>
    <t xml:space="preserve">هنادي بهاء الدين الشعراني </t>
  </si>
  <si>
    <t>اسراء محسن</t>
  </si>
  <si>
    <t>عمار فارس</t>
  </si>
  <si>
    <t>حكيمه</t>
  </si>
  <si>
    <t>مرح الحامد</t>
  </si>
  <si>
    <t>محمد محفوض</t>
  </si>
  <si>
    <t>محمد هشام اوطه باشي</t>
  </si>
  <si>
    <t>خالد هنيدي</t>
  </si>
  <si>
    <t>المجدل</t>
  </si>
  <si>
    <t>محمد الطوالبة</t>
  </si>
  <si>
    <t>ياسر محمد</t>
  </si>
  <si>
    <t>راضي سلامه</t>
  </si>
  <si>
    <t>عامر عدل</t>
  </si>
  <si>
    <t>عبد الله الرفاعي</t>
  </si>
  <si>
    <t>ريمي الدبش</t>
  </si>
  <si>
    <t>ساندي الغيث</t>
  </si>
  <si>
    <t>لارا الشريف</t>
  </si>
  <si>
    <t>شفاء</t>
  </si>
  <si>
    <t>ليليان ملص</t>
  </si>
  <si>
    <t>ايمان حبيب</t>
  </si>
  <si>
    <t>حمام واصل</t>
  </si>
  <si>
    <t>مرح سقر</t>
  </si>
  <si>
    <t>جورج جراده</t>
  </si>
  <si>
    <t>اسكندر</t>
  </si>
  <si>
    <t>نزار الزوكاني</t>
  </si>
  <si>
    <t>ندى عادله</t>
  </si>
  <si>
    <t>كيندا حسون</t>
  </si>
  <si>
    <t>ادهم ابو الخير</t>
  </si>
  <si>
    <t>رزان اليسقي</t>
  </si>
  <si>
    <t>ليان بيطار</t>
  </si>
  <si>
    <t>سيماء عكرم</t>
  </si>
  <si>
    <t>ديروتان</t>
  </si>
  <si>
    <t>الاء هدله</t>
  </si>
  <si>
    <t>رنيم عوض</t>
  </si>
  <si>
    <t>غازي السيد عبيد</t>
  </si>
  <si>
    <t>محمد حسين نظام</t>
  </si>
  <si>
    <t>سالي شاهين</t>
  </si>
  <si>
    <t>منى عبد الكريم</t>
  </si>
  <si>
    <t>جورجي</t>
  </si>
  <si>
    <t>كلمانس</t>
  </si>
  <si>
    <t>عهود صداقي</t>
  </si>
  <si>
    <t>لجين الداغستاني</t>
  </si>
  <si>
    <t>وائل تكله</t>
  </si>
  <si>
    <t>علي حمود</t>
  </si>
  <si>
    <t>شمس تبريز</t>
  </si>
  <si>
    <t>هيلين الشوفي</t>
  </si>
  <si>
    <t>كاظم سلوم</t>
  </si>
  <si>
    <t>اباء محاميد</t>
  </si>
  <si>
    <t>نفيسة</t>
  </si>
  <si>
    <t>احمد المصطفى</t>
  </si>
  <si>
    <t>حسين حسني</t>
  </si>
  <si>
    <t>ابو قلقل</t>
  </si>
  <si>
    <t>احمد عبدو</t>
  </si>
  <si>
    <t xml:space="preserve">رحيبه </t>
  </si>
  <si>
    <t>اماني الداود</t>
  </si>
  <si>
    <t>ايمان شيخ عمر</t>
  </si>
  <si>
    <t>بسامس</t>
  </si>
  <si>
    <t>خالد الكاتب</t>
  </si>
  <si>
    <t xml:space="preserve"> مياده</t>
  </si>
  <si>
    <t>خالد النجيب</t>
  </si>
  <si>
    <t>خوله الحاج خنيفس</t>
  </si>
  <si>
    <t xml:space="preserve">صبحه </t>
  </si>
  <si>
    <t>دعاء بوخطار</t>
  </si>
  <si>
    <t>ربا مخللاتي</t>
  </si>
  <si>
    <t>رغد الملحم النمر</t>
  </si>
  <si>
    <t>روان الطباع</t>
  </si>
  <si>
    <t>رؤى الافتريسي</t>
  </si>
  <si>
    <t>ريم الورعه</t>
  </si>
  <si>
    <t>زين العابدين الحسيني</t>
  </si>
  <si>
    <t>زينب هدله</t>
  </si>
  <si>
    <t>شوقيه</t>
  </si>
  <si>
    <t>زينة البستاني</t>
  </si>
  <si>
    <t>سدره الفيل</t>
  </si>
  <si>
    <t>سدره خليل</t>
  </si>
  <si>
    <t>علا حمود</t>
  </si>
  <si>
    <t>عمار شحاده</t>
  </si>
  <si>
    <t>راضيه</t>
  </si>
  <si>
    <t>غفران مراد</t>
  </si>
  <si>
    <t>قتيبه الغوطاني</t>
  </si>
  <si>
    <t xml:space="preserve">سراقب </t>
  </si>
  <si>
    <t>لبنى الطواح</t>
  </si>
  <si>
    <t>لمى الداود</t>
  </si>
  <si>
    <t>بيصين</t>
  </si>
  <si>
    <t>ماهر ادريس</t>
  </si>
  <si>
    <t xml:space="preserve">شيخه </t>
  </si>
  <si>
    <t>محمد رضا تللو</t>
  </si>
  <si>
    <t>محمد علي الصباغ</t>
  </si>
  <si>
    <t>محمد كيوان</t>
  </si>
  <si>
    <t>زاهية</t>
  </si>
  <si>
    <t>مرام ديوانه</t>
  </si>
  <si>
    <t>مروة كلاوي</t>
  </si>
  <si>
    <t>حارم</t>
  </si>
  <si>
    <t>مريانا عاقل</t>
  </si>
  <si>
    <t xml:space="preserve">دردارة </t>
  </si>
  <si>
    <t>مي منصور</t>
  </si>
  <si>
    <t>ناهد جابر</t>
  </si>
  <si>
    <t>نصر فرهود</t>
  </si>
  <si>
    <t>نور حيدر</t>
  </si>
  <si>
    <t>مضر</t>
  </si>
  <si>
    <t>نورا خليل</t>
  </si>
  <si>
    <t>هبه الكناني</t>
  </si>
  <si>
    <t>هيا دره</t>
  </si>
  <si>
    <t>فيوليت</t>
  </si>
  <si>
    <t>هيا سليمان</t>
  </si>
  <si>
    <t>هيلانه النصار</t>
  </si>
  <si>
    <t>وضاح الصحناوي</t>
  </si>
  <si>
    <t>يارا النصار</t>
  </si>
  <si>
    <t>يارا عثمان</t>
  </si>
  <si>
    <t>بخارست رومانيا</t>
  </si>
  <si>
    <t>مركزان</t>
  </si>
  <si>
    <t>المحروسه</t>
  </si>
  <si>
    <t>طارق الحلوه</t>
  </si>
  <si>
    <t>ام تريكيه</t>
  </si>
  <si>
    <t>مرام حسان</t>
  </si>
  <si>
    <t>عاصم الحبيس</t>
  </si>
  <si>
    <t xml:space="preserve">سعد الدين </t>
  </si>
  <si>
    <t xml:space="preserve">خربة غزالة </t>
  </si>
  <si>
    <t>فاتن علي</t>
  </si>
  <si>
    <t xml:space="preserve">حياة </t>
  </si>
  <si>
    <t>المجوي</t>
  </si>
  <si>
    <t>بيان الحاج حطاب</t>
  </si>
  <si>
    <t>حذامه</t>
  </si>
  <si>
    <t>سيف الدين عوض</t>
  </si>
  <si>
    <t>اريج الخير</t>
  </si>
  <si>
    <t>بيت جاش</t>
  </si>
  <si>
    <t>دارين عبود</t>
  </si>
  <si>
    <t>صفاء الشريف</t>
  </si>
  <si>
    <t>غيداء صالح</t>
  </si>
  <si>
    <t>فاطمة حاج خليل</t>
  </si>
  <si>
    <t>لجين النمط</t>
  </si>
  <si>
    <t>مجد القزاز</t>
  </si>
  <si>
    <t xml:space="preserve">فردوس </t>
  </si>
  <si>
    <t>كفر شمس</t>
  </si>
  <si>
    <t>نسيم سامية</t>
  </si>
  <si>
    <t>هبه الله قاسم</t>
  </si>
  <si>
    <t>هيا العلوني</t>
  </si>
  <si>
    <t>امجد الحجي</t>
  </si>
  <si>
    <t>باير</t>
  </si>
  <si>
    <t>روزه</t>
  </si>
  <si>
    <t>باسل الحسين</t>
  </si>
  <si>
    <t>جعفر جردي</t>
  </si>
  <si>
    <t>جعفر نونو</t>
  </si>
  <si>
    <t>عبد القادر طياره</t>
  </si>
  <si>
    <t xml:space="preserve">عماد الدين </t>
  </si>
  <si>
    <t>علي شحود</t>
  </si>
  <si>
    <t>وسام الشوفي</t>
  </si>
  <si>
    <t>جلنار الديري</t>
  </si>
  <si>
    <t>انوار النجم</t>
  </si>
  <si>
    <t>بشار سمندر</t>
  </si>
  <si>
    <t xml:space="preserve">شفيق </t>
  </si>
  <si>
    <t>نوفا</t>
  </si>
  <si>
    <t>فويرسات غربيه</t>
  </si>
  <si>
    <t>حلا حرفوش</t>
  </si>
  <si>
    <t>المقرمده</t>
  </si>
  <si>
    <t>خالده سويدان</t>
  </si>
  <si>
    <t xml:space="preserve">شهيرا </t>
  </si>
  <si>
    <t>طيف طوبر</t>
  </si>
  <si>
    <t>الرصيف</t>
  </si>
  <si>
    <t>ايمان ابو زور</t>
  </si>
  <si>
    <t>بسمه الكشكي</t>
  </si>
  <si>
    <t xml:space="preserve">الرقامه </t>
  </si>
  <si>
    <t>تيماء العمري</t>
  </si>
  <si>
    <t>عيسى احمد</t>
  </si>
  <si>
    <t>امل البيطار</t>
  </si>
  <si>
    <t>حامد طعمه</t>
  </si>
  <si>
    <t>دانيه شيخ البساتنه</t>
  </si>
  <si>
    <t>ديانا صالح</t>
  </si>
  <si>
    <t>رحاب المذيب</t>
  </si>
  <si>
    <t>رشا الخوص</t>
  </si>
  <si>
    <t>ساره رزق</t>
  </si>
  <si>
    <t>انعم الله</t>
  </si>
  <si>
    <t>قلبلوزة</t>
  </si>
  <si>
    <t>سما الخباز</t>
  </si>
  <si>
    <t>سناء الهبره</t>
  </si>
  <si>
    <t>عبد العزيز الاحمد</t>
  </si>
  <si>
    <t>محكان</t>
  </si>
  <si>
    <t>محمد صلاح ابو ذراع</t>
  </si>
  <si>
    <t>حسن زرزور</t>
  </si>
  <si>
    <t>كميليا</t>
  </si>
  <si>
    <t>دعاء طعمه</t>
  </si>
  <si>
    <t>رحاب ملحم</t>
  </si>
  <si>
    <t>ريم زيدان</t>
  </si>
  <si>
    <t>نيفين الطويل</t>
  </si>
  <si>
    <t>يارا اسعد</t>
  </si>
  <si>
    <t>ميادا</t>
  </si>
  <si>
    <t>الاء الخطيب</t>
  </si>
  <si>
    <t>اماره ابو حجيله</t>
  </si>
  <si>
    <t>اماني فريسان</t>
  </si>
  <si>
    <t>اميره خصروف</t>
  </si>
  <si>
    <t>سقوبين</t>
  </si>
  <si>
    <t>اميليا الدكاك</t>
  </si>
  <si>
    <t>أبو الخير</t>
  </si>
  <si>
    <t>جمانا</t>
  </si>
  <si>
    <t>ايهم تريسي</t>
  </si>
  <si>
    <t>الاء الترك</t>
  </si>
  <si>
    <t>حسين يونس</t>
  </si>
  <si>
    <t>ام التين</t>
  </si>
  <si>
    <t>حنين صالح</t>
  </si>
  <si>
    <t>ديانا بو يحيى</t>
  </si>
  <si>
    <t>شقا</t>
  </si>
  <si>
    <t>رهف حامض</t>
  </si>
  <si>
    <t>رهف هلال</t>
  </si>
  <si>
    <t>روعه القداح</t>
  </si>
  <si>
    <t>رؤى هرموش</t>
  </si>
  <si>
    <t>زبيده الابراهيم</t>
  </si>
  <si>
    <t>ساندي داود</t>
  </si>
  <si>
    <t xml:space="preserve">جرجيت </t>
  </si>
  <si>
    <t>سحر غصن</t>
  </si>
  <si>
    <t>عبد الكريم نضر</t>
  </si>
  <si>
    <t>عبيده فروه</t>
  </si>
  <si>
    <t xml:space="preserve">دمشق مشفى تشرين الجامعي </t>
  </si>
  <si>
    <t>علاء صالحه</t>
  </si>
  <si>
    <t>فاطمه جمعه</t>
  </si>
  <si>
    <t>لجين عبيسي</t>
  </si>
  <si>
    <t>محمد خالد جبلاوي</t>
  </si>
  <si>
    <t>احمد عماد</t>
  </si>
  <si>
    <t>محمد خير الحاج عبد الله</t>
  </si>
  <si>
    <t>محمد ديب الافتريسي</t>
  </si>
  <si>
    <t>محمد ريان هلال</t>
  </si>
  <si>
    <t>محمد علي بك</t>
  </si>
  <si>
    <t>مرام جاسم</t>
  </si>
  <si>
    <t>سبينه الصغرى</t>
  </si>
  <si>
    <t>نور داود</t>
  </si>
  <si>
    <t>محي</t>
  </si>
  <si>
    <t xml:space="preserve">عنايا </t>
  </si>
  <si>
    <t>نور قرقوط</t>
  </si>
  <si>
    <t>نور قريشه</t>
  </si>
  <si>
    <t>هبا الحلبي</t>
  </si>
  <si>
    <t>هبا زيدان</t>
  </si>
  <si>
    <t>هيا المصطفى</t>
  </si>
  <si>
    <t>يارا خضور</t>
  </si>
  <si>
    <t>وارد</t>
  </si>
  <si>
    <t>شعبان الغزالي</t>
  </si>
  <si>
    <t>نوره ريدان</t>
  </si>
  <si>
    <t>ابراهيم الجباوي</t>
  </si>
  <si>
    <t>احمد جمعه</t>
  </si>
  <si>
    <t xml:space="preserve">ناظم </t>
  </si>
  <si>
    <t xml:space="preserve">هامه </t>
  </si>
  <si>
    <t>احمد حيدر</t>
  </si>
  <si>
    <t>احمد سليمان</t>
  </si>
  <si>
    <t xml:space="preserve">كفر العواميد </t>
  </si>
  <si>
    <t>اديبه دركوش</t>
  </si>
  <si>
    <t xml:space="preserve">دير مقرن </t>
  </si>
  <si>
    <t>ازهار سجاع</t>
  </si>
  <si>
    <t>واكد</t>
  </si>
  <si>
    <t>الرشيده</t>
  </si>
  <si>
    <t>الماس الحليبي</t>
  </si>
  <si>
    <t>ايمان صباغ</t>
  </si>
  <si>
    <t>بتول الشائب</t>
  </si>
  <si>
    <t xml:space="preserve">كواكب </t>
  </si>
  <si>
    <t>براءه يوسف</t>
  </si>
  <si>
    <t>بشرى حجي طه الناشد</t>
  </si>
  <si>
    <t>بغدان الوز</t>
  </si>
  <si>
    <t>هزوان</t>
  </si>
  <si>
    <t>ايرينا</t>
  </si>
  <si>
    <t>جهان سفر</t>
  </si>
  <si>
    <t>دعاء المامو</t>
  </si>
  <si>
    <t>تادف</t>
  </si>
  <si>
    <t>دعاء يوسف</t>
  </si>
  <si>
    <t>راما الكنج</t>
  </si>
  <si>
    <t>كاتبة</t>
  </si>
  <si>
    <t>كفر بني</t>
  </si>
  <si>
    <t>ربا حجير</t>
  </si>
  <si>
    <t>رغده الصفدي</t>
  </si>
  <si>
    <t xml:space="preserve">زليخه </t>
  </si>
  <si>
    <t>رياض القطه</t>
  </si>
  <si>
    <t>زينب درباج</t>
  </si>
  <si>
    <t>سامر مطر</t>
  </si>
  <si>
    <t>سعيد العلي</t>
  </si>
  <si>
    <t>سناء عدره</t>
  </si>
  <si>
    <t>شروق شاهين</t>
  </si>
  <si>
    <t>صفاء الحمصي الرفاعي</t>
  </si>
  <si>
    <t>صفاء محمود</t>
  </si>
  <si>
    <t>طارق السقا</t>
  </si>
  <si>
    <t>عامر شاويش</t>
  </si>
  <si>
    <t>علي الجباوي</t>
  </si>
  <si>
    <t xml:space="preserve">صلاح </t>
  </si>
  <si>
    <t>عمار البصيري</t>
  </si>
  <si>
    <t>غفران اللحام</t>
  </si>
  <si>
    <t>قتيبه ابو شديد</t>
  </si>
  <si>
    <t xml:space="preserve">مردك </t>
  </si>
  <si>
    <t>قمر طالو</t>
  </si>
  <si>
    <t>لاميتا علي</t>
  </si>
  <si>
    <t>مادلين العلبي</t>
  </si>
  <si>
    <t>ماهر صيوح</t>
  </si>
  <si>
    <t xml:space="preserve">سانيا </t>
  </si>
  <si>
    <t xml:space="preserve">تعنيتا </t>
  </si>
  <si>
    <t>مجد سليمان</t>
  </si>
  <si>
    <t>محمد بشير عساف</t>
  </si>
  <si>
    <t>محمد عساف</t>
  </si>
  <si>
    <t>محمد عشموط</t>
  </si>
  <si>
    <t>الهبيط</t>
  </si>
  <si>
    <t>محمد علي الحلبي</t>
  </si>
  <si>
    <t>محمد علي الخليلي</t>
  </si>
  <si>
    <t xml:space="preserve">نجاح </t>
  </si>
  <si>
    <t>محمد علي داود</t>
  </si>
  <si>
    <t>مرح مصطفى</t>
  </si>
  <si>
    <t>مرفت علي</t>
  </si>
  <si>
    <t>القدموس</t>
  </si>
  <si>
    <t>مضر عدره</t>
  </si>
  <si>
    <t>منار سلامه</t>
  </si>
  <si>
    <t>معينه</t>
  </si>
  <si>
    <t>منذر المصطفى</t>
  </si>
  <si>
    <t>نهى الامير</t>
  </si>
  <si>
    <t>نور الهدى طرشه</t>
  </si>
  <si>
    <t>نورس اللباد</t>
  </si>
  <si>
    <t>عصمت</t>
  </si>
  <si>
    <t>هاشم الخطيب</t>
  </si>
  <si>
    <t>أمنه</t>
  </si>
  <si>
    <t>هاني الجراقي</t>
  </si>
  <si>
    <t>هديل الشمالي</t>
  </si>
  <si>
    <t>ميليا</t>
  </si>
  <si>
    <t>حميص</t>
  </si>
  <si>
    <t>هيا عبد الله</t>
  </si>
  <si>
    <t>وعد محمد</t>
  </si>
  <si>
    <t>يمان كيوان</t>
  </si>
  <si>
    <t>مقدمة في الصحافة</t>
  </si>
  <si>
    <t xml:space="preserve">مقدمة في الفنون  الاذاعية والسمعبصرية </t>
  </si>
  <si>
    <t xml:space="preserve">مقدمة في الاعلان </t>
  </si>
  <si>
    <t xml:space="preserve">مقدمة في العلاقات العامة </t>
  </si>
  <si>
    <t xml:space="preserve">مادة اعلامية باللغة الأجنبية (1) </t>
  </si>
  <si>
    <t>الترجمة الاعلامية (1)</t>
  </si>
  <si>
    <t xml:space="preserve">اللغة الاعلامية </t>
  </si>
  <si>
    <t xml:space="preserve">مقدمة في مناهج البحث الاعلامي </t>
  </si>
  <si>
    <t xml:space="preserve">فن الاعلان الصحفي </t>
  </si>
  <si>
    <t xml:space="preserve">الاخبار الاذاعية والتلفزيونية </t>
  </si>
  <si>
    <t xml:space="preserve">الإعلام الدولي </t>
  </si>
  <si>
    <t xml:space="preserve">التخطيط الاعلامي </t>
  </si>
  <si>
    <t xml:space="preserve">الاخراج الصحفي </t>
  </si>
  <si>
    <t>الترجمة الاعلامية  (3)</t>
  </si>
  <si>
    <t xml:space="preserve">الاخراج الاذاعي والتلفزيوني </t>
  </si>
  <si>
    <t xml:space="preserve">البرامج التعليمية والثقافية </t>
  </si>
  <si>
    <t xml:space="preserve">فن الاعلان  </t>
  </si>
  <si>
    <t xml:space="preserve">العلاقات العامة في المجال التطبيقي </t>
  </si>
  <si>
    <t xml:space="preserve">ادارة الصحف واقتصادياتها </t>
  </si>
  <si>
    <t>مادة اعلامية بلغة اجنبية (3)</t>
  </si>
  <si>
    <t xml:space="preserve">الراي العام </t>
  </si>
  <si>
    <t xml:space="preserve">تشريعات الاعلام واخلاقياته </t>
  </si>
  <si>
    <t xml:space="preserve">تكنلوجيا الاتصال والمعلومات </t>
  </si>
  <si>
    <t>الترجمة الاعلامية (2)</t>
  </si>
  <si>
    <t xml:space="preserve">التحرير الصحفي </t>
  </si>
  <si>
    <t>مادة اعلامية بلغة اجنبية (2)</t>
  </si>
  <si>
    <t xml:space="preserve">الكتابة للإذاعة والتلفزيون </t>
  </si>
  <si>
    <t xml:space="preserve">ادارة الاعلان واقتصادياته </t>
  </si>
  <si>
    <t xml:space="preserve">ادارة وتخطيط العلاقات العامة </t>
  </si>
  <si>
    <t xml:space="preserve">نظرية الاتصال </t>
  </si>
  <si>
    <t xml:space="preserve">مادة اعلامية بلغة اجنبية </t>
  </si>
  <si>
    <t xml:space="preserve">موضوع خاص في الصحافة </t>
  </si>
  <si>
    <t xml:space="preserve">الصحافة المتخصصة </t>
  </si>
  <si>
    <t>الترجمة الاعلامية  (4)</t>
  </si>
  <si>
    <t xml:space="preserve">الافلام الوثائقية والبرامج التسجيلية </t>
  </si>
  <si>
    <t xml:space="preserve">موضوع خاص في الاذاعة </t>
  </si>
  <si>
    <t xml:space="preserve">الاعلان الاذاعي والتلفزيوني </t>
  </si>
  <si>
    <t xml:space="preserve">مشروع اصدار جريدة او مجلة </t>
  </si>
  <si>
    <t xml:space="preserve">تخطيط الحملات الاعلامية </t>
  </si>
  <si>
    <t xml:space="preserve">فن العلاقات العامة </t>
  </si>
  <si>
    <t xml:space="preserve">مقدمة في الصحافة </t>
  </si>
  <si>
    <t xml:space="preserve">مادة اعلامية بلغة اجنبية (1) </t>
  </si>
  <si>
    <t xml:space="preserve">الكتابة للاذاعة والتلفزيون </t>
  </si>
  <si>
    <t xml:space="preserve">الافلام الوثائقية والبرامج التسجيلة </t>
  </si>
  <si>
    <t xml:space="preserve">مشروع اصدار جريدة اومجلة </t>
  </si>
  <si>
    <t>إستمارة طالب برنامج الإعلام الفصل الأول للعام الدراسي 2022/2021</t>
  </si>
  <si>
    <t>إرسال ملف الإستمارة (Excel ) عبر البريد الإلكتروني إلى العنوان التالي :
med.ol@hotmail.com 
ويجب أن يكون موضوع الإيميل هو الرقم الإمتحاني للطالب</t>
  </si>
  <si>
    <r>
      <t xml:space="preserve">ثم تسليم استمارة التسجيل مع إيصال المصرف إلى شؤون طلاب الإعلام - كلية الإعلام - الطابق الثالثة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</si>
  <si>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س1</t>
  </si>
  <si>
    <t>ليليان رمضان</t>
  </si>
  <si>
    <t>فيفيان</t>
  </si>
  <si>
    <t>عمان</t>
  </si>
  <si>
    <t>ساره سليمان</t>
  </si>
  <si>
    <t>محمد عبد الله</t>
  </si>
  <si>
    <t>حنان الشعار</t>
  </si>
  <si>
    <t>سميره الشوفي</t>
  </si>
  <si>
    <t>القبه</t>
  </si>
  <si>
    <t>هزار ركاب</t>
  </si>
  <si>
    <t>صباح عبد القادر</t>
  </si>
  <si>
    <t>نور الحيدر</t>
  </si>
  <si>
    <t>زهره محمينو</t>
  </si>
  <si>
    <t xml:space="preserve">الزهراء </t>
  </si>
  <si>
    <t>ايمان شبيب</t>
  </si>
  <si>
    <t>نبع الطيب</t>
  </si>
  <si>
    <t>وعد الحريري</t>
  </si>
  <si>
    <t>دانه الغريب</t>
  </si>
  <si>
    <t>محمد نذير</t>
  </si>
  <si>
    <t>دبي</t>
  </si>
  <si>
    <t>غفران حامد</t>
  </si>
  <si>
    <t>رؤى عاشور</t>
  </si>
  <si>
    <t>محمد منصور</t>
  </si>
  <si>
    <t>راشيل عبود</t>
  </si>
  <si>
    <t>ريم البيبي</t>
  </si>
  <si>
    <t>نجيده</t>
  </si>
  <si>
    <t>سلاف احمد</t>
  </si>
  <si>
    <t>عبد القادر الصالح الجاسم</t>
  </si>
  <si>
    <t>غنام</t>
  </si>
  <si>
    <t>السبخه</t>
  </si>
  <si>
    <t>وهاج النجم عزام</t>
  </si>
  <si>
    <t>خلايج</t>
  </si>
  <si>
    <t>زكريا ذيب</t>
  </si>
  <si>
    <t>حسينيه</t>
  </si>
  <si>
    <t>عبد الله حسين</t>
  </si>
  <si>
    <t>كرم محمد</t>
  </si>
  <si>
    <t>راشد</t>
  </si>
  <si>
    <t>ميادى</t>
  </si>
  <si>
    <t>عدي عيسى</t>
  </si>
  <si>
    <t>احمد القدور</t>
  </si>
  <si>
    <t>علي مخلوف</t>
  </si>
  <si>
    <t>عبد الرحمن فخري</t>
  </si>
  <si>
    <t>محمد رشدي الرهونجي</t>
  </si>
  <si>
    <t>معاذ</t>
  </si>
  <si>
    <t>محمد همام ابوجيب</t>
  </si>
  <si>
    <t>جان بول دوه جي</t>
  </si>
  <si>
    <t>المنذر الشخير</t>
  </si>
  <si>
    <t>احمد بقاعي</t>
  </si>
  <si>
    <t>محمد هعمر</t>
  </si>
  <si>
    <t>حتيته</t>
  </si>
  <si>
    <t>محمد برادعي</t>
  </si>
  <si>
    <t>ثناء بكرو</t>
  </si>
  <si>
    <t>عدي خيطو</t>
  </si>
  <si>
    <t>مهند مجيد</t>
  </si>
  <si>
    <t>صبورة</t>
  </si>
  <si>
    <t>خالد قطيمان</t>
  </si>
  <si>
    <t>محمد صفوان</t>
  </si>
  <si>
    <t>ناهده</t>
  </si>
  <si>
    <t>احمد عز الدين نعمان</t>
  </si>
  <si>
    <t>وضحه</t>
  </si>
  <si>
    <t>اصف نيوف</t>
  </si>
  <si>
    <t>كاترين الحسين</t>
  </si>
  <si>
    <t>حلا اللحام</t>
  </si>
  <si>
    <t>سامر موسى</t>
  </si>
  <si>
    <t>زهريه</t>
  </si>
  <si>
    <t>ديمه سليمان</t>
  </si>
  <si>
    <t>نيرمين زاهر</t>
  </si>
  <si>
    <t>مريم الشعبان</t>
  </si>
  <si>
    <t>حاس</t>
  </si>
  <si>
    <t>ساريما زكريا</t>
  </si>
  <si>
    <t>محمد الياس</t>
  </si>
  <si>
    <t xml:space="preserve">منبج </t>
  </si>
  <si>
    <t>كارلا الاحمد</t>
  </si>
  <si>
    <t>تماره بسمه</t>
  </si>
  <si>
    <t>شريفه</t>
  </si>
  <si>
    <t>مرام الطباع</t>
  </si>
  <si>
    <t>رؤى دولاتي</t>
  </si>
  <si>
    <t>فطمه</t>
  </si>
  <si>
    <t>بيان الحموي</t>
  </si>
  <si>
    <t>ريم جنيد</t>
  </si>
  <si>
    <t>نورا صالح</t>
  </si>
  <si>
    <t>ديمه زيتون</t>
  </si>
  <si>
    <t>رباب</t>
  </si>
  <si>
    <t>فرح كنعان</t>
  </si>
  <si>
    <t>منتهى الكيلاني</t>
  </si>
  <si>
    <t>عبد المولى</t>
  </si>
  <si>
    <t>ميمونه</t>
  </si>
  <si>
    <t>مروه الدرويش الخطيب</t>
  </si>
  <si>
    <t>علا منصور</t>
  </si>
  <si>
    <t>لانا دره</t>
  </si>
  <si>
    <t>كميل</t>
  </si>
  <si>
    <t>عائده زغيب</t>
  </si>
  <si>
    <t>نسرين سوسق</t>
  </si>
  <si>
    <t>لوسي داود</t>
  </si>
  <si>
    <t>جلال</t>
  </si>
  <si>
    <t>ايلين</t>
  </si>
  <si>
    <t>سوزان فرانز</t>
  </si>
  <si>
    <t>معرونه</t>
  </si>
  <si>
    <t>سعد رسول</t>
  </si>
  <si>
    <t>بنيان</t>
  </si>
  <si>
    <t>الحمراء</t>
  </si>
  <si>
    <t>محمد الحمد</t>
  </si>
  <si>
    <t>اوس حمد نصر</t>
  </si>
  <si>
    <t>فندي</t>
  </si>
  <si>
    <t>عمار نمر</t>
  </si>
  <si>
    <t>احمد محمود</t>
  </si>
  <si>
    <t>محمد العلي</t>
  </si>
  <si>
    <t>محمد اليحيى</t>
  </si>
  <si>
    <t>مجتبى حمزه</t>
  </si>
  <si>
    <t>محمد المحمد</t>
  </si>
  <si>
    <t>الصالحية</t>
  </si>
  <si>
    <t>روني قاروط</t>
  </si>
  <si>
    <t>برشين</t>
  </si>
  <si>
    <t>اسامه نصر</t>
  </si>
  <si>
    <t>محمد الشريف</t>
  </si>
  <si>
    <t>حسان جبري</t>
  </si>
  <si>
    <t>بدور</t>
  </si>
  <si>
    <t>ابي العلبي</t>
  </si>
  <si>
    <t>وائل مسلم</t>
  </si>
  <si>
    <t>نبال</t>
  </si>
  <si>
    <t>محمد نور السراج</t>
  </si>
  <si>
    <t>محمد اله رشي</t>
  </si>
  <si>
    <t>نارين</t>
  </si>
  <si>
    <t>اسعد نخله</t>
  </si>
  <si>
    <t>عبد الله نضر</t>
  </si>
  <si>
    <t>محمد صبحي</t>
  </si>
  <si>
    <t>صخر اللافي</t>
  </si>
  <si>
    <t>شيمه</t>
  </si>
  <si>
    <t>بادية الضمير</t>
  </si>
  <si>
    <t>محمد الصالح</t>
  </si>
  <si>
    <t>قصي سعيد</t>
  </si>
  <si>
    <t>رائد</t>
  </si>
  <si>
    <t>مهند صالح</t>
  </si>
  <si>
    <t>علاء سليمان</t>
  </si>
  <si>
    <t>فرح هديها</t>
  </si>
  <si>
    <t>لبانه علي</t>
  </si>
  <si>
    <t>نمر</t>
  </si>
  <si>
    <t>كنان خضور</t>
  </si>
  <si>
    <t>حسام غزيل</t>
  </si>
  <si>
    <t>منار مونس</t>
  </si>
  <si>
    <t>ادهم</t>
  </si>
  <si>
    <t>محمد الحمادي</t>
  </si>
  <si>
    <t>عبد القادر</t>
  </si>
  <si>
    <t>الهام طريش</t>
  </si>
  <si>
    <t>عبد الرحمن عينيه</t>
  </si>
  <si>
    <t>نور السعودي</t>
  </si>
  <si>
    <t>زينه علي</t>
  </si>
  <si>
    <t>اسيا</t>
  </si>
  <si>
    <t>نور حميدو</t>
  </si>
  <si>
    <t>محمد العلوان</t>
  </si>
  <si>
    <t>التمانعة</t>
  </si>
  <si>
    <t>ناريمان المهنا</t>
  </si>
  <si>
    <t>محمود السودي</t>
  </si>
  <si>
    <t>حسين حماده</t>
  </si>
  <si>
    <t>بتول حسينو</t>
  </si>
  <si>
    <t>هلا نصار</t>
  </si>
  <si>
    <t>بيرقدار</t>
  </si>
  <si>
    <t>سلام رعد</t>
  </si>
  <si>
    <t>محمد ساهر</t>
  </si>
  <si>
    <t>ساره مصطفى</t>
  </si>
  <si>
    <t>الين الابيض</t>
  </si>
  <si>
    <t>الاء الطنيفر</t>
  </si>
  <si>
    <t>رهف ربيع</t>
  </si>
  <si>
    <t>لين منور</t>
  </si>
  <si>
    <t>يزن ميا</t>
  </si>
  <si>
    <t>دريد</t>
  </si>
  <si>
    <t>كاسندره الشوحه</t>
  </si>
  <si>
    <t>راتب</t>
  </si>
  <si>
    <t>سعيد خليل</t>
  </si>
  <si>
    <t>ميرنا الحلبي</t>
  </si>
  <si>
    <t>لامه ارسلان</t>
  </si>
  <si>
    <t>رديف</t>
  </si>
  <si>
    <t>رنيم الحسين</t>
  </si>
  <si>
    <t>صديق</t>
  </si>
  <si>
    <t>ابراهيم اوهان</t>
  </si>
  <si>
    <t>سماح شحاداه</t>
  </si>
  <si>
    <t>عائشه السروجي</t>
  </si>
  <si>
    <t>بشرى الحمد</t>
  </si>
  <si>
    <t>غاليه الحلبي</t>
  </si>
  <si>
    <t>محمد سعيد</t>
  </si>
  <si>
    <t>حلا قارح</t>
  </si>
  <si>
    <t>ندوى</t>
  </si>
  <si>
    <t>محمد كريم الدروبي</t>
  </si>
  <si>
    <t>ثناء الابير</t>
  </si>
  <si>
    <t>بشرى بلال</t>
  </si>
  <si>
    <t>انسام ابو فخر</t>
  </si>
  <si>
    <t>اريج ملحم</t>
  </si>
  <si>
    <t>محمد الخطيب حمصي</t>
  </si>
  <si>
    <t>ديانا جديد</t>
  </si>
  <si>
    <t>الخالدية</t>
  </si>
  <si>
    <t>الفه</t>
  </si>
  <si>
    <t>تميم الحموي</t>
  </si>
  <si>
    <t>راما رضوان</t>
  </si>
  <si>
    <t>دانيه المصري</t>
  </si>
  <si>
    <t>يارا الساحلي</t>
  </si>
  <si>
    <t>محمد بواب</t>
  </si>
  <si>
    <t>محمد سالم</t>
  </si>
  <si>
    <t>محمد عمر العبد</t>
  </si>
  <si>
    <t>محمد فيصل</t>
  </si>
  <si>
    <t>باسل بلبيسي</t>
  </si>
  <si>
    <t>منتصر</t>
  </si>
  <si>
    <t>غدير</t>
  </si>
  <si>
    <t>ميرنا خلوف</t>
  </si>
  <si>
    <t>ديما بكر زهدي</t>
  </si>
  <si>
    <t>لمى السعدي</t>
  </si>
  <si>
    <t>سولافه شحاده</t>
  </si>
  <si>
    <t>غدير طعمه</t>
  </si>
  <si>
    <t>راما حتحوت</t>
  </si>
  <si>
    <t>سمر عكو</t>
  </si>
  <si>
    <t>يارا طوبجي</t>
  </si>
  <si>
    <t>لين بركات</t>
  </si>
  <si>
    <t>نديم لايقه</t>
  </si>
  <si>
    <t>قصي حمزه</t>
  </si>
  <si>
    <t>معاذ البكر</t>
  </si>
  <si>
    <t>جبا</t>
  </si>
  <si>
    <t>يحيى الرفاعي</t>
  </si>
  <si>
    <t>فاتن خطاب</t>
  </si>
  <si>
    <t>نوره المحمد</t>
  </si>
  <si>
    <t>نورهان شحادي</t>
  </si>
  <si>
    <t>صبوره</t>
  </si>
  <si>
    <t>ملهم الصالح</t>
  </si>
  <si>
    <t>محمد بنيان</t>
  </si>
  <si>
    <t>مها بهاء الدين</t>
  </si>
  <si>
    <t>رهف شعبان</t>
  </si>
  <si>
    <t>احمد ماهر</t>
  </si>
  <si>
    <t>ايملي مقبعه</t>
  </si>
  <si>
    <t>نور الحاج صالح سليمان</t>
  </si>
  <si>
    <t>لين دره</t>
  </si>
  <si>
    <t>بتول الطباع</t>
  </si>
  <si>
    <t>بريفان باكير</t>
  </si>
  <si>
    <t>ماسه مزاحم</t>
  </si>
  <si>
    <t>محمد يزن الخطيب</t>
  </si>
  <si>
    <t>جوليانا اسد</t>
  </si>
  <si>
    <t>كامل</t>
  </si>
  <si>
    <t>تلتيتا</t>
  </si>
  <si>
    <t>الهيجاء الزرازره</t>
  </si>
  <si>
    <t>نيرمين موصللي</t>
  </si>
  <si>
    <t>اريج الحصري</t>
  </si>
  <si>
    <t>ريما الفتيح</t>
  </si>
  <si>
    <t>ساره النايف</t>
  </si>
  <si>
    <t>روان التت</t>
  </si>
  <si>
    <t>مريم المصري</t>
  </si>
  <si>
    <t>نوراي شدود</t>
  </si>
  <si>
    <t>زينب يوسف</t>
  </si>
  <si>
    <t>عبير حسن</t>
  </si>
  <si>
    <t>طارق الخياط</t>
  </si>
  <si>
    <t>شمس الدين مقلي</t>
  </si>
  <si>
    <t>وسيم البيك</t>
  </si>
  <si>
    <t>عمار بليق</t>
  </si>
  <si>
    <t>محمد طاهر اليبرودي</t>
  </si>
  <si>
    <t>محمد الحاج بدران</t>
  </si>
  <si>
    <t>فايز حبوش</t>
  </si>
  <si>
    <t>محمود صوان</t>
  </si>
  <si>
    <t xml:space="preserve"> اللاذقيه</t>
  </si>
  <si>
    <t>حفيضة  شحادة</t>
  </si>
  <si>
    <t xml:space="preserve">تركية </t>
  </si>
  <si>
    <t>اروى ابراهيم</t>
  </si>
  <si>
    <t xml:space="preserve"> المبعوجه</t>
  </si>
  <si>
    <t xml:space="preserve"> دمشق</t>
  </si>
  <si>
    <t>هنادي سنقر</t>
  </si>
  <si>
    <t xml:space="preserve"> يبرود</t>
  </si>
  <si>
    <t>دانا  عبد الباقي</t>
  </si>
  <si>
    <t>ريما حمزه</t>
  </si>
  <si>
    <t xml:space="preserve"> السويداء</t>
  </si>
  <si>
    <t>دعد طيبي</t>
  </si>
  <si>
    <t xml:space="preserve"> الرقة</t>
  </si>
  <si>
    <t>روان  سلامة</t>
  </si>
  <si>
    <t xml:space="preserve">رستم </t>
  </si>
  <si>
    <t>ريمة</t>
  </si>
  <si>
    <t>اشرفية</t>
  </si>
  <si>
    <t>عليه العلي</t>
  </si>
  <si>
    <t xml:space="preserve"> مزرعه شاهين</t>
  </si>
  <si>
    <t>رغداء هنون</t>
  </si>
  <si>
    <t>خولة موسى</t>
  </si>
  <si>
    <t>مديحة كنعان</t>
  </si>
  <si>
    <t>سميرة</t>
  </si>
  <si>
    <t>مريم جمعه</t>
  </si>
  <si>
    <t xml:space="preserve"> حوش عرب</t>
  </si>
  <si>
    <t>حياة عاقل</t>
  </si>
  <si>
    <t>نعيمه ابوحامد</t>
  </si>
  <si>
    <t>الياس  السمارة</t>
  </si>
  <si>
    <t xml:space="preserve">ميساء </t>
  </si>
  <si>
    <t>ملك ادريس</t>
  </si>
  <si>
    <t xml:space="preserve"> تلسنون</t>
  </si>
  <si>
    <t>حسينه الكدرو الحماده</t>
  </si>
  <si>
    <t xml:space="preserve"> الخميسيه</t>
  </si>
  <si>
    <t>دعاء سلامة</t>
  </si>
  <si>
    <t>سهير حليمة</t>
  </si>
  <si>
    <t xml:space="preserve"> يرموك</t>
  </si>
  <si>
    <t>ديما  عبيد</t>
  </si>
  <si>
    <t>عليا حسن</t>
  </si>
  <si>
    <t xml:space="preserve"> مساكن السيده زينب</t>
  </si>
  <si>
    <t>رشا  دسوقي</t>
  </si>
  <si>
    <t>رؤها</t>
  </si>
  <si>
    <t>ميسون ابو كرم</t>
  </si>
  <si>
    <t>رويده اليحيى</t>
  </si>
  <si>
    <t xml:space="preserve">فاديا </t>
  </si>
  <si>
    <t>امينه محمد العيسى</t>
  </si>
  <si>
    <t xml:space="preserve"> سفلانية</t>
  </si>
  <si>
    <t xml:space="preserve"> بزاعه</t>
  </si>
  <si>
    <t>رولا ابراهيم</t>
  </si>
  <si>
    <t xml:space="preserve"> نوى</t>
  </si>
  <si>
    <t>لينا الدلال</t>
  </si>
  <si>
    <t xml:space="preserve">انس عليان تبلو </t>
  </si>
  <si>
    <t xml:space="preserve">ايمن </t>
  </si>
  <si>
    <t>آمنه ابو روميه السعدي</t>
  </si>
  <si>
    <t xml:space="preserve"> غباغب</t>
  </si>
  <si>
    <t xml:space="preserve">هويدا </t>
  </si>
  <si>
    <t>أنوار عبد المالك</t>
  </si>
  <si>
    <t>هديه سوسق</t>
  </si>
  <si>
    <t xml:space="preserve"> التل</t>
  </si>
  <si>
    <t>ورده حميده</t>
  </si>
  <si>
    <t>رويده المنصور</t>
  </si>
  <si>
    <t xml:space="preserve"> تبنه</t>
  </si>
  <si>
    <t xml:space="preserve"> اللاذقية</t>
  </si>
  <si>
    <t>شيماء الخليل  الجلد</t>
  </si>
  <si>
    <t>عائشه نتوف</t>
  </si>
  <si>
    <t xml:space="preserve"> معضميه</t>
  </si>
  <si>
    <t>ليلى حسن</t>
  </si>
  <si>
    <t xml:space="preserve"> جبله</t>
  </si>
  <si>
    <t>فطوم عز الدين العقباني</t>
  </si>
  <si>
    <t>أميره بلول</t>
  </si>
  <si>
    <t xml:space="preserve"> مشفى دوما</t>
  </si>
  <si>
    <t>عليا المغربي</t>
  </si>
  <si>
    <t xml:space="preserve"> حبران</t>
  </si>
  <si>
    <t>لبانة صالح</t>
  </si>
  <si>
    <t>حسنه اسماعيل</t>
  </si>
  <si>
    <t>محمد الموسى</t>
  </si>
  <si>
    <t>رشيدية</t>
  </si>
  <si>
    <t>محمدعلي موسى</t>
  </si>
  <si>
    <t>منى باكير</t>
  </si>
  <si>
    <t xml:space="preserve"> زملكا</t>
  </si>
  <si>
    <t>منى النحلاوي</t>
  </si>
  <si>
    <t>غزوه عباس</t>
  </si>
  <si>
    <t xml:space="preserve">هنديه </t>
  </si>
  <si>
    <t xml:space="preserve"> الكسوه</t>
  </si>
  <si>
    <t>ملكه شموط</t>
  </si>
  <si>
    <t xml:space="preserve">بسمه </t>
  </si>
  <si>
    <t>غادة حسين</t>
  </si>
  <si>
    <t xml:space="preserve"> الفوعة</t>
  </si>
  <si>
    <t>عائشة رشدان</t>
  </si>
  <si>
    <t>أحلام جمعه</t>
  </si>
  <si>
    <t>زينب شيخ محمد</t>
  </si>
  <si>
    <t xml:space="preserve"> المغاير</t>
  </si>
  <si>
    <t xml:space="preserve">غفران </t>
  </si>
  <si>
    <t xml:space="preserve"> دير شميل</t>
  </si>
  <si>
    <t xml:space="preserve">خولة </t>
  </si>
  <si>
    <t xml:space="preserve"> احمد عبد الله</t>
  </si>
  <si>
    <t>انصاف امونه</t>
  </si>
  <si>
    <t xml:space="preserve"> معربا</t>
  </si>
  <si>
    <t>رانيا ابو رقيبه</t>
  </si>
  <si>
    <t>فطيم العقله</t>
  </si>
  <si>
    <t xml:space="preserve"> الحميديه</t>
  </si>
  <si>
    <t>الغدير عبدالله</t>
  </si>
  <si>
    <t>هيام ابراهيم</t>
  </si>
  <si>
    <t xml:space="preserve"> قدسيا</t>
  </si>
  <si>
    <t>ابتسام العلي</t>
  </si>
  <si>
    <t xml:space="preserve"> عين التينه</t>
  </si>
  <si>
    <t>إيمان نوري</t>
  </si>
  <si>
    <t>غصون بشللي</t>
  </si>
  <si>
    <t>أديل حسين</t>
  </si>
  <si>
    <t>أديبه اسمندر</t>
  </si>
  <si>
    <t xml:space="preserve"> الحتان</t>
  </si>
  <si>
    <t>صفاء ديب</t>
  </si>
  <si>
    <t>حنان ابراهيم</t>
  </si>
  <si>
    <t xml:space="preserve"> فروخية</t>
  </si>
  <si>
    <t>بهاء النجار</t>
  </si>
  <si>
    <t xml:space="preserve"> العين</t>
  </si>
  <si>
    <t>فاطمه خصابه</t>
  </si>
  <si>
    <t xml:space="preserve"> كودنه</t>
  </si>
  <si>
    <t>يامين احمد</t>
  </si>
  <si>
    <t xml:space="preserve"> عين الشمس</t>
  </si>
  <si>
    <t>نظيره اسماعيل</t>
  </si>
  <si>
    <t xml:space="preserve"> راس العين</t>
  </si>
  <si>
    <t xml:space="preserve"> حمص</t>
  </si>
  <si>
    <t>انتصار خليفه</t>
  </si>
  <si>
    <t>مها زين</t>
  </si>
  <si>
    <t xml:space="preserve"> حلب</t>
  </si>
  <si>
    <t>باسمه ابو داوود</t>
  </si>
  <si>
    <t>منى يوسف</t>
  </si>
  <si>
    <t>أمل سنكاوي</t>
  </si>
  <si>
    <t xml:space="preserve"> الجسر</t>
  </si>
  <si>
    <t>ايمان حلواني</t>
  </si>
  <si>
    <t xml:space="preserve"> مخيم اليرموك</t>
  </si>
  <si>
    <t>دعاء الابراهيم العكله</t>
  </si>
  <si>
    <t>سعاد السلطي</t>
  </si>
  <si>
    <t>منال عرفات</t>
  </si>
  <si>
    <t xml:space="preserve"> دوما</t>
  </si>
  <si>
    <t>مؤيد</t>
  </si>
  <si>
    <t>ورود أبوشاهين</t>
  </si>
  <si>
    <t xml:space="preserve">رزان  ناصر </t>
  </si>
  <si>
    <t xml:space="preserve">محمد عدنان </t>
  </si>
  <si>
    <t>قملر</t>
  </si>
  <si>
    <t>ليلى سكري</t>
  </si>
  <si>
    <t>هدى الابراهيم</t>
  </si>
  <si>
    <t>دعد سليمان</t>
  </si>
  <si>
    <t>سميره الناصر</t>
  </si>
  <si>
    <t xml:space="preserve"> اصيله</t>
  </si>
  <si>
    <t xml:space="preserve">اليسار </t>
  </si>
  <si>
    <t xml:space="preserve"> حب نمره</t>
  </si>
  <si>
    <t>سهر بركات</t>
  </si>
  <si>
    <t>سكيه القاق</t>
  </si>
  <si>
    <t xml:space="preserve"> جرمانا</t>
  </si>
  <si>
    <t xml:space="preserve">اسما </t>
  </si>
  <si>
    <t>سوسن صقر</t>
  </si>
  <si>
    <t>راغدة حمدان</t>
  </si>
  <si>
    <t xml:space="preserve"> مغر المير</t>
  </si>
  <si>
    <t>حسنيه ربيعه</t>
  </si>
  <si>
    <t>حرية معري</t>
  </si>
  <si>
    <t xml:space="preserve"> حماه</t>
  </si>
  <si>
    <t>عبير المحمود</t>
  </si>
  <si>
    <t>صبا  اسماعيل</t>
  </si>
  <si>
    <t xml:space="preserve">رداح </t>
  </si>
  <si>
    <t xml:space="preserve"> سلميه</t>
  </si>
  <si>
    <t>عبد الرحمن  المذيب</t>
  </si>
  <si>
    <t xml:space="preserve">اسمهان </t>
  </si>
  <si>
    <t>وحيده بكري</t>
  </si>
  <si>
    <t xml:space="preserve"> غصم</t>
  </si>
  <si>
    <t>علا  ميا</t>
  </si>
  <si>
    <t>خلود عامر</t>
  </si>
  <si>
    <t xml:space="preserve"> قلعه جندل</t>
  </si>
  <si>
    <t>غاده العبود الصالح</t>
  </si>
  <si>
    <t>صبريه شلهوم</t>
  </si>
  <si>
    <t>غازيه محمد</t>
  </si>
  <si>
    <t>عفاف البربور</t>
  </si>
  <si>
    <t xml:space="preserve"> سبها</t>
  </si>
  <si>
    <t>منال طالب</t>
  </si>
  <si>
    <t xml:space="preserve"> جديده الوادي</t>
  </si>
  <si>
    <t>محمد سمير</t>
  </si>
  <si>
    <t>رؤى الشيخ علي</t>
  </si>
  <si>
    <t>رزان الحمصي</t>
  </si>
  <si>
    <t>لميس  عيروط</t>
  </si>
  <si>
    <t>ليدا ابوزيدان</t>
  </si>
  <si>
    <t>غاده ابو مغضب</t>
  </si>
  <si>
    <t xml:space="preserve"> بنغازي</t>
  </si>
  <si>
    <t>نعيمه الخليل</t>
  </si>
  <si>
    <t xml:space="preserve"> ابو راسين</t>
  </si>
  <si>
    <t>ماري  محمد</t>
  </si>
  <si>
    <t>ماريا صالحة</t>
  </si>
  <si>
    <t>مياده عليان</t>
  </si>
  <si>
    <t>زاهيه حسين</t>
  </si>
  <si>
    <t xml:space="preserve"> الدي</t>
  </si>
  <si>
    <t>رجاء خشان</t>
  </si>
  <si>
    <t xml:space="preserve">مجد  حسن </t>
  </si>
  <si>
    <t>محمد يزن البارودي</t>
  </si>
  <si>
    <t>مريم الزحيلي</t>
  </si>
  <si>
    <t>محمد خير  الاحمد</t>
  </si>
  <si>
    <t>شيخ مسكين</t>
  </si>
  <si>
    <t>يسرى مصري سرية</t>
  </si>
  <si>
    <t xml:space="preserve"> ادلب</t>
  </si>
  <si>
    <t>مروه فاضل</t>
  </si>
  <si>
    <t>عليا المصطفى</t>
  </si>
  <si>
    <t xml:space="preserve"> قطنا</t>
  </si>
  <si>
    <t>هبه جدعان</t>
  </si>
  <si>
    <t>منصورة</t>
  </si>
  <si>
    <t>فاتن يزبك</t>
  </si>
  <si>
    <t xml:space="preserve">روزه </t>
  </si>
  <si>
    <t xml:space="preserve"> مصياف</t>
  </si>
  <si>
    <t>منا ابراهيم</t>
  </si>
  <si>
    <t xml:space="preserve">منال </t>
  </si>
  <si>
    <t>هديل وردة</t>
  </si>
  <si>
    <t>صباح عبد الحميد</t>
  </si>
  <si>
    <t xml:space="preserve"> بلي</t>
  </si>
  <si>
    <t>سعدا دغيم</t>
  </si>
  <si>
    <t xml:space="preserve"> سميكه</t>
  </si>
  <si>
    <t>سمر رستم</t>
  </si>
  <si>
    <t xml:space="preserve"> الكامليه</t>
  </si>
  <si>
    <t>اعتدال صقور</t>
  </si>
  <si>
    <t>سعاد خلوف</t>
  </si>
  <si>
    <t xml:space="preserve">ريما </t>
  </si>
  <si>
    <t>هناء ابراهيم</t>
  </si>
  <si>
    <t xml:space="preserve"> ديماس</t>
  </si>
  <si>
    <t>فاطمه عويد</t>
  </si>
  <si>
    <t xml:space="preserve">ربى </t>
  </si>
  <si>
    <t xml:space="preserve"> النبك</t>
  </si>
  <si>
    <t>خضره علي</t>
  </si>
  <si>
    <t>فاطمه الأحمد</t>
  </si>
  <si>
    <t xml:space="preserve"> باب الطاقه</t>
  </si>
  <si>
    <t>أحمد نور محمد</t>
  </si>
  <si>
    <t>دلال سماحه</t>
  </si>
  <si>
    <t xml:space="preserve"> ابو فرج</t>
  </si>
  <si>
    <t>كوثر شعبان</t>
  </si>
  <si>
    <t xml:space="preserve"> طرطوس</t>
  </si>
  <si>
    <t>ملكية</t>
  </si>
  <si>
    <t>أسماء علي</t>
  </si>
  <si>
    <t>شيخه علي</t>
  </si>
  <si>
    <t>اكرام الكسابره</t>
  </si>
  <si>
    <t>خالديه العطار</t>
  </si>
  <si>
    <t xml:space="preserve"> الحراك</t>
  </si>
  <si>
    <t>ربى الحاج</t>
  </si>
  <si>
    <t xml:space="preserve">الهام </t>
  </si>
  <si>
    <t xml:space="preserve">سلافة </t>
  </si>
  <si>
    <t>أمل كنعان</t>
  </si>
  <si>
    <t>أسماء بحصاص</t>
  </si>
  <si>
    <t>أملي جزايرلي</t>
  </si>
  <si>
    <t>صفاء الجوايره</t>
  </si>
  <si>
    <t xml:space="preserve"> امريكا نيبراسكا</t>
  </si>
  <si>
    <t xml:space="preserve">عيده </t>
  </si>
  <si>
    <t xml:space="preserve"> سنديانه</t>
  </si>
  <si>
    <t>احمد ضياء</t>
  </si>
  <si>
    <t>اية يوسف</t>
  </si>
  <si>
    <t>راجي</t>
  </si>
  <si>
    <t>خديجه سعد الدين</t>
  </si>
  <si>
    <t>نجاح العلي</t>
  </si>
  <si>
    <t xml:space="preserve"> ديرالزور</t>
  </si>
  <si>
    <t>منى الخطيب</t>
  </si>
  <si>
    <t xml:space="preserve"> خان ارنبه</t>
  </si>
  <si>
    <t>ربيعه يوسف</t>
  </si>
  <si>
    <t xml:space="preserve"> درعا</t>
  </si>
  <si>
    <t>سها دبي</t>
  </si>
  <si>
    <t>حسين عبدالنبي</t>
  </si>
  <si>
    <t>ملكة عبدالنبي</t>
  </si>
  <si>
    <t xml:space="preserve"> سرغايا</t>
  </si>
  <si>
    <t>كلودين عمران</t>
  </si>
  <si>
    <t>عوفه طالب</t>
  </si>
  <si>
    <t xml:space="preserve"> سبينه</t>
  </si>
  <si>
    <t>زهرة الغندور</t>
  </si>
  <si>
    <t>عاروسه المحمد</t>
  </si>
  <si>
    <t>عين العرب</t>
  </si>
  <si>
    <t xml:space="preserve">سهام </t>
  </si>
  <si>
    <t xml:space="preserve"> مليحة العطش</t>
  </si>
  <si>
    <t>راما عبارة</t>
  </si>
  <si>
    <t>زبيدة</t>
  </si>
  <si>
    <t>ريم حامد</t>
  </si>
  <si>
    <t>رسميه زعتر</t>
  </si>
  <si>
    <t>امان قربيصة</t>
  </si>
  <si>
    <t xml:space="preserve"> قطيفة</t>
  </si>
  <si>
    <t xml:space="preserve">زبيده </t>
  </si>
  <si>
    <t>وداد حلاق</t>
  </si>
  <si>
    <t>سناء الدبش</t>
  </si>
  <si>
    <t xml:space="preserve">سعاد </t>
  </si>
  <si>
    <t>امنه سيف</t>
  </si>
  <si>
    <t>جمانه عبدالقادر</t>
  </si>
  <si>
    <t xml:space="preserve"> داريا</t>
  </si>
  <si>
    <t>مريم الحلبي</t>
  </si>
  <si>
    <t xml:space="preserve"> جبعدين</t>
  </si>
  <si>
    <t>ساره  الكنج</t>
  </si>
  <si>
    <t>نهيدة</t>
  </si>
  <si>
    <t>ساره  النابلسي</t>
  </si>
  <si>
    <t>حنان النقيب</t>
  </si>
  <si>
    <t>امال الصالح</t>
  </si>
  <si>
    <t xml:space="preserve"> غزيله</t>
  </si>
  <si>
    <t xml:space="preserve">سماح الفلاح </t>
  </si>
  <si>
    <t>عيدة</t>
  </si>
  <si>
    <t>سهير  القطيش</t>
  </si>
  <si>
    <t>أسما شيخ بوزان</t>
  </si>
  <si>
    <t xml:space="preserve"> خراب عشق</t>
  </si>
  <si>
    <t>عريفه يوسف</t>
  </si>
  <si>
    <t xml:space="preserve"> الحجر الاسود</t>
  </si>
  <si>
    <t>شيرين  علي</t>
  </si>
  <si>
    <t>ضحية</t>
  </si>
  <si>
    <t xml:space="preserve">البوكمال </t>
  </si>
  <si>
    <t>عبدالغفور العر</t>
  </si>
  <si>
    <t>خديجه العر</t>
  </si>
  <si>
    <t>عبد الناصر  عثمان</t>
  </si>
  <si>
    <t>نادرة</t>
  </si>
  <si>
    <t>غصون منصور</t>
  </si>
  <si>
    <t xml:space="preserve"> الشماميس</t>
  </si>
  <si>
    <t xml:space="preserve">زهرة </t>
  </si>
  <si>
    <t>السيدة زينيب</t>
  </si>
  <si>
    <t>ريما الحموي</t>
  </si>
  <si>
    <t>عالي دثار</t>
  </si>
  <si>
    <t>زكريات حبيب</t>
  </si>
  <si>
    <t>ختام الفتيح</t>
  </si>
  <si>
    <t xml:space="preserve"> رقه</t>
  </si>
  <si>
    <t>نسب وسوف</t>
  </si>
  <si>
    <t>مفيدة</t>
  </si>
  <si>
    <t>محمد سامر</t>
  </si>
  <si>
    <t>سوزان الحلبي</t>
  </si>
  <si>
    <t>رانيه عثمان</t>
  </si>
  <si>
    <t xml:space="preserve"> قامشلي</t>
  </si>
  <si>
    <t>انعام الخطيب</t>
  </si>
  <si>
    <t xml:space="preserve"> البصيرة</t>
  </si>
  <si>
    <t>هاله ابوشاهين</t>
  </si>
  <si>
    <t xml:space="preserve">فيحاء </t>
  </si>
  <si>
    <t xml:space="preserve"> عرب الملك جركس</t>
  </si>
  <si>
    <t>لينا رفاعه</t>
  </si>
  <si>
    <t>باديه رفاعه</t>
  </si>
  <si>
    <t>زينب الحليبي</t>
  </si>
  <si>
    <t xml:space="preserve"> الرياض</t>
  </si>
  <si>
    <t xml:space="preserve"> حميميم</t>
  </si>
  <si>
    <t>سندس علوش</t>
  </si>
  <si>
    <t>مايا بركة</t>
  </si>
  <si>
    <t xml:space="preserve">نسيب </t>
  </si>
  <si>
    <t>محمد يزن الجاموس</t>
  </si>
  <si>
    <t>زهره الشحادات</t>
  </si>
  <si>
    <t xml:space="preserve"> داعل</t>
  </si>
  <si>
    <t>تغريد صافي</t>
  </si>
  <si>
    <t xml:space="preserve"> سلحب</t>
  </si>
  <si>
    <t>فاتن عريشة</t>
  </si>
  <si>
    <t>ابتسام الشرع</t>
  </si>
  <si>
    <t xml:space="preserve"> الشجره</t>
  </si>
  <si>
    <t>علاء</t>
  </si>
  <si>
    <t>سمية</t>
  </si>
  <si>
    <t>حنيفه سنوبر</t>
  </si>
  <si>
    <t>حسن خراطه</t>
  </si>
  <si>
    <t xml:space="preserve"> بدا</t>
  </si>
  <si>
    <t>نصري</t>
  </si>
  <si>
    <t>غاده عباس</t>
  </si>
  <si>
    <t>جميله حافظ</t>
  </si>
  <si>
    <t xml:space="preserve"> سعسع</t>
  </si>
  <si>
    <t>زينه عثمان</t>
  </si>
  <si>
    <t xml:space="preserve"> بيت جن</t>
  </si>
  <si>
    <t>سهيله عرابي</t>
  </si>
  <si>
    <t xml:space="preserve"> خان ارنبة</t>
  </si>
  <si>
    <t>محمدماهر</t>
  </si>
  <si>
    <t>منى الدولتلي</t>
  </si>
  <si>
    <t xml:space="preserve"> الضمير</t>
  </si>
  <si>
    <t>مروة لعجال</t>
  </si>
  <si>
    <t xml:space="preserve">روضه </t>
  </si>
  <si>
    <t xml:space="preserve"> معرين</t>
  </si>
  <si>
    <t>حميده الاخرس</t>
  </si>
  <si>
    <t xml:space="preserve">سائده </t>
  </si>
  <si>
    <t>هند محجوب</t>
  </si>
  <si>
    <t>خلود بدران</t>
  </si>
  <si>
    <t>مها سمعان</t>
  </si>
  <si>
    <t>روكسين جوهر</t>
  </si>
  <si>
    <t>ناديا ابو حسين</t>
  </si>
  <si>
    <t>رابعه الرفاعي</t>
  </si>
  <si>
    <t>رقيه سلامه</t>
  </si>
  <si>
    <t>عمران</t>
  </si>
  <si>
    <t>وصفيه شداد</t>
  </si>
  <si>
    <t xml:space="preserve"> عسال الورد</t>
  </si>
  <si>
    <t>أمل عبد الله</t>
  </si>
  <si>
    <t>نسرين مصري</t>
  </si>
  <si>
    <t>احلام معنا</t>
  </si>
  <si>
    <t xml:space="preserve"> يحمور</t>
  </si>
  <si>
    <t>سميحة موسى</t>
  </si>
  <si>
    <t xml:space="preserve">هلا </t>
  </si>
  <si>
    <t>زينب اسماعيل</t>
  </si>
  <si>
    <t>ثناء يوسف</t>
  </si>
  <si>
    <t>منى الخليل</t>
  </si>
  <si>
    <t xml:space="preserve">نديمه </t>
  </si>
  <si>
    <t xml:space="preserve"> الكركيت</t>
  </si>
  <si>
    <t>سفيره ابراهيم</t>
  </si>
  <si>
    <t xml:space="preserve"> الكنيسه</t>
  </si>
  <si>
    <t xml:space="preserve">وجيهة </t>
  </si>
  <si>
    <t xml:space="preserve"> قبر الست</t>
  </si>
  <si>
    <t>يارا الأسعد</t>
  </si>
  <si>
    <t>خالدية الأسعد</t>
  </si>
  <si>
    <t xml:space="preserve"> أريحا</t>
  </si>
  <si>
    <t>هند درباك</t>
  </si>
  <si>
    <t xml:space="preserve"> الرقه</t>
  </si>
  <si>
    <t>ريمه حسن</t>
  </si>
  <si>
    <t>سناء ابودياب</t>
  </si>
  <si>
    <t xml:space="preserve"> حصين البحر</t>
  </si>
  <si>
    <t>انيسه شاهين</t>
  </si>
  <si>
    <t>فتنه بازغلان</t>
  </si>
  <si>
    <t>ايمن  اباظة</t>
  </si>
  <si>
    <t xml:space="preserve">الهام عبد الرحيم </t>
  </si>
  <si>
    <t>ثمينه علي</t>
  </si>
  <si>
    <t xml:space="preserve"> </t>
  </si>
  <si>
    <t xml:space="preserve"> السيده زينب</t>
  </si>
  <si>
    <t>ألين علي</t>
  </si>
  <si>
    <t>حياة حسن</t>
  </si>
  <si>
    <t xml:space="preserve"> جبلة</t>
  </si>
  <si>
    <t>شفيقه بحصاص</t>
  </si>
  <si>
    <t xml:space="preserve"> اشرفيه صحنايا</t>
  </si>
  <si>
    <t>وداد الدكاك</t>
  </si>
  <si>
    <t xml:space="preserve"> الميادين</t>
  </si>
  <si>
    <t>ميس ابو شام</t>
  </si>
  <si>
    <t xml:space="preserve">شذا </t>
  </si>
  <si>
    <t xml:space="preserve"> ببيلا</t>
  </si>
  <si>
    <t>فاتن الشلبي</t>
  </si>
  <si>
    <t xml:space="preserve">نجوى </t>
  </si>
  <si>
    <t>سوزان زعيم</t>
  </si>
  <si>
    <t>يارا  بالي</t>
  </si>
  <si>
    <t>هلا سعدالدين</t>
  </si>
  <si>
    <t>فاتن قويدر</t>
  </si>
  <si>
    <t>انفصال المهنا</t>
  </si>
  <si>
    <t>خضرة معتوق</t>
  </si>
  <si>
    <t xml:space="preserve">فهد </t>
  </si>
  <si>
    <t>الهام حسون</t>
  </si>
  <si>
    <t>إناس بازالله</t>
  </si>
  <si>
    <t>وفاء بازالله</t>
  </si>
  <si>
    <t>ميلاد أبو سليم</t>
  </si>
  <si>
    <t xml:space="preserve">هيفاء </t>
  </si>
  <si>
    <t>الهام العقباني</t>
  </si>
  <si>
    <t xml:space="preserve"> القصير</t>
  </si>
  <si>
    <t>هيام العبد الله</t>
  </si>
  <si>
    <t xml:space="preserve"> البطيحه دوما</t>
  </si>
  <si>
    <t>ديبه السيدمحمود</t>
  </si>
  <si>
    <t>وفاء ربيع</t>
  </si>
  <si>
    <t xml:space="preserve"> عدرا المدينة العماليه</t>
  </si>
  <si>
    <t>إسراء جوعانه</t>
  </si>
  <si>
    <t>سعاد المدني</t>
  </si>
  <si>
    <t xml:space="preserve">عبد الرؤوف </t>
  </si>
  <si>
    <t>خديجه كمال الدين</t>
  </si>
  <si>
    <t>عبير عامر</t>
  </si>
  <si>
    <t>امال عطا الله</t>
  </si>
  <si>
    <t>فاطمه محمد</t>
  </si>
  <si>
    <t>نهاد عيسى صبيح</t>
  </si>
  <si>
    <t xml:space="preserve"> ازرع</t>
  </si>
  <si>
    <t xml:space="preserve"> معضمية</t>
  </si>
  <si>
    <t>ديالا  هلال</t>
  </si>
  <si>
    <t>ندوة</t>
  </si>
  <si>
    <t>تغريد  الجلاد</t>
  </si>
  <si>
    <t>رنا مكاكي</t>
  </si>
  <si>
    <t xml:space="preserve"> صحنايا</t>
  </si>
  <si>
    <t>زينيب ابراهيم</t>
  </si>
  <si>
    <t>باسمة</t>
  </si>
  <si>
    <t>لينا اسماعيل</t>
  </si>
  <si>
    <t xml:space="preserve"> سلمية</t>
  </si>
  <si>
    <t>كيندا عبدالله</t>
  </si>
  <si>
    <t xml:space="preserve">يازي </t>
  </si>
  <si>
    <t xml:space="preserve"> القامشلي</t>
  </si>
  <si>
    <t>امونه الشحادات</t>
  </si>
  <si>
    <t xml:space="preserve"> الصنمين</t>
  </si>
  <si>
    <t>زهراء المرعشلي</t>
  </si>
  <si>
    <t>فاطمه ابراهيم</t>
  </si>
  <si>
    <t>شذى القضماني</t>
  </si>
  <si>
    <t>زينب الشلح</t>
  </si>
  <si>
    <t>خالد  عيسى</t>
  </si>
  <si>
    <t>عبيدة</t>
  </si>
  <si>
    <t xml:space="preserve">قارة </t>
  </si>
  <si>
    <t>اسمهان احمد</t>
  </si>
  <si>
    <t xml:space="preserve"> ابتله</t>
  </si>
  <si>
    <t>رائده الشاطر</t>
  </si>
  <si>
    <t xml:space="preserve"> ريمة اللحف</t>
  </si>
  <si>
    <t>فتاه فاعور</t>
  </si>
  <si>
    <t xml:space="preserve"> قرين</t>
  </si>
  <si>
    <t>وفاء نصار</t>
  </si>
  <si>
    <t>مريم عبد الله</t>
  </si>
  <si>
    <t>رؤى  حسن</t>
  </si>
  <si>
    <t>رويدة</t>
  </si>
  <si>
    <t>أيه الله قداح</t>
  </si>
  <si>
    <t>نور الهدى الكردي</t>
  </si>
  <si>
    <t>غزل ابو حمزة</t>
  </si>
  <si>
    <t xml:space="preserve">ريتا </t>
  </si>
  <si>
    <t>علي  نصر</t>
  </si>
  <si>
    <t xml:space="preserve">مبعوجة </t>
  </si>
  <si>
    <t>ايمان مرشد</t>
  </si>
  <si>
    <t>اسماء فريجة</t>
  </si>
  <si>
    <t>رويدة حمد</t>
  </si>
  <si>
    <t>حنان العلي</t>
  </si>
  <si>
    <t>نانسي  الحلاق</t>
  </si>
  <si>
    <t>بثينه البزره</t>
  </si>
  <si>
    <t>ريمه المصري</t>
  </si>
  <si>
    <t>بشرى  عنعن</t>
  </si>
  <si>
    <t>كوبا</t>
  </si>
  <si>
    <t>لينا الطيان</t>
  </si>
  <si>
    <t>ميراث رسلان</t>
  </si>
  <si>
    <t xml:space="preserve">سحر </t>
  </si>
  <si>
    <t>فريال  مني</t>
  </si>
  <si>
    <t>جهينة</t>
  </si>
  <si>
    <t>آلاء سعدي</t>
  </si>
  <si>
    <t>فاتنه الشلق</t>
  </si>
  <si>
    <t>عبدالمجيد</t>
  </si>
  <si>
    <t>فاديا ليلا</t>
  </si>
  <si>
    <t>ريم معقد</t>
  </si>
  <si>
    <t>محمد  عاشور</t>
  </si>
  <si>
    <t xml:space="preserve">محمد ناصر </t>
  </si>
  <si>
    <t>محمد عدنان  محي الدين</t>
  </si>
  <si>
    <t>زينب عباس</t>
  </si>
  <si>
    <t>هاله علي كردي</t>
  </si>
  <si>
    <t xml:space="preserve">سيطه </t>
  </si>
  <si>
    <t xml:space="preserve"> المحروسه</t>
  </si>
  <si>
    <t>عواطف خدام</t>
  </si>
  <si>
    <t xml:space="preserve"> بكسا</t>
  </si>
  <si>
    <t>اعتدال حمزه</t>
  </si>
  <si>
    <t>تيما  العشعوش</t>
  </si>
  <si>
    <t>موندة</t>
  </si>
  <si>
    <t>االسويداء</t>
  </si>
  <si>
    <t>خيرية</t>
  </si>
  <si>
    <t>وفاء عبد الواحد</t>
  </si>
  <si>
    <t xml:space="preserve"> ناصريه</t>
  </si>
  <si>
    <t>هبه الله الخطيب</t>
  </si>
  <si>
    <t>فريال الخطيب</t>
  </si>
  <si>
    <t>منور الخماش</t>
  </si>
  <si>
    <t xml:space="preserve"> شام</t>
  </si>
  <si>
    <t>هيفاء السعدي</t>
  </si>
  <si>
    <t>منى مراد</t>
  </si>
  <si>
    <t xml:space="preserve">عبير </t>
  </si>
  <si>
    <t>مهند  محمد</t>
  </si>
  <si>
    <t>نجاة كاشف</t>
  </si>
  <si>
    <t xml:space="preserve"> مخيم  اليرموك</t>
  </si>
  <si>
    <t>زينب  مهدي</t>
  </si>
  <si>
    <t>زنوب حمزه</t>
  </si>
  <si>
    <t xml:space="preserve"> الزهراء</t>
  </si>
  <si>
    <t>هبه الله رمضان آغا</t>
  </si>
  <si>
    <t xml:space="preserve"> الطائف</t>
  </si>
  <si>
    <t>مجدولين  النونو</t>
  </si>
  <si>
    <t>ميرنا الناقولا يوسف</t>
  </si>
  <si>
    <t xml:space="preserve">ناريمان </t>
  </si>
  <si>
    <t>عبير شوك</t>
  </si>
  <si>
    <t>ملك الحاج عبدالحميد الضللي</t>
  </si>
  <si>
    <t>منى بحبوح</t>
  </si>
  <si>
    <t>بدره المصري</t>
  </si>
  <si>
    <t xml:space="preserve"> غزلانيه</t>
  </si>
  <si>
    <t>فاتن ابراهيم</t>
  </si>
  <si>
    <t>نبيله صقر</t>
  </si>
  <si>
    <t>ثلجه حسن</t>
  </si>
  <si>
    <t>خيريه معتوق</t>
  </si>
  <si>
    <t>روعه ترمانيني</t>
  </si>
  <si>
    <t>أشرف كاتب</t>
  </si>
  <si>
    <t>منى كاتب</t>
  </si>
  <si>
    <t xml:space="preserve">عنان </t>
  </si>
  <si>
    <t>محمد سليم</t>
  </si>
  <si>
    <t xml:space="preserve">لمياء </t>
  </si>
  <si>
    <t>فريال الصايغ</t>
  </si>
  <si>
    <t>صبحية حبوش</t>
  </si>
  <si>
    <t>امنه درويش</t>
  </si>
  <si>
    <t>إعادة ارتباط</t>
  </si>
  <si>
    <t xml:space="preserve">اليسار عمار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</si>
</sst>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yyyy/mm/dd;@"/>
    <numFmt numFmtId="165" formatCode="#,##0\ &quot;ل.س.‏&quot;"/>
    <numFmt numFmtId="166" formatCode="[$-2010000]yyyy/mm/dd;@"/>
  </numFmts>
  <fonts count="9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2"/>
      <color rgb="FFFF0000"/>
      <name val="Sakkal Majalla"/>
    </font>
    <font>
      <sz val="8"/>
      <name val="Arial"/>
      <family val="2"/>
    </font>
    <font>
      <b/>
      <sz val="12"/>
      <color theme="1"/>
      <name val="Sakkal Majalla"/>
    </font>
    <font>
      <b/>
      <sz val="16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name val="Arial"/>
      <family val="2"/>
      <charset val="178"/>
    </font>
    <font>
      <sz val="12"/>
      <color rgb="FFFF0000"/>
      <name val="Calibri"/>
      <family val="2"/>
      <charset val="178"/>
      <scheme val="minor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2"/>
      <name val="Sakkal Majalla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2"/>
      <color theme="0"/>
      <name val="Arial"/>
      <family val="2"/>
      <charset val="178"/>
    </font>
    <font>
      <u/>
      <sz val="12"/>
      <name val="Arial"/>
      <family val="2"/>
      <charset val="178"/>
    </font>
    <font>
      <sz val="12"/>
      <color theme="1"/>
      <name val="Calibri"/>
      <family val="2"/>
      <charset val="178"/>
      <scheme val="minor"/>
    </font>
    <font>
      <sz val="14"/>
      <name val="Arial"/>
      <family val="2"/>
      <charset val="178"/>
    </font>
    <font>
      <sz val="12"/>
      <color theme="0"/>
      <name val="Calibri"/>
      <family val="2"/>
      <charset val="178"/>
      <scheme val="minor"/>
    </font>
    <font>
      <sz val="12"/>
      <color theme="0"/>
      <name val="Sakkal Majalla"/>
    </font>
    <font>
      <u/>
      <sz val="12"/>
      <color rgb="FF0070C0"/>
      <name val="Arial"/>
      <family val="2"/>
      <charset val="178"/>
    </font>
    <font>
      <sz val="12"/>
      <color rgb="FFFF0000"/>
      <name val="Arial"/>
      <family val="2"/>
      <charset val="17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9" fillId="0" borderId="0"/>
    <xf numFmtId="0" fontId="10" fillId="0" borderId="0"/>
  </cellStyleXfs>
  <cellXfs count="598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 textRotation="90"/>
      <protection hidden="1"/>
    </xf>
    <xf numFmtId="0" fontId="15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" fillId="3" borderId="7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12" fillId="6" borderId="8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0" fillId="6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 textRotation="90"/>
      <protection hidden="1"/>
    </xf>
    <xf numFmtId="0" fontId="12" fillId="0" borderId="0" xfId="0" applyFont="1" applyProtection="1">
      <protection hidden="1"/>
    </xf>
    <xf numFmtId="0" fontId="0" fillId="0" borderId="0" xfId="0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/>
    <xf numFmtId="0" fontId="32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49" fillId="2" borderId="19" xfId="0" applyFont="1" applyFill="1" applyBorder="1" applyAlignment="1" applyProtection="1">
      <alignment horizontal="center" vertical="center" wrapText="1"/>
      <protection hidden="1"/>
    </xf>
    <xf numFmtId="0" fontId="32" fillId="2" borderId="9" xfId="0" applyFont="1" applyFill="1" applyBorder="1" applyAlignment="1" applyProtection="1">
      <alignment horizontal="center" vertical="center"/>
      <protection hidden="1"/>
    </xf>
    <xf numFmtId="0" fontId="32" fillId="2" borderId="3" xfId="0" applyFont="1" applyFill="1" applyBorder="1" applyAlignment="1" applyProtection="1">
      <alignment horizontal="center" vertical="center" shrinkToFit="1"/>
      <protection hidden="1"/>
    </xf>
    <xf numFmtId="0" fontId="32" fillId="2" borderId="3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37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Fill="1" applyBorder="1" applyProtection="1"/>
    <xf numFmtId="0" fontId="52" fillId="6" borderId="17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28" fillId="8" borderId="0" xfId="0" applyFont="1" applyFill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4" fillId="6" borderId="58" xfId="0" applyNumberFormat="1" applyFont="1" applyFill="1" applyBorder="1" applyAlignment="1" applyProtection="1">
      <alignment vertical="center" shrinkToFit="1"/>
      <protection hidden="1"/>
    </xf>
    <xf numFmtId="0" fontId="0" fillId="5" borderId="20" xfId="0" applyFill="1" applyBorder="1" applyAlignment="1" applyProtection="1">
      <alignment wrapText="1"/>
      <protection locked="0"/>
    </xf>
    <xf numFmtId="49" fontId="0" fillId="5" borderId="20" xfId="0" applyNumberFormat="1" applyFill="1" applyBorder="1" applyAlignment="1" applyProtection="1">
      <alignment wrapText="1"/>
      <protection locked="0"/>
    </xf>
    <xf numFmtId="0" fontId="5" fillId="3" borderId="55" xfId="0" applyFont="1" applyFill="1" applyBorder="1" applyAlignment="1" applyProtection="1">
      <alignment vertical="center"/>
      <protection hidden="1"/>
    </xf>
    <xf numFmtId="0" fontId="5" fillId="3" borderId="56" xfId="0" applyFont="1" applyFill="1" applyBorder="1" applyAlignment="1" applyProtection="1">
      <alignment vertical="center"/>
      <protection hidden="1"/>
    </xf>
    <xf numFmtId="0" fontId="3" fillId="3" borderId="63" xfId="0" applyFont="1" applyFill="1" applyBorder="1" applyAlignment="1" applyProtection="1">
      <alignment horizontal="center" vertical="center"/>
    </xf>
    <xf numFmtId="0" fontId="3" fillId="3" borderId="64" xfId="0" applyFont="1" applyFill="1" applyBorder="1" applyAlignment="1" applyProtection="1">
      <alignment horizontal="center" vertical="center"/>
    </xf>
    <xf numFmtId="0" fontId="3" fillId="3" borderId="66" xfId="0" applyFont="1" applyFill="1" applyBorder="1" applyAlignment="1" applyProtection="1">
      <alignment horizontal="center" vertical="center"/>
      <protection hidden="1"/>
    </xf>
    <xf numFmtId="0" fontId="3" fillId="3" borderId="67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/>
    <xf numFmtId="0" fontId="57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3" fillId="12" borderId="83" xfId="1" applyFont="1" applyFill="1" applyBorder="1"/>
    <xf numFmtId="0" fontId="67" fillId="0" borderId="0" xfId="0" applyFont="1" applyAlignment="1"/>
    <xf numFmtId="0" fontId="67" fillId="0" borderId="0" xfId="0" applyFont="1" applyAlignment="1">
      <alignment horizontal="center"/>
    </xf>
    <xf numFmtId="0" fontId="69" fillId="0" borderId="0" xfId="1" applyFont="1" applyFill="1" applyBorder="1" applyAlignment="1">
      <alignment vertical="center" wrapText="1"/>
    </xf>
    <xf numFmtId="0" fontId="57" fillId="0" borderId="0" xfId="0" applyFont="1" applyFill="1"/>
    <xf numFmtId="0" fontId="69" fillId="0" borderId="0" xfId="1" applyFont="1" applyFill="1" applyAlignment="1"/>
    <xf numFmtId="0" fontId="57" fillId="0" borderId="0" xfId="0" applyFont="1" applyAlignment="1"/>
    <xf numFmtId="0" fontId="71" fillId="18" borderId="23" xfId="0" applyFont="1" applyFill="1" applyBorder="1" applyAlignment="1" applyProtection="1">
      <alignment horizontal="center" vertical="center"/>
      <protection locked="0" hidden="1"/>
    </xf>
    <xf numFmtId="0" fontId="27" fillId="18" borderId="3" xfId="0" applyFont="1" applyFill="1" applyBorder="1" applyAlignment="1" applyProtection="1">
      <alignment horizontal="center" vertical="center"/>
      <protection hidden="1"/>
    </xf>
    <xf numFmtId="0" fontId="27" fillId="18" borderId="52" xfId="0" applyFont="1" applyFill="1" applyBorder="1" applyAlignment="1" applyProtection="1">
      <alignment horizontal="center" vertical="center"/>
      <protection hidden="1"/>
    </xf>
    <xf numFmtId="0" fontId="27" fillId="18" borderId="65" xfId="0" applyFont="1" applyFill="1" applyBorder="1" applyAlignment="1" applyProtection="1">
      <alignment horizontal="center" vertical="center"/>
      <protection hidden="1"/>
    </xf>
    <xf numFmtId="0" fontId="0" fillId="18" borderId="3" xfId="0" applyFont="1" applyFill="1" applyBorder="1" applyAlignment="1" applyProtection="1">
      <alignment horizontal="center" vertical="center"/>
      <protection hidden="1"/>
    </xf>
    <xf numFmtId="0" fontId="0" fillId="18" borderId="52" xfId="0" applyFont="1" applyFill="1" applyBorder="1" applyAlignment="1" applyProtection="1">
      <alignment horizontal="center" vertical="center"/>
      <protection hidden="1"/>
    </xf>
    <xf numFmtId="0" fontId="0" fillId="18" borderId="65" xfId="0" applyFont="1" applyFill="1" applyBorder="1" applyAlignment="1" applyProtection="1">
      <alignment horizontal="center" vertical="center"/>
      <protection hidden="1"/>
    </xf>
    <xf numFmtId="0" fontId="34" fillId="11" borderId="0" xfId="0" applyFont="1" applyFill="1" applyProtection="1"/>
    <xf numFmtId="0" fontId="0" fillId="11" borderId="0" xfId="0" applyFill="1" applyProtection="1"/>
    <xf numFmtId="0" fontId="28" fillId="11" borderId="0" xfId="0" applyFont="1" applyFill="1" applyBorder="1" applyAlignment="1" applyProtection="1"/>
    <xf numFmtId="0" fontId="0" fillId="11" borderId="0" xfId="0" applyFill="1" applyAlignment="1" applyProtection="1"/>
    <xf numFmtId="0" fontId="28" fillId="11" borderId="0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vertical="center"/>
    </xf>
    <xf numFmtId="0" fontId="52" fillId="0" borderId="17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vertical="center"/>
    </xf>
    <xf numFmtId="0" fontId="34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4" fillId="0" borderId="0" xfId="0" applyFont="1" applyAlignment="1" applyProtection="1">
      <alignment vertical="center" textRotation="90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0" borderId="53" xfId="0" applyFont="1" applyBorder="1" applyAlignment="1" applyProtection="1">
      <alignment vertical="center" textRotation="90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7" fillId="7" borderId="10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vertical="center"/>
      <protection hidden="1"/>
    </xf>
    <xf numFmtId="0" fontId="65" fillId="21" borderId="103" xfId="0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165" fontId="29" fillId="0" borderId="95" xfId="0" applyNumberFormat="1" applyFont="1" applyFill="1" applyBorder="1" applyAlignment="1" applyProtection="1">
      <alignment vertical="center" shrinkToFit="1"/>
      <protection hidden="1"/>
    </xf>
    <xf numFmtId="0" fontId="0" fillId="0" borderId="95" xfId="0" applyFill="1" applyBorder="1" applyProtection="1">
      <protection hidden="1"/>
    </xf>
    <xf numFmtId="0" fontId="72" fillId="0" borderId="95" xfId="0" applyFont="1" applyFill="1" applyBorder="1" applyAlignment="1" applyProtection="1">
      <alignment vertical="center"/>
      <protection hidden="1"/>
    </xf>
    <xf numFmtId="165" fontId="75" fillId="0" borderId="95" xfId="0" applyNumberFormat="1" applyFont="1" applyFill="1" applyBorder="1" applyAlignment="1" applyProtection="1">
      <alignment vertical="center" shrinkToFit="1"/>
      <protection hidden="1"/>
    </xf>
    <xf numFmtId="165" fontId="76" fillId="0" borderId="95" xfId="0" applyNumberFormat="1" applyFont="1" applyFill="1" applyBorder="1" applyAlignment="1" applyProtection="1">
      <alignment vertical="center"/>
      <protection hidden="1"/>
    </xf>
    <xf numFmtId="165" fontId="28" fillId="0" borderId="95" xfId="0" applyNumberFormat="1" applyFont="1" applyFill="1" applyBorder="1" applyAlignment="1" applyProtection="1">
      <alignment vertical="center" shrinkToFit="1"/>
      <protection hidden="1"/>
    </xf>
    <xf numFmtId="0" fontId="12" fillId="0" borderId="95" xfId="0" applyFont="1" applyFill="1" applyBorder="1" applyAlignment="1" applyProtection="1">
      <alignment vertical="center"/>
      <protection hidden="1"/>
    </xf>
    <xf numFmtId="0" fontId="80" fillId="5" borderId="20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 applyProtection="1">
      <alignment horizontal="center" vertical="center"/>
      <protection hidden="1"/>
    </xf>
    <xf numFmtId="0" fontId="0" fillId="24" borderId="0" xfId="0" applyFill="1" applyProtection="1">
      <protection hidden="1"/>
    </xf>
    <xf numFmtId="0" fontId="0" fillId="24" borderId="0" xfId="0" applyFill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93" fillId="6" borderId="95" xfId="0" applyFont="1" applyFill="1" applyBorder="1" applyAlignment="1" applyProtection="1">
      <alignment horizontal="center" vertical="center" shrinkToFit="1"/>
      <protection hidden="1"/>
    </xf>
    <xf numFmtId="0" fontId="95" fillId="11" borderId="95" xfId="0" applyFont="1" applyFill="1" applyBorder="1" applyAlignment="1" applyProtection="1">
      <alignment horizontal="center" vertical="center" shrinkToFit="1"/>
      <protection hidden="1"/>
    </xf>
    <xf numFmtId="0" fontId="96" fillId="11" borderId="95" xfId="0" applyFont="1" applyFill="1" applyBorder="1" applyAlignment="1" applyProtection="1">
      <alignment horizontal="center" vertical="center" shrinkToFit="1"/>
      <protection hidden="1"/>
    </xf>
    <xf numFmtId="0" fontId="97" fillId="6" borderId="95" xfId="1" applyFont="1" applyFill="1" applyBorder="1" applyAlignment="1" applyProtection="1">
      <alignment horizontal="center" vertical="center" shrinkToFit="1"/>
      <protection hidden="1"/>
    </xf>
    <xf numFmtId="0" fontId="91" fillId="11" borderId="95" xfId="0" applyFont="1" applyFill="1" applyBorder="1" applyAlignment="1" applyProtection="1">
      <alignment horizontal="center" vertical="center" shrinkToFit="1"/>
      <protection hidden="1"/>
    </xf>
    <xf numFmtId="0" fontId="98" fillId="6" borderId="95" xfId="0" applyFont="1" applyFill="1" applyBorder="1" applyAlignment="1" applyProtection="1">
      <alignment horizontal="center" vertical="center" shrinkToFit="1"/>
      <protection hidden="1"/>
    </xf>
    <xf numFmtId="49" fontId="77" fillId="3" borderId="95" xfId="0" applyNumberFormat="1" applyFont="1" applyFill="1" applyBorder="1" applyAlignment="1" applyProtection="1">
      <alignment horizontal="center" vertical="center" shrinkToFit="1"/>
      <protection hidden="1"/>
    </xf>
    <xf numFmtId="164" fontId="77" fillId="3" borderId="95" xfId="0" applyNumberFormat="1" applyFont="1" applyFill="1" applyBorder="1" applyAlignment="1" applyProtection="1">
      <alignment horizontal="center" vertical="center" shrinkToFit="1"/>
      <protection hidden="1"/>
    </xf>
    <xf numFmtId="0" fontId="95" fillId="0" borderId="95" xfId="0" applyFont="1" applyBorder="1" applyAlignment="1" applyProtection="1">
      <alignment horizontal="center" vertical="center" shrinkToFit="1"/>
      <protection hidden="1"/>
    </xf>
    <xf numFmtId="14" fontId="78" fillId="0" borderId="95" xfId="0" applyNumberFormat="1" applyFont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vertical="center" shrinkToFit="1"/>
      <protection hidden="1"/>
    </xf>
    <xf numFmtId="0" fontId="80" fillId="0" borderId="61" xfId="0" applyFont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NumberFormat="1" applyProtection="1"/>
    <xf numFmtId="0" fontId="55" fillId="10" borderId="57" xfId="0" applyFont="1" applyFill="1" applyBorder="1" applyAlignment="1" applyProtection="1">
      <alignment horizontal="center" vertical="center"/>
    </xf>
    <xf numFmtId="0" fontId="55" fillId="10" borderId="60" xfId="0" applyFont="1" applyFill="1" applyBorder="1" applyAlignment="1" applyProtection="1">
      <alignment horizontal="center" vertical="center"/>
    </xf>
    <xf numFmtId="49" fontId="82" fillId="0" borderId="0" xfId="0" applyNumberFormat="1" applyFont="1" applyAlignment="1" applyProtection="1">
      <alignment shrinkToFit="1"/>
    </xf>
    <xf numFmtId="0" fontId="0" fillId="5" borderId="2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55" fillId="10" borderId="57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0" fillId="3" borderId="1" xfId="0" applyFill="1" applyBorder="1" applyAlignment="1" applyProtection="1">
      <alignment horizontal="center" vertical="center" shrinkToFit="1"/>
    </xf>
    <xf numFmtId="0" fontId="29" fillId="0" borderId="95" xfId="0" applyFont="1" applyFill="1" applyBorder="1" applyAlignment="1" applyProtection="1">
      <alignment vertical="center"/>
      <protection hidden="1"/>
    </xf>
    <xf numFmtId="0" fontId="91" fillId="24" borderId="95" xfId="0" applyFont="1" applyFill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horizontal="center" vertical="center" shrinkToFit="1"/>
      <protection hidden="1"/>
    </xf>
    <xf numFmtId="0" fontId="91" fillId="12" borderId="95" xfId="0" applyFont="1" applyFill="1" applyBorder="1" applyAlignment="1" applyProtection="1">
      <alignment horizontal="center" vertical="center" shrinkToFit="1"/>
      <protection hidden="1"/>
    </xf>
    <xf numFmtId="0" fontId="3" fillId="5" borderId="6" xfId="0" applyFont="1" applyFill="1" applyBorder="1" applyAlignment="1" applyProtection="1">
      <alignment horizontal="center" vertical="center"/>
    </xf>
    <xf numFmtId="0" fontId="77" fillId="3" borderId="95" xfId="0" applyFont="1" applyFill="1" applyBorder="1" applyAlignment="1" applyProtection="1">
      <alignment horizontal="center" vertical="center" shrinkToFit="1"/>
      <protection hidden="1"/>
    </xf>
    <xf numFmtId="0" fontId="31" fillId="11" borderId="8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84" fillId="0" borderId="12" xfId="0" applyFont="1" applyBorder="1" applyAlignment="1" applyProtection="1">
      <alignment horizontal="right" vertical="center" shrinkToFit="1"/>
      <protection hidden="1"/>
    </xf>
    <xf numFmtId="0" fontId="84" fillId="0" borderId="13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85" fillId="0" borderId="12" xfId="0" applyFont="1" applyBorder="1" applyAlignment="1" applyProtection="1">
      <alignment horizontal="center" vertical="center" shrinkToFit="1"/>
      <protection hidden="1"/>
    </xf>
    <xf numFmtId="0" fontId="32" fillId="0" borderId="53" xfId="0" applyFont="1" applyBorder="1" applyAlignment="1" applyProtection="1">
      <alignment horizontal="center" vertical="top"/>
      <protection hidden="1"/>
    </xf>
    <xf numFmtId="0" fontId="5" fillId="3" borderId="19" xfId="0" applyFont="1" applyFill="1" applyBorder="1" applyAlignment="1" applyProtection="1">
      <alignment horizontal="center" vertical="center" shrinkToFit="1"/>
      <protection hidden="1"/>
    </xf>
    <xf numFmtId="0" fontId="5" fillId="3" borderId="18" xfId="0" applyFont="1" applyFill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</xf>
    <xf numFmtId="0" fontId="35" fillId="12" borderId="31" xfId="0" applyFont="1" applyFill="1" applyBorder="1" applyAlignment="1" applyProtection="1">
      <alignment horizontal="center" vertical="center"/>
    </xf>
    <xf numFmtId="0" fontId="35" fillId="12" borderId="32" xfId="0" applyFont="1" applyFill="1" applyBorder="1" applyAlignment="1" applyProtection="1">
      <alignment horizontal="center" vertical="center"/>
    </xf>
    <xf numFmtId="14" fontId="35" fillId="12" borderId="32" xfId="0" applyNumberFormat="1" applyFont="1" applyFill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vertical="center"/>
    </xf>
    <xf numFmtId="0" fontId="36" fillId="12" borderId="31" xfId="0" applyFont="1" applyFill="1" applyBorder="1" applyAlignment="1" applyProtection="1">
      <alignment horizontal="center" vertical="center"/>
    </xf>
    <xf numFmtId="0" fontId="36" fillId="12" borderId="32" xfId="0" applyFont="1" applyFill="1" applyBorder="1" applyAlignment="1" applyProtection="1">
      <alignment horizontal="center" vertical="center"/>
    </xf>
    <xf numFmtId="14" fontId="36" fillId="12" borderId="32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89" fillId="20" borderId="33" xfId="0" applyFont="1" applyFill="1" applyBorder="1" applyAlignment="1" applyProtection="1">
      <alignment horizontal="center"/>
    </xf>
    <xf numFmtId="164" fontId="89" fillId="20" borderId="33" xfId="0" applyNumberFormat="1" applyFont="1" applyFill="1" applyBorder="1" applyAlignment="1" applyProtection="1">
      <alignment horizontal="center"/>
    </xf>
    <xf numFmtId="49" fontId="89" fillId="20" borderId="33" xfId="0" applyNumberFormat="1" applyFont="1" applyFill="1" applyBorder="1" applyAlignment="1" applyProtection="1">
      <alignment horizontal="center"/>
    </xf>
    <xf numFmtId="0" fontId="89" fillId="20" borderId="34" xfId="0" applyFont="1" applyFill="1" applyBorder="1" applyAlignment="1" applyProtection="1">
      <alignment horizontal="center"/>
    </xf>
    <xf numFmtId="0" fontId="89" fillId="20" borderId="41" xfId="0" applyFont="1" applyFill="1" applyBorder="1" applyAlignment="1" applyProtection="1">
      <alignment horizontal="center"/>
    </xf>
    <xf numFmtId="0" fontId="89" fillId="20" borderId="35" xfId="0" applyFont="1" applyFill="1" applyBorder="1" applyAlignment="1" applyProtection="1">
      <alignment horizontal="center"/>
    </xf>
    <xf numFmtId="0" fontId="89" fillId="20" borderId="141" xfId="0" applyFont="1" applyFill="1" applyBorder="1" applyAlignment="1" applyProtection="1">
      <alignment horizontal="center"/>
    </xf>
    <xf numFmtId="0" fontId="59" fillId="18" borderId="142" xfId="0" applyFont="1" applyFill="1" applyBorder="1" applyAlignment="1" applyProtection="1">
      <alignment horizontal="center" vertical="center"/>
    </xf>
    <xf numFmtId="0" fontId="89" fillId="10" borderId="20" xfId="0" applyFont="1" applyFill="1" applyBorder="1" applyAlignment="1" applyProtection="1">
      <alignment horizontal="center" vertical="center"/>
    </xf>
    <xf numFmtId="0" fontId="59" fillId="18" borderId="20" xfId="0" applyFont="1" applyFill="1" applyBorder="1" applyAlignment="1" applyProtection="1">
      <alignment horizontal="center" vertical="center"/>
    </xf>
    <xf numFmtId="0" fontId="89" fillId="10" borderId="135" xfId="0" applyFont="1" applyFill="1" applyBorder="1" applyAlignment="1" applyProtection="1">
      <alignment horizontal="center" vertical="center"/>
    </xf>
    <xf numFmtId="0" fontId="59" fillId="18" borderId="134" xfId="0" applyFont="1" applyFill="1" applyBorder="1" applyAlignment="1" applyProtection="1">
      <alignment horizontal="center" vertical="center"/>
    </xf>
    <xf numFmtId="0" fontId="89" fillId="10" borderId="143" xfId="0" applyFont="1" applyFill="1" applyBorder="1" applyAlignment="1" applyProtection="1">
      <alignment horizontal="center" vertical="center"/>
    </xf>
    <xf numFmtId="0" fontId="89" fillId="3" borderId="134" xfId="0" applyFont="1" applyFill="1" applyBorder="1" applyAlignment="1" applyProtection="1">
      <alignment horizontal="center" vertical="center"/>
    </xf>
    <xf numFmtId="0" fontId="89" fillId="3" borderId="20" xfId="0" applyFont="1" applyFill="1" applyBorder="1" applyAlignment="1" applyProtection="1">
      <alignment horizontal="center" vertical="center"/>
    </xf>
    <xf numFmtId="1" fontId="89" fillId="3" borderId="135" xfId="0" applyNumberFormat="1" applyFont="1" applyFill="1" applyBorder="1" applyAlignment="1" applyProtection="1">
      <alignment horizontal="center"/>
    </xf>
    <xf numFmtId="0" fontId="89" fillId="3" borderId="135" xfId="0" applyFont="1" applyFill="1" applyBorder="1" applyAlignment="1" applyProtection="1">
      <alignment horizontal="center"/>
    </xf>
    <xf numFmtId="0" fontId="89" fillId="3" borderId="134" xfId="0" applyFont="1" applyFill="1" applyBorder="1" applyAlignment="1" applyProtection="1">
      <alignment horizontal="center"/>
    </xf>
    <xf numFmtId="0" fontId="89" fillId="3" borderId="20" xfId="0" applyFont="1" applyFill="1" applyBorder="1" applyAlignment="1" applyProtection="1">
      <alignment horizontal="center"/>
    </xf>
    <xf numFmtId="0" fontId="90" fillId="3" borderId="20" xfId="0" applyFont="1" applyFill="1" applyBorder="1" applyAlignment="1" applyProtection="1">
      <alignment horizontal="center"/>
    </xf>
    <xf numFmtId="0" fontId="89" fillId="3" borderId="20" xfId="0" applyFont="1" applyFill="1" applyBorder="1" applyProtection="1"/>
    <xf numFmtId="0" fontId="89" fillId="3" borderId="135" xfId="0" applyFont="1" applyFill="1" applyBorder="1" applyAlignment="1" applyProtection="1">
      <alignment horizontal="center" vertical="center"/>
    </xf>
    <xf numFmtId="0" fontId="34" fillId="0" borderId="20" xfId="0" applyFont="1" applyBorder="1" applyProtection="1"/>
    <xf numFmtId="0" fontId="34" fillId="0" borderId="0" xfId="0" applyFont="1" applyProtection="1"/>
    <xf numFmtId="14" fontId="0" fillId="0" borderId="0" xfId="0" applyNumberFormat="1" applyProtection="1"/>
    <xf numFmtId="0" fontId="14" fillId="0" borderId="0" xfId="0" applyFont="1" applyProtection="1"/>
    <xf numFmtId="14" fontId="0" fillId="5" borderId="20" xfId="0" applyNumberForma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</xf>
    <xf numFmtId="14" fontId="12" fillId="0" borderId="0" xfId="0" applyNumberFormat="1" applyFont="1" applyAlignment="1" applyProtection="1">
      <alignment wrapText="1"/>
    </xf>
    <xf numFmtId="0" fontId="12" fillId="0" borderId="0" xfId="0" applyFont="1"/>
    <xf numFmtId="166" fontId="12" fillId="0" borderId="0" xfId="0" applyNumberFormat="1" applyFont="1"/>
    <xf numFmtId="14" fontId="12" fillId="0" borderId="0" xfId="0" applyNumberFormat="1" applyFont="1"/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2" fillId="0" borderId="0" xfId="0" applyFont="1" applyFill="1" applyProtection="1"/>
    <xf numFmtId="0" fontId="64" fillId="12" borderId="82" xfId="0" applyFont="1" applyFill="1" applyBorder="1" applyAlignment="1">
      <alignment horizontal="right" wrapText="1"/>
    </xf>
    <xf numFmtId="0" fontId="64" fillId="12" borderId="40" xfId="0" applyFont="1" applyFill="1" applyBorder="1" applyAlignment="1">
      <alignment horizontal="right" wrapText="1"/>
    </xf>
    <xf numFmtId="0" fontId="64" fillId="12" borderId="83" xfId="0" applyFont="1" applyFill="1" applyBorder="1" applyAlignment="1">
      <alignment horizontal="right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4" fillId="12" borderId="59" xfId="0" applyFont="1" applyFill="1" applyBorder="1" applyAlignment="1">
      <alignment horizontal="right" wrapText="1"/>
    </xf>
    <xf numFmtId="0" fontId="64" fillId="12" borderId="0" xfId="0" applyFont="1" applyFill="1" applyAlignment="1">
      <alignment horizontal="right" wrapText="1"/>
    </xf>
    <xf numFmtId="0" fontId="64" fillId="12" borderId="8" xfId="0" applyFont="1" applyFill="1" applyBorder="1" applyAlignment="1">
      <alignment horizontal="right" wrapText="1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 horizontal="center"/>
    </xf>
    <xf numFmtId="0" fontId="64" fillId="12" borderId="82" xfId="0" applyFont="1" applyFill="1" applyBorder="1" applyAlignment="1">
      <alignment horizontal="center"/>
    </xf>
    <xf numFmtId="0" fontId="64" fillId="12" borderId="40" xfId="0" applyFont="1" applyFill="1" applyBorder="1" applyAlignment="1">
      <alignment horizontal="center"/>
    </xf>
    <xf numFmtId="0" fontId="66" fillId="12" borderId="40" xfId="1" applyFont="1" applyFill="1" applyBorder="1" applyAlignment="1">
      <alignment horizontal="center"/>
    </xf>
    <xf numFmtId="0" fontId="66" fillId="12" borderId="83" xfId="1" applyFont="1" applyFill="1" applyBorder="1" applyAlignment="1">
      <alignment horizontal="center"/>
    </xf>
    <xf numFmtId="0" fontId="64" fillId="12" borderId="84" xfId="0" applyFont="1" applyFill="1" applyBorder="1" applyAlignment="1">
      <alignment horizontal="right"/>
    </xf>
    <xf numFmtId="0" fontId="64" fillId="12" borderId="85" xfId="0" applyFont="1" applyFill="1" applyBorder="1" applyAlignment="1">
      <alignment horizontal="right"/>
    </xf>
    <xf numFmtId="0" fontId="64" fillId="12" borderId="86" xfId="0" applyFont="1" applyFill="1" applyBorder="1" applyAlignment="1">
      <alignment horizontal="right"/>
    </xf>
    <xf numFmtId="9" fontId="64" fillId="12" borderId="79" xfId="0" applyNumberFormat="1" applyFont="1" applyFill="1" applyBorder="1" applyAlignment="1">
      <alignment horizontal="right" vertical="center"/>
    </xf>
    <xf numFmtId="0" fontId="64" fillId="12" borderId="87" xfId="0" applyFont="1" applyFill="1" applyBorder="1" applyAlignment="1">
      <alignment horizontal="right" vertical="center"/>
    </xf>
    <xf numFmtId="0" fontId="64" fillId="12" borderId="59" xfId="0" applyFont="1" applyFill="1" applyBorder="1" applyAlignment="1">
      <alignment horizontal="center" vertical="center" wrapText="1"/>
    </xf>
    <xf numFmtId="0" fontId="64" fillId="12" borderId="0" xfId="0" applyFont="1" applyFill="1" applyAlignment="1">
      <alignment horizontal="center" vertical="center" wrapText="1"/>
    </xf>
    <xf numFmtId="0" fontId="64" fillId="12" borderId="58" xfId="0" applyFont="1" applyFill="1" applyBorder="1" applyAlignment="1">
      <alignment horizontal="center" vertical="center" wrapText="1"/>
    </xf>
    <xf numFmtId="0" fontId="64" fillId="12" borderId="78" xfId="0" applyFont="1" applyFill="1" applyBorder="1" applyAlignment="1">
      <alignment horizontal="right" vertical="center" wrapText="1"/>
    </xf>
    <xf numFmtId="0" fontId="64" fillId="12" borderId="79" xfId="0" applyFont="1" applyFill="1" applyBorder="1" applyAlignment="1">
      <alignment horizontal="right" vertical="center" wrapText="1"/>
    </xf>
    <xf numFmtId="9" fontId="64" fillId="12" borderId="79" xfId="0" applyNumberFormat="1" applyFont="1" applyFill="1" applyBorder="1" applyAlignment="1">
      <alignment horizontal="right"/>
    </xf>
    <xf numFmtId="0" fontId="64" fillId="12" borderId="87" xfId="0" applyFont="1" applyFill="1" applyBorder="1" applyAlignment="1">
      <alignment horizontal="right"/>
    </xf>
    <xf numFmtId="0" fontId="64" fillId="12" borderId="79" xfId="0" applyFont="1" applyFill="1" applyBorder="1" applyAlignment="1">
      <alignment horizontal="right"/>
    </xf>
    <xf numFmtId="0" fontId="64" fillId="12" borderId="84" xfId="0" applyFont="1" applyFill="1" applyBorder="1" applyAlignment="1">
      <alignment horizontal="right" vertical="center"/>
    </xf>
    <xf numFmtId="0" fontId="64" fillId="12" borderId="85" xfId="0" applyFont="1" applyFill="1" applyBorder="1" applyAlignment="1">
      <alignment horizontal="right" vertical="center"/>
    </xf>
    <xf numFmtId="0" fontId="64" fillId="12" borderId="86" xfId="0" applyFont="1" applyFill="1" applyBorder="1" applyAlignment="1">
      <alignment horizontal="right" vertical="center"/>
    </xf>
    <xf numFmtId="9" fontId="64" fillId="12" borderId="79" xfId="0" applyNumberFormat="1" applyFont="1" applyFill="1" applyBorder="1" applyAlignment="1">
      <alignment horizontal="right" vertical="center" wrapText="1"/>
    </xf>
    <xf numFmtId="0" fontId="64" fillId="12" borderId="87" xfId="0" applyFont="1" applyFill="1" applyBorder="1" applyAlignment="1">
      <alignment horizontal="right" vertical="center" wrapText="1"/>
    </xf>
    <xf numFmtId="0" fontId="64" fillId="12" borderId="84" xfId="0" applyFont="1" applyFill="1" applyBorder="1" applyAlignment="1">
      <alignment horizontal="right" wrapText="1"/>
    </xf>
    <xf numFmtId="0" fontId="64" fillId="12" borderId="85" xfId="0" applyFont="1" applyFill="1" applyBorder="1" applyAlignment="1">
      <alignment horizontal="right" wrapText="1"/>
    </xf>
    <xf numFmtId="0" fontId="64" fillId="12" borderId="86" xfId="0" applyFont="1" applyFill="1" applyBorder="1" applyAlignment="1">
      <alignment horizontal="right" wrapText="1"/>
    </xf>
    <xf numFmtId="0" fontId="64" fillId="12" borderId="88" xfId="0" applyFont="1" applyFill="1" applyBorder="1" applyAlignment="1">
      <alignment horizontal="right" vertical="center"/>
    </xf>
    <xf numFmtId="0" fontId="64" fillId="12" borderId="89" xfId="0" applyFont="1" applyFill="1" applyBorder="1" applyAlignment="1">
      <alignment horizontal="right" vertical="center"/>
    </xf>
    <xf numFmtId="0" fontId="64" fillId="12" borderId="90" xfId="0" applyFont="1" applyFill="1" applyBorder="1" applyAlignment="1">
      <alignment horizontal="right" vertical="center"/>
    </xf>
    <xf numFmtId="9" fontId="64" fillId="12" borderId="91" xfId="0" applyNumberFormat="1" applyFont="1" applyFill="1" applyBorder="1" applyAlignment="1">
      <alignment horizontal="right" vertical="center"/>
    </xf>
    <xf numFmtId="0" fontId="64" fillId="12" borderId="92" xfId="0" applyFont="1" applyFill="1" applyBorder="1" applyAlignment="1">
      <alignment horizontal="right" vertical="center"/>
    </xf>
    <xf numFmtId="0" fontId="64" fillId="12" borderId="78" xfId="0" applyFont="1" applyFill="1" applyBorder="1" applyAlignment="1">
      <alignment horizontal="right" vertical="center"/>
    </xf>
    <xf numFmtId="0" fontId="64" fillId="12" borderId="79" xfId="0" applyFont="1" applyFill="1" applyBorder="1" applyAlignment="1">
      <alignment horizontal="right" vertical="center"/>
    </xf>
    <xf numFmtId="9" fontId="64" fillId="12" borderId="79" xfId="1" applyNumberFormat="1" applyFont="1" applyFill="1" applyBorder="1" applyAlignment="1">
      <alignment horizontal="right" vertical="center"/>
    </xf>
    <xf numFmtId="0" fontId="64" fillId="12" borderId="87" xfId="1" applyFont="1" applyFill="1" applyBorder="1" applyAlignment="1">
      <alignment horizontal="right" vertical="center"/>
    </xf>
    <xf numFmtId="0" fontId="64" fillId="12" borderId="82" xfId="0" applyFont="1" applyFill="1" applyBorder="1" applyAlignment="1">
      <alignment horizontal="right"/>
    </xf>
    <xf numFmtId="0" fontId="64" fillId="12" borderId="40" xfId="0" applyFont="1" applyFill="1" applyBorder="1" applyAlignment="1">
      <alignment horizontal="right"/>
    </xf>
    <xf numFmtId="0" fontId="64" fillId="12" borderId="83" xfId="0" applyFont="1" applyFill="1" applyBorder="1" applyAlignment="1">
      <alignment horizontal="right"/>
    </xf>
    <xf numFmtId="0" fontId="65" fillId="12" borderId="79" xfId="0" applyFont="1" applyFill="1" applyBorder="1" applyAlignment="1">
      <alignment horizontal="right" vertical="center"/>
    </xf>
    <xf numFmtId="0" fontId="65" fillId="12" borderId="87" xfId="0" applyFont="1" applyFill="1" applyBorder="1" applyAlignment="1">
      <alignment horizontal="right" vertical="center"/>
    </xf>
    <xf numFmtId="0" fontId="63" fillId="12" borderId="82" xfId="1" applyFont="1" applyFill="1" applyBorder="1" applyAlignment="1">
      <alignment horizontal="right"/>
    </xf>
    <xf numFmtId="0" fontId="63" fillId="12" borderId="40" xfId="1" applyFont="1" applyFill="1" applyBorder="1" applyAlignment="1">
      <alignment horizontal="right"/>
    </xf>
    <xf numFmtId="0" fontId="63" fillId="12" borderId="83" xfId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9" fillId="0" borderId="8" xfId="0" applyFont="1" applyBorder="1" applyAlignment="1">
      <alignment horizontal="right"/>
    </xf>
    <xf numFmtId="0" fontId="61" fillId="12" borderId="71" xfId="0" applyFont="1" applyFill="1" applyBorder="1" applyAlignment="1">
      <alignment horizontal="center" vertical="center"/>
    </xf>
    <xf numFmtId="0" fontId="62" fillId="12" borderId="72" xfId="0" applyFont="1" applyFill="1" applyBorder="1" applyAlignment="1">
      <alignment horizontal="center" vertical="center"/>
    </xf>
    <xf numFmtId="0" fontId="62" fillId="12" borderId="78" xfId="0" applyFont="1" applyFill="1" applyBorder="1" applyAlignment="1">
      <alignment horizontal="center" vertical="center"/>
    </xf>
    <xf numFmtId="0" fontId="62" fillId="12" borderId="79" xfId="0" applyFont="1" applyFill="1" applyBorder="1" applyAlignment="1">
      <alignment horizontal="center" vertical="center"/>
    </xf>
    <xf numFmtId="0" fontId="62" fillId="12" borderId="73" xfId="0" applyFont="1" applyFill="1" applyBorder="1" applyAlignment="1">
      <alignment horizontal="center" vertical="center"/>
    </xf>
    <xf numFmtId="0" fontId="62" fillId="12" borderId="74" xfId="0" applyFont="1" applyFill="1" applyBorder="1" applyAlignment="1">
      <alignment horizontal="center" vertical="center"/>
    </xf>
    <xf numFmtId="0" fontId="62" fillId="12" borderId="80" xfId="0" applyFont="1" applyFill="1" applyBorder="1" applyAlignment="1">
      <alignment horizontal="center" vertical="center"/>
    </xf>
    <xf numFmtId="0" fontId="62" fillId="12" borderId="81" xfId="0" applyFont="1" applyFill="1" applyBorder="1" applyAlignment="1">
      <alignment horizontal="center" vertical="center"/>
    </xf>
    <xf numFmtId="0" fontId="63" fillId="12" borderId="75" xfId="1" applyFont="1" applyFill="1" applyBorder="1" applyAlignment="1">
      <alignment horizontal="right"/>
    </xf>
    <xf numFmtId="0" fontId="63" fillId="12" borderId="76" xfId="1" applyFont="1" applyFill="1" applyBorder="1" applyAlignment="1">
      <alignment horizontal="right"/>
    </xf>
    <xf numFmtId="0" fontId="63" fillId="12" borderId="77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79" fillId="23" borderId="0" xfId="0" applyFont="1" applyFill="1" applyAlignment="1" applyProtection="1">
      <alignment horizontal="right" vertical="center"/>
    </xf>
    <xf numFmtId="0" fontId="81" fillId="0" borderId="0" xfId="0" applyFont="1" applyAlignment="1" applyProtection="1">
      <alignment horizontal="center" vertical="center"/>
    </xf>
    <xf numFmtId="0" fontId="92" fillId="0" borderId="95" xfId="1" applyFont="1" applyFill="1" applyBorder="1" applyAlignment="1" applyProtection="1">
      <alignment horizontal="right" vertical="center" shrinkToFit="1"/>
      <protection hidden="1"/>
    </xf>
    <xf numFmtId="0" fontId="91" fillId="24" borderId="95" xfId="0" applyFont="1" applyFill="1" applyBorder="1" applyAlignment="1" applyProtection="1">
      <alignment horizontal="center" vertical="center" shrinkToFit="1"/>
      <protection hidden="1"/>
    </xf>
    <xf numFmtId="164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0" fontId="77" fillId="0" borderId="95" xfId="0" applyFont="1" applyBorder="1" applyAlignment="1" applyProtection="1">
      <alignment horizontal="right" vertical="center" shrinkToFit="1"/>
      <protection hidden="1"/>
    </xf>
    <xf numFmtId="0" fontId="77" fillId="3" borderId="95" xfId="0" applyFont="1" applyFill="1" applyBorder="1" applyAlignment="1" applyProtection="1">
      <alignment horizontal="right" vertical="center" shrinkToFit="1"/>
      <protection hidden="1"/>
    </xf>
    <xf numFmtId="0" fontId="91" fillId="12" borderId="95" xfId="0" applyFont="1" applyFill="1" applyBorder="1" applyAlignment="1" applyProtection="1">
      <alignment horizontal="center" vertical="center" shrinkToFit="1"/>
      <protection hidden="1"/>
    </xf>
    <xf numFmtId="0" fontId="94" fillId="3" borderId="95" xfId="1" applyFont="1" applyFill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horizontal="right" vertical="center" shrinkToFit="1"/>
      <protection hidden="1"/>
    </xf>
    <xf numFmtId="0" fontId="77" fillId="3" borderId="95" xfId="1" applyFont="1" applyFill="1" applyBorder="1" applyAlignment="1" applyProtection="1">
      <alignment horizontal="center" vertical="center" shrinkToFit="1"/>
      <protection hidden="1"/>
    </xf>
    <xf numFmtId="0" fontId="77" fillId="0" borderId="95" xfId="1" applyFont="1" applyFill="1" applyBorder="1" applyAlignment="1" applyProtection="1">
      <alignment horizontal="right" vertical="center" shrinkToFit="1"/>
      <protection hidden="1"/>
    </xf>
    <xf numFmtId="0" fontId="28" fillId="0" borderId="95" xfId="0" applyFont="1" applyFill="1" applyBorder="1" applyAlignment="1" applyProtection="1">
      <alignment horizontal="center" vertical="center"/>
      <protection hidden="1"/>
    </xf>
    <xf numFmtId="0" fontId="77" fillId="3" borderId="95" xfId="0" applyFont="1" applyFill="1" applyBorder="1" applyAlignment="1" applyProtection="1">
      <alignment horizontal="center" vertical="center" shrinkToFit="1"/>
      <protection hidden="1"/>
    </xf>
    <xf numFmtId="0" fontId="6" fillId="3" borderId="9" xfId="0" applyFont="1" applyFill="1" applyBorder="1" applyAlignment="1" applyProtection="1">
      <alignment horizontal="center" vertical="center" shrinkToFit="1"/>
      <protection hidden="1"/>
    </xf>
    <xf numFmtId="0" fontId="6" fillId="3" borderId="23" xfId="0" applyFont="1" applyFill="1" applyBorder="1" applyAlignment="1" applyProtection="1">
      <alignment horizontal="center" vertical="center" shrinkToFit="1"/>
      <protection hidden="1"/>
    </xf>
    <xf numFmtId="0" fontId="31" fillId="11" borderId="7" xfId="0" applyFont="1" applyFill="1" applyBorder="1" applyAlignment="1" applyProtection="1">
      <alignment horizontal="center" vertical="center"/>
    </xf>
    <xf numFmtId="0" fontId="31" fillId="11" borderId="8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 shrinkToFit="1"/>
      <protection hidden="1"/>
    </xf>
    <xf numFmtId="0" fontId="6" fillId="3" borderId="12" xfId="0" applyFont="1" applyFill="1" applyBorder="1" applyAlignment="1" applyProtection="1">
      <alignment horizontal="center" vertical="center" shrinkToFit="1"/>
      <protection hidden="1"/>
    </xf>
    <xf numFmtId="0" fontId="6" fillId="3" borderId="68" xfId="0" applyFont="1" applyFill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horizontal="center" vertical="center" shrinkToFit="1"/>
      <protection locked="0" hidden="1"/>
    </xf>
    <xf numFmtId="0" fontId="92" fillId="3" borderId="95" xfId="1" applyFont="1" applyFill="1" applyBorder="1" applyAlignment="1" applyProtection="1">
      <alignment horizontal="center" vertical="center" wrapText="1" shrinkToFit="1"/>
      <protection hidden="1"/>
    </xf>
    <xf numFmtId="0" fontId="92" fillId="3" borderId="95" xfId="1" applyFont="1" applyFill="1" applyBorder="1" applyAlignment="1" applyProtection="1">
      <alignment horizontal="center" vertical="center" shrinkToFit="1"/>
      <protection hidden="1"/>
    </xf>
    <xf numFmtId="0" fontId="38" fillId="5" borderId="21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38" fillId="5" borderId="27" xfId="0" applyFont="1" applyFill="1" applyBorder="1" applyAlignment="1" applyProtection="1">
      <alignment horizontal="center" vertical="center"/>
    </xf>
    <xf numFmtId="49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2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0" fontId="6" fillId="3" borderId="25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6" fillId="3" borderId="26" xfId="0" applyFont="1" applyFill="1" applyBorder="1" applyAlignment="1" applyProtection="1">
      <alignment horizontal="center" vertical="center" shrinkToFit="1"/>
      <protection hidden="1"/>
    </xf>
    <xf numFmtId="0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0" fontId="31" fillId="11" borderId="6" xfId="0" applyFont="1" applyFill="1" applyBorder="1" applyAlignment="1" applyProtection="1">
      <alignment horizontal="center" vertical="center" wrapText="1"/>
    </xf>
    <xf numFmtId="0" fontId="31" fillId="11" borderId="8" xfId="0" applyFont="1" applyFill="1" applyBorder="1" applyAlignment="1" applyProtection="1">
      <alignment horizontal="center" vertical="center" wrapText="1"/>
    </xf>
    <xf numFmtId="0" fontId="31" fillId="11" borderId="28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27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91" fillId="25" borderId="95" xfId="0" applyFont="1" applyFill="1" applyBorder="1" applyAlignment="1" applyProtection="1">
      <alignment horizontal="center" vertical="center" shrinkToFit="1"/>
      <protection hidden="1"/>
    </xf>
    <xf numFmtId="0" fontId="31" fillId="11" borderId="6" xfId="0" applyFont="1" applyFill="1" applyBorder="1" applyAlignment="1" applyProtection="1">
      <alignment horizontal="center" vertical="center"/>
    </xf>
    <xf numFmtId="0" fontId="31" fillId="11" borderId="27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 shrinkToFit="1"/>
      <protection hidden="1"/>
    </xf>
    <xf numFmtId="165" fontId="29" fillId="13" borderId="95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2" xfId="0" applyNumberFormat="1" applyFont="1" applyFill="1" applyBorder="1" applyAlignment="1" applyProtection="1">
      <alignment horizontal="center" vertical="center" shrinkToFit="1"/>
      <protection hidden="1"/>
    </xf>
    <xf numFmtId="0" fontId="74" fillId="6" borderId="0" xfId="0" applyFont="1" applyFill="1" applyAlignment="1" applyProtection="1">
      <alignment horizontal="center"/>
      <protection hidden="1"/>
    </xf>
    <xf numFmtId="0" fontId="41" fillId="11" borderId="17" xfId="1" applyFont="1" applyFill="1" applyBorder="1" applyAlignment="1" applyProtection="1">
      <alignment horizontal="center" vertical="center"/>
    </xf>
    <xf numFmtId="0" fontId="41" fillId="11" borderId="0" xfId="1" applyFont="1" applyFill="1" applyBorder="1" applyAlignment="1" applyProtection="1">
      <alignment horizontal="center" vertical="center"/>
    </xf>
    <xf numFmtId="0" fontId="41" fillId="11" borderId="17" xfId="1" applyFont="1" applyFill="1" applyBorder="1" applyAlignment="1" applyProtection="1">
      <alignment horizontal="center" vertical="center" wrapText="1"/>
    </xf>
    <xf numFmtId="0" fontId="41" fillId="11" borderId="0" xfId="1" applyFont="1" applyFill="1" applyBorder="1" applyAlignment="1" applyProtection="1">
      <alignment horizontal="center" vertical="center" wrapText="1"/>
    </xf>
    <xf numFmtId="0" fontId="6" fillId="3" borderId="69" xfId="0" applyFont="1" applyFill="1" applyBorder="1" applyAlignment="1" applyProtection="1">
      <alignment horizontal="center" vertical="center" shrinkToFit="1"/>
      <protection hidden="1"/>
    </xf>
    <xf numFmtId="0" fontId="6" fillId="3" borderId="22" xfId="0" applyFont="1" applyFill="1" applyBorder="1" applyAlignment="1" applyProtection="1">
      <alignment horizontal="center" vertical="center" shrinkToFit="1"/>
      <protection hidden="1"/>
    </xf>
    <xf numFmtId="0" fontId="6" fillId="3" borderId="70" xfId="0" applyFont="1" applyFill="1" applyBorder="1" applyAlignment="1" applyProtection="1">
      <alignment horizontal="center" vertical="center" shrinkToFit="1"/>
      <protection hidden="1"/>
    </xf>
    <xf numFmtId="0" fontId="31" fillId="11" borderId="54" xfId="0" applyFont="1" applyFill="1" applyBorder="1" applyAlignment="1" applyProtection="1">
      <alignment horizontal="center" vertical="center"/>
    </xf>
    <xf numFmtId="0" fontId="39" fillId="11" borderId="0" xfId="1" applyFont="1" applyFill="1" applyBorder="1" applyAlignment="1" applyProtection="1">
      <alignment horizontal="center" vertical="center" wrapText="1"/>
    </xf>
    <xf numFmtId="0" fontId="54" fillId="3" borderId="69" xfId="0" applyFont="1" applyFill="1" applyBorder="1" applyAlignment="1" applyProtection="1">
      <alignment horizontal="center" vertical="center" shrinkToFit="1"/>
      <protection hidden="1"/>
    </xf>
    <xf numFmtId="0" fontId="54" fillId="3" borderId="22" xfId="0" applyFont="1" applyFill="1" applyBorder="1" applyAlignment="1" applyProtection="1">
      <alignment horizontal="center" vertical="center" shrinkToFit="1"/>
      <protection hidden="1"/>
    </xf>
    <xf numFmtId="0" fontId="54" fillId="3" borderId="70" xfId="0" applyFont="1" applyFill="1" applyBorder="1" applyAlignment="1" applyProtection="1">
      <alignment horizontal="center" vertical="center" shrinkToFit="1"/>
      <protection hidden="1"/>
    </xf>
    <xf numFmtId="0" fontId="73" fillId="21" borderId="104" xfId="0" applyFont="1" applyFill="1" applyBorder="1" applyAlignment="1" applyProtection="1">
      <alignment horizontal="center" vertical="center"/>
      <protection hidden="1"/>
    </xf>
    <xf numFmtId="0" fontId="73" fillId="21" borderId="0" xfId="0" applyFont="1" applyFill="1" applyBorder="1" applyAlignment="1" applyProtection="1">
      <alignment horizontal="center" vertical="center"/>
      <protection hidden="1"/>
    </xf>
    <xf numFmtId="0" fontId="12" fillId="0" borderId="95" xfId="0" applyFont="1" applyFill="1" applyBorder="1" applyAlignment="1" applyProtection="1">
      <alignment horizontal="center" vertical="center"/>
      <protection hidden="1"/>
    </xf>
    <xf numFmtId="0" fontId="72" fillId="0" borderId="95" xfId="0" applyFont="1" applyFill="1" applyBorder="1" applyAlignment="1" applyProtection="1">
      <alignment horizontal="center" vertical="center"/>
      <protection hidden="1"/>
    </xf>
    <xf numFmtId="0" fontId="70" fillId="0" borderId="95" xfId="0" applyFont="1" applyFill="1" applyBorder="1" applyAlignment="1" applyProtection="1">
      <alignment horizontal="center"/>
      <protection hidden="1"/>
    </xf>
    <xf numFmtId="0" fontId="73" fillId="11" borderId="100" xfId="0" applyFont="1" applyFill="1" applyBorder="1" applyAlignment="1" applyProtection="1">
      <alignment horizontal="center" vertical="center" wrapText="1"/>
      <protection hidden="1"/>
    </xf>
    <xf numFmtId="0" fontId="73" fillId="11" borderId="100" xfId="0" applyFont="1" applyFill="1" applyBorder="1" applyAlignment="1" applyProtection="1">
      <alignment horizontal="center" vertical="center"/>
      <protection hidden="1"/>
    </xf>
    <xf numFmtId="0" fontId="44" fillId="0" borderId="96" xfId="0" applyFont="1" applyFill="1" applyBorder="1" applyAlignment="1" applyProtection="1">
      <alignment horizontal="center" vertical="center"/>
      <protection hidden="1"/>
    </xf>
    <xf numFmtId="0" fontId="44" fillId="0" borderId="95" xfId="0" applyFont="1" applyFill="1" applyBorder="1" applyAlignment="1" applyProtection="1">
      <alignment horizontal="center" vertical="center"/>
      <protection hidden="1"/>
    </xf>
    <xf numFmtId="0" fontId="45" fillId="17" borderId="95" xfId="0" applyFont="1" applyFill="1" applyBorder="1" applyAlignment="1" applyProtection="1">
      <alignment horizontal="center" vertical="center"/>
      <protection hidden="1"/>
    </xf>
    <xf numFmtId="0" fontId="47" fillId="0" borderId="95" xfId="0" applyFont="1" applyFill="1" applyBorder="1" applyAlignment="1" applyProtection="1">
      <alignment horizontal="center" vertical="center"/>
      <protection hidden="1"/>
    </xf>
    <xf numFmtId="0" fontId="45" fillId="17" borderId="101" xfId="0" applyFont="1" applyFill="1" applyBorder="1" applyAlignment="1" applyProtection="1">
      <alignment horizontal="center" vertical="center"/>
      <protection hidden="1"/>
    </xf>
    <xf numFmtId="0" fontId="45" fillId="17" borderId="102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horizontal="center" vertical="center"/>
      <protection hidden="1"/>
    </xf>
    <xf numFmtId="0" fontId="65" fillId="21" borderId="103" xfId="0" applyFont="1" applyFill="1" applyBorder="1" applyAlignment="1" applyProtection="1">
      <alignment horizontal="center" vertical="center"/>
      <protection hidden="1"/>
    </xf>
    <xf numFmtId="0" fontId="73" fillId="21" borderId="103" xfId="0" applyFont="1" applyFill="1" applyBorder="1" applyAlignment="1" applyProtection="1">
      <alignment horizontal="center" vertical="center"/>
      <protection hidden="1"/>
    </xf>
    <xf numFmtId="0" fontId="73" fillId="21" borderId="100" xfId="0" applyFont="1" applyFill="1" applyBorder="1" applyAlignment="1" applyProtection="1">
      <alignment horizontal="center" vertical="center"/>
      <protection hidden="1"/>
    </xf>
    <xf numFmtId="0" fontId="29" fillId="13" borderId="101" xfId="0" applyFont="1" applyFill="1" applyBorder="1" applyAlignment="1" applyProtection="1">
      <alignment horizontal="center" vertical="center"/>
      <protection locked="0" hidden="1"/>
    </xf>
    <xf numFmtId="0" fontId="29" fillId="13" borderId="95" xfId="0" applyFont="1" applyFill="1" applyBorder="1" applyAlignment="1" applyProtection="1">
      <alignment horizontal="center" vertical="center"/>
      <protection locked="0" hidden="1"/>
    </xf>
    <xf numFmtId="0" fontId="29" fillId="13" borderId="102" xfId="0" applyFont="1" applyFill="1" applyBorder="1" applyAlignment="1" applyProtection="1">
      <alignment horizontal="center" vertical="center"/>
      <protection locked="0" hidden="1"/>
    </xf>
    <xf numFmtId="0" fontId="53" fillId="22" borderId="101" xfId="0" applyFont="1" applyFill="1" applyBorder="1" applyAlignment="1" applyProtection="1">
      <alignment horizontal="center" vertical="center"/>
      <protection hidden="1"/>
    </xf>
    <xf numFmtId="0" fontId="53" fillId="22" borderId="95" xfId="0" applyFont="1" applyFill="1" applyBorder="1" applyAlignment="1" applyProtection="1">
      <alignment horizontal="center" vertical="center"/>
      <protection hidden="1"/>
    </xf>
    <xf numFmtId="0" fontId="53" fillId="22" borderId="102" xfId="0" applyFont="1" applyFill="1" applyBorder="1" applyAlignment="1" applyProtection="1">
      <alignment horizontal="center" vertical="center"/>
      <protection hidden="1"/>
    </xf>
    <xf numFmtId="165" fontId="28" fillId="13" borderId="101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95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102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1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2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3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4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04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0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5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6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7" xfId="0" applyNumberFormat="1" applyFont="1" applyFill="1" applyBorder="1" applyAlignment="1" applyProtection="1">
      <alignment horizontal="center" vertical="center" shrinkToFit="1"/>
      <protection hidden="1"/>
    </xf>
    <xf numFmtId="0" fontId="73" fillId="21" borderId="112" xfId="0" applyFont="1" applyFill="1" applyBorder="1" applyAlignment="1" applyProtection="1">
      <alignment horizontal="center" vertical="center" shrinkToFit="1"/>
      <protection hidden="1"/>
    </xf>
    <xf numFmtId="0" fontId="73" fillId="21" borderId="113" xfId="0" applyFont="1" applyFill="1" applyBorder="1" applyAlignment="1" applyProtection="1">
      <alignment horizontal="center" vertical="center" shrinkToFit="1"/>
      <protection hidden="1"/>
    </xf>
    <xf numFmtId="0" fontId="73" fillId="21" borderId="114" xfId="0" applyFont="1" applyFill="1" applyBorder="1" applyAlignment="1" applyProtection="1">
      <alignment horizontal="center" vertical="center" shrinkToFit="1"/>
      <protection hidden="1"/>
    </xf>
    <xf numFmtId="0" fontId="73" fillId="21" borderId="104" xfId="0" applyFont="1" applyFill="1" applyBorder="1" applyAlignment="1" applyProtection="1">
      <alignment horizontal="center" vertical="center" shrinkToFit="1"/>
      <protection hidden="1"/>
    </xf>
    <xf numFmtId="0" fontId="73" fillId="21" borderId="0" xfId="0" applyFont="1" applyFill="1" applyBorder="1" applyAlignment="1" applyProtection="1">
      <alignment horizontal="center" vertical="center" shrinkToFit="1"/>
      <protection hidden="1"/>
    </xf>
    <xf numFmtId="0" fontId="73" fillId="21" borderId="115" xfId="0" applyFont="1" applyFill="1" applyBorder="1" applyAlignment="1" applyProtection="1">
      <alignment horizontal="center" vertical="center" shrinkToFit="1"/>
      <protection hidden="1"/>
    </xf>
    <xf numFmtId="0" fontId="73" fillId="21" borderId="116" xfId="0" applyFont="1" applyFill="1" applyBorder="1" applyAlignment="1" applyProtection="1">
      <alignment horizontal="center" vertical="center" shrinkToFit="1"/>
      <protection hidden="1"/>
    </xf>
    <xf numFmtId="0" fontId="73" fillId="21" borderId="103" xfId="0" applyFont="1" applyFill="1" applyBorder="1" applyAlignment="1" applyProtection="1">
      <alignment horizontal="center" vertical="center" shrinkToFit="1"/>
      <protection hidden="1"/>
    </xf>
    <xf numFmtId="0" fontId="73" fillId="21" borderId="117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5" fillId="0" borderId="97" xfId="0" applyFont="1" applyBorder="1" applyAlignment="1" applyProtection="1">
      <alignment horizontal="right" vertical="center" shrinkToFit="1"/>
      <protection hidden="1"/>
    </xf>
    <xf numFmtId="0" fontId="85" fillId="0" borderId="12" xfId="0" applyFont="1" applyBorder="1" applyAlignment="1" applyProtection="1">
      <alignment horizontal="right" vertical="center" shrinkToFit="1"/>
      <protection hidden="1"/>
    </xf>
    <xf numFmtId="165" fontId="85" fillId="3" borderId="12" xfId="0" applyNumberFormat="1" applyFont="1" applyFill="1" applyBorder="1" applyAlignment="1" applyProtection="1">
      <alignment horizontal="right" vertical="center" shrinkToFit="1"/>
      <protection hidden="1"/>
    </xf>
    <xf numFmtId="165" fontId="85" fillId="3" borderId="98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5" fillId="3" borderId="12" xfId="0" applyFont="1" applyFill="1" applyBorder="1" applyAlignment="1" applyProtection="1">
      <alignment horizontal="center" vertical="center" shrinkToFit="1"/>
      <protection hidden="1"/>
    </xf>
    <xf numFmtId="0" fontId="85" fillId="3" borderId="98" xfId="0" applyFont="1" applyFill="1" applyBorder="1" applyAlignment="1" applyProtection="1">
      <alignment horizontal="center" vertical="center" shrinkToFit="1"/>
      <protection hidden="1"/>
    </xf>
    <xf numFmtId="165" fontId="84" fillId="20" borderId="12" xfId="0" applyNumberFormat="1" applyFont="1" applyFill="1" applyBorder="1" applyAlignment="1" applyProtection="1">
      <alignment horizontal="right" vertical="center" shrinkToFit="1"/>
      <protection hidden="1"/>
    </xf>
    <xf numFmtId="165" fontId="84" fillId="20" borderId="98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2" fillId="0" borderId="53" xfId="0" applyFont="1" applyBorder="1" applyAlignment="1" applyProtection="1">
      <alignment horizontal="center" vertical="top"/>
      <protection hidden="1"/>
    </xf>
    <xf numFmtId="0" fontId="42" fillId="0" borderId="11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1" xfId="0" applyFont="1" applyBorder="1" applyAlignment="1" applyProtection="1">
      <alignment horizontal="right" vertical="center" shrinkToFit="1"/>
      <protection hidden="1"/>
    </xf>
    <xf numFmtId="0" fontId="1" fillId="0" borderId="93" xfId="0" applyFont="1" applyBorder="1" applyAlignment="1" applyProtection="1">
      <alignment horizontal="right" vertical="center" shrinkToFit="1"/>
      <protection hidden="1"/>
    </xf>
    <xf numFmtId="0" fontId="84" fillId="20" borderId="62" xfId="0" applyFont="1" applyFill="1" applyBorder="1" applyAlignment="1" applyProtection="1">
      <alignment horizontal="center" vertical="center" shrinkToFit="1"/>
      <protection hidden="1"/>
    </xf>
    <xf numFmtId="0" fontId="84" fillId="20" borderId="13" xfId="0" applyFont="1" applyFill="1" applyBorder="1" applyAlignment="1" applyProtection="1">
      <alignment horizontal="center" vertical="center" shrinkToFit="1"/>
      <protection hidden="1"/>
    </xf>
    <xf numFmtId="0" fontId="0" fillId="24" borderId="121" xfId="0" applyFill="1" applyBorder="1" applyAlignment="1" applyProtection="1">
      <alignment horizontal="center" vertical="center"/>
      <protection hidden="1"/>
    </xf>
    <xf numFmtId="0" fontId="85" fillId="0" borderId="62" xfId="0" applyFont="1" applyBorder="1" applyAlignment="1" applyProtection="1">
      <alignment horizontal="center" vertical="center" shrinkToFit="1"/>
      <protection hidden="1"/>
    </xf>
    <xf numFmtId="0" fontId="85" fillId="0" borderId="13" xfId="0" applyFont="1" applyBorder="1" applyAlignment="1" applyProtection="1">
      <alignment horizontal="center" vertical="center" shrinkToFit="1"/>
      <protection hidden="1"/>
    </xf>
    <xf numFmtId="165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165" fontId="9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85" fillId="0" borderId="20" xfId="0" applyFont="1" applyBorder="1" applyAlignment="1" applyProtection="1">
      <alignment horizontal="center" vertical="center" shrinkToFit="1"/>
      <protection hidden="1"/>
    </xf>
    <xf numFmtId="0" fontId="85" fillId="0" borderId="61" xfId="0" applyFont="1" applyBorder="1" applyAlignment="1" applyProtection="1">
      <alignment horizontal="center" vertical="center" shrinkToFit="1"/>
      <protection hidden="1"/>
    </xf>
    <xf numFmtId="0" fontId="85" fillId="0" borderId="0" xfId="0" applyFont="1" applyBorder="1" applyAlignment="1" applyProtection="1">
      <alignment horizontal="center" vertical="center" shrinkToFit="1"/>
      <protection hidden="1"/>
    </xf>
    <xf numFmtId="0" fontId="85" fillId="0" borderId="97" xfId="0" applyFont="1" applyBorder="1" applyAlignment="1" applyProtection="1">
      <alignment horizontal="center" vertical="center" shrinkToFit="1"/>
      <protection hidden="1"/>
    </xf>
    <xf numFmtId="0" fontId="85" fillId="0" borderId="12" xfId="0" applyFont="1" applyBorder="1" applyAlignment="1" applyProtection="1">
      <alignment horizontal="center" vertical="center" shrinkToFit="1"/>
      <protection hidden="1"/>
    </xf>
    <xf numFmtId="0" fontId="86" fillId="6" borderId="62" xfId="0" applyFont="1" applyFill="1" applyBorder="1" applyAlignment="1" applyProtection="1">
      <alignment horizontal="center" shrinkToFit="1"/>
      <protection hidden="1"/>
    </xf>
    <xf numFmtId="0" fontId="86" fillId="6" borderId="13" xfId="0" applyFont="1" applyFill="1" applyBorder="1" applyAlignment="1" applyProtection="1">
      <alignment horizontal="center" shrinkToFit="1"/>
      <protection hidden="1"/>
    </xf>
    <xf numFmtId="0" fontId="86" fillId="6" borderId="99" xfId="0" applyFont="1" applyFill="1" applyBorder="1" applyAlignment="1" applyProtection="1">
      <alignment horizontal="center" shrinkToFit="1"/>
      <protection hidden="1"/>
    </xf>
    <xf numFmtId="0" fontId="86" fillId="6" borderId="61" xfId="0" applyFont="1" applyFill="1" applyBorder="1" applyAlignment="1" applyProtection="1">
      <alignment horizontal="center" vertical="center" shrinkToFit="1"/>
      <protection hidden="1"/>
    </xf>
    <xf numFmtId="0" fontId="86" fillId="6" borderId="0" xfId="0" applyFont="1" applyFill="1" applyBorder="1" applyAlignment="1" applyProtection="1">
      <alignment horizontal="center" vertical="center" shrinkToFit="1"/>
      <protection hidden="1"/>
    </xf>
    <xf numFmtId="0" fontId="86" fillId="6" borderId="94" xfId="0" applyFont="1" applyFill="1" applyBorder="1" applyAlignment="1" applyProtection="1">
      <alignment horizontal="center" vertical="center" shrinkToFit="1"/>
      <protection hidden="1"/>
    </xf>
    <xf numFmtId="0" fontId="86" fillId="6" borderId="11" xfId="0" applyFont="1" applyFill="1" applyBorder="1" applyAlignment="1" applyProtection="1">
      <alignment horizontal="center" vertical="center" shrinkToFit="1"/>
      <protection hidden="1"/>
    </xf>
    <xf numFmtId="0" fontId="86" fillId="6" borderId="93" xfId="0" applyFont="1" applyFill="1" applyBorder="1" applyAlignment="1" applyProtection="1">
      <alignment horizontal="center" vertical="center" shrinkToFit="1"/>
      <protection hidden="1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9" fillId="3" borderId="98" xfId="0" applyFont="1" applyFill="1" applyBorder="1" applyAlignment="1" applyProtection="1">
      <alignment horizontal="center" vertical="center" shrinkToFit="1"/>
      <protection hidden="1"/>
    </xf>
    <xf numFmtId="165" fontId="85" fillId="3" borderId="12" xfId="0" applyNumberFormat="1" applyFont="1" applyFill="1" applyBorder="1" applyAlignment="1" applyProtection="1">
      <alignment horizontal="right" shrinkToFit="1"/>
      <protection hidden="1"/>
    </xf>
    <xf numFmtId="165" fontId="85" fillId="3" borderId="98" xfId="0" applyNumberFormat="1" applyFont="1" applyFill="1" applyBorder="1" applyAlignment="1" applyProtection="1">
      <alignment horizontal="right" shrinkToFit="1"/>
      <protection hidden="1"/>
    </xf>
    <xf numFmtId="0" fontId="86" fillId="6" borderId="1" xfId="0" applyFont="1" applyFill="1" applyBorder="1" applyAlignment="1" applyProtection="1">
      <alignment horizontal="center" vertical="center" shrinkToFit="1"/>
      <protection hidden="1"/>
    </xf>
    <xf numFmtId="0" fontId="0" fillId="24" borderId="120" xfId="0" applyFill="1" applyBorder="1" applyAlignment="1" applyProtection="1">
      <alignment horizontal="right" vertical="center" wrapText="1"/>
      <protection hidden="1"/>
    </xf>
    <xf numFmtId="0" fontId="0" fillId="24" borderId="121" xfId="0" applyFill="1" applyBorder="1" applyAlignment="1" applyProtection="1">
      <alignment horizontal="right" vertical="center" wrapText="1"/>
      <protection hidden="1"/>
    </xf>
    <xf numFmtId="0" fontId="0" fillId="24" borderId="122" xfId="0" applyFill="1" applyBorder="1" applyAlignment="1" applyProtection="1">
      <alignment horizontal="right" vertical="center" wrapText="1"/>
      <protection hidden="1"/>
    </xf>
    <xf numFmtId="0" fontId="0" fillId="24" borderId="123" xfId="0" applyFill="1" applyBorder="1" applyAlignment="1" applyProtection="1">
      <alignment horizontal="right" vertical="center" wrapText="1"/>
      <protection hidden="1"/>
    </xf>
    <xf numFmtId="0" fontId="0" fillId="24" borderId="124" xfId="0" applyFill="1" applyBorder="1" applyAlignment="1" applyProtection="1">
      <alignment horizontal="right" vertical="center" wrapText="1"/>
      <protection hidden="1"/>
    </xf>
    <xf numFmtId="0" fontId="0" fillId="24" borderId="125" xfId="0" applyFill="1" applyBorder="1" applyAlignment="1" applyProtection="1">
      <alignment horizontal="right" vertical="center" wrapText="1"/>
      <protection hidden="1"/>
    </xf>
    <xf numFmtId="0" fontId="84" fillId="0" borderId="12" xfId="0" applyFont="1" applyBorder="1" applyAlignment="1" applyProtection="1">
      <alignment horizontal="right" vertical="center" shrinkToFit="1"/>
      <protection hidden="1"/>
    </xf>
    <xf numFmtId="164" fontId="85" fillId="3" borderId="12" xfId="0" applyNumberFormat="1" applyFont="1" applyFill="1" applyBorder="1" applyAlignment="1" applyProtection="1">
      <alignment horizontal="center" vertical="center" shrinkToFit="1"/>
      <protection hidden="1"/>
    </xf>
    <xf numFmtId="22" fontId="48" fillId="0" borderId="51" xfId="0" applyNumberFormat="1" applyFont="1" applyBorder="1" applyAlignment="1" applyProtection="1">
      <alignment horizontal="center" vertical="center" readingOrder="2"/>
      <protection hidden="1"/>
    </xf>
    <xf numFmtId="0" fontId="1" fillId="0" borderId="105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3" fillId="3" borderId="14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84" fillId="3" borderId="14" xfId="0" applyFont="1" applyFill="1" applyBorder="1" applyAlignment="1" applyProtection="1">
      <alignment horizontal="center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1" fillId="0" borderId="107" xfId="0" applyFont="1" applyBorder="1" applyAlignment="1" applyProtection="1">
      <alignment horizontal="right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1" fillId="3" borderId="12" xfId="0" applyFont="1" applyFill="1" applyBorder="1" applyAlignment="1" applyProtection="1">
      <alignment horizontal="center" vertical="center" shrinkToFit="1"/>
      <protection hidden="1"/>
    </xf>
    <xf numFmtId="0" fontId="33" fillId="0" borderId="51" xfId="0" applyFont="1" applyBorder="1" applyAlignment="1" applyProtection="1">
      <alignment horizontal="center" vertical="center" readingOrder="2"/>
      <protection hidden="1"/>
    </xf>
    <xf numFmtId="0" fontId="34" fillId="0" borderId="23" xfId="0" applyFont="1" applyBorder="1" applyAlignment="1" applyProtection="1">
      <alignment horizontal="center" vertical="center" shrinkToFit="1"/>
      <protection hidden="1"/>
    </xf>
    <xf numFmtId="0" fontId="1" fillId="3" borderId="106" xfId="0" applyFont="1" applyFill="1" applyBorder="1" applyAlignment="1" applyProtection="1">
      <alignment horizontal="center" vertical="center" shrinkToFit="1"/>
      <protection hidden="1"/>
    </xf>
    <xf numFmtId="0" fontId="84" fillId="0" borderId="12" xfId="0" applyFont="1" applyBorder="1" applyAlignment="1" applyProtection="1">
      <alignment horizontal="left" vertical="center" shrinkToFit="1"/>
      <protection hidden="1"/>
    </xf>
    <xf numFmtId="0" fontId="29" fillId="14" borderId="5" xfId="0" applyFont="1" applyFill="1" applyBorder="1" applyAlignment="1" applyProtection="1">
      <alignment horizontal="right" vertical="center" wrapText="1"/>
      <protection hidden="1"/>
    </xf>
    <xf numFmtId="0" fontId="29" fillId="14" borderId="0" xfId="0" applyFont="1" applyFill="1" applyBorder="1" applyAlignment="1" applyProtection="1">
      <alignment horizontal="right" vertical="center" wrapText="1"/>
      <protection hidden="1"/>
    </xf>
    <xf numFmtId="0" fontId="85" fillId="3" borderId="108" xfId="0" applyFont="1" applyFill="1" applyBorder="1" applyAlignment="1" applyProtection="1">
      <alignment horizontal="center" vertical="center" shrinkToFit="1"/>
      <protection hidden="1"/>
    </xf>
    <xf numFmtId="0" fontId="84" fillId="0" borderId="118" xfId="0" applyFont="1" applyBorder="1" applyAlignment="1" applyProtection="1">
      <alignment horizontal="right" vertical="center" shrinkToFit="1"/>
      <protection hidden="1"/>
    </xf>
    <xf numFmtId="0" fontId="84" fillId="0" borderId="13" xfId="0" applyFont="1" applyBorder="1" applyAlignment="1" applyProtection="1">
      <alignment horizontal="right" vertical="center" shrinkToFit="1"/>
      <protection hidden="1"/>
    </xf>
    <xf numFmtId="0" fontId="84" fillId="0" borderId="107" xfId="0" applyFont="1" applyBorder="1" applyAlignment="1" applyProtection="1">
      <alignment horizontal="right" vertical="center" shrinkToFit="1"/>
      <protection hidden="1"/>
    </xf>
    <xf numFmtId="49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9" fillId="3" borderId="13" xfId="0" applyFont="1" applyFill="1" applyBorder="1" applyAlignment="1" applyProtection="1">
      <alignment horizontal="center" vertical="center" shrinkToFit="1"/>
      <protection hidden="1"/>
    </xf>
    <xf numFmtId="49" fontId="85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85" fillId="3" borderId="13" xfId="0" applyFont="1" applyFill="1" applyBorder="1" applyAlignment="1" applyProtection="1">
      <alignment horizontal="center" vertical="center" shrinkToFit="1"/>
      <protection hidden="1"/>
    </xf>
    <xf numFmtId="0" fontId="9" fillId="3" borderId="119" xfId="0" applyFont="1" applyFill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1" fillId="0" borderId="108" xfId="0" applyFont="1" applyBorder="1" applyAlignment="1" applyProtection="1">
      <alignment horizontal="left" vertical="center" shrinkToFit="1"/>
      <protection hidden="1"/>
    </xf>
    <xf numFmtId="0" fontId="84" fillId="3" borderId="12" xfId="0" applyFont="1" applyFill="1" applyBorder="1" applyAlignment="1" applyProtection="1">
      <alignment horizontal="center" vertical="center" shrinkToFit="1"/>
      <protection hidden="1"/>
    </xf>
    <xf numFmtId="0" fontId="84" fillId="0" borderId="108" xfId="0" applyFont="1" applyBorder="1" applyAlignment="1" applyProtection="1">
      <alignment horizontal="left" vertical="center" shrinkToFit="1"/>
      <protection hidden="1"/>
    </xf>
    <xf numFmtId="0" fontId="32" fillId="2" borderId="25" xfId="0" applyFont="1" applyFill="1" applyBorder="1" applyAlignment="1" applyProtection="1">
      <alignment horizontal="center" vertical="center"/>
      <protection hidden="1"/>
    </xf>
    <xf numFmtId="0" fontId="32" fillId="2" borderId="14" xfId="0" applyFont="1" applyFill="1" applyBorder="1" applyAlignment="1" applyProtection="1">
      <alignment horizontal="center" vertical="center"/>
      <protection hidden="1"/>
    </xf>
    <xf numFmtId="0" fontId="32" fillId="2" borderId="26" xfId="0" applyFont="1" applyFill="1" applyBorder="1" applyAlignment="1" applyProtection="1">
      <alignment horizontal="center" vertical="center"/>
      <protection hidden="1"/>
    </xf>
    <xf numFmtId="0" fontId="9" fillId="0" borderId="97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9" fillId="0" borderId="97" xfId="0" applyFont="1" applyBorder="1" applyAlignment="1" applyProtection="1">
      <alignment horizontal="right" vertical="center" shrinkToFit="1"/>
      <protection hidden="1"/>
    </xf>
    <xf numFmtId="0" fontId="9" fillId="0" borderId="12" xfId="0" applyFont="1" applyBorder="1" applyAlignment="1" applyProtection="1">
      <alignment horizontal="right" vertical="center" shrinkToFit="1"/>
      <protection hidden="1"/>
    </xf>
    <xf numFmtId="0" fontId="84" fillId="3" borderId="12" xfId="0" applyFont="1" applyFill="1" applyBorder="1" applyAlignment="1" applyProtection="1">
      <alignment horizontal="right" vertical="center" shrinkToFit="1"/>
      <protection hidden="1"/>
    </xf>
    <xf numFmtId="0" fontId="84" fillId="3" borderId="98" xfId="0" applyFont="1" applyFill="1" applyBorder="1" applyAlignment="1" applyProtection="1">
      <alignment horizontal="right" vertical="center" shrinkToFit="1"/>
      <protection hidden="1"/>
    </xf>
    <xf numFmtId="0" fontId="85" fillId="0" borderId="12" xfId="0" applyFont="1" applyBorder="1" applyAlignment="1" applyProtection="1">
      <alignment horizontal="center" shrinkToFit="1"/>
      <protection hidden="1"/>
    </xf>
    <xf numFmtId="0" fontId="85" fillId="0" borderId="98" xfId="0" applyFont="1" applyBorder="1" applyAlignment="1" applyProtection="1">
      <alignment horizontal="center" shrinkToFit="1"/>
      <protection hidden="1"/>
    </xf>
    <xf numFmtId="0" fontId="87" fillId="6" borderId="146" xfId="0" applyFont="1" applyFill="1" applyBorder="1" applyAlignment="1" applyProtection="1">
      <alignment horizontal="center" vertical="center"/>
    </xf>
    <xf numFmtId="0" fontId="87" fillId="6" borderId="145" xfId="0" applyFont="1" applyFill="1" applyBorder="1" applyAlignment="1" applyProtection="1">
      <alignment horizontal="center" vertical="center"/>
    </xf>
    <xf numFmtId="0" fontId="87" fillId="3" borderId="111" xfId="0" applyFont="1" applyFill="1" applyBorder="1" applyAlignment="1" applyProtection="1">
      <alignment horizontal="center" vertical="center" textRotation="90" wrapText="1"/>
    </xf>
    <xf numFmtId="0" fontId="87" fillId="3" borderId="110" xfId="0" applyFont="1" applyFill="1" applyBorder="1" applyAlignment="1" applyProtection="1">
      <alignment horizontal="center" vertical="center" textRotation="90" wrapText="1"/>
    </xf>
    <xf numFmtId="0" fontId="87" fillId="3" borderId="137" xfId="0" applyFont="1" applyFill="1" applyBorder="1" applyAlignment="1" applyProtection="1">
      <alignment horizontal="center" vertical="center" textRotation="90" wrapText="1"/>
    </xf>
    <xf numFmtId="0" fontId="87" fillId="3" borderId="8" xfId="0" applyFont="1" applyFill="1" applyBorder="1" applyAlignment="1" applyProtection="1">
      <alignment horizontal="center" vertical="center" textRotation="90" wrapText="1"/>
    </xf>
    <xf numFmtId="0" fontId="87" fillId="6" borderId="147" xfId="0" applyFont="1" applyFill="1" applyBorder="1" applyAlignment="1" applyProtection="1">
      <alignment horizontal="center" vertical="center"/>
    </xf>
    <xf numFmtId="0" fontId="35" fillId="15" borderId="0" xfId="0" applyFont="1" applyFill="1" applyAlignment="1" applyProtection="1">
      <alignment horizontal="center" vertical="center"/>
    </xf>
    <xf numFmtId="0" fontId="35" fillId="15" borderId="29" xfId="0" applyFont="1" applyFill="1" applyBorder="1" applyAlignment="1" applyProtection="1">
      <alignment horizontal="center" vertical="center"/>
    </xf>
    <xf numFmtId="0" fontId="35" fillId="11" borderId="126" xfId="0" applyFont="1" applyFill="1" applyBorder="1" applyAlignment="1" applyProtection="1">
      <alignment horizontal="center" vertical="center"/>
    </xf>
    <xf numFmtId="0" fontId="35" fillId="11" borderId="0" xfId="0" applyFont="1" applyFill="1" applyAlignment="1" applyProtection="1">
      <alignment horizontal="center" vertical="center"/>
    </xf>
    <xf numFmtId="0" fontId="35" fillId="11" borderId="127" xfId="0" applyFont="1" applyFill="1" applyBorder="1" applyAlignment="1" applyProtection="1">
      <alignment horizontal="center" vertical="center"/>
    </xf>
    <xf numFmtId="0" fontId="30" fillId="23" borderId="126" xfId="0" applyFont="1" applyFill="1" applyBorder="1" applyAlignment="1" applyProtection="1">
      <alignment horizontal="center" vertical="center"/>
    </xf>
    <xf numFmtId="0" fontId="30" fillId="23" borderId="0" xfId="0" applyFont="1" applyFill="1" applyAlignment="1" applyProtection="1">
      <alignment horizontal="center" vertical="center"/>
    </xf>
    <xf numFmtId="0" fontId="30" fillId="23" borderId="109" xfId="0" applyFont="1" applyFill="1" applyBorder="1" applyAlignment="1" applyProtection="1">
      <alignment horizontal="center" vertical="center"/>
    </xf>
    <xf numFmtId="0" fontId="30" fillId="23" borderId="127" xfId="0" applyFont="1" applyFill="1" applyBorder="1" applyAlignment="1" applyProtection="1">
      <alignment horizontal="center" vertical="center"/>
    </xf>
    <xf numFmtId="0" fontId="30" fillId="16" borderId="32" xfId="0" applyFont="1" applyFill="1" applyBorder="1" applyAlignment="1" applyProtection="1">
      <alignment horizontal="center" vertical="center"/>
    </xf>
    <xf numFmtId="0" fontId="30" fillId="16" borderId="36" xfId="0" applyFont="1" applyFill="1" applyBorder="1" applyAlignment="1" applyProtection="1">
      <alignment horizontal="center" vertical="center"/>
    </xf>
    <xf numFmtId="0" fontId="87" fillId="6" borderId="14" xfId="0" applyFont="1" applyFill="1" applyBorder="1" applyAlignment="1" applyProtection="1">
      <alignment horizontal="center" vertical="center"/>
    </xf>
    <xf numFmtId="0" fontId="30" fillId="16" borderId="37" xfId="0" applyFont="1" applyFill="1" applyBorder="1" applyAlignment="1" applyProtection="1">
      <alignment horizontal="center" vertical="center"/>
    </xf>
    <xf numFmtId="0" fontId="30" fillId="16" borderId="38" xfId="0" applyFont="1" applyFill="1" applyBorder="1" applyAlignment="1" applyProtection="1">
      <alignment horizontal="center" vertical="center"/>
    </xf>
    <xf numFmtId="0" fontId="87" fillId="6" borderId="144" xfId="0" applyFont="1" applyFill="1" applyBorder="1" applyAlignment="1" applyProtection="1">
      <alignment horizontal="center" vertical="center"/>
    </xf>
    <xf numFmtId="0" fontId="87" fillId="3" borderId="136" xfId="0" applyFont="1" applyFill="1" applyBorder="1" applyAlignment="1" applyProtection="1">
      <alignment horizontal="center" vertical="center" textRotation="90" wrapText="1"/>
    </xf>
    <xf numFmtId="0" fontId="87" fillId="6" borderId="148" xfId="0" applyFont="1" applyFill="1" applyBorder="1" applyAlignment="1" applyProtection="1">
      <alignment horizontal="center" vertical="center"/>
    </xf>
    <xf numFmtId="0" fontId="43" fillId="4" borderId="43" xfId="0" applyFont="1" applyFill="1" applyBorder="1" applyAlignment="1" applyProtection="1">
      <alignment horizontal="center" vertical="center"/>
    </xf>
    <xf numFmtId="0" fontId="43" fillId="4" borderId="46" xfId="0" applyFont="1" applyFill="1" applyBorder="1" applyAlignment="1" applyProtection="1">
      <alignment horizontal="center" vertical="center"/>
    </xf>
    <xf numFmtId="0" fontId="40" fillId="4" borderId="0" xfId="0" applyFont="1" applyFill="1" applyAlignment="1" applyProtection="1">
      <alignment horizontal="center" vertical="center"/>
      <protection hidden="1"/>
    </xf>
    <xf numFmtId="0" fontId="11" fillId="9" borderId="0" xfId="1" applyFont="1" applyFill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43" fillId="4" borderId="42" xfId="0" applyFont="1" applyFill="1" applyBorder="1" applyAlignment="1" applyProtection="1">
      <alignment horizontal="center" vertical="center"/>
    </xf>
    <xf numFmtId="0" fontId="43" fillId="4" borderId="45" xfId="0" applyFont="1" applyFill="1" applyBorder="1" applyAlignment="1" applyProtection="1">
      <alignment horizontal="center" vertical="center"/>
    </xf>
    <xf numFmtId="0" fontId="43" fillId="4" borderId="48" xfId="0" applyFont="1" applyFill="1" applyBorder="1" applyAlignment="1" applyProtection="1">
      <alignment horizontal="center" vertical="center"/>
    </xf>
    <xf numFmtId="0" fontId="43" fillId="4" borderId="49" xfId="0" applyFont="1" applyFill="1" applyBorder="1" applyAlignment="1" applyProtection="1">
      <alignment horizontal="center" vertical="center"/>
    </xf>
    <xf numFmtId="0" fontId="43" fillId="4" borderId="50" xfId="0" applyFont="1" applyFill="1" applyBorder="1" applyAlignment="1" applyProtection="1">
      <alignment horizontal="center" vertical="center"/>
    </xf>
    <xf numFmtId="0" fontId="43" fillId="4" borderId="44" xfId="0" applyFont="1" applyFill="1" applyBorder="1" applyAlignment="1" applyProtection="1">
      <alignment horizontal="center" vertical="center"/>
    </xf>
    <xf numFmtId="0" fontId="43" fillId="4" borderId="47" xfId="0" applyFont="1" applyFill="1" applyBorder="1" applyAlignment="1" applyProtection="1">
      <alignment horizontal="center" vertical="center"/>
    </xf>
    <xf numFmtId="0" fontId="87" fillId="3" borderId="138" xfId="0" applyFont="1" applyFill="1" applyBorder="1" applyAlignment="1" applyProtection="1">
      <alignment horizontal="center" vertical="center" textRotation="90" wrapText="1"/>
    </xf>
    <xf numFmtId="0" fontId="44" fillId="19" borderId="20" xfId="0" applyFont="1" applyFill="1" applyBorder="1" applyAlignment="1" applyProtection="1">
      <alignment horizontal="center" vertical="center"/>
    </xf>
    <xf numFmtId="0" fontId="44" fillId="19" borderId="139" xfId="0" applyFont="1" applyFill="1" applyBorder="1" applyAlignment="1" applyProtection="1">
      <alignment horizontal="center" vertical="center" wrapText="1"/>
    </xf>
    <xf numFmtId="0" fontId="44" fillId="19" borderId="131" xfId="0" applyFont="1" applyFill="1" applyBorder="1" applyAlignment="1" applyProtection="1">
      <alignment horizontal="center" vertical="center" wrapText="1"/>
    </xf>
    <xf numFmtId="0" fontId="44" fillId="19" borderId="140" xfId="0" applyFont="1" applyFill="1" applyBorder="1" applyAlignment="1" applyProtection="1">
      <alignment horizontal="center" vertical="center" wrapText="1"/>
      <protection hidden="1"/>
    </xf>
    <xf numFmtId="0" fontId="44" fillId="19" borderId="133" xfId="0" applyFont="1" applyFill="1" applyBorder="1" applyAlignment="1" applyProtection="1">
      <alignment horizontal="center" vertical="center" wrapText="1"/>
      <protection hidden="1"/>
    </xf>
    <xf numFmtId="0" fontId="44" fillId="19" borderId="134" xfId="0" applyFont="1" applyFill="1" applyBorder="1" applyAlignment="1" applyProtection="1">
      <alignment horizontal="center" vertical="center" wrapText="1"/>
      <protection hidden="1"/>
    </xf>
    <xf numFmtId="0" fontId="72" fillId="19" borderId="20" xfId="0" applyFont="1" applyFill="1" applyBorder="1" applyAlignment="1" applyProtection="1">
      <alignment horizontal="center" vertical="center" wrapText="1"/>
    </xf>
    <xf numFmtId="0" fontId="72" fillId="19" borderId="20" xfId="0" applyFont="1" applyFill="1" applyBorder="1" applyAlignment="1" applyProtection="1">
      <alignment horizontal="center" vertical="center"/>
    </xf>
    <xf numFmtId="0" fontId="44" fillId="19" borderId="60" xfId="0" applyFont="1" applyFill="1" applyBorder="1" applyAlignment="1" applyProtection="1">
      <alignment horizontal="center" vertical="center" wrapText="1"/>
    </xf>
    <xf numFmtId="0" fontId="44" fillId="19" borderId="132" xfId="0" applyFont="1" applyFill="1" applyBorder="1" applyAlignment="1" applyProtection="1">
      <alignment horizontal="center" vertical="center" wrapText="1"/>
    </xf>
    <xf numFmtId="0" fontId="44" fillId="19" borderId="140" xfId="0" applyFont="1" applyFill="1" applyBorder="1" applyAlignment="1" applyProtection="1">
      <alignment horizontal="center" vertical="center" wrapText="1"/>
    </xf>
    <xf numFmtId="0" fontId="44" fillId="19" borderId="133" xfId="0" applyFont="1" applyFill="1" applyBorder="1" applyAlignment="1" applyProtection="1">
      <alignment horizontal="center" vertical="center" wrapText="1"/>
    </xf>
    <xf numFmtId="0" fontId="72" fillId="19" borderId="139" xfId="0" applyFont="1" applyFill="1" applyBorder="1" applyAlignment="1" applyProtection="1">
      <alignment horizontal="center" vertical="center" textRotation="90"/>
    </xf>
    <xf numFmtId="0" fontId="72" fillId="19" borderId="131" xfId="0" applyFont="1" applyFill="1" applyBorder="1" applyAlignment="1" applyProtection="1">
      <alignment horizontal="center" vertical="center" textRotation="90"/>
    </xf>
    <xf numFmtId="0" fontId="56" fillId="10" borderId="20" xfId="0" applyFont="1" applyFill="1" applyBorder="1" applyAlignment="1" applyProtection="1">
      <alignment horizontal="center" vertical="center" wrapText="1"/>
    </xf>
    <xf numFmtId="0" fontId="30" fillId="0" borderId="128" xfId="0" applyFont="1" applyBorder="1" applyAlignment="1" applyProtection="1">
      <alignment horizontal="center" vertical="center"/>
    </xf>
    <xf numFmtId="0" fontId="30" fillId="0" borderId="129" xfId="0" applyFont="1" applyBorder="1" applyAlignment="1" applyProtection="1">
      <alignment horizontal="center" vertical="center"/>
    </xf>
    <xf numFmtId="0" fontId="30" fillId="0" borderId="130" xfId="0" applyFont="1" applyBorder="1" applyAlignment="1" applyProtection="1">
      <alignment horizontal="center" vertical="center"/>
    </xf>
    <xf numFmtId="0" fontId="30" fillId="0" borderId="134" xfId="0" applyFont="1" applyBorder="1" applyAlignment="1" applyProtection="1">
      <alignment horizontal="center" vertical="center"/>
    </xf>
    <xf numFmtId="0" fontId="30" fillId="0" borderId="20" xfId="0" applyFont="1" applyBorder="1" applyAlignment="1" applyProtection="1">
      <alignment horizontal="center" vertical="center"/>
    </xf>
    <xf numFmtId="0" fontId="30" fillId="0" borderId="135" xfId="0" applyFont="1" applyBorder="1" applyAlignment="1" applyProtection="1">
      <alignment horizontal="center" vertical="center"/>
    </xf>
    <xf numFmtId="0" fontId="30" fillId="0" borderId="130" xfId="0" applyFont="1" applyBorder="1" applyAlignment="1" applyProtection="1">
      <alignment horizontal="center" vertical="center"/>
      <protection hidden="1"/>
    </xf>
    <xf numFmtId="0" fontId="30" fillId="0" borderId="135" xfId="0" applyFont="1" applyBorder="1" applyAlignment="1" applyProtection="1">
      <alignment horizontal="center" vertical="center"/>
      <protection hidden="1"/>
    </xf>
    <xf numFmtId="0" fontId="30" fillId="0" borderId="131" xfId="0" applyFont="1" applyBorder="1" applyAlignment="1" applyProtection="1">
      <alignment horizontal="center" vertical="center"/>
      <protection hidden="1"/>
    </xf>
    <xf numFmtId="0" fontId="30" fillId="0" borderId="132" xfId="0" applyFont="1" applyBorder="1" applyAlignment="1" applyProtection="1">
      <alignment horizontal="center" vertical="center"/>
      <protection hidden="1"/>
    </xf>
    <xf numFmtId="0" fontId="30" fillId="0" borderId="134" xfId="0" applyFont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0" fontId="30" fillId="0" borderId="131" xfId="0" applyFont="1" applyBorder="1" applyAlignment="1" applyProtection="1">
      <alignment horizontal="center" vertical="center"/>
    </xf>
    <xf numFmtId="0" fontId="30" fillId="0" borderId="132" xfId="0" applyFont="1" applyBorder="1" applyAlignment="1" applyProtection="1">
      <alignment horizontal="center" vertical="center"/>
    </xf>
    <xf numFmtId="0" fontId="30" fillId="0" borderId="133" xfId="0" applyFont="1" applyBorder="1" applyAlignment="1" applyProtection="1">
      <alignment horizontal="center" vertical="center"/>
    </xf>
    <xf numFmtId="0" fontId="88" fillId="19" borderId="140" xfId="0" applyFont="1" applyFill="1" applyBorder="1" applyAlignment="1" applyProtection="1">
      <alignment horizontal="center" vertical="center"/>
    </xf>
    <xf numFmtId="0" fontId="88" fillId="19" borderId="133" xfId="0" applyFont="1" applyFill="1" applyBorder="1" applyAlignment="1" applyProtection="1">
      <alignment horizontal="center" vertical="center"/>
    </xf>
    <xf numFmtId="0" fontId="72" fillId="19" borderId="60" xfId="0" applyFont="1" applyFill="1" applyBorder="1" applyAlignment="1" applyProtection="1">
      <alignment horizontal="center" vertical="center" textRotation="90" wrapText="1"/>
    </xf>
    <xf numFmtId="0" fontId="72" fillId="19" borderId="132" xfId="0" applyFont="1" applyFill="1" applyBorder="1" applyAlignment="1" applyProtection="1">
      <alignment horizontal="center" vertical="center" textRotation="90" wrapText="1"/>
    </xf>
    <xf numFmtId="0" fontId="72" fillId="19" borderId="140" xfId="0" applyFont="1" applyFill="1" applyBorder="1" applyAlignment="1" applyProtection="1">
      <alignment horizontal="center" vertical="center" textRotation="90" wrapText="1"/>
    </xf>
    <xf numFmtId="0" fontId="72" fillId="19" borderId="133" xfId="0" applyFont="1" applyFill="1" applyBorder="1" applyAlignment="1" applyProtection="1">
      <alignment horizontal="center" vertical="center" textRotation="90" wrapText="1"/>
    </xf>
    <xf numFmtId="0" fontId="88" fillId="19" borderId="139" xfId="0" applyFont="1" applyFill="1" applyBorder="1" applyAlignment="1" applyProtection="1">
      <alignment horizontal="center" vertical="center"/>
    </xf>
    <xf numFmtId="0" fontId="88" fillId="19" borderId="131" xfId="0" applyFont="1" applyFill="1" applyBorder="1" applyAlignment="1" applyProtection="1">
      <alignment horizontal="center" vertical="center"/>
    </xf>
    <xf numFmtId="0" fontId="88" fillId="19" borderId="60" xfId="0" applyFont="1" applyFill="1" applyBorder="1" applyAlignment="1" applyProtection="1">
      <alignment horizontal="center" vertical="center"/>
    </xf>
    <xf numFmtId="0" fontId="88" fillId="19" borderId="132" xfId="0" applyFont="1" applyFill="1" applyBorder="1" applyAlignment="1" applyProtection="1">
      <alignment horizontal="center" vertical="center"/>
    </xf>
  </cellXfs>
  <cellStyles count="4">
    <cellStyle name="Normal 2" xfId="2" xr:uid="{00000000-0005-0000-0000-000002000000}"/>
    <cellStyle name="Normal 2 2" xfId="3" xr:uid="{00000000-0005-0000-0000-000003000000}"/>
    <cellStyle name="ارتباط تشعبي" xfId="1" builtinId="8"/>
    <cellStyle name="عادي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09428C6-9DDA-4DCA-B705-4C106185FFC8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238125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233654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114300</xdr:rowOff>
    </xdr:from>
    <xdr:to>
      <xdr:col>16</xdr:col>
      <xdr:colOff>70167</xdr:colOff>
      <xdr:row>41</xdr:row>
      <xdr:rowOff>213410</xdr:rowOff>
    </xdr:to>
    <xdr:pic>
      <xdr:nvPicPr>
        <xdr:cNvPr id="7" name="صورة 6">
          <a:extLst>
            <a:ext uri="{FF2B5EF4-FFF2-40B4-BE49-F238E27FC236}">
              <a16:creationId xmlns:a16="http://schemas.microsoft.com/office/drawing/2014/main" id="{056B22EC-B7BF-4EE8-A155-48089A295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2713" y="92125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hp92\AppData\Roaming\user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&#1575;&#1587;&#1578;&#1605;&#1575;&#1585;&#1575;&#1578;%20&#1575;&#1604;&#1601;&#1589;&#1604;%20&#1575;&#1604;&#1575;&#1608;&#1604;%202019-2020/Users/Users/TOSHIBA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0"/>
  <sheetViews>
    <sheetView showGridLines="0" rightToLeft="1" tabSelected="1" workbookViewId="0">
      <selection activeCell="B1" sqref="B1:U1"/>
    </sheetView>
  </sheetViews>
  <sheetFormatPr defaultColWidth="9" defaultRowHeight="16.8" x14ac:dyDescent="0.5"/>
  <cols>
    <col min="1" max="1" width="2.21875" style="110" customWidth="1"/>
    <col min="2" max="2" width="4.44140625" style="110" customWidth="1"/>
    <col min="3" max="6" width="9" style="110"/>
    <col min="7" max="7" width="1.44140625" style="110" customWidth="1"/>
    <col min="8" max="8" width="12.6640625" style="110" customWidth="1"/>
    <col min="9" max="9" width="16.88671875" style="110" customWidth="1"/>
    <col min="10" max="10" width="5" style="110" customWidth="1"/>
    <col min="11" max="11" width="9" style="110" customWidth="1"/>
    <col min="12" max="12" width="2.6640625" style="110" customWidth="1"/>
    <col min="13" max="13" width="9" style="110"/>
    <col min="14" max="14" width="9" style="110" customWidth="1"/>
    <col min="15" max="15" width="3.44140625" style="110" customWidth="1"/>
    <col min="16" max="17" width="9" style="110"/>
    <col min="18" max="18" width="4.6640625" style="110" customWidth="1"/>
    <col min="19" max="19" width="2" style="110" customWidth="1"/>
    <col min="20" max="20" width="8.88671875" style="110" customWidth="1"/>
    <col min="21" max="21" width="15.44140625" style="110" customWidth="1"/>
    <col min="22" max="16384" width="9" style="110"/>
  </cols>
  <sheetData>
    <row r="1" spans="1:22" ht="27" thickBot="1" x14ac:dyDescent="0.75">
      <c r="B1" s="306" t="s">
        <v>461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</row>
    <row r="2" spans="1:22" ht="19.5" customHeight="1" thickBot="1" x14ac:dyDescent="0.7">
      <c r="B2" s="307" t="s">
        <v>231</v>
      </c>
      <c r="C2" s="307"/>
      <c r="D2" s="307"/>
      <c r="E2" s="307"/>
      <c r="F2" s="307"/>
      <c r="G2" s="307"/>
      <c r="H2" s="307"/>
      <c r="I2" s="307"/>
      <c r="J2" s="111"/>
      <c r="K2" s="308" t="s">
        <v>462</v>
      </c>
      <c r="L2" s="309"/>
      <c r="M2" s="309"/>
      <c r="N2" s="309"/>
      <c r="O2" s="309"/>
      <c r="P2" s="309"/>
      <c r="Q2" s="309"/>
      <c r="R2" s="309"/>
      <c r="S2" s="309"/>
      <c r="T2" s="312" t="s">
        <v>463</v>
      </c>
      <c r="U2" s="313"/>
    </row>
    <row r="3" spans="1:22" ht="22.5" customHeight="1" thickBot="1" x14ac:dyDescent="0.7">
      <c r="A3" s="112">
        <v>1</v>
      </c>
      <c r="B3" s="316" t="s">
        <v>464</v>
      </c>
      <c r="C3" s="317"/>
      <c r="D3" s="317"/>
      <c r="E3" s="317"/>
      <c r="F3" s="317"/>
      <c r="G3" s="317"/>
      <c r="H3" s="317"/>
      <c r="I3" s="318"/>
      <c r="K3" s="310"/>
      <c r="L3" s="311"/>
      <c r="M3" s="311"/>
      <c r="N3" s="311"/>
      <c r="O3" s="311"/>
      <c r="P3" s="311"/>
      <c r="Q3" s="311"/>
      <c r="R3" s="311"/>
      <c r="S3" s="311"/>
      <c r="T3" s="314"/>
      <c r="U3" s="315"/>
    </row>
    <row r="4" spans="1:22" ht="22.5" customHeight="1" thickBot="1" x14ac:dyDescent="0.7">
      <c r="A4" s="112">
        <v>2</v>
      </c>
      <c r="B4" s="303" t="s">
        <v>465</v>
      </c>
      <c r="C4" s="304"/>
      <c r="D4" s="304"/>
      <c r="E4" s="304"/>
      <c r="F4" s="304"/>
      <c r="G4" s="304"/>
      <c r="H4" s="304"/>
      <c r="I4" s="305"/>
      <c r="K4" s="281" t="s">
        <v>15</v>
      </c>
      <c r="L4" s="282"/>
      <c r="M4" s="282"/>
      <c r="N4" s="282"/>
      <c r="O4" s="282"/>
      <c r="P4" s="282"/>
      <c r="Q4" s="282"/>
      <c r="R4" s="282"/>
      <c r="S4" s="283"/>
      <c r="T4" s="296">
        <v>1</v>
      </c>
      <c r="U4" s="297"/>
    </row>
    <row r="5" spans="1:22" ht="22.5" customHeight="1" thickBot="1" x14ac:dyDescent="0.7">
      <c r="A5" s="112"/>
      <c r="B5" s="264" t="s">
        <v>466</v>
      </c>
      <c r="C5" s="265"/>
      <c r="D5" s="265"/>
      <c r="E5" s="265"/>
      <c r="F5" s="265"/>
      <c r="G5" s="265"/>
      <c r="H5" s="265"/>
      <c r="I5" s="113"/>
      <c r="K5" s="294" t="s">
        <v>467</v>
      </c>
      <c r="L5" s="295"/>
      <c r="M5" s="295"/>
      <c r="N5" s="295"/>
      <c r="O5" s="295"/>
      <c r="P5" s="295"/>
      <c r="Q5" s="295"/>
      <c r="R5" s="295"/>
      <c r="S5" s="295"/>
      <c r="T5" s="296">
        <v>1</v>
      </c>
      <c r="U5" s="297"/>
    </row>
    <row r="6" spans="1:22" ht="22.5" customHeight="1" thickBot="1" x14ac:dyDescent="0.7">
      <c r="A6" s="112"/>
      <c r="B6" s="298" t="s">
        <v>468</v>
      </c>
      <c r="C6" s="299"/>
      <c r="D6" s="299"/>
      <c r="E6" s="299"/>
      <c r="F6" s="299"/>
      <c r="G6" s="299"/>
      <c r="H6" s="299"/>
      <c r="I6" s="300"/>
      <c r="K6" s="294" t="s">
        <v>469</v>
      </c>
      <c r="L6" s="295"/>
      <c r="M6" s="295"/>
      <c r="N6" s="295"/>
      <c r="O6" s="295"/>
      <c r="P6" s="295"/>
      <c r="Q6" s="295"/>
      <c r="R6" s="295"/>
      <c r="S6" s="295"/>
      <c r="T6" s="301" t="s">
        <v>470</v>
      </c>
      <c r="U6" s="302"/>
    </row>
    <row r="7" spans="1:22" ht="22.5" customHeight="1" thickBot="1" x14ac:dyDescent="0.75">
      <c r="A7" s="112">
        <v>3</v>
      </c>
      <c r="B7" s="264" t="s">
        <v>233</v>
      </c>
      <c r="C7" s="265"/>
      <c r="D7" s="265"/>
      <c r="E7" s="265"/>
      <c r="F7" s="265"/>
      <c r="G7" s="265"/>
      <c r="H7" s="266" t="s">
        <v>232</v>
      </c>
      <c r="I7" s="267"/>
      <c r="K7" s="268" t="s">
        <v>471</v>
      </c>
      <c r="L7" s="269"/>
      <c r="M7" s="269"/>
      <c r="N7" s="269"/>
      <c r="O7" s="269"/>
      <c r="P7" s="269"/>
      <c r="Q7" s="269"/>
      <c r="R7" s="269"/>
      <c r="S7" s="270"/>
      <c r="T7" s="271">
        <v>0.5</v>
      </c>
      <c r="U7" s="272"/>
      <c r="V7" s="114"/>
    </row>
    <row r="8" spans="1:22" ht="22.5" customHeight="1" x14ac:dyDescent="0.65">
      <c r="A8" s="112">
        <v>4</v>
      </c>
      <c r="B8" s="273" t="s">
        <v>3402</v>
      </c>
      <c r="C8" s="273"/>
      <c r="D8" s="273"/>
      <c r="E8" s="273"/>
      <c r="F8" s="273"/>
      <c r="G8" s="273"/>
      <c r="H8" s="273"/>
      <c r="I8" s="273"/>
      <c r="J8" s="114"/>
      <c r="K8" s="276" t="s">
        <v>472</v>
      </c>
      <c r="L8" s="277"/>
      <c r="M8" s="277"/>
      <c r="N8" s="277"/>
      <c r="O8" s="277"/>
      <c r="P8" s="277"/>
      <c r="Q8" s="277"/>
      <c r="R8" s="277"/>
      <c r="S8" s="277"/>
      <c r="T8" s="278">
        <v>0.2</v>
      </c>
      <c r="U8" s="279"/>
    </row>
    <row r="9" spans="1:22" ht="22.5" customHeight="1" x14ac:dyDescent="0.65">
      <c r="A9" s="112"/>
      <c r="B9" s="274"/>
      <c r="C9" s="274"/>
      <c r="D9" s="274"/>
      <c r="E9" s="274"/>
      <c r="F9" s="274"/>
      <c r="G9" s="274"/>
      <c r="H9" s="274"/>
      <c r="I9" s="274"/>
      <c r="J9" s="115"/>
      <c r="K9" s="276"/>
      <c r="L9" s="277"/>
      <c r="M9" s="277"/>
      <c r="N9" s="277"/>
      <c r="O9" s="277"/>
      <c r="P9" s="277"/>
      <c r="Q9" s="277"/>
      <c r="R9" s="277"/>
      <c r="S9" s="277"/>
      <c r="T9" s="280"/>
      <c r="U9" s="279"/>
    </row>
    <row r="10" spans="1:22" ht="22.5" customHeight="1" x14ac:dyDescent="0.65">
      <c r="A10" s="112"/>
      <c r="B10" s="274"/>
      <c r="C10" s="274"/>
      <c r="D10" s="274"/>
      <c r="E10" s="274"/>
      <c r="F10" s="274"/>
      <c r="G10" s="274"/>
      <c r="H10" s="274"/>
      <c r="I10" s="274"/>
      <c r="K10" s="281" t="s">
        <v>473</v>
      </c>
      <c r="L10" s="282"/>
      <c r="M10" s="282"/>
      <c r="N10" s="282"/>
      <c r="O10" s="282"/>
      <c r="P10" s="282"/>
      <c r="Q10" s="282"/>
      <c r="R10" s="282"/>
      <c r="S10" s="283"/>
      <c r="T10" s="284">
        <v>0.2</v>
      </c>
      <c r="U10" s="285"/>
    </row>
    <row r="11" spans="1:22" ht="45" customHeight="1" x14ac:dyDescent="0.65">
      <c r="A11" s="112"/>
      <c r="B11" s="274"/>
      <c r="C11" s="274"/>
      <c r="D11" s="274"/>
      <c r="E11" s="274"/>
      <c r="F11" s="274"/>
      <c r="G11" s="274"/>
      <c r="H11" s="274"/>
      <c r="I11" s="274"/>
      <c r="K11" s="286" t="s">
        <v>474</v>
      </c>
      <c r="L11" s="287"/>
      <c r="M11" s="287"/>
      <c r="N11" s="287"/>
      <c r="O11" s="287"/>
      <c r="P11" s="287"/>
      <c r="Q11" s="287"/>
      <c r="R11" s="287"/>
      <c r="S11" s="288"/>
      <c r="T11" s="284">
        <v>0.2</v>
      </c>
      <c r="U11" s="285"/>
    </row>
    <row r="12" spans="1:22" ht="22.5" customHeight="1" thickBot="1" x14ac:dyDescent="0.7">
      <c r="A12" s="112"/>
      <c r="B12" s="275"/>
      <c r="C12" s="275"/>
      <c r="D12" s="275"/>
      <c r="E12" s="275"/>
      <c r="F12" s="275"/>
      <c r="G12" s="275"/>
      <c r="H12" s="275"/>
      <c r="I12" s="275"/>
      <c r="K12" s="289" t="s">
        <v>475</v>
      </c>
      <c r="L12" s="290"/>
      <c r="M12" s="290"/>
      <c r="N12" s="290"/>
      <c r="O12" s="290"/>
      <c r="P12" s="290"/>
      <c r="Q12" s="290"/>
      <c r="R12" s="290"/>
      <c r="S12" s="291"/>
      <c r="T12" s="292">
        <v>0.5</v>
      </c>
      <c r="U12" s="293"/>
    </row>
    <row r="13" spans="1:22" ht="22.5" customHeight="1" thickBot="1" x14ac:dyDescent="0.7">
      <c r="A13" s="112">
        <v>5</v>
      </c>
      <c r="B13" s="253" t="s">
        <v>476</v>
      </c>
      <c r="C13" s="254"/>
      <c r="D13" s="254"/>
      <c r="E13" s="254"/>
      <c r="F13" s="254"/>
      <c r="G13" s="254"/>
      <c r="H13" s="254"/>
      <c r="I13" s="255"/>
      <c r="K13" s="256" t="s">
        <v>477</v>
      </c>
      <c r="L13" s="257"/>
      <c r="M13" s="257"/>
      <c r="N13" s="257"/>
      <c r="O13" s="257"/>
      <c r="P13" s="257"/>
      <c r="Q13" s="257"/>
      <c r="R13" s="257"/>
      <c r="S13" s="257"/>
      <c r="T13" s="257"/>
      <c r="U13" s="257"/>
    </row>
    <row r="14" spans="1:22" ht="22.5" customHeight="1" x14ac:dyDescent="0.65">
      <c r="A14" s="112"/>
      <c r="B14" s="258" t="s">
        <v>3403</v>
      </c>
      <c r="C14" s="258"/>
      <c r="D14" s="258"/>
      <c r="E14" s="258"/>
      <c r="F14" s="258"/>
      <c r="G14" s="258"/>
      <c r="H14" s="258"/>
      <c r="I14" s="258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</row>
    <row r="15" spans="1:22" ht="3.75" customHeight="1" x14ac:dyDescent="0.65">
      <c r="A15" s="112"/>
      <c r="B15" s="259"/>
      <c r="C15" s="259"/>
      <c r="D15" s="259"/>
      <c r="E15" s="259"/>
      <c r="F15" s="259"/>
      <c r="G15" s="259"/>
      <c r="H15" s="259"/>
      <c r="I15" s="259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</row>
    <row r="16" spans="1:22" ht="26.25" customHeight="1" x14ac:dyDescent="0.65">
      <c r="A16" s="112">
        <v>6</v>
      </c>
      <c r="B16" s="259"/>
      <c r="C16" s="259"/>
      <c r="D16" s="259"/>
      <c r="E16" s="259"/>
      <c r="F16" s="259"/>
      <c r="G16" s="259"/>
      <c r="H16" s="259"/>
      <c r="I16" s="259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</row>
    <row r="17" spans="2:22" ht="19.5" customHeight="1" x14ac:dyDescent="0.5">
      <c r="B17" s="259"/>
      <c r="C17" s="259"/>
      <c r="D17" s="259"/>
      <c r="E17" s="259"/>
      <c r="F17" s="259"/>
      <c r="G17" s="259"/>
      <c r="H17" s="259"/>
      <c r="I17" s="259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</row>
    <row r="18" spans="2:22" ht="19.5" customHeight="1" x14ac:dyDescent="0.65">
      <c r="B18" s="259"/>
      <c r="C18" s="259"/>
      <c r="D18" s="259"/>
      <c r="E18" s="259"/>
      <c r="F18" s="259"/>
      <c r="G18" s="259"/>
      <c r="H18" s="259"/>
      <c r="I18" s="259"/>
      <c r="K18" s="116"/>
      <c r="L18" s="117"/>
      <c r="M18" s="262"/>
      <c r="N18" s="262"/>
      <c r="O18" s="262"/>
      <c r="P18" s="118"/>
      <c r="Q18" s="263"/>
      <c r="R18" s="263"/>
      <c r="S18" s="116"/>
      <c r="T18" s="116"/>
      <c r="U18" s="116"/>
      <c r="V18" s="117"/>
    </row>
    <row r="19" spans="2:22" ht="21.75" customHeight="1" thickBot="1" x14ac:dyDescent="0.55000000000000004">
      <c r="B19" s="260"/>
      <c r="C19" s="260"/>
      <c r="D19" s="260"/>
      <c r="E19" s="260"/>
      <c r="F19" s="260"/>
      <c r="G19" s="260"/>
      <c r="H19" s="260"/>
      <c r="I19" s="260"/>
      <c r="Q19" s="119"/>
      <c r="R19" s="119"/>
      <c r="S19" s="119"/>
      <c r="T19" s="119"/>
      <c r="U19" s="119"/>
    </row>
    <row r="20" spans="2:22" ht="3.75" customHeight="1" x14ac:dyDescent="0.5"/>
  </sheetData>
  <mergeCells count="33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C356-3652-47B8-AEAF-0B9818691C0A}">
  <dimension ref="A1:AB74"/>
  <sheetViews>
    <sheetView showGridLines="0" rightToLeft="1" zoomScale="90" zoomScaleNormal="90" workbookViewId="0">
      <selection activeCell="C1" sqref="C1"/>
    </sheetView>
  </sheetViews>
  <sheetFormatPr defaultColWidth="9" defaultRowHeight="14.4" x14ac:dyDescent="0.3"/>
  <cols>
    <col min="1" max="1" width="13.88671875" style="33" bestFit="1" customWidth="1"/>
    <col min="2" max="2" width="22.21875" style="33" customWidth="1"/>
    <col min="3" max="3" width="18.88671875" style="33" customWidth="1"/>
    <col min="4" max="4" width="26" style="33" customWidth="1"/>
    <col min="5" max="5" width="20.44140625" style="33" customWidth="1"/>
    <col min="6" max="6" width="20" style="33" customWidth="1"/>
    <col min="7" max="7" width="3.44140625" style="33" bestFit="1" customWidth="1"/>
    <col min="8" max="8" width="18.88671875" style="33" hidden="1" customWidth="1"/>
    <col min="9" max="9" width="3" style="33" hidden="1" customWidth="1"/>
    <col min="10" max="10" width="13.6640625" style="33" hidden="1" customWidth="1"/>
    <col min="11" max="11" width="11" style="33" hidden="1" customWidth="1"/>
    <col min="12" max="12" width="3.21875" style="33" hidden="1" customWidth="1"/>
    <col min="13" max="13" width="8.33203125" style="33" hidden="1" customWidth="1"/>
    <col min="14" max="14" width="20" style="181" hidden="1" customWidth="1"/>
    <col min="15" max="15" width="3" style="181" hidden="1" customWidth="1"/>
    <col min="16" max="16" width="13.6640625" style="33" hidden="1" customWidth="1"/>
    <col min="17" max="18" width="9" style="33" hidden="1" customWidth="1"/>
    <col min="19" max="19" width="2" style="33" hidden="1" customWidth="1"/>
    <col min="20" max="20" width="5.109375" style="33" hidden="1" customWidth="1"/>
    <col min="21" max="21" width="2" style="33" hidden="1" customWidth="1"/>
    <col min="22" max="22" width="3.44140625" style="33" hidden="1" customWidth="1"/>
    <col min="23" max="23" width="3" style="33" hidden="1" customWidth="1"/>
    <col min="24" max="24" width="9.6640625" style="33" hidden="1" customWidth="1"/>
    <col min="25" max="26" width="0" style="33" hidden="1" customWidth="1"/>
    <col min="27" max="27" width="3" style="33" hidden="1" customWidth="1"/>
    <col min="28" max="28" width="5" style="33" hidden="1" customWidth="1"/>
    <col min="29" max="35" width="0" style="33" hidden="1" customWidth="1"/>
    <col min="36" max="16384" width="9" style="33"/>
  </cols>
  <sheetData>
    <row r="1" spans="1:28" ht="25.8" customHeight="1" x14ac:dyDescent="0.3">
      <c r="A1" s="321" t="s">
        <v>1152</v>
      </c>
      <c r="B1" s="321"/>
      <c r="C1" s="161"/>
      <c r="D1" s="180" t="e">
        <f>VLOOKUP(C1,ورقة2!A2:B7192,2,0)</f>
        <v>#N/A</v>
      </c>
    </row>
    <row r="2" spans="1:28" ht="31.2" customHeight="1" x14ac:dyDescent="0.3">
      <c r="A2" s="322" t="e">
        <f>IF('اختيار المقررات'!E2="مستنفذ",'اختيار المقررات'!B6," يجب أن تقوم بملئ الحقول التالية بالمعلومات الصحيحة وإلا تعتبر طالب غير مسجل")</f>
        <v>#N/A</v>
      </c>
      <c r="B2" s="322"/>
      <c r="C2" s="322"/>
      <c r="D2" s="322"/>
      <c r="E2" s="322"/>
      <c r="F2" s="322"/>
    </row>
    <row r="3" spans="1:28" x14ac:dyDescent="0.3">
      <c r="I3" s="319" t="s">
        <v>10</v>
      </c>
      <c r="J3" s="319"/>
      <c r="L3" s="320" t="s">
        <v>58</v>
      </c>
      <c r="M3" s="320"/>
      <c r="N3" s="33"/>
      <c r="O3" s="320"/>
      <c r="P3" s="320"/>
      <c r="S3" s="320" t="s">
        <v>1153</v>
      </c>
      <c r="T3" s="320"/>
      <c r="U3" s="320" t="s">
        <v>11</v>
      </c>
      <c r="V3" s="320"/>
      <c r="X3" s="33" t="s">
        <v>9</v>
      </c>
      <c r="AA3" s="182">
        <v>1</v>
      </c>
      <c r="AB3" s="33">
        <v>1950</v>
      </c>
    </row>
    <row r="4" spans="1:28" ht="23.25" customHeight="1" x14ac:dyDescent="0.3">
      <c r="A4" s="183" t="s">
        <v>425</v>
      </c>
      <c r="B4" s="184" t="s">
        <v>426</v>
      </c>
      <c r="C4" s="184" t="s">
        <v>427</v>
      </c>
      <c r="D4" s="184" t="s">
        <v>428</v>
      </c>
      <c r="E4" s="184" t="s">
        <v>429</v>
      </c>
      <c r="F4" s="184" t="s">
        <v>430</v>
      </c>
      <c r="I4">
        <v>1</v>
      </c>
      <c r="J4" t="s">
        <v>447</v>
      </c>
      <c r="L4" s="185" t="s">
        <v>1154</v>
      </c>
      <c r="M4" s="33" t="s">
        <v>422</v>
      </c>
      <c r="N4" s="33"/>
      <c r="S4" s="182">
        <v>1</v>
      </c>
      <c r="T4" s="33" t="s">
        <v>423</v>
      </c>
      <c r="U4" s="33">
        <v>1</v>
      </c>
      <c r="V4" s="33" t="s">
        <v>445</v>
      </c>
      <c r="W4" s="182">
        <v>1</v>
      </c>
      <c r="X4" s="33" t="s">
        <v>575</v>
      </c>
      <c r="AA4" s="182">
        <v>2</v>
      </c>
      <c r="AB4" s="33">
        <v>1951</v>
      </c>
    </row>
    <row r="5" spans="1:28" s="187" customFormat="1" ht="33.75" customHeight="1" x14ac:dyDescent="0.3">
      <c r="A5" s="101"/>
      <c r="B5" s="101"/>
      <c r="C5" s="186" t="str">
        <f>A5&amp;" "&amp;B5</f>
        <v xml:space="preserve"> </v>
      </c>
      <c r="D5" s="101"/>
      <c r="E5" s="101"/>
      <c r="F5" s="101"/>
      <c r="I5">
        <v>2</v>
      </c>
      <c r="J5" t="s">
        <v>457</v>
      </c>
      <c r="L5" s="185" t="s">
        <v>1155</v>
      </c>
      <c r="M5" s="33" t="s">
        <v>431</v>
      </c>
      <c r="N5" s="33"/>
      <c r="O5" s="181"/>
      <c r="P5" s="33"/>
      <c r="Q5" s="33"/>
      <c r="R5" s="33"/>
      <c r="S5" s="182">
        <v>2</v>
      </c>
      <c r="T5" s="33" t="s">
        <v>448</v>
      </c>
      <c r="U5" s="33">
        <v>2</v>
      </c>
      <c r="V5" s="33" t="s">
        <v>446</v>
      </c>
      <c r="W5" s="182">
        <v>2</v>
      </c>
      <c r="X5" s="33" t="s">
        <v>1156</v>
      </c>
      <c r="Y5" s="33"/>
      <c r="AA5" s="182">
        <v>3</v>
      </c>
      <c r="AB5" s="33">
        <v>1952</v>
      </c>
    </row>
    <row r="6" spans="1:28" ht="23.25" customHeight="1" x14ac:dyDescent="0.3">
      <c r="A6" s="184" t="s">
        <v>53</v>
      </c>
      <c r="B6" s="183" t="s">
        <v>1158</v>
      </c>
      <c r="C6" s="184" t="s">
        <v>419</v>
      </c>
      <c r="D6" s="188" t="s">
        <v>1159</v>
      </c>
      <c r="E6" s="188" t="s">
        <v>435</v>
      </c>
      <c r="F6" s="183" t="s">
        <v>56</v>
      </c>
      <c r="I6">
        <v>3</v>
      </c>
      <c r="J6" t="s">
        <v>1177</v>
      </c>
      <c r="L6" s="185" t="s">
        <v>1157</v>
      </c>
      <c r="M6" s="33" t="s">
        <v>424</v>
      </c>
      <c r="N6" s="33"/>
      <c r="S6" s="182">
        <v>6</v>
      </c>
      <c r="T6" s="33" t="s">
        <v>1133</v>
      </c>
      <c r="W6" s="182">
        <v>3</v>
      </c>
      <c r="X6" s="33" t="s">
        <v>576</v>
      </c>
      <c r="AA6" s="182">
        <v>4</v>
      </c>
      <c r="AB6" s="33">
        <v>1953</v>
      </c>
    </row>
    <row r="7" spans="1:28" ht="33.75" customHeight="1" x14ac:dyDescent="0.3">
      <c r="A7" s="102"/>
      <c r="B7" s="101"/>
      <c r="C7" s="101"/>
      <c r="D7" s="102"/>
      <c r="E7" s="102"/>
      <c r="F7" s="101"/>
      <c r="I7">
        <v>4</v>
      </c>
      <c r="J7" t="s">
        <v>459</v>
      </c>
      <c r="L7" s="185" t="s">
        <v>1161</v>
      </c>
      <c r="M7" s="33" t="s">
        <v>432</v>
      </c>
      <c r="N7" s="33"/>
      <c r="S7" s="181"/>
      <c r="W7" s="182">
        <v>4</v>
      </c>
      <c r="X7" s="33" t="s">
        <v>578</v>
      </c>
      <c r="AA7" s="182">
        <v>5</v>
      </c>
      <c r="AB7" s="33">
        <v>1954</v>
      </c>
    </row>
    <row r="8" spans="1:28" ht="23.25" customHeight="1" x14ac:dyDescent="0.3">
      <c r="A8" s="184" t="s">
        <v>438</v>
      </c>
      <c r="B8" s="184" t="s">
        <v>54</v>
      </c>
      <c r="C8" s="184" t="s">
        <v>55</v>
      </c>
      <c r="D8" s="184" t="s">
        <v>236</v>
      </c>
      <c r="I8">
        <v>5</v>
      </c>
      <c r="J8" t="s">
        <v>458</v>
      </c>
      <c r="L8" s="185" t="s">
        <v>1162</v>
      </c>
      <c r="M8" s="33" t="s">
        <v>433</v>
      </c>
      <c r="N8" s="33"/>
      <c r="S8" s="181"/>
      <c r="W8" s="182">
        <v>5</v>
      </c>
      <c r="X8" s="33" t="s">
        <v>574</v>
      </c>
      <c r="AA8" s="182">
        <v>6</v>
      </c>
      <c r="AB8" s="33">
        <v>1955</v>
      </c>
    </row>
    <row r="9" spans="1:28" ht="33.75" customHeight="1" x14ac:dyDescent="0.3">
      <c r="A9" s="101"/>
      <c r="B9" s="101"/>
      <c r="C9" s="101"/>
      <c r="D9" s="101"/>
      <c r="I9">
        <v>6</v>
      </c>
      <c r="J9" t="s">
        <v>460</v>
      </c>
      <c r="L9" s="185" t="s">
        <v>1160</v>
      </c>
      <c r="M9" s="33" t="s">
        <v>434</v>
      </c>
      <c r="N9" s="33"/>
      <c r="W9" s="182">
        <v>6</v>
      </c>
      <c r="X9" s="33" t="s">
        <v>577</v>
      </c>
      <c r="AA9" s="182">
        <v>7</v>
      </c>
      <c r="AB9" s="33">
        <v>1956</v>
      </c>
    </row>
    <row r="10" spans="1:28" ht="23.25" customHeight="1" x14ac:dyDescent="0.3">
      <c r="A10" s="184" t="s">
        <v>52</v>
      </c>
      <c r="B10" s="184" t="s">
        <v>6</v>
      </c>
      <c r="C10" s="184" t="s">
        <v>10</v>
      </c>
      <c r="D10" s="184" t="s">
        <v>11</v>
      </c>
      <c r="I10">
        <v>7</v>
      </c>
      <c r="J10" t="s">
        <v>915</v>
      </c>
      <c r="L10" s="185" t="s">
        <v>1163</v>
      </c>
      <c r="M10" s="33" t="s">
        <v>437</v>
      </c>
      <c r="N10" s="33"/>
      <c r="W10" s="182">
        <v>7</v>
      </c>
      <c r="X10" s="33" t="s">
        <v>64</v>
      </c>
      <c r="AA10" s="182">
        <v>8</v>
      </c>
      <c r="AB10" s="33">
        <v>1957</v>
      </c>
    </row>
    <row r="11" spans="1:28" ht="33.75" customHeight="1" x14ac:dyDescent="0.3">
      <c r="A11" s="244"/>
      <c r="B11" s="101"/>
      <c r="C11" s="101"/>
      <c r="D11" s="101"/>
      <c r="I11">
        <v>8</v>
      </c>
      <c r="J11" t="s">
        <v>1165</v>
      </c>
      <c r="L11" s="185" t="s">
        <v>1164</v>
      </c>
      <c r="M11" s="33" t="s">
        <v>442</v>
      </c>
      <c r="N11" s="33"/>
      <c r="W11" s="182">
        <v>8</v>
      </c>
      <c r="X11" s="33" t="s">
        <v>70</v>
      </c>
      <c r="AA11" s="182">
        <v>9</v>
      </c>
      <c r="AB11" s="33">
        <v>1958</v>
      </c>
    </row>
    <row r="12" spans="1:28" ht="23.25" customHeight="1" x14ac:dyDescent="0.3">
      <c r="A12" s="184" t="s">
        <v>50</v>
      </c>
      <c r="B12" s="184" t="s">
        <v>51</v>
      </c>
      <c r="I12">
        <v>9</v>
      </c>
      <c r="J12" t="s">
        <v>1178</v>
      </c>
      <c r="L12" s="185" t="s">
        <v>1166</v>
      </c>
      <c r="M12" s="33" t="s">
        <v>443</v>
      </c>
      <c r="N12" s="33"/>
      <c r="O12" s="33"/>
      <c r="W12" s="33">
        <v>9</v>
      </c>
      <c r="X12" s="33" t="s">
        <v>1149</v>
      </c>
      <c r="AA12" s="182">
        <v>10</v>
      </c>
      <c r="AB12" s="33">
        <v>1959</v>
      </c>
    </row>
    <row r="13" spans="1:28" ht="33.75" customHeight="1" x14ac:dyDescent="0.3">
      <c r="A13" s="101"/>
      <c r="B13" s="101"/>
      <c r="I13">
        <v>10</v>
      </c>
      <c r="J13" t="s">
        <v>1179</v>
      </c>
      <c r="L13" s="185" t="s">
        <v>1167</v>
      </c>
      <c r="M13" s="33" t="s">
        <v>436</v>
      </c>
      <c r="N13" s="33"/>
      <c r="O13" s="33"/>
      <c r="AA13" s="182">
        <v>11</v>
      </c>
      <c r="AB13" s="33">
        <v>1960</v>
      </c>
    </row>
    <row r="14" spans="1:28" x14ac:dyDescent="0.3">
      <c r="I14">
        <v>11</v>
      </c>
      <c r="J14" t="s">
        <v>1180</v>
      </c>
      <c r="L14" s="185" t="s">
        <v>1168</v>
      </c>
      <c r="M14" s="33" t="s">
        <v>444</v>
      </c>
      <c r="N14" s="33"/>
      <c r="O14" s="33"/>
      <c r="AA14" s="182">
        <v>12</v>
      </c>
      <c r="AB14" s="33">
        <v>1961</v>
      </c>
    </row>
    <row r="15" spans="1:28" x14ac:dyDescent="0.3">
      <c r="I15">
        <v>12</v>
      </c>
      <c r="J15" t="s">
        <v>1181</v>
      </c>
      <c r="L15" s="185" t="s">
        <v>1169</v>
      </c>
      <c r="M15" s="33" t="s">
        <v>441</v>
      </c>
      <c r="N15" s="33"/>
      <c r="O15" s="33"/>
      <c r="AA15" s="182">
        <v>13</v>
      </c>
      <c r="AB15" s="33">
        <v>1962</v>
      </c>
    </row>
    <row r="16" spans="1:28" x14ac:dyDescent="0.3">
      <c r="I16">
        <v>13</v>
      </c>
      <c r="J16" t="s">
        <v>1182</v>
      </c>
      <c r="L16" s="185" t="s">
        <v>1170</v>
      </c>
      <c r="M16" s="33" t="s">
        <v>439</v>
      </c>
      <c r="N16" s="33"/>
      <c r="O16" s="33"/>
      <c r="AA16" s="182">
        <v>14</v>
      </c>
      <c r="AB16" s="33">
        <v>1963</v>
      </c>
    </row>
    <row r="17" spans="7:28" x14ac:dyDescent="0.3">
      <c r="I17">
        <v>14</v>
      </c>
      <c r="J17" t="s">
        <v>1183</v>
      </c>
      <c r="L17" s="185" t="s">
        <v>1171</v>
      </c>
      <c r="M17" s="33" t="s">
        <v>440</v>
      </c>
      <c r="N17" s="33"/>
      <c r="O17" s="33"/>
      <c r="AA17" s="182">
        <v>15</v>
      </c>
      <c r="AB17" s="33">
        <v>1964</v>
      </c>
    </row>
    <row r="18" spans="7:28" x14ac:dyDescent="0.3">
      <c r="I18">
        <v>15</v>
      </c>
      <c r="J18" t="s">
        <v>1509</v>
      </c>
      <c r="L18" s="185" t="s">
        <v>1172</v>
      </c>
      <c r="M18" s="33" t="s">
        <v>1132</v>
      </c>
      <c r="AA18" s="182">
        <v>16</v>
      </c>
      <c r="AB18" s="33">
        <v>1965</v>
      </c>
    </row>
    <row r="19" spans="7:28" x14ac:dyDescent="0.3">
      <c r="I19">
        <v>16</v>
      </c>
      <c r="J19" t="s">
        <v>1740</v>
      </c>
      <c r="L19" s="185" t="s">
        <v>1173</v>
      </c>
      <c r="M19" s="33" t="s">
        <v>1174</v>
      </c>
      <c r="AA19" s="182">
        <v>17</v>
      </c>
      <c r="AB19" s="33">
        <v>1966</v>
      </c>
    </row>
    <row r="20" spans="7:28" x14ac:dyDescent="0.3">
      <c r="AA20" s="182">
        <v>18</v>
      </c>
      <c r="AB20" s="33">
        <v>1967</v>
      </c>
    </row>
    <row r="21" spans="7:28" x14ac:dyDescent="0.3">
      <c r="G21" s="189" t="s">
        <v>445</v>
      </c>
      <c r="AA21" s="182">
        <v>19</v>
      </c>
      <c r="AB21" s="33">
        <v>1968</v>
      </c>
    </row>
    <row r="22" spans="7:28" x14ac:dyDescent="0.3">
      <c r="G22" s="189" t="s">
        <v>446</v>
      </c>
      <c r="AA22" s="182">
        <v>20</v>
      </c>
      <c r="AB22" s="33">
        <v>1969</v>
      </c>
    </row>
    <row r="23" spans="7:28" x14ac:dyDescent="0.3">
      <c r="AA23" s="182">
        <v>21</v>
      </c>
      <c r="AB23" s="33">
        <v>1970</v>
      </c>
    </row>
    <row r="24" spans="7:28" x14ac:dyDescent="0.3">
      <c r="AA24" s="182">
        <v>22</v>
      </c>
      <c r="AB24" s="33">
        <v>1971</v>
      </c>
    </row>
    <row r="25" spans="7:28" x14ac:dyDescent="0.3">
      <c r="AA25" s="182">
        <v>23</v>
      </c>
      <c r="AB25" s="33">
        <v>1972</v>
      </c>
    </row>
    <row r="26" spans="7:28" x14ac:dyDescent="0.3">
      <c r="AA26" s="182">
        <v>24</v>
      </c>
      <c r="AB26" s="33">
        <v>1973</v>
      </c>
    </row>
    <row r="27" spans="7:28" x14ac:dyDescent="0.3">
      <c r="AA27" s="182">
        <v>25</v>
      </c>
      <c r="AB27" s="33">
        <v>1974</v>
      </c>
    </row>
    <row r="28" spans="7:28" x14ac:dyDescent="0.3">
      <c r="AA28" s="182">
        <v>26</v>
      </c>
      <c r="AB28" s="33">
        <v>1975</v>
      </c>
    </row>
    <row r="29" spans="7:28" x14ac:dyDescent="0.3">
      <c r="AA29" s="182">
        <v>27</v>
      </c>
      <c r="AB29" s="33">
        <v>1976</v>
      </c>
    </row>
    <row r="30" spans="7:28" x14ac:dyDescent="0.3">
      <c r="AA30" s="182">
        <v>28</v>
      </c>
      <c r="AB30" s="33">
        <v>1977</v>
      </c>
    </row>
    <row r="31" spans="7:28" x14ac:dyDescent="0.3">
      <c r="AA31" s="182">
        <v>29</v>
      </c>
      <c r="AB31" s="33">
        <v>1978</v>
      </c>
    </row>
    <row r="32" spans="7:28" x14ac:dyDescent="0.3">
      <c r="AA32" s="182">
        <v>30</v>
      </c>
      <c r="AB32" s="33">
        <v>1979</v>
      </c>
    </row>
    <row r="33" spans="27:28" x14ac:dyDescent="0.3">
      <c r="AA33" s="182">
        <v>31</v>
      </c>
      <c r="AB33" s="33">
        <v>1980</v>
      </c>
    </row>
    <row r="34" spans="27:28" x14ac:dyDescent="0.3">
      <c r="AA34" s="182">
        <v>32</v>
      </c>
      <c r="AB34" s="33">
        <v>1981</v>
      </c>
    </row>
    <row r="35" spans="27:28" x14ac:dyDescent="0.3">
      <c r="AA35" s="182">
        <v>33</v>
      </c>
      <c r="AB35" s="33">
        <v>1982</v>
      </c>
    </row>
    <row r="36" spans="27:28" x14ac:dyDescent="0.3">
      <c r="AA36" s="182">
        <v>34</v>
      </c>
      <c r="AB36" s="33">
        <v>1983</v>
      </c>
    </row>
    <row r="37" spans="27:28" x14ac:dyDescent="0.3">
      <c r="AA37" s="182">
        <v>35</v>
      </c>
      <c r="AB37" s="33">
        <v>1984</v>
      </c>
    </row>
    <row r="38" spans="27:28" x14ac:dyDescent="0.3">
      <c r="AA38" s="182">
        <v>36</v>
      </c>
      <c r="AB38" s="33">
        <v>1985</v>
      </c>
    </row>
    <row r="39" spans="27:28" x14ac:dyDescent="0.3">
      <c r="AA39" s="182">
        <v>37</v>
      </c>
      <c r="AB39" s="33">
        <v>1986</v>
      </c>
    </row>
    <row r="40" spans="27:28" x14ac:dyDescent="0.3">
      <c r="AA40" s="182">
        <v>38</v>
      </c>
      <c r="AB40" s="33">
        <v>1987</v>
      </c>
    </row>
    <row r="41" spans="27:28" x14ac:dyDescent="0.3">
      <c r="AA41" s="182">
        <v>39</v>
      </c>
      <c r="AB41" s="33">
        <v>1988</v>
      </c>
    </row>
    <row r="42" spans="27:28" x14ac:dyDescent="0.3">
      <c r="AA42" s="182">
        <v>40</v>
      </c>
      <c r="AB42" s="33">
        <v>1989</v>
      </c>
    </row>
    <row r="43" spans="27:28" x14ac:dyDescent="0.3">
      <c r="AA43" s="182">
        <v>41</v>
      </c>
      <c r="AB43" s="33">
        <v>1990</v>
      </c>
    </row>
    <row r="44" spans="27:28" x14ac:dyDescent="0.3">
      <c r="AA44" s="182">
        <v>42</v>
      </c>
      <c r="AB44" s="33">
        <v>1991</v>
      </c>
    </row>
    <row r="45" spans="27:28" x14ac:dyDescent="0.3">
      <c r="AA45" s="182">
        <v>43</v>
      </c>
      <c r="AB45" s="33">
        <v>1992</v>
      </c>
    </row>
    <row r="46" spans="27:28" x14ac:dyDescent="0.3">
      <c r="AA46" s="182">
        <v>44</v>
      </c>
      <c r="AB46" s="33">
        <v>1993</v>
      </c>
    </row>
    <row r="47" spans="27:28" x14ac:dyDescent="0.3">
      <c r="AA47" s="182">
        <v>45</v>
      </c>
      <c r="AB47" s="33">
        <v>1994</v>
      </c>
    </row>
    <row r="48" spans="27:28" x14ac:dyDescent="0.3">
      <c r="AA48" s="182">
        <v>46</v>
      </c>
      <c r="AB48" s="33">
        <v>1995</v>
      </c>
    </row>
    <row r="49" spans="27:28" x14ac:dyDescent="0.3">
      <c r="AA49" s="182">
        <v>47</v>
      </c>
      <c r="AB49" s="33">
        <v>1996</v>
      </c>
    </row>
    <row r="50" spans="27:28" x14ac:dyDescent="0.3">
      <c r="AA50" s="182">
        <v>48</v>
      </c>
      <c r="AB50" s="33">
        <v>1997</v>
      </c>
    </row>
    <row r="51" spans="27:28" x14ac:dyDescent="0.3">
      <c r="AA51" s="182">
        <v>49</v>
      </c>
      <c r="AB51" s="33">
        <v>1998</v>
      </c>
    </row>
    <row r="52" spans="27:28" x14ac:dyDescent="0.3">
      <c r="AA52" s="182">
        <v>50</v>
      </c>
      <c r="AB52" s="33">
        <v>1999</v>
      </c>
    </row>
    <row r="53" spans="27:28" x14ac:dyDescent="0.3">
      <c r="AA53" s="182">
        <v>51</v>
      </c>
      <c r="AB53" s="33">
        <v>2000</v>
      </c>
    </row>
    <row r="54" spans="27:28" x14ac:dyDescent="0.3">
      <c r="AA54" s="182">
        <v>52</v>
      </c>
      <c r="AB54" s="33">
        <v>2001</v>
      </c>
    </row>
    <row r="55" spans="27:28" x14ac:dyDescent="0.3">
      <c r="AA55" s="182">
        <v>53</v>
      </c>
      <c r="AB55" s="33">
        <v>2002</v>
      </c>
    </row>
    <row r="56" spans="27:28" x14ac:dyDescent="0.3">
      <c r="AA56" s="182">
        <v>54</v>
      </c>
      <c r="AB56" s="33">
        <v>2003</v>
      </c>
    </row>
    <row r="57" spans="27:28" x14ac:dyDescent="0.3">
      <c r="AA57" s="182">
        <v>55</v>
      </c>
      <c r="AB57" s="33">
        <v>2004</v>
      </c>
    </row>
    <row r="58" spans="27:28" x14ac:dyDescent="0.3">
      <c r="AA58" s="182">
        <v>56</v>
      </c>
      <c r="AB58" s="33">
        <v>2005</v>
      </c>
    </row>
    <row r="59" spans="27:28" x14ac:dyDescent="0.3">
      <c r="AA59" s="182">
        <v>57</v>
      </c>
      <c r="AB59" s="33">
        <v>2006</v>
      </c>
    </row>
    <row r="60" spans="27:28" x14ac:dyDescent="0.3">
      <c r="AA60" s="182">
        <v>58</v>
      </c>
      <c r="AB60" s="33">
        <v>2007</v>
      </c>
    </row>
    <row r="61" spans="27:28" x14ac:dyDescent="0.3">
      <c r="AA61" s="182">
        <v>59</v>
      </c>
      <c r="AB61" s="33">
        <v>2008</v>
      </c>
    </row>
    <row r="62" spans="27:28" x14ac:dyDescent="0.3">
      <c r="AA62" s="182">
        <v>60</v>
      </c>
      <c r="AB62" s="33">
        <v>2009</v>
      </c>
    </row>
    <row r="63" spans="27:28" x14ac:dyDescent="0.3">
      <c r="AA63" s="182">
        <v>61</v>
      </c>
      <c r="AB63" s="33">
        <v>2010</v>
      </c>
    </row>
    <row r="64" spans="27:28" x14ac:dyDescent="0.3">
      <c r="AA64" s="182">
        <v>62</v>
      </c>
      <c r="AB64" s="33">
        <v>2011</v>
      </c>
    </row>
    <row r="65" spans="27:28" x14ac:dyDescent="0.3">
      <c r="AA65" s="182">
        <v>63</v>
      </c>
      <c r="AB65" s="33">
        <v>2012</v>
      </c>
    </row>
    <row r="66" spans="27:28" x14ac:dyDescent="0.3">
      <c r="AA66" s="182">
        <v>64</v>
      </c>
      <c r="AB66" s="33">
        <v>2013</v>
      </c>
    </row>
    <row r="67" spans="27:28" x14ac:dyDescent="0.3">
      <c r="AA67" s="182">
        <v>65</v>
      </c>
      <c r="AB67" s="33">
        <v>2014</v>
      </c>
    </row>
    <row r="68" spans="27:28" x14ac:dyDescent="0.3">
      <c r="AA68" s="182">
        <v>66</v>
      </c>
      <c r="AB68" s="33">
        <v>2015</v>
      </c>
    </row>
    <row r="69" spans="27:28" x14ac:dyDescent="0.3">
      <c r="AA69" s="182">
        <v>67</v>
      </c>
      <c r="AB69" s="33">
        <v>2016</v>
      </c>
    </row>
    <row r="70" spans="27:28" x14ac:dyDescent="0.3">
      <c r="AA70" s="182">
        <v>68</v>
      </c>
      <c r="AB70" s="33">
        <v>2017</v>
      </c>
    </row>
    <row r="71" spans="27:28" x14ac:dyDescent="0.3">
      <c r="AA71" s="182">
        <v>69</v>
      </c>
      <c r="AB71" s="33">
        <v>2018</v>
      </c>
    </row>
    <row r="72" spans="27:28" x14ac:dyDescent="0.3">
      <c r="AA72" s="182">
        <v>70</v>
      </c>
      <c r="AB72" s="33">
        <v>2019</v>
      </c>
    </row>
    <row r="73" spans="27:28" x14ac:dyDescent="0.3">
      <c r="AA73" s="182">
        <v>71</v>
      </c>
      <c r="AB73" s="33">
        <v>2020</v>
      </c>
    </row>
    <row r="74" spans="27:28" x14ac:dyDescent="0.3">
      <c r="AA74" s="182">
        <v>72</v>
      </c>
      <c r="AB74" s="33">
        <v>2021</v>
      </c>
    </row>
  </sheetData>
  <sheetProtection algorithmName="SHA-512" hashValue="vuPjDeXYVZOHPr+JEftUCNNr1ZB56nQFevAW55mruQLGfrUJGiR+tcvzr2zzapONNV5D0d2DDSlZ9gDVUvI0ug==" saltValue="LcJOL2zhRM3J4FQB6UoiJQ==" spinCount="100000" sheet="1" objects="1" scenarios="1"/>
  <mergeCells count="7">
    <mergeCell ref="I3:J3"/>
    <mergeCell ref="U3:V3"/>
    <mergeCell ref="A1:B1"/>
    <mergeCell ref="A2:F2"/>
    <mergeCell ref="L3:M3"/>
    <mergeCell ref="O3:P3"/>
    <mergeCell ref="S3:T3"/>
  </mergeCells>
  <phoneticPr fontId="51" type="noConversion"/>
  <conditionalFormatting sqref="J3:J19">
    <cfRule type="duplicateValues" dxfId="42" priority="2"/>
  </conditionalFormatting>
  <dataValidations count="14">
    <dataValidation type="list" allowBlank="1" showInputMessage="1" showErrorMessage="1" sqref="A9" xr:uid="{8AA1CBD2-7189-47EF-97BD-FF79106D322F}">
      <formula1>$T$4:$T$6</formula1>
    </dataValidation>
    <dataValidation type="list" allowBlank="1" showInputMessage="1" showErrorMessage="1" sqref="C9" xr:uid="{29E3B69D-BD7F-4F05-96B5-1E3AC9FF25B2}">
      <formula1>$M$4:$M$18</formula1>
    </dataValidation>
    <dataValidation type="list" allowBlank="1" showInputMessage="1" showErrorMessage="1" sqref="C11" xr:uid="{469C4AA4-586A-4F42-B974-4A426F46CC7F}">
      <formula1>$J$4:$J$19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10DF4486-A840-492B-8A64-53CE7F815992}">
      <formula1>AND(OR(LEFT(A7,1)="0",LEFT(A7,1)="1",LEFT(A7,1)="9"),LEFT(A7,2)&lt;&gt;"00",LEN(A7)=11)</formula1>
    </dataValidation>
    <dataValidation type="list" allowBlank="1" showInputMessage="1" showErrorMessage="1" sqref="D11" xr:uid="{EF35FE63-EBF7-4A70-BECE-E2300BCC3578}">
      <formula1>$V$4:$V$5</formula1>
    </dataValidation>
    <dataValidation type="custom" allowBlank="1" showInputMessage="1" showErrorMessage="1" errorTitle="خطأ" error="رقم الموبايل غير صحيح" sqref="E7" xr:uid="{E9E25B7C-8D11-4023-8469-A8CF4BF1B4C4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A055BE4B-73B2-4B0C-9B67-B3709EE62EB7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DB6F17B4-B6AB-4D62-8C8D-198ACA60B870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6E129C4C-1B79-4B32-B44B-6B3379731539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1384B642-E73F-40C8-A037-FAEC279B48BA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C43EFA5A-BE80-46BB-9246-5BAD0EC4B396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20C58924-BF70-4997-A8D8-7BC8D22F9037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5B022A70-DA2F-492A-9015-5C43E2B2D06C}"/>
    <dataValidation type="whole" allowBlank="1" showInputMessage="1" showErrorMessage="1" sqref="B9" xr:uid="{55D76B27-FDBB-4470-AA60-71818230F826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9ACA561-13C8-43A4-8420-96171E9D6890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A2:F2</xm:sqref>
        </x14:conditionalFormatting>
        <x14:conditionalFormatting xmlns:xm="http://schemas.microsoft.com/office/excel/2006/main">
          <x14:cfRule type="expression" priority="1" id="{A23FFF88-6BBC-48F6-B996-9D9C5A2E1A98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G57"/>
  <sheetViews>
    <sheetView showGridLines="0" rightToLeft="1" topLeftCell="C1" zoomScale="102" zoomScaleNormal="102" workbookViewId="0">
      <selection activeCell="H11" sqref="H11"/>
    </sheetView>
  </sheetViews>
  <sheetFormatPr defaultColWidth="0" defaultRowHeight="14.25" customHeight="1" x14ac:dyDescent="0.3"/>
  <cols>
    <col min="1" max="1" width="2.77734375" style="33" hidden="1" customWidth="1"/>
    <col min="2" max="2" width="5.21875" style="33" hidden="1" customWidth="1"/>
    <col min="3" max="3" width="5.44140625" style="33" customWidth="1"/>
    <col min="4" max="7" width="6" style="33" customWidth="1"/>
    <col min="8" max="9" width="5.44140625" style="33" customWidth="1"/>
    <col min="10" max="10" width="0.6640625" style="33" customWidth="1"/>
    <col min="11" max="11" width="6.5546875" style="33" hidden="1" customWidth="1"/>
    <col min="12" max="12" width="7.44140625" style="33" customWidth="1"/>
    <col min="13" max="15" width="10" style="33" customWidth="1"/>
    <col min="16" max="16" width="5.44140625" style="33" customWidth="1"/>
    <col min="17" max="17" width="4.88671875" style="33" customWidth="1"/>
    <col min="18" max="18" width="1" style="33" customWidth="1"/>
    <col min="19" max="19" width="5.77734375" style="33" hidden="1" customWidth="1"/>
    <col min="20" max="20" width="7.44140625" style="33" customWidth="1"/>
    <col min="21" max="22" width="5.44140625" style="33" customWidth="1"/>
    <col min="23" max="23" width="15.77734375" style="33" customWidth="1"/>
    <col min="24" max="25" width="5.44140625" style="33" customWidth="1"/>
    <col min="26" max="26" width="2.88671875" style="33" customWidth="1"/>
    <col min="27" max="27" width="6.5546875" style="33" hidden="1" customWidth="1"/>
    <col min="28" max="28" width="7.44140625" style="33" customWidth="1"/>
    <col min="29" max="29" width="12.21875" style="33" customWidth="1"/>
    <col min="30" max="30" width="10.21875" style="33" customWidth="1"/>
    <col min="31" max="31" width="3.88671875" style="33" customWidth="1"/>
    <col min="32" max="33" width="4.88671875" style="33" customWidth="1"/>
    <col min="34" max="34" width="5" style="33" bestFit="1" customWidth="1"/>
    <col min="35" max="35" width="3.88671875" style="33" customWidth="1"/>
    <col min="36" max="36" width="10.21875" style="33" customWidth="1"/>
    <col min="37" max="37" width="6.6640625" style="33" hidden="1" customWidth="1"/>
    <col min="38" max="38" width="3.44140625" style="33" hidden="1" customWidth="1"/>
    <col min="39" max="39" width="2.88671875" style="33" hidden="1" customWidth="1"/>
    <col min="40" max="40" width="10.88671875" style="33" hidden="1" customWidth="1"/>
    <col min="41" max="41" width="51.109375" style="33" hidden="1" customWidth="1"/>
    <col min="42" max="46" width="9" style="33" hidden="1" customWidth="1"/>
    <col min="47" max="47" width="2.88671875" style="80" hidden="1" customWidth="1"/>
    <col min="48" max="48" width="4.44140625" style="80" hidden="1" customWidth="1"/>
    <col min="49" max="49" width="26.6640625" style="84" hidden="1" customWidth="1"/>
    <col min="50" max="50" width="2.21875" style="80" hidden="1" customWidth="1"/>
    <col min="51" max="51" width="3.109375" style="80" hidden="1" customWidth="1"/>
    <col min="52" max="52" width="2.21875" style="80" hidden="1" customWidth="1"/>
    <col min="53" max="54" width="9" style="80" hidden="1" customWidth="1"/>
    <col min="55" max="55" width="3.109375" style="93" hidden="1" customWidth="1"/>
    <col min="56" max="56" width="9" style="93" hidden="1" customWidth="1"/>
    <col min="57" max="59" width="9" style="33" hidden="1" customWidth="1"/>
    <col min="60" max="70" width="0" style="33" hidden="1" customWidth="1"/>
    <col min="71" max="16384" width="0" style="33" hidden="1"/>
  </cols>
  <sheetData>
    <row r="1" spans="1:56" s="97" customFormat="1" ht="21" customHeight="1" thickBot="1" x14ac:dyDescent="0.35">
      <c r="B1" s="194"/>
      <c r="C1" s="328" t="s">
        <v>2</v>
      </c>
      <c r="D1" s="328"/>
      <c r="E1" s="343">
        <f>'إدخال البيانات'!C1</f>
        <v>0</v>
      </c>
      <c r="F1" s="344"/>
      <c r="G1" s="344"/>
      <c r="H1" s="328" t="s">
        <v>3</v>
      </c>
      <c r="I1" s="328"/>
      <c r="J1" s="328"/>
      <c r="K1" s="169"/>
      <c r="L1" s="329" t="str">
        <f>IFERROR(VLOOKUP($E$1,ورقة2!$A$2:$U$5970,2,0),"")</f>
        <v/>
      </c>
      <c r="M1" s="329"/>
      <c r="N1" s="329"/>
      <c r="O1" s="324" t="s">
        <v>4</v>
      </c>
      <c r="P1" s="324"/>
      <c r="Q1" s="331" t="str">
        <f>IFERROR(IF(VLOOKUP($E$1,ورقة2!$A$2:$U$5970,3,0)=0,'إدخال البيانات'!A13,VLOOKUP($E$1,ورقة2!$A$2:$U$5970,3,0)),"")</f>
        <v/>
      </c>
      <c r="R1" s="331"/>
      <c r="S1" s="331"/>
      <c r="T1" s="331"/>
      <c r="U1" s="324" t="s">
        <v>5</v>
      </c>
      <c r="V1" s="324"/>
      <c r="W1" s="193" t="str">
        <f>IFERROR(IF(VLOOKUP($E$1,ورقة2!A2:V5970,4,0)=0,'إدخال البيانات'!B13,VLOOKUP($E$1,ورقة2!A2:V5970,4,0)),"")</f>
        <v/>
      </c>
      <c r="X1" s="324" t="s">
        <v>52</v>
      </c>
      <c r="Y1" s="324"/>
      <c r="Z1" s="324"/>
      <c r="AA1" s="170"/>
      <c r="AB1" s="325" t="str">
        <f>IFERROR(IF('إدخال البيانات'!A11&lt;&gt;"",'إدخال البيانات'!A11,VLOOKUP($E$1,ورقة2!A2:U5970,6,0)),"")</f>
        <v/>
      </c>
      <c r="AC1" s="325"/>
      <c r="AD1" s="192" t="s">
        <v>6</v>
      </c>
      <c r="AE1" s="330" t="str">
        <f>IFERROR(IF('إدخال البيانات'!B11&lt;&gt;"",'إدخال البيانات'!B11,VLOOKUP($E$1,ورقة2!A2:V5970,7,0)),"")</f>
        <v/>
      </c>
      <c r="AF1" s="330"/>
      <c r="AG1" s="330"/>
      <c r="AH1" s="323"/>
      <c r="AI1" s="323"/>
      <c r="AJ1" s="33"/>
      <c r="AK1" s="131"/>
      <c r="AL1" s="96"/>
      <c r="AO1" s="97" t="s">
        <v>242</v>
      </c>
      <c r="AV1" s="98"/>
      <c r="AW1" s="98"/>
      <c r="AX1" s="98"/>
      <c r="AY1" s="98"/>
      <c r="AZ1" s="98"/>
      <c r="BA1" s="98"/>
      <c r="BB1" s="98"/>
      <c r="BC1" s="98"/>
    </row>
    <row r="2" spans="1:56" s="99" customFormat="1" ht="21" customHeight="1" thickTop="1" x14ac:dyDescent="0.3">
      <c r="B2" s="194"/>
      <c r="C2" s="328" t="s">
        <v>9</v>
      </c>
      <c r="D2" s="328"/>
      <c r="E2" s="331" t="e">
        <f>VLOOKUP($E$1,ورقة2!A2:V5970,9,0)</f>
        <v>#N/A</v>
      </c>
      <c r="F2" s="331"/>
      <c r="G2" s="331"/>
      <c r="H2" s="333"/>
      <c r="I2" s="333"/>
      <c r="J2" s="333"/>
      <c r="K2" s="179"/>
      <c r="L2" s="331">
        <f>'إدخال البيانات'!F5</f>
        <v>0</v>
      </c>
      <c r="M2" s="331"/>
      <c r="N2" s="331"/>
      <c r="O2" s="324" t="s">
        <v>415</v>
      </c>
      <c r="P2" s="324"/>
      <c r="Q2" s="331">
        <f>'إدخال البيانات'!E5</f>
        <v>0</v>
      </c>
      <c r="R2" s="331"/>
      <c r="S2" s="331"/>
      <c r="T2" s="331"/>
      <c r="U2" s="324" t="s">
        <v>416</v>
      </c>
      <c r="V2" s="324"/>
      <c r="W2" s="193">
        <f>'إدخال البيانات'!D5</f>
        <v>0</v>
      </c>
      <c r="X2" s="324" t="s">
        <v>417</v>
      </c>
      <c r="Y2" s="324"/>
      <c r="Z2" s="324"/>
      <c r="AA2" s="171"/>
      <c r="AB2" s="325" t="str">
        <f>'إدخال البيانات'!C5</f>
        <v xml:space="preserve"> </v>
      </c>
      <c r="AC2" s="325"/>
      <c r="AD2" s="192" t="s">
        <v>418</v>
      </c>
      <c r="AE2" s="332"/>
      <c r="AF2" s="332"/>
      <c r="AG2" s="332"/>
      <c r="AH2" s="323"/>
      <c r="AI2" s="323"/>
      <c r="AJ2" s="33"/>
      <c r="AK2" s="131">
        <f>الإستمارة!AJ1</f>
        <v>17</v>
      </c>
      <c r="AO2" s="142" t="s">
        <v>243</v>
      </c>
      <c r="AV2" s="98"/>
      <c r="AW2" s="98"/>
      <c r="AX2" s="98"/>
      <c r="AY2" s="98"/>
      <c r="AZ2" s="98"/>
      <c r="BA2" s="98"/>
      <c r="BB2" s="98"/>
      <c r="BC2" s="98"/>
    </row>
    <row r="3" spans="1:56" s="99" customFormat="1" ht="21" customHeight="1" x14ac:dyDescent="0.3">
      <c r="B3" s="328" t="s">
        <v>11</v>
      </c>
      <c r="C3" s="328"/>
      <c r="D3" s="328"/>
      <c r="E3" s="334" t="str">
        <f>IFERROR(IF('إدخال البيانات'!D11&lt;&gt;"",'إدخال البيانات'!D11,VLOOKUP($E$1,ورقة2!A2:V5970,8,0)),"")</f>
        <v/>
      </c>
      <c r="F3" s="334"/>
      <c r="G3" s="334"/>
      <c r="H3" s="328" t="s">
        <v>10</v>
      </c>
      <c r="I3" s="328"/>
      <c r="J3" s="328"/>
      <c r="K3" s="172"/>
      <c r="L3" s="331" t="str">
        <f>IFERROR(IF('إدخال البيانات'!C11&lt;&gt;"",'إدخال البيانات'!C11,VLOOKUP($E$1,ورقة2!A2:V5970,8,0)),"")</f>
        <v/>
      </c>
      <c r="M3" s="331"/>
      <c r="N3" s="331"/>
      <c r="O3" s="324" t="s">
        <v>53</v>
      </c>
      <c r="P3" s="324"/>
      <c r="Q3" s="331">
        <f>IF(OR(L3='إدخال البيانات'!J4,'اختيار المقررات'!L3='إدخال البيانات'!J5),'إدخال البيانات'!A7,'إدخال البيانات'!B7)</f>
        <v>0</v>
      </c>
      <c r="R3" s="331"/>
      <c r="S3" s="331"/>
      <c r="T3" s="331"/>
      <c r="U3" s="324" t="s">
        <v>16</v>
      </c>
      <c r="V3" s="324"/>
      <c r="W3" s="196" t="str">
        <f>IFERROR(IF(L3&lt;&gt;'إدخال البيانات'!J4,'إدخال البيانات'!M19,VLOOKUP(LEFT('إدخال البيانات'!A7,2),'إدخال البيانات'!L4:M19,2,0)),"")</f>
        <v>غير سوري</v>
      </c>
      <c r="X3" s="324" t="s">
        <v>419</v>
      </c>
      <c r="Y3" s="324"/>
      <c r="Z3" s="324"/>
      <c r="AA3" s="173"/>
      <c r="AB3" s="353" t="str">
        <f>IF(L3&lt;&gt;'إدخال البيانات'!J4,"غير سوري",'إدخال البيانات'!C7)</f>
        <v>غير سوري</v>
      </c>
      <c r="AC3" s="353"/>
      <c r="AD3" s="192" t="s">
        <v>236</v>
      </c>
      <c r="AE3" s="327" t="str">
        <f>IF(AND(OR(L3="العربية السورية",L3="الفلسطينية السورية"),E3="ذكر"),'إدخال البيانات'!D9,"لايوجد")</f>
        <v>لايوجد</v>
      </c>
      <c r="AF3" s="327"/>
      <c r="AG3" s="327"/>
      <c r="AH3" s="326"/>
      <c r="AI3" s="326"/>
      <c r="AJ3" s="33"/>
      <c r="AK3" s="131"/>
      <c r="AL3" s="96"/>
      <c r="AO3" s="142" t="s">
        <v>45</v>
      </c>
      <c r="AV3" s="98"/>
      <c r="AW3" s="98"/>
      <c r="AX3" s="98"/>
      <c r="AY3" s="98"/>
      <c r="AZ3" s="98"/>
      <c r="BA3" s="98"/>
      <c r="BB3" s="98"/>
      <c r="BC3" s="98"/>
    </row>
    <row r="4" spans="1:56" s="99" customFormat="1" ht="21" customHeight="1" thickBot="1" x14ac:dyDescent="0.35">
      <c r="B4" s="194"/>
      <c r="C4" s="328" t="s">
        <v>12</v>
      </c>
      <c r="D4" s="328"/>
      <c r="E4" s="334">
        <f>'إدخال البيانات'!A9</f>
        <v>0</v>
      </c>
      <c r="F4" s="334"/>
      <c r="G4" s="334"/>
      <c r="H4" s="328" t="s">
        <v>13</v>
      </c>
      <c r="I4" s="328"/>
      <c r="J4" s="328"/>
      <c r="K4" s="174"/>
      <c r="L4" s="331">
        <f>'إدخال البيانات'!B9</f>
        <v>0</v>
      </c>
      <c r="M4" s="331"/>
      <c r="N4" s="331"/>
      <c r="O4" s="324" t="s">
        <v>14</v>
      </c>
      <c r="P4" s="324"/>
      <c r="Q4" s="331">
        <f>'إدخال البيانات'!C9</f>
        <v>0</v>
      </c>
      <c r="R4" s="331"/>
      <c r="S4" s="331"/>
      <c r="T4" s="331"/>
      <c r="U4" s="324" t="s">
        <v>234</v>
      </c>
      <c r="V4" s="324"/>
      <c r="W4" s="175">
        <f>'إدخال البيانات'!E7</f>
        <v>0</v>
      </c>
      <c r="X4" s="324" t="s">
        <v>235</v>
      </c>
      <c r="Y4" s="324"/>
      <c r="Z4" s="324"/>
      <c r="AA4" s="173"/>
      <c r="AB4" s="348">
        <f>'إدخال البيانات'!D7</f>
        <v>0</v>
      </c>
      <c r="AC4" s="348"/>
      <c r="AD4" s="192" t="s">
        <v>56</v>
      </c>
      <c r="AE4" s="327">
        <f>'إدخال البيانات'!F7</f>
        <v>0</v>
      </c>
      <c r="AF4" s="327"/>
      <c r="AG4" s="327"/>
      <c r="AH4" s="327"/>
      <c r="AI4" s="327"/>
      <c r="AJ4" s="33"/>
      <c r="AK4" s="131"/>
      <c r="AM4" s="97"/>
      <c r="AO4" s="147" t="s">
        <v>59</v>
      </c>
      <c r="AV4" s="98"/>
      <c r="AW4" s="98"/>
      <c r="AX4" s="98"/>
      <c r="AY4" s="98"/>
      <c r="AZ4" s="98"/>
      <c r="BA4" s="98"/>
      <c r="BB4" s="98"/>
      <c r="BC4" s="98" t="s">
        <v>420</v>
      </c>
    </row>
    <row r="5" spans="1:56" s="99" customFormat="1" ht="21" customHeight="1" thickTop="1" thickBot="1" x14ac:dyDescent="0.35">
      <c r="B5" s="173"/>
      <c r="C5" s="360" t="s">
        <v>241</v>
      </c>
      <c r="D5" s="360"/>
      <c r="E5" s="360"/>
      <c r="F5" s="342"/>
      <c r="G5" s="342"/>
      <c r="H5" s="342"/>
      <c r="I5" s="342"/>
      <c r="J5" s="342"/>
      <c r="K5" s="342"/>
      <c r="L5" s="342"/>
      <c r="M5" s="342"/>
      <c r="N5" s="342"/>
      <c r="O5" s="324" t="s">
        <v>1175</v>
      </c>
      <c r="P5" s="324"/>
      <c r="Q5" s="331" t="e">
        <f>VLOOKUP($E$1,ورقة2!$A$2:$U$5970,19,0)</f>
        <v>#N/A</v>
      </c>
      <c r="R5" s="331"/>
      <c r="S5" s="331"/>
      <c r="T5" s="331"/>
      <c r="U5" s="324" t="s">
        <v>0</v>
      </c>
      <c r="V5" s="324"/>
      <c r="W5" s="176" t="e">
        <f>VLOOKUP($E$1,ورقة2!$A$2:$U$5970,20,0)</f>
        <v>#N/A</v>
      </c>
      <c r="X5" s="324" t="s">
        <v>1176</v>
      </c>
      <c r="Y5" s="324"/>
      <c r="Z5" s="324"/>
      <c r="AA5" s="173"/>
      <c r="AB5" s="349" t="e">
        <f>VLOOKUP($E$1,ورقة2!$A$2:$U$5970,21,0)</f>
        <v>#N/A</v>
      </c>
      <c r="AC5" s="349"/>
      <c r="AD5" s="177"/>
      <c r="AE5" s="178"/>
      <c r="AF5" s="178"/>
      <c r="AG5" s="178"/>
      <c r="AH5" s="177"/>
      <c r="AI5" s="177"/>
      <c r="AJ5" s="33"/>
      <c r="AK5" s="131"/>
      <c r="AL5" s="100"/>
      <c r="AO5" s="142" t="s">
        <v>922</v>
      </c>
      <c r="AU5" s="99">
        <v>1</v>
      </c>
      <c r="AV5" s="81">
        <f>C8</f>
        <v>100</v>
      </c>
      <c r="AW5" s="103" t="str">
        <f>D8</f>
        <v>مقدمة في الصحافة</v>
      </c>
      <c r="AX5" s="79">
        <f t="shared" ref="AX5:AY9" si="0">H8</f>
        <v>0</v>
      </c>
      <c r="AY5" s="79" t="e">
        <f t="shared" si="0"/>
        <v>#N/A</v>
      </c>
      <c r="AZ5" s="104"/>
      <c r="BA5" s="82"/>
      <c r="BC5" s="99" t="s">
        <v>421</v>
      </c>
    </row>
    <row r="6" spans="1:56" ht="43.5" customHeight="1" thickBot="1" x14ac:dyDescent="0.35">
      <c r="B6" s="354" t="e">
        <f>IF(E2="مستنفذ","استنفذت فرص التسجيل في برنامج الترجمة بسبب رسوبك لمدة ثلاث سنوات متتالية","مقررات السنة الأولى")</f>
        <v>#N/A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6"/>
      <c r="R6" s="53"/>
      <c r="S6" s="197"/>
      <c r="T6" s="337" t="str">
        <f>IF(E1&lt;&gt;"","مقررات السنة الثالثة","لايحق لك تعديل الاستمارة بعد ارسال الايميل تحت طائلة إلغاء التسجيل")</f>
        <v>مقررات السنة الثالثة</v>
      </c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127"/>
      <c r="AI6" s="127"/>
      <c r="AJ6" s="127"/>
      <c r="AK6" s="128"/>
      <c r="AL6" s="43"/>
      <c r="AO6" s="142" t="s">
        <v>923</v>
      </c>
      <c r="AU6" s="81">
        <v>2</v>
      </c>
      <c r="AV6" s="81">
        <f t="shared" ref="AV6:AV9" si="1">C9</f>
        <v>110</v>
      </c>
      <c r="AW6" s="103" t="str">
        <f>D9</f>
        <v xml:space="preserve">مقدمة في الفنون  الاذاعية والسمعبصرية </v>
      </c>
      <c r="AX6" s="79">
        <f t="shared" si="0"/>
        <v>0</v>
      </c>
      <c r="AY6" s="79" t="e">
        <f t="shared" si="0"/>
        <v>#N/A</v>
      </c>
      <c r="BB6" s="81"/>
      <c r="BC6" s="81"/>
      <c r="BD6" s="81"/>
    </row>
    <row r="7" spans="1:56" ht="23.25" customHeight="1" thickBot="1" x14ac:dyDescent="0.35">
      <c r="B7" s="357" t="s">
        <v>17</v>
      </c>
      <c r="C7" s="357"/>
      <c r="D7" s="357"/>
      <c r="E7" s="357"/>
      <c r="F7" s="357"/>
      <c r="G7" s="357"/>
      <c r="H7" s="357"/>
      <c r="I7" s="358"/>
      <c r="J7" s="134"/>
      <c r="K7" s="195"/>
      <c r="L7" s="359" t="s">
        <v>18</v>
      </c>
      <c r="M7" s="357"/>
      <c r="N7" s="357"/>
      <c r="O7" s="357"/>
      <c r="P7" s="357"/>
      <c r="Q7" s="358"/>
      <c r="R7" s="45"/>
      <c r="S7" s="34"/>
      <c r="T7" s="345" t="s">
        <v>19</v>
      </c>
      <c r="U7" s="346"/>
      <c r="V7" s="346"/>
      <c r="W7" s="346"/>
      <c r="X7" s="346"/>
      <c r="Y7" s="347"/>
      <c r="Z7" s="132"/>
      <c r="AA7" s="35"/>
      <c r="AB7" s="345" t="s">
        <v>18</v>
      </c>
      <c r="AC7" s="346"/>
      <c r="AD7" s="346"/>
      <c r="AE7" s="346"/>
      <c r="AF7" s="346"/>
      <c r="AG7" s="347"/>
      <c r="AH7" s="127"/>
      <c r="AI7" s="127"/>
      <c r="AJ7" s="127"/>
      <c r="AK7" s="128"/>
      <c r="AL7" s="44"/>
      <c r="AO7" s="142" t="s">
        <v>244</v>
      </c>
      <c r="AU7" s="81">
        <v>3</v>
      </c>
      <c r="AV7" s="81">
        <f t="shared" si="1"/>
        <v>120</v>
      </c>
      <c r="AW7" s="103" t="str">
        <f>D10</f>
        <v xml:space="preserve">مقدمة في الاعلان </v>
      </c>
      <c r="AX7" s="79">
        <f t="shared" si="0"/>
        <v>0</v>
      </c>
      <c r="AY7" s="79" t="e">
        <f t="shared" si="0"/>
        <v>#N/A</v>
      </c>
      <c r="BB7" s="81"/>
      <c r="BC7" s="81"/>
      <c r="BD7" s="81"/>
    </row>
    <row r="8" spans="1:56" ht="24" customHeight="1" thickBot="1" x14ac:dyDescent="0.35">
      <c r="A8" s="33" t="e">
        <f>IF(AND(I8&lt;&gt;"",H8=1),1,"")</f>
        <v>#N/A</v>
      </c>
      <c r="B8" s="190" t="e">
        <f>IF(OR(I8="ج",I8="ر1",I8="ر2"),IF(H8=1,IF(OR($F$5=$AO$8,$F$5=$AO$9),0,IF(OR($F$5=$AO$1,$F$5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206">
        <v>100</v>
      </c>
      <c r="D8" s="335" t="s">
        <v>3356</v>
      </c>
      <c r="E8" s="335"/>
      <c r="F8" s="335"/>
      <c r="G8" s="335"/>
      <c r="H8" s="120"/>
      <c r="I8" s="121" t="e">
        <f>IF(VLOOKUP(E1,ورقة4!A1:AR8902,3,0)=0,"",VLOOKUP(E1,ورقة4!A1:AR8902,3,0))</f>
        <v>#N/A</v>
      </c>
      <c r="J8" s="133" t="e">
        <f>IF(AND(Q8&lt;&gt;"",P8=1),6,"")</f>
        <v>#N/A</v>
      </c>
      <c r="K8" s="190" t="e">
        <f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206">
        <v>150</v>
      </c>
      <c r="M8" s="335" t="s">
        <v>3361</v>
      </c>
      <c r="N8" s="335"/>
      <c r="O8" s="335"/>
      <c r="P8" s="120"/>
      <c r="Q8" s="121" t="e">
        <f>IF(VLOOKUP(E1,ورقة4!$A$1:$AR$8902,8,0)=0,"",VLOOKUP(E1,ورقة4!$A$1:$AR$8902,8,0))</f>
        <v>#N/A</v>
      </c>
      <c r="R8" s="86" t="e">
        <f>IF(AND(Y8&lt;&gt;"",X8=1),21,"")</f>
        <v>#N/A</v>
      </c>
      <c r="S8" s="190" t="e">
        <f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206">
        <v>300</v>
      </c>
      <c r="U8" s="350" t="s">
        <v>3366</v>
      </c>
      <c r="V8" s="351"/>
      <c r="W8" s="352"/>
      <c r="X8" s="120"/>
      <c r="Y8" s="121" t="e">
        <f>IF(VLOOKUP(E1,ورقة4!$A$1:$AR$8902,23,0)=0,"",VLOOKUP(E1,ورقة4!$A$1:$AR$8902,23,0))</f>
        <v>#N/A</v>
      </c>
      <c r="Z8" s="135" t="e">
        <f>IF(AND(AG8&lt;&gt;"",AF8=1),26,"")</f>
        <v>#N/A</v>
      </c>
      <c r="AA8" s="190" t="e">
        <f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206">
        <v>350</v>
      </c>
      <c r="AC8" s="350" t="s">
        <v>3371</v>
      </c>
      <c r="AD8" s="351"/>
      <c r="AE8" s="352"/>
      <c r="AF8" s="120"/>
      <c r="AG8" s="121" t="e">
        <f>IF(VLOOKUP(E1,ورقة4!$A$1:$AR$8902,28,0)=0,"",VLOOKUP(E1,ورقة4!$A$1:$AR$8902,28,0))</f>
        <v>#N/A</v>
      </c>
      <c r="AH8" s="129"/>
      <c r="AI8" s="129"/>
      <c r="AJ8" s="129"/>
      <c r="AK8" s="128"/>
      <c r="AL8" s="43" t="e">
        <f>IF(A8&lt;&gt;"",A8,"")</f>
        <v>#N/A</v>
      </c>
      <c r="AM8" s="33">
        <v>1</v>
      </c>
      <c r="AO8" s="142" t="s">
        <v>8</v>
      </c>
      <c r="AU8" s="81">
        <v>4</v>
      </c>
      <c r="AV8" s="81">
        <f t="shared" si="1"/>
        <v>130</v>
      </c>
      <c r="AW8" s="103" t="str">
        <f>D11</f>
        <v xml:space="preserve">مقدمة في العلاقات العامة </v>
      </c>
      <c r="AX8" s="79">
        <f t="shared" si="0"/>
        <v>0</v>
      </c>
      <c r="AY8" s="79" t="e">
        <f t="shared" si="0"/>
        <v>#N/A</v>
      </c>
      <c r="BB8" s="81"/>
      <c r="BC8" s="81"/>
      <c r="BD8" s="81"/>
    </row>
    <row r="9" spans="1:56" ht="24" customHeight="1" thickTop="1" thickBot="1" x14ac:dyDescent="0.35">
      <c r="A9" s="33" t="e">
        <f>IF(AND(I9&lt;&gt;"",H9=1),2,"")</f>
        <v>#N/A</v>
      </c>
      <c r="B9" s="190" t="e">
        <f>IF(OR(I9="ج",I9="ر1",I9="ر2"),IF(H9=1,IF(OR($F$5=$AO$8,$F$5=$AO$9),0,IF(OR($F$5=$AO$1,$F$5=$AO$2,$F$5=$AO$5,$F$5=$AO$6),IF(I9="ج",5600,IF(I9="ر1",7200,IF(I9="ر2",8800,""))),IF(OR($F$5=$AO$3,$F$5=$AO$7),IF(I9="ج",3500,IF(I9="ر1",4500,IF(I9="ر2",5500,""))),IF($F$5=$AO$4,500,IF(I9="ج",7000,IF(I9="ر1",9000,IF(I9="ر2",11000,"")))))))))</f>
        <v>#N/A</v>
      </c>
      <c r="C9" s="207">
        <v>110</v>
      </c>
      <c r="D9" s="336" t="s">
        <v>3357</v>
      </c>
      <c r="E9" s="336"/>
      <c r="F9" s="336"/>
      <c r="G9" s="336"/>
      <c r="H9" s="120"/>
      <c r="I9" s="122" t="e">
        <f>IF(VLOOKUP(E1,ورقة4!A1:AR8902,4,0)=0,"",VLOOKUP(E1,ورقة4!A1:AR8902,4,0))</f>
        <v>#N/A</v>
      </c>
      <c r="J9" s="133" t="e">
        <f>IF(AND(Q9&lt;&gt;"",P9=1),7,"")</f>
        <v>#N/A</v>
      </c>
      <c r="K9" s="190" t="e">
        <f>IF(OR(Q9="ج",Q9="ر1",Q9="ر2"),IF(P9=1,IF(OR($F$5=$AO$8,$F$5=$AO$9),0,IF(OR($F$5=$AO$1,$F$5=$AO$2,$F$5=$AO$5,$F$5=$AO$6),IF(Q9="ج",5600,IF(Q9="ر1",7200,IF(Q9="ر2",8800,""))),IF(OR($F$5=$AO$3,$F$5=$AO$7),IF(Q9="ج",3500,IF(Q9="ر1",4500,IF(Q9="ر2",5500,""))),IF($F$5=$AO$4,500,IF(Q9="ج",7000,IF(Q9="ر1",9000,IF(Q9="ر2",11000,"")))))))))</f>
        <v>#N/A</v>
      </c>
      <c r="L9" s="207">
        <v>160</v>
      </c>
      <c r="M9" s="336" t="s">
        <v>3362</v>
      </c>
      <c r="N9" s="336"/>
      <c r="O9" s="336"/>
      <c r="P9" s="120"/>
      <c r="Q9" s="122" t="e">
        <f>IF(VLOOKUP(E1,ورقة4!$A$1:$AR$8902,9,0)=0,"",VLOOKUP(E1,ورقة4!$A$1:$AR$8902,9,0))</f>
        <v>#N/A</v>
      </c>
      <c r="R9" s="86" t="e">
        <f>IF(AND(Y9&lt;&gt;"",X9=1),22,"")</f>
        <v>#N/A</v>
      </c>
      <c r="S9" s="190" t="e">
        <f>IF(OR(Y9="ج",Y9="ر1",Y9="ر2"),IF(X9=1,IF(OR($F$5=$AO$8,$F$5=$AO$9),0,IF(OR($F$5=$AO$1,$F$5=$AO$2,$F$5=$AO$5,$F$5=$AO$6),IF(Y9="ج",5600,IF(Y9="ر1",7200,IF(Y9="ر2",8800,""))),IF(OR($F$5=$AO$3,$F$5=$AO$7),IF(Y9="ج",3500,IF(Y9="ر1",4500,IF(Y9="ر2",5500,""))),IF($F$5=$AO$4,500,IF(Y9="ج",7000,IF(Y9="ر1",9000,IF(Y9="ر2",11000,"")))))))))</f>
        <v>#N/A</v>
      </c>
      <c r="T9" s="207">
        <v>310</v>
      </c>
      <c r="U9" s="339" t="s">
        <v>3367</v>
      </c>
      <c r="V9" s="340"/>
      <c r="W9" s="341"/>
      <c r="X9" s="120"/>
      <c r="Y9" s="122" t="e">
        <f>IF(VLOOKUP(E1,ورقة4!$A$1:$AR$8902,24,0)=0,"",VLOOKUP(E1,ورقة4!$A$1:$AR$8902,24,0))</f>
        <v>#N/A</v>
      </c>
      <c r="Z9" s="135" t="e">
        <f>IF(AND(AG9&lt;&gt;"",AF9=1),27,"")</f>
        <v>#N/A</v>
      </c>
      <c r="AA9" s="190" t="e">
        <f>IF(OR(AG9="ج",AG9="ر1",AG9="ر2"),IF(AF9=1,IF(OR($F$5=$AO$8,$F$5=$AO$9),0,IF(OR($F$5=$AO$1,$F$5=$AO$2,$F$5=$AO$5,$F$5=$AO$6),IF(AG9="ج",5600,IF(AG9="ر1",7200,IF(AG9="ر2",8800,""))),IF(OR($F$5=$AO$3,$F$5=$AO$7),IF(AG9="ج",3500,IF(AG9="ر1",4500,IF(AG9="ر2",5500,""))),IF($F$5=$AO$4,500,IF(AG9="ج",7000,IF(AG9="ر1",9000,IF(AG9="ر2",11000,"")))))))))</f>
        <v>#N/A</v>
      </c>
      <c r="AB9" s="207">
        <v>360</v>
      </c>
      <c r="AC9" s="339" t="s">
        <v>3372</v>
      </c>
      <c r="AD9" s="340"/>
      <c r="AE9" s="341"/>
      <c r="AF9" s="120"/>
      <c r="AG9" s="122" t="e">
        <f>IF(VLOOKUP(E1,ورقة4!$A$1:$AR$8902,29,0)=0,"",VLOOKUP(E1,ورقة4!$A$1:$AR$8902,29,0))</f>
        <v>#N/A</v>
      </c>
      <c r="AH9" s="367"/>
      <c r="AI9" s="368"/>
      <c r="AJ9" s="368"/>
      <c r="AK9" s="128"/>
      <c r="AL9" s="43" t="e">
        <f>IF(A9&lt;&gt;"",A9,"")</f>
        <v>#N/A</v>
      </c>
      <c r="AM9" s="33">
        <v>2</v>
      </c>
      <c r="AO9" s="148" t="s">
        <v>15</v>
      </c>
      <c r="AU9" s="81">
        <v>5</v>
      </c>
      <c r="AV9" s="81">
        <f t="shared" si="1"/>
        <v>140</v>
      </c>
      <c r="AW9" s="103" t="str">
        <f>D12</f>
        <v xml:space="preserve">مادة اعلامية باللغة الأجنبية (1) </v>
      </c>
      <c r="AX9" s="79">
        <f t="shared" si="0"/>
        <v>0</v>
      </c>
      <c r="AY9" s="79" t="e">
        <f t="shared" si="0"/>
        <v>#N/A</v>
      </c>
      <c r="BB9" s="81"/>
      <c r="BC9" s="81"/>
      <c r="BD9" s="81"/>
    </row>
    <row r="10" spans="1:56" ht="24" customHeight="1" thickTop="1" thickBot="1" x14ac:dyDescent="0.35">
      <c r="A10" s="33" t="e">
        <f>IF(AND(I10&lt;&gt;"",H10=1),3,"")</f>
        <v>#N/A</v>
      </c>
      <c r="B10" s="190" t="e">
        <f>IF(OR(I10="ج",I10="ر1",I10="ر2"),IF(H10=1,IF(OR($F$5=$AO$8,$F$5=$AO$9),0,IF(OR($F$5=$AO$1,$F$5=$AO$2,$F$5=$AO$5,$F$5=$AO$6),IF(I10="ج",5600,IF(I10="ر1",7200,IF(I10="ر2",8800,""))),IF(OR($F$5=$AO$3,$F$5=$AO$7),IF(I10="ج",3500,IF(I10="ر1",4500,IF(I10="ر2",5500,""))),IF($F$5=$AO$4,500,IF(I10="ج",7000,IF(I10="ر1",9000,IF(I10="ر2",11000,"")))))))))</f>
        <v>#N/A</v>
      </c>
      <c r="C10" s="207">
        <v>120</v>
      </c>
      <c r="D10" s="336" t="s">
        <v>3358</v>
      </c>
      <c r="E10" s="336"/>
      <c r="F10" s="336"/>
      <c r="G10" s="336"/>
      <c r="H10" s="120"/>
      <c r="I10" s="122" t="e">
        <f>IF(VLOOKUP(E1,ورقة4!$A$1:$AR$8902,5,0)=0,"",VLOOKUP(E1,ورقة4!$A$1:$AR$8902,5,0))</f>
        <v>#N/A</v>
      </c>
      <c r="J10" s="133" t="e">
        <f>IF(AND(Q10&lt;&gt;"",P10=1),8,"")</f>
        <v>#N/A</v>
      </c>
      <c r="K10" s="190" t="e">
        <f>IF(OR(Q10="ج",Q10="ر1",Q10="ر2"),IF(P10=1,IF(OR($F$5=$AO$8,$F$5=$AO$9),0,IF(OR($F$5=$AO$1,$F$5=$AO$2,$F$5=$AO$5,$F$5=$AO$6),IF(Q10="ج",5600,IF(Q10="ر1",7200,IF(Q10="ر2",8800,""))),IF(OR($F$5=$AO$3,$F$5=$AO$7),IF(Q10="ج",3500,IF(Q10="ر1",4500,IF(Q10="ر2",5500,""))),IF($F$5=$AO$4,500,IF(Q10="ج",7000,IF(Q10="ر1",9000,IF(Q10="ر2",11000,"")))))))))</f>
        <v>#N/A</v>
      </c>
      <c r="L10" s="207">
        <v>170</v>
      </c>
      <c r="M10" s="336" t="s">
        <v>3363</v>
      </c>
      <c r="N10" s="336"/>
      <c r="O10" s="336"/>
      <c r="P10" s="120"/>
      <c r="Q10" s="122" t="e">
        <f>IF(VLOOKUP(E1,ورقة4!$A$1:$AR$8902,10,0)=0,"",VLOOKUP(E1,ورقة4!$A$1:$AR$8902,10,0))</f>
        <v>#N/A</v>
      </c>
      <c r="R10" s="86" t="e">
        <f>IF(AND(Y10&lt;&gt;"",X10=1),23,"")</f>
        <v>#N/A</v>
      </c>
      <c r="S10" s="190" t="e">
        <f>IF(OR(Y10="ج",Y10="ر1",Y10="ر2"),IF(X10=1,IF(OR($F$5=$AO$8,$F$5=$AO$9),0,IF(OR($F$5=$AO$1,$F$5=$AO$2,$F$5=$AO$5,$F$5=$AO$6),IF(Y10="ج",5600,IF(Y10="ر1",7200,IF(Y10="ر2",8800,""))),IF(OR($F$5=$AO$3,$F$5=$AO$7),IF(Y10="ج",3500,IF(Y10="ر1",4500,IF(Y10="ر2",5500,""))),IF($F$5=$AO$4,500,IF(Y10="ج",7000,IF(Y10="ر1",9000,IF(Y10="ر2",11000,"")))))))))</f>
        <v>#N/A</v>
      </c>
      <c r="T10" s="207">
        <v>320</v>
      </c>
      <c r="U10" s="339" t="s">
        <v>3368</v>
      </c>
      <c r="V10" s="340"/>
      <c r="W10" s="341"/>
      <c r="X10" s="120"/>
      <c r="Y10" s="122" t="e">
        <f>IF(VLOOKUP(E1,ورقة4!$A$1:$AR$8902,25,0)=0,"",VLOOKUP(E1,ورقة4!$A$1:$AR$8902,25,0))</f>
        <v>#N/A</v>
      </c>
      <c r="Z10" s="135" t="e">
        <f>IF(AND(AG10&lt;&gt;"",AF10=1),28,"")</f>
        <v>#N/A</v>
      </c>
      <c r="AA10" s="190" t="e">
        <f>IF(OR(AG10="ج",AG10="ر1",AG10="ر2"),IF(AF10=1,IF(OR($F$5=$AO$8,$F$5=$AO$9),0,IF(OR($F$5=$AO$1,$F$5=$AO$2,$F$5=$AO$5,$F$5=$AO$6),IF(AG10="ج",5600,IF(AG10="ر1",7200,IF(AG10="ر2",8800,""))),IF(OR($F$5=$AO$3,$F$5=$AO$7),IF(AG10="ج",3500,IF(AG10="ر1",4500,IF(AG10="ر2",5500,""))),IF($F$5=$AO$4,500,IF(AG10="ج",7000,IF(AG10="ر1",9000,IF(AG10="ر2",11000,"")))))))))</f>
        <v>#N/A</v>
      </c>
      <c r="AB10" s="207">
        <v>370</v>
      </c>
      <c r="AC10" s="339" t="s">
        <v>3373</v>
      </c>
      <c r="AD10" s="340"/>
      <c r="AE10" s="341"/>
      <c r="AF10" s="120"/>
      <c r="AG10" s="122" t="e">
        <f>IF(VLOOKUP(E1,ورقة4!$A$1:$AR$8902,30,0)=0,"",VLOOKUP(E1,ورقة4!$A$1:$AR$8902,30,0))</f>
        <v>#N/A</v>
      </c>
      <c r="AH10" s="369"/>
      <c r="AI10" s="370"/>
      <c r="AJ10" s="370"/>
      <c r="AK10" s="128"/>
      <c r="AL10" s="43" t="e">
        <f>IF(A10&lt;&gt;"",A10,"")</f>
        <v>#N/A</v>
      </c>
      <c r="AM10" s="33">
        <v>3</v>
      </c>
      <c r="AU10" s="81">
        <v>6</v>
      </c>
      <c r="AV10" s="81">
        <f>L8</f>
        <v>150</v>
      </c>
      <c r="AW10" s="95" t="str">
        <f>M8</f>
        <v>الترجمة الاعلامية (1)</v>
      </c>
      <c r="AX10" s="79">
        <f t="shared" ref="AX10:AY14" si="2">P8</f>
        <v>0</v>
      </c>
      <c r="AY10" s="79" t="e">
        <f t="shared" si="2"/>
        <v>#N/A</v>
      </c>
      <c r="BB10" s="95"/>
      <c r="BC10" s="95"/>
    </row>
    <row r="11" spans="1:56" ht="24" customHeight="1" thickTop="1" thickBot="1" x14ac:dyDescent="0.35">
      <c r="A11" s="33" t="e">
        <f>IF(AND(I11&lt;&gt;"",H11=1),4,"")</f>
        <v>#N/A</v>
      </c>
      <c r="B11" s="190" t="e">
        <f>IF(OR(I11="ج",I11="ر1",I11="ر2"),IF(H11=1,IF(OR($F$5=$AO$8,$F$5=$AO$9),0,IF(OR($F$5=$AO$1,$F$5=$AO$2,$F$5=$AO$5,$F$5=$AO$6),IF(I11="ج",5600,IF(I11="ر1",7200,IF(I11="ر2",8800,""))),IF(OR($F$5=$AO$3,$F$5=$AO$7),IF(I11="ج",3500,IF(I11="ر1",4500,IF(I11="ر2",5500,""))),IF($F$5=$AO$4,500,IF(I11="ج",7000,IF(I11="ر1",9000,IF(I11="ر2",11000,"")))))))))</f>
        <v>#N/A</v>
      </c>
      <c r="C11" s="207">
        <v>130</v>
      </c>
      <c r="D11" s="336" t="s">
        <v>3359</v>
      </c>
      <c r="E11" s="336"/>
      <c r="F11" s="336"/>
      <c r="G11" s="336"/>
      <c r="H11" s="120"/>
      <c r="I11" s="122" t="e">
        <f>IF(VLOOKUP(E1,ورقة4!$A$1:$AR$8902,6,0)=0,"",VLOOKUP(E1,ورقة4!$A$1:$AR$8902,6,0))</f>
        <v>#N/A</v>
      </c>
      <c r="J11" s="133" t="e">
        <f>IF(AND(Q11&lt;&gt;"",P11=1),9,"")</f>
        <v>#N/A</v>
      </c>
      <c r="K11" s="190" t="e">
        <f>IF(OR(Q11="ج",Q11="ر1",Q11="ر2"),IF(P11=1,IF(OR($F$5=$AO$8,$F$5=$AO$9),0,IF(OR($F$5=$AO$1,$F$5=$AO$2,$F$5=$AO$5,$F$5=$AO$6),IF(Q11="ج",5600,IF(Q11="ر1",7200,IF(Q11="ر2",8800,""))),IF(OR($F$5=$AO$3,$F$5=$AO$7),IF(Q11="ج",3500,IF(Q11="ر1",4500,IF(Q11="ر2",5500,""))),IF($F$5=$AO$4,500,IF(Q11="ج",7000,IF(Q11="ر1",9000,IF(Q11="ر2",11000,"")))))))))</f>
        <v>#N/A</v>
      </c>
      <c r="L11" s="207">
        <v>180</v>
      </c>
      <c r="M11" s="336" t="s">
        <v>3364</v>
      </c>
      <c r="N11" s="336"/>
      <c r="O11" s="336"/>
      <c r="P11" s="120"/>
      <c r="Q11" s="122" t="e">
        <f>IF(VLOOKUP(E1,ورقة4!$A$1:$AR$8902,11,0)=0,"",VLOOKUP(E1,ورقة4!$A$1:$AR$8902,11,0))</f>
        <v>#N/A</v>
      </c>
      <c r="R11" s="86" t="e">
        <f>IF(AND(Y11&lt;&gt;"",X11=1),24,"")</f>
        <v>#N/A</v>
      </c>
      <c r="S11" s="190" t="e">
        <f>IF(OR(Y11="ج",Y11="ر1",Y11="ر2"),IF(X11=1,IF(OR($F$5=$AO$8,$F$5=$AO$9),0,IF(OR($F$5=$AO$1,$F$5=$AO$2,$F$5=$AO$5,$F$5=$AO$6),IF(Y11="ج",5600,IF(Y11="ر1",7200,IF(Y11="ر2",8800,""))),IF(OR($F$5=$AO$3,$F$5=$AO$7),IF(Y11="ج",3500,IF(Y11="ر1",4500,IF(Y11="ر2",5500,""))),IF($F$5=$AO$4,500,IF(Y11="ج",7000,IF(Y11="ر1",9000,IF(Y11="ر2",11000,"")))))))))</f>
        <v>#N/A</v>
      </c>
      <c r="T11" s="207">
        <v>330</v>
      </c>
      <c r="U11" s="339" t="s">
        <v>3369</v>
      </c>
      <c r="V11" s="340"/>
      <c r="W11" s="341"/>
      <c r="X11" s="120"/>
      <c r="Y11" s="122" t="e">
        <f>IF(VLOOKUP(E1,ورقة4!$A$1:$AR$8902,26,0)=0,"",VLOOKUP(E1,ورقة4!$A$1:$AR$8902,26,0))</f>
        <v>#N/A</v>
      </c>
      <c r="Z11" s="135" t="e">
        <f>IF(AND(AG11&lt;&gt;"",AF11=1),29,"")</f>
        <v>#N/A</v>
      </c>
      <c r="AA11" s="190" t="e">
        <f>IF(OR(AG11="ج",AG11="ر1",AG11="ر2"),IF(AF11=1,IF(OR($F$5=$AO$8,$F$5=$AO$9),0,IF(OR($F$5=$AO$1,$F$5=$AO$2,$F$5=$AO$5,$F$5=$AO$6),IF(AG11="ج",5600,IF(AG11="ر1",7200,IF(AG11="ر2",8800,""))),IF(OR($F$5=$AO$3,$F$5=$AO$7),IF(AG11="ج",3500,IF(AG11="ر1",4500,IF(AG11="ر2",5500,""))),IF($F$5=$AO$4,500,IF(AG11="ج",7000,IF(AG11="ر1",9000,IF(AG11="ر2",11000,"")))))))))</f>
        <v>#N/A</v>
      </c>
      <c r="AB11" s="207">
        <v>380</v>
      </c>
      <c r="AC11" s="339" t="s">
        <v>3374</v>
      </c>
      <c r="AD11" s="340"/>
      <c r="AE11" s="341"/>
      <c r="AF11" s="120"/>
      <c r="AG11" s="122" t="e">
        <f>IF(VLOOKUP(E1,ورقة4!$A$1:$AR$8902,31,0)=0,"",VLOOKUP(E1,ورقة4!$A$1:$AR$8902,31,0))</f>
        <v>#N/A</v>
      </c>
      <c r="AH11" s="369"/>
      <c r="AI11" s="370"/>
      <c r="AJ11" s="370"/>
      <c r="AK11" s="128"/>
      <c r="AL11" s="43" t="e">
        <f>IF(A11&lt;&gt;"",A11,"")</f>
        <v>#N/A</v>
      </c>
      <c r="AM11" s="33">
        <v>4</v>
      </c>
      <c r="AU11" s="81">
        <v>7</v>
      </c>
      <c r="AV11" s="81">
        <f t="shared" ref="AV11:AV14" si="3">L9</f>
        <v>160</v>
      </c>
      <c r="AW11" s="95" t="str">
        <f>M9</f>
        <v xml:space="preserve">اللغة الاعلامية </v>
      </c>
      <c r="AX11" s="79">
        <f t="shared" si="2"/>
        <v>0</v>
      </c>
      <c r="AY11" s="79" t="e">
        <f t="shared" si="2"/>
        <v>#N/A</v>
      </c>
      <c r="BB11" s="81"/>
      <c r="BC11" s="81"/>
    </row>
    <row r="12" spans="1:56" ht="22.2" thickTop="1" thickBot="1" x14ac:dyDescent="0.35">
      <c r="A12" s="33" t="e">
        <f>IF(AND(I12&lt;&gt;"",H12=1),5,"")</f>
        <v>#N/A</v>
      </c>
      <c r="B12" s="190" t="e">
        <f>IF(OR(I12="ج",I12="ر1",I12="ر2"),IF(H12=1,IF(OR($F$5=$AO$8,$F$5=$AO$9),0,IF(OR($F$5=$AO$1,$F$5=$AO$2,$F$5=$AO$5,$F$5=$AO$6),IF(I12="ج",5600,IF(I12="ر1",7200,IF(I12="ر2",8800,""))),IF(OR($F$5=$AO$3,$F$5=$AO$7),IF(I12="ج",3500,IF(I12="ر1",4500,IF(I12="ر2",5500,""))),IF($F$5=$AO$4,500,IF(I12="ج",7000,IF(I12="ر1",9000,IF(I12="ر2",11000,"")))))))))</f>
        <v>#N/A</v>
      </c>
      <c r="C12" s="208">
        <v>140</v>
      </c>
      <c r="D12" s="363" t="s">
        <v>3360</v>
      </c>
      <c r="E12" s="363"/>
      <c r="F12" s="363"/>
      <c r="G12" s="363"/>
      <c r="H12" s="120"/>
      <c r="I12" s="123" t="e">
        <f>IF(VLOOKUP(E1,ورقة4!$A$1:$AR$8902,7,0)=0,"",VLOOKUP(E1,ورقة4!$A$1:$AR$8902,7,0))</f>
        <v>#N/A</v>
      </c>
      <c r="J12" s="133" t="e">
        <f>IF(AND(Q12&lt;&gt;"",P12=1),10,"")</f>
        <v>#N/A</v>
      </c>
      <c r="K12" s="190" t="e">
        <f>IF(OR(Q12="ج",Q12="ر1",Q12="ر2"),IF(P12=1,IF(OR($F$5=$AO$8,$F$5=$AO$9),0,IF(OR($F$5=$AO$1,$F$5=$AO$2,$F$5=$AO$5,$F$5=$AO$6),IF(Q12="ج",5600,IF(Q12="ر1",7200,IF(Q12="ر2",8800,""))),IF(OR($F$5=$AO$3,$F$5=$AO$7),IF(Q12="ج",3500,IF(Q12="ر1",4500,IF(Q12="ر2",5500,""))),IF($F$5=$AO$4,500,IF(Q12="ج",7000,IF(Q12="ر1",9000,IF(Q12="ر2",11000,"")))))))))</f>
        <v>#N/A</v>
      </c>
      <c r="L12" s="208">
        <v>190</v>
      </c>
      <c r="M12" s="363" t="s">
        <v>3365</v>
      </c>
      <c r="N12" s="363"/>
      <c r="O12" s="363"/>
      <c r="P12" s="120"/>
      <c r="Q12" s="123" t="e">
        <f>IF(VLOOKUP(E1,ورقة4!$A$1:$AR$8902,12,0)=0,"",VLOOKUP(E1,ورقة4!$A$1:$AR$8902,12,0))</f>
        <v>#N/A</v>
      </c>
      <c r="R12" s="86" t="e">
        <f>IF(AND(Y12&lt;&gt;"",X12=1),25,"")</f>
        <v>#N/A</v>
      </c>
      <c r="S12" s="190" t="e">
        <f>IF(OR(Y12="ج",Y12="ر1",Y12="ر2"),IF(X12=1,IF(OR($F$5=$AO$8,$F$5=$AO$9),0,IF(OR($F$5=$AO$1,$F$5=$AO$2,$F$5=$AO$5,$F$5=$AO$6),IF(Y12="ج",5600,IF(Y12="ر1",7200,IF(Y12="ر2",8800,""))),IF(OR($F$5=$AO$3,$F$5=$AO$7),IF(Y12="ج",3500,IF(Y12="ر1",4500,IF(Y12="ر2",5500,""))),IF($F$5=$AO$4,500,IF(Y12="ج",7000,IF(Y12="ر1",9000,IF(Y12="ر2",11000,"")))))))))</f>
        <v>#N/A</v>
      </c>
      <c r="T12" s="208">
        <v>340</v>
      </c>
      <c r="U12" s="371" t="s">
        <v>3370</v>
      </c>
      <c r="V12" s="372"/>
      <c r="W12" s="373"/>
      <c r="X12" s="120"/>
      <c r="Y12" s="123" t="e">
        <f>IF(VLOOKUP(E1,ورقة4!$A$1:$AR$8902,27,0)=0,"",VLOOKUP(E1,ورقة4!$A$1:$AR$8902,27,0))</f>
        <v>#N/A</v>
      </c>
      <c r="Z12" s="135" t="e">
        <f>IF(AND(AG12&lt;&gt;"",AF12=1),30,"")</f>
        <v>#N/A</v>
      </c>
      <c r="AA12" s="190" t="e">
        <f>IF(OR(AG12="ج",AG12="ر1",AG12="ر2"),IF(AF12=1,IF(OR($F$5=$AO$8,$F$5=$AO$9),0,IF(OR($F$5=$AO$1,$F$5=$AO$2,$F$5=$AO$5,$F$5=$AO$6),IF(AG12="ج",5600,IF(AG12="ر1",7200,IF(AG12="ر2",8800,""))),IF(OR($F$5=$AO$3,$F$5=$AO$7),IF(AG12="ج",3500,IF(AG12="ر1",4500,IF(AG12="ر2",5500,""))),IF($F$5=$AO$4,500,IF(AG12="ج",7000,IF(AG12="ر1",9000,IF(AG12="ر2",11000,"")))))))))</f>
        <v>#N/A</v>
      </c>
      <c r="AB12" s="208">
        <v>390</v>
      </c>
      <c r="AC12" s="376" t="s">
        <v>3375</v>
      </c>
      <c r="AD12" s="377"/>
      <c r="AE12" s="378"/>
      <c r="AF12" s="120"/>
      <c r="AG12" s="123" t="e">
        <f>IF(VLOOKUP(E1,ورقة4!$A$1:$AR$8902,32,0)=0,"",VLOOKUP(E1,ورقة4!$A$1:$AR$8902,32,0))</f>
        <v>#N/A</v>
      </c>
      <c r="AH12" s="375"/>
      <c r="AI12" s="375"/>
      <c r="AJ12" s="375"/>
      <c r="AK12" s="128"/>
      <c r="AL12" s="43" t="e">
        <f>IF(A12&lt;&gt;"",A12,"")</f>
        <v>#N/A</v>
      </c>
      <c r="AM12" s="33">
        <v>5</v>
      </c>
      <c r="AU12" s="81">
        <v>8</v>
      </c>
      <c r="AV12" s="81">
        <f t="shared" si="3"/>
        <v>170</v>
      </c>
      <c r="AW12" s="95" t="str">
        <f>M10</f>
        <v xml:space="preserve">مقدمة في مناهج البحث الاعلامي </v>
      </c>
      <c r="AX12" s="79">
        <f t="shared" si="2"/>
        <v>0</v>
      </c>
      <c r="AY12" s="79" t="e">
        <f t="shared" si="2"/>
        <v>#N/A</v>
      </c>
      <c r="BB12" s="81"/>
      <c r="BC12" s="81"/>
    </row>
    <row r="13" spans="1:56" ht="16.2" hidden="1" thickBot="1" x14ac:dyDescent="0.35">
      <c r="B13" s="36" t="e">
        <f>SUM(B8:B12)</f>
        <v>#N/A</v>
      </c>
      <c r="C13" s="105"/>
      <c r="D13" s="106"/>
      <c r="E13" s="106"/>
      <c r="F13" s="106"/>
      <c r="G13" s="106">
        <f>COUNTIFS(I8:I12,$Q$30,H8:H12,1)</f>
        <v>0</v>
      </c>
      <c r="H13" s="149">
        <f>COUNTIFS(I8:I12,$W$30,H8:H12,1)</f>
        <v>0</v>
      </c>
      <c r="I13" s="150">
        <f>COUNTIFS(I8:I12,$AE$30,H8:H12,1)</f>
        <v>0</v>
      </c>
      <c r="J13" s="85"/>
      <c r="K13" s="32" t="e">
        <f>SUM(K8:K12)</f>
        <v>#N/A</v>
      </c>
      <c r="L13" s="107"/>
      <c r="M13" s="108"/>
      <c r="N13" s="108"/>
      <c r="O13" s="106">
        <f>COUNTIFS(Q8:Q12,$Q$30,P8:P12,1)</f>
        <v>0</v>
      </c>
      <c r="P13" s="149">
        <f>COUNTIFS(Q8:Q12,$W$30,P8:P12,1)</f>
        <v>0</v>
      </c>
      <c r="Q13" s="150">
        <f>COUNTIFS(Q8:Q12,$AE$30,P8:P12,1)</f>
        <v>0</v>
      </c>
      <c r="R13" s="86"/>
      <c r="S13" s="36" t="e">
        <f>SUM(S8:S12)</f>
        <v>#N/A</v>
      </c>
      <c r="T13" s="38"/>
      <c r="U13" s="39"/>
      <c r="V13" s="39"/>
      <c r="W13" s="106">
        <f>COUNTIFS(Y8:Y12,$Q$30,X8:X12,1)</f>
        <v>0</v>
      </c>
      <c r="X13" s="149">
        <f>COUNTIFS(Y8:Y12,$W$30,X8:X12,1)</f>
        <v>0</v>
      </c>
      <c r="Y13" s="150">
        <f>COUNTIFS(Y8:Y12,$AE$30,X8:X12,1)</f>
        <v>0</v>
      </c>
      <c r="Z13" s="40"/>
      <c r="AA13" s="41" t="e">
        <f>SUM(AA8:AA12)</f>
        <v>#N/A</v>
      </c>
      <c r="AB13" s="39"/>
      <c r="AC13" s="39"/>
      <c r="AD13" s="39"/>
      <c r="AE13" s="106">
        <f>COUNTIFS(AG8:AG12,$Q$30,AF8:AF12,1)</f>
        <v>0</v>
      </c>
      <c r="AF13" s="149">
        <f>COUNTIFS(AG8:AG12,$W$30,AF8:AF12,1)</f>
        <v>0</v>
      </c>
      <c r="AG13" s="150">
        <f>COUNTIFS(AG8:AG12,$AE$30,AF8:AF12,1)</f>
        <v>0</v>
      </c>
      <c r="AH13" s="375"/>
      <c r="AI13" s="375"/>
      <c r="AJ13" s="375"/>
      <c r="AK13" s="128"/>
      <c r="AL13" s="43" t="e">
        <f>IF(J8&lt;&gt;"",J8,"")</f>
        <v>#N/A</v>
      </c>
      <c r="AM13" s="33">
        <v>6</v>
      </c>
      <c r="AU13" s="81">
        <v>9</v>
      </c>
      <c r="AV13" s="81">
        <f t="shared" si="3"/>
        <v>180</v>
      </c>
      <c r="AW13" s="95" t="str">
        <f>M11</f>
        <v xml:space="preserve">فن الاعلان الصحفي </v>
      </c>
      <c r="AX13" s="79">
        <f t="shared" si="2"/>
        <v>0</v>
      </c>
      <c r="AY13" s="79" t="e">
        <f t="shared" si="2"/>
        <v>#N/A</v>
      </c>
      <c r="BB13" s="81"/>
      <c r="BC13" s="81"/>
    </row>
    <row r="14" spans="1:56" ht="21.6" thickBot="1" x14ac:dyDescent="0.35">
      <c r="B14" s="361" t="s">
        <v>21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2"/>
      <c r="R14" s="45"/>
      <c r="S14" s="374" t="s">
        <v>22</v>
      </c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75"/>
      <c r="AI14" s="375"/>
      <c r="AJ14" s="375"/>
      <c r="AK14" s="128"/>
      <c r="AL14" s="43" t="e">
        <f>IF(J9&lt;&gt;"",J9,"")</f>
        <v>#N/A</v>
      </c>
      <c r="AM14" s="33">
        <v>7</v>
      </c>
      <c r="AU14" s="81">
        <v>10</v>
      </c>
      <c r="AV14" s="81">
        <f t="shared" si="3"/>
        <v>190</v>
      </c>
      <c r="AW14" s="95" t="str">
        <f>M12</f>
        <v xml:space="preserve">الاخبار الاذاعية والتلفزيونية </v>
      </c>
      <c r="AX14" s="79">
        <f t="shared" si="2"/>
        <v>0</v>
      </c>
      <c r="AY14" s="79" t="e">
        <f t="shared" si="2"/>
        <v>#N/A</v>
      </c>
      <c r="BB14" s="81"/>
      <c r="BC14" s="81"/>
    </row>
    <row r="15" spans="1:56" ht="24" customHeight="1" thickBot="1" x14ac:dyDescent="0.35">
      <c r="A15" s="109" t="e">
        <f>IF(AND(I15&lt;&gt;"",H15=1),11,"")</f>
        <v>#N/A</v>
      </c>
      <c r="B15" s="190" t="e">
        <f>IF(OR(I15="ج",I15="ر1",I15="ر2"),IF(H15=1,IF(OR($F$5=$AO$8,$F$5=$AO$9),0,IF(OR($F$5=$AO$1,$F$5=$AO$2,$F$5=$AO$5,$F$5=$AO$6),IF(I15="ج",5600,IF(I15="ر1",7200,IF(I15="ر2",8800,""))),IF(OR($F$5=$AO$3,$F$5=$AO$7),IF(I15="ج",3500,IF(I15="ر1",4500,IF(I15="ر2",5500,""))),IF($F$5=$AO$4,500,IF(I15="ج",7000,IF(I15="ر1",9000,IF(I15="ر2",11000,"")))))))))</f>
        <v>#N/A</v>
      </c>
      <c r="C15" s="206">
        <v>200</v>
      </c>
      <c r="D15" s="335" t="s">
        <v>3376</v>
      </c>
      <c r="E15" s="335"/>
      <c r="F15" s="335"/>
      <c r="G15" s="335"/>
      <c r="H15" s="120"/>
      <c r="I15" s="124" t="e">
        <f>IF(VLOOKUP(E1,ورقة4!$A$1:$AR$8902,13,0)=0,"",VLOOKUP(E1,ورقة4!$A$1:$AR$8902,13,0))</f>
        <v>#N/A</v>
      </c>
      <c r="J15" s="133" t="e">
        <f>IF(AND(Q15&lt;&gt;"",P15=1),16,"")</f>
        <v>#N/A</v>
      </c>
      <c r="K15" s="190" t="e">
        <f>IF(OR(Q15="ج",Q15="ر1",Q15="ر2"),IF(P15=1,IF(OR($F$5=$AO$8,$F$5=$AO$9),0,IF(OR($F$5=$AO$1,$F$5=$AO$2,$F$5=$AO$5,$F$5=$AO$6),IF(Q15="ج",5600,IF(Q15="ر1",7200,IF(Q15="ر2",8800,""))),IF(OR($F$5=$AO$3,$F$5=$AO$7),IF(Q15="ج",3500,IF(Q15="ر1",4500,IF(Q15="ر2",5500,""))),IF($F$5=$AO$4,500,IF(Q15="ج",7000,IF(Q15="ر1",9000,IF(Q15="ر2",11000,"")))))))))</f>
        <v>#N/A</v>
      </c>
      <c r="L15" s="206">
        <v>250</v>
      </c>
      <c r="M15" s="335" t="s">
        <v>3381</v>
      </c>
      <c r="N15" s="335"/>
      <c r="O15" s="335"/>
      <c r="P15" s="120"/>
      <c r="Q15" s="124" t="e">
        <f>IF(VLOOKUP(E1,ورقة4!$A$1:$AR$8902,18,0)=0,"",VLOOKUP(E1,ورقة4!$A$1:$AR$8902,18,0))</f>
        <v>#N/A</v>
      </c>
      <c r="R15" s="86" t="e">
        <f>IF(AND(Y15&lt;&gt;"",X15=1),31,"")</f>
        <v>#N/A</v>
      </c>
      <c r="S15" s="190" t="e">
        <f>IF(OR(Y15="ج",Y15="ر1",Y15="ر2"),IF(X15=1,IF(OR($F$5=$AO$8,$F$5=$AO$9),0,IF(OR($F$5=$AO$1,$F$5=$AO$2,$F$5=$AO$5,$F$5=$AO$6),IF(Y15="ج",5600,IF(Y15="ر1",7200,IF(Y15="ر2",8800,""))),IF(OR($F$5=$AO$3,$F$5=$AO$7),IF(Y15="ج",3500,IF(Y15="ر1",4500,IF(Y15="ر2",5500,""))),IF($F$5=$AO$4,500,IF(Y15="ج",7000,IF(Y15="ر1",9000,IF(Y15="ر2",11000,"")))))))))</f>
        <v>#N/A</v>
      </c>
      <c r="T15" s="206">
        <v>400</v>
      </c>
      <c r="U15" s="335" t="s">
        <v>3386</v>
      </c>
      <c r="V15" s="335"/>
      <c r="W15" s="335"/>
      <c r="X15" s="120"/>
      <c r="Y15" s="124" t="e">
        <f>IF(VLOOKUP(E1,ورقة4!$A$1:$AR$8902,33,0)=0,"",VLOOKUP(E1,ورقة4!$A$1:$AR$8902,33,0))</f>
        <v>#N/A</v>
      </c>
      <c r="Z15" s="135" t="e">
        <f>IF(AND(AG15&lt;&gt;"",AF15=1),36,"")</f>
        <v>#N/A</v>
      </c>
      <c r="AA15" s="190" t="e">
        <f>IF(OR(AG15="ج",AG15="ر1",AG15="ر2"),IF(AF15=1,IF(OR($F$5=$AO$8,$F$5=$AO$9),0,IF(OR($F$5=$AO$1,$F$5=$AO$2,$F$5=$AO$5,$F$5=$AO$6),IF(AG15="ج",5600,IF(AG15="ر1",7200,IF(AG15="ر2",8800,""))),IF(OR($F$5=$AO$3,$F$5=$AO$7),IF(AG15="ج",3500,IF(AG15="ر1",4500,IF(AG15="ر2",5500,""))),IF($F$5=$AO$4,500,IF(AG15="ج",7000,IF(AG15="ر1",9000,IF(AG15="ر2",11000,"")))))))))</f>
        <v>#N/A</v>
      </c>
      <c r="AB15" s="206">
        <v>450</v>
      </c>
      <c r="AC15" s="350" t="s">
        <v>3391</v>
      </c>
      <c r="AD15" s="351"/>
      <c r="AE15" s="352"/>
      <c r="AF15" s="120"/>
      <c r="AG15" s="121" t="e">
        <f>IF(VLOOKUP(E1,ورقة4!$A$1:$AR$8902,38,0)=0,"",VLOOKUP(E1,ورقة4!$A$1:$AR$8902,38,0))</f>
        <v>#N/A</v>
      </c>
      <c r="AH15" s="375"/>
      <c r="AI15" s="375"/>
      <c r="AJ15" s="375"/>
      <c r="AK15" s="128"/>
      <c r="AL15" s="43" t="e">
        <f>IF(J10&lt;&gt;"",J10,"")</f>
        <v>#N/A</v>
      </c>
      <c r="AM15" s="33">
        <v>8</v>
      </c>
      <c r="AU15" s="81">
        <v>11</v>
      </c>
      <c r="AV15" s="81">
        <f>C15</f>
        <v>200</v>
      </c>
      <c r="AW15" s="81" t="str">
        <f>D15</f>
        <v xml:space="preserve">الراي العام </v>
      </c>
      <c r="AX15" s="79">
        <f t="shared" ref="AX15:AY19" si="4">H15</f>
        <v>0</v>
      </c>
      <c r="AY15" s="79" t="e">
        <f t="shared" si="4"/>
        <v>#N/A</v>
      </c>
      <c r="BB15" s="81"/>
      <c r="BC15" s="81"/>
      <c r="BD15" s="81"/>
    </row>
    <row r="16" spans="1:56" ht="24" customHeight="1" thickTop="1" thickBot="1" x14ac:dyDescent="0.35">
      <c r="A16" s="109" t="e">
        <f>IF(AND(I16&lt;&gt;"",H16=1),12,"")</f>
        <v>#N/A</v>
      </c>
      <c r="B16" s="190" t="e">
        <f>IF(OR(I16="ج",I16="ر1",I16="ر2"),IF(H16=1,IF(OR($F$5=$AO$8,$F$5=$AO$9),0,IF(OR($F$5=$AO$1,$F$5=$AO$2,$F$5=$AO$5,$F$5=$AO$6),IF(I16="ج",5600,IF(I16="ر1",7200,IF(I16="ر2",8800,""))),IF(OR($F$5=$AO$3,$F$5=$AO$7),IF(I16="ج",3500,IF(I16="ر1",4500,IF(I16="ر2",5500,""))),IF($F$5=$AO$4,500,IF(I16="ج",7000,IF(I16="ر1",9000,IF(I16="ر2",11000,"")))))))))</f>
        <v>#N/A</v>
      </c>
      <c r="C16" s="207">
        <v>210</v>
      </c>
      <c r="D16" s="336" t="s">
        <v>3377</v>
      </c>
      <c r="E16" s="336"/>
      <c r="F16" s="336"/>
      <c r="G16" s="336"/>
      <c r="H16" s="120"/>
      <c r="I16" s="125" t="e">
        <f>IF(VLOOKUP(E1,ورقة4!$A$1:$AR$8902,14,0)=0,"",VLOOKUP(E1,ورقة4!$A$1:$AR$8902,14,0))</f>
        <v>#N/A</v>
      </c>
      <c r="J16" s="133" t="e">
        <f>IF(AND(Q16&lt;&gt;"",P16=1),17,"")</f>
        <v>#N/A</v>
      </c>
      <c r="K16" s="190" t="e">
        <f>IF(OR(Q16="ج",Q16="ر1",Q16="ر2"),IF(P16=1,IF(OR($F$5=$AO$8,$F$5=$AO$9),0,IF(OR($F$5=$AO$1,$F$5=$AO$2,$F$5=$AO$5,$F$5=$AO$6),IF(Q16="ج",5600,IF(Q16="ر1",7200,IF(Q16="ر2",8800,""))),IF(OR($F$5=$AO$3,$F$5=$AO$7),IF(Q16="ج",3500,IF(Q16="ر1",4500,IF(Q16="ر2",5500,""))),IF($F$5=$AO$4,500,IF(Q16="ج",7000,IF(Q16="ر1",9000,IF(Q16="ر2",11000,"")))))))))</f>
        <v>#N/A</v>
      </c>
      <c r="L16" s="207">
        <v>260</v>
      </c>
      <c r="M16" s="336" t="s">
        <v>3382</v>
      </c>
      <c r="N16" s="336"/>
      <c r="O16" s="336"/>
      <c r="P16" s="120"/>
      <c r="Q16" s="125" t="e">
        <f>IF(VLOOKUP(E1,ورقة4!$A$1:$AR$8902,19,0)=0,"",VLOOKUP(E1,ورقة4!$A$1:$AR$8902,19,0))</f>
        <v>#N/A</v>
      </c>
      <c r="R16" s="86" t="e">
        <f>IF(AND(Y16&lt;&gt;"",X16=1),32,"")</f>
        <v>#N/A</v>
      </c>
      <c r="S16" s="190" t="e">
        <f>IF(OR(Y16="ج",Y16="ر1",Y16="ر2"),IF(X16=1,IF(OR($F$5=$AO$8,$F$5=$AO$9),0,IF(OR($F$5=$AO$1,$F$5=$AO$2,$F$5=$AO$5,$F$5=$AO$6),IF(Y16="ج",5600,IF(Y16="ر1",7200,IF(Y16="ر2",8800,""))),IF(OR($F$5=$AO$3,$F$5=$AO$7),IF(Y16="ج",3500,IF(Y16="ر1",4500,IF(Y16="ر2",5500,""))),IF($F$5=$AO$4,500,IF(Y16="ج",7000,IF(Y16="ر1",9000,IF(Y16="ر2",11000,"")))))))))</f>
        <v>#N/A</v>
      </c>
      <c r="T16" s="207">
        <v>410</v>
      </c>
      <c r="U16" s="336" t="s">
        <v>3387</v>
      </c>
      <c r="V16" s="336"/>
      <c r="W16" s="336"/>
      <c r="X16" s="120"/>
      <c r="Y16" s="125" t="e">
        <f>IF(VLOOKUP(E1,ورقة4!$A$1:$AR$8902,34,0)=0,"",VLOOKUP(E1,ورقة4!$A$1:$AR$8902,34,0))</f>
        <v>#N/A</v>
      </c>
      <c r="Z16" s="135" t="e">
        <f>IF(AND(AG16&lt;&gt;"",AF16=1),37,"")</f>
        <v>#N/A</v>
      </c>
      <c r="AA16" s="190" t="e">
        <f>IF(OR(AG16="ج",AG16="ر1",AG16="ر2"),IF(AF16=1,IF(OR($F$5=$AO$8,$F$5=$AO$9),0,IF(OR($F$5=$AO$1,$F$5=$AO$2,$F$5=$AO$5,$F$5=$AO$6),IF(AG16="ج",5600,IF(AG16="ر1",7200,IF(AG16="ر2",8800,""))),IF(OR($F$5=$AO$3,$F$5=$AO$7),IF(AG16="ج",3500,IF(AG16="ر1",4500,IF(AG16="ر2",5500,""))),IF($F$5=$AO$4,500,IF(AG16="ج",7000,IF(AG16="ر1",9000,IF(AG16="ر2",11000,"")))))))))</f>
        <v>#N/A</v>
      </c>
      <c r="AB16" s="207">
        <v>460</v>
      </c>
      <c r="AC16" s="339" t="s">
        <v>3392</v>
      </c>
      <c r="AD16" s="340"/>
      <c r="AE16" s="341"/>
      <c r="AF16" s="120"/>
      <c r="AG16" s="122" t="e">
        <f>IF(VLOOKUP(E1,ورقة4!$A$1:$AR$8902,39,0)=0,"",VLOOKUP(E1,ورقة4!$A$1:$AR$8902,39,0))</f>
        <v>#N/A</v>
      </c>
      <c r="AH16" s="375"/>
      <c r="AI16" s="375"/>
      <c r="AJ16" s="375"/>
      <c r="AK16" s="128"/>
      <c r="AL16" s="43" t="e">
        <f>IF(J11&lt;&gt;"",J11,"")</f>
        <v>#N/A</v>
      </c>
      <c r="AM16" s="33">
        <v>9</v>
      </c>
      <c r="AU16" s="81">
        <v>12</v>
      </c>
      <c r="AV16" s="81">
        <f t="shared" ref="AV16:AV19" si="5">C16</f>
        <v>210</v>
      </c>
      <c r="AW16" s="81" t="str">
        <f>D16</f>
        <v xml:space="preserve">تشريعات الاعلام واخلاقياته </v>
      </c>
      <c r="AX16" s="79">
        <f t="shared" si="4"/>
        <v>0</v>
      </c>
      <c r="AY16" s="79" t="e">
        <f t="shared" si="4"/>
        <v>#N/A</v>
      </c>
      <c r="BB16" s="81"/>
      <c r="BC16" s="81"/>
      <c r="BD16" s="81"/>
    </row>
    <row r="17" spans="1:56" ht="24" customHeight="1" thickTop="1" thickBot="1" x14ac:dyDescent="0.35">
      <c r="A17" s="109" t="e">
        <f>IF(AND(I17&lt;&gt;"",H17=1),13,"")</f>
        <v>#N/A</v>
      </c>
      <c r="B17" s="190" t="e">
        <f>IF(OR(I17="ج",I17="ر1",I17="ر2"),IF(H17=1,IF(OR($F$5=$AO$8,$F$5=$AO$9),0,IF(OR($F$5=$AO$1,$F$5=$AO$2,$F$5=$AO$5,$F$5=$AO$6),IF(I17="ج",5600,IF(I17="ر1",7200,IF(I17="ر2",8800,""))),IF(OR($F$5=$AO$3,$F$5=$AO$7),IF(I17="ج",3500,IF(I17="ر1",4500,IF(I17="ر2",5500,""))),IF($F$5=$AO$4,500,IF(I17="ج",7000,IF(I17="ر1",9000,IF(I17="ر2",11000,"")))))))))</f>
        <v>#N/A</v>
      </c>
      <c r="C17" s="207">
        <v>220</v>
      </c>
      <c r="D17" s="336" t="s">
        <v>3378</v>
      </c>
      <c r="E17" s="336"/>
      <c r="F17" s="336"/>
      <c r="G17" s="336"/>
      <c r="H17" s="120"/>
      <c r="I17" s="125" t="e">
        <f>IF(VLOOKUP(E1,ورقة4!$A$1:$AR$8902,15,0)=0,"",VLOOKUP(E1,ورقة4!$A$1:$AR$8902,15,0))</f>
        <v>#N/A</v>
      </c>
      <c r="J17" s="133" t="e">
        <f>IF(AND(Q17&lt;&gt;"",P17=1),18,"")</f>
        <v>#N/A</v>
      </c>
      <c r="K17" s="190" t="e">
        <f>IF(OR(Q17="ج",Q17="ر1",Q17="ر2"),IF(P17=1,IF(OR($F$5=$AO$8,$F$5=$AO$9),0,IF(OR($F$5=$AO$1,$F$5=$AO$2,$F$5=$AO$5,$F$5=$AO$6),IF(Q17="ج",5600,IF(Q17="ر1",7200,IF(Q17="ر2",8800,""))),IF(OR($F$5=$AO$3,$F$5=$AO$7),IF(Q17="ج",3500,IF(Q17="ر1",4500,IF(Q17="ر2",5500,""))),IF($F$5=$AO$4,500,IF(Q17="ج",7000,IF(Q17="ر1",9000,IF(Q17="ر2",11000,"")))))))))</f>
        <v>#N/A</v>
      </c>
      <c r="L17" s="207">
        <v>270</v>
      </c>
      <c r="M17" s="336" t="s">
        <v>3383</v>
      </c>
      <c r="N17" s="336"/>
      <c r="O17" s="336"/>
      <c r="P17" s="120"/>
      <c r="Q17" s="125" t="e">
        <f>IF(VLOOKUP(E1,ورقة4!$A$1:$AR$8902,20,0)=0,"",VLOOKUP(E1,ورقة4!$A$1:$AR$8902,20,0))</f>
        <v>#N/A</v>
      </c>
      <c r="R17" s="86" t="e">
        <f>IF(AND(Y17&lt;&gt;"",X17=1),33,"")</f>
        <v>#N/A</v>
      </c>
      <c r="S17" s="190" t="e">
        <f>IF(OR(Y17="ج",Y17="ر1",Y17="ر2"),IF(X17=1,IF(OR($F$5=$AO$8,$F$5=$AO$9),0,IF(OR($F$5=$AO$1,$F$5=$AO$2,$F$5=$AO$5,$F$5=$AO$6),IF(Y17="ج",5600,IF(Y17="ر1",7200,IF(Y17="ر2",8800,""))),IF(OR($F$5=$AO$3,$F$5=$AO$7),IF(Y17="ج",3500,IF(Y17="ر1",4500,IF(Y17="ر2",5500,""))),IF($F$5=$AO$4,500,IF(Y17="ج",7000,IF(Y17="ر1",9000,IF(Y17="ر2",11000,"")))))))))</f>
        <v>#N/A</v>
      </c>
      <c r="T17" s="207">
        <v>420</v>
      </c>
      <c r="U17" s="336" t="s">
        <v>3388</v>
      </c>
      <c r="V17" s="336"/>
      <c r="W17" s="336"/>
      <c r="X17" s="120"/>
      <c r="Y17" s="125" t="e">
        <f>IF(VLOOKUP(E1,ورقة4!$A$1:$AR$8902,35,0)=0,"",VLOOKUP(E1,ورقة4!$A$1:$AR$8902,35,0))</f>
        <v>#N/A</v>
      </c>
      <c r="Z17" s="135" t="e">
        <f>IF(AND(AG17&lt;&gt;"",AF17=1),38,"")</f>
        <v>#N/A</v>
      </c>
      <c r="AA17" s="190" t="e">
        <f>IF(OR(AG17="ج",AG17="ر1",AG17="ر2"),IF(AF17=1,IF(OR($F$5=$AO$8,$F$5=$AO$9),0,IF(OR($F$5=$AO$1,$F$5=$AO$2,$F$5=$AO$5,$F$5=$AO$6),IF(AG17="ج",5600,IF(AG17="ر1",7200,IF(AG17="ر2",8800,""))),IF(OR($F$5=$AO$3,$F$5=$AO$7),IF(AG17="ج",3500,IF(AG17="ر1",4500,IF(AG17="ر2",5500,""))),IF($F$5=$AO$4,500,IF(AG17="ج",7000,IF(AG17="ر1",9000,IF(AG17="ر2",11000,"")))))))))</f>
        <v>#N/A</v>
      </c>
      <c r="AB17" s="207">
        <v>470</v>
      </c>
      <c r="AC17" s="339" t="s">
        <v>3393</v>
      </c>
      <c r="AD17" s="340"/>
      <c r="AE17" s="341"/>
      <c r="AF17" s="120"/>
      <c r="AG17" s="122" t="e">
        <f>IF(VLOOKUP(E1,ورقة4!$A$1:$AR$8902,40,0)=0,"",VLOOKUP(E1,ورقة4!$A$1:$AR$8902,40,0))</f>
        <v>#N/A</v>
      </c>
      <c r="AH17" s="375"/>
      <c r="AI17" s="375"/>
      <c r="AJ17" s="375"/>
      <c r="AK17" s="128"/>
      <c r="AL17" s="43" t="e">
        <f>IF(J12&lt;&gt;"",J12,"")</f>
        <v>#N/A</v>
      </c>
      <c r="AM17" s="33">
        <v>10</v>
      </c>
      <c r="AU17" s="81">
        <v>13</v>
      </c>
      <c r="AV17" s="81">
        <f t="shared" si="5"/>
        <v>220</v>
      </c>
      <c r="AW17" s="81" t="str">
        <f>D17</f>
        <v xml:space="preserve">تكنلوجيا الاتصال والمعلومات </v>
      </c>
      <c r="AX17" s="79">
        <f t="shared" si="4"/>
        <v>0</v>
      </c>
      <c r="AY17" s="79" t="e">
        <f t="shared" si="4"/>
        <v>#N/A</v>
      </c>
      <c r="BB17" s="81"/>
      <c r="BC17" s="81"/>
      <c r="BD17" s="81"/>
    </row>
    <row r="18" spans="1:56" ht="24" customHeight="1" thickTop="1" thickBot="1" x14ac:dyDescent="0.35">
      <c r="A18" s="109" t="e">
        <f>IF(AND(I18&lt;&gt;"",H18=1),14,"")</f>
        <v>#N/A</v>
      </c>
      <c r="B18" s="190" t="e">
        <f>IF(OR(I18="ج",I18="ر1",I18="ر2"),IF(H18=1,IF(OR($F$5=$AO$8,$F$5=$AO$9),0,IF(OR($F$5=$AO$1,$F$5=$AO$2,$F$5=$AO$5,$F$5=$AO$6),IF(I18="ج",5600,IF(I18="ر1",7200,IF(I18="ر2",8800,""))),IF(OR($F$5=$AO$3,$F$5=$AO$7),IF(I18="ج",3500,IF(I18="ر1",4500,IF(I18="ر2",5500,""))),IF($F$5=$AO$4,500,IF(I18="ج",7000,IF(I18="ر1",9000,IF(I18="ر2",11000,"")))))))))</f>
        <v>#N/A</v>
      </c>
      <c r="C18" s="207">
        <v>230</v>
      </c>
      <c r="D18" s="336" t="s">
        <v>3379</v>
      </c>
      <c r="E18" s="336"/>
      <c r="F18" s="336"/>
      <c r="G18" s="336"/>
      <c r="H18" s="120"/>
      <c r="I18" s="125" t="e">
        <f>IF(VLOOKUP(E1,ورقة4!$A$1:$AR$8902,16,0)=0,"",VLOOKUP(E1,ورقة4!$A$1:$AR$8902,16,0))</f>
        <v>#N/A</v>
      </c>
      <c r="J18" s="133" t="e">
        <f>IF(AND(Q18&lt;&gt;"",P18=1),19,"")</f>
        <v>#N/A</v>
      </c>
      <c r="K18" s="190" t="e">
        <f>IF(OR(Q18="ج",Q18="ر1",Q18="ر2"),IF(P18=1,IF(OR($F$5=$AO$8,$F$5=$AO$9),0,IF(OR($F$5=$AO$1,$F$5=$AO$2,$F$5=$AO$5,$F$5=$AO$6),IF(Q18="ج",5600,IF(Q18="ر1",7200,IF(Q18="ر2",8800,""))),IF(OR($F$5=$AO$3,$F$5=$AO$7),IF(Q18="ج",3500,IF(Q18="ر1",4500,IF(Q18="ر2",5500,""))),IF($F$5=$AO$4,500,IF(Q18="ج",7000,IF(Q18="ر1",9000,IF(Q18="ر2",11000,"")))))))))</f>
        <v>#N/A</v>
      </c>
      <c r="L18" s="207">
        <v>280</v>
      </c>
      <c r="M18" s="336" t="s">
        <v>3384</v>
      </c>
      <c r="N18" s="336"/>
      <c r="O18" s="336"/>
      <c r="P18" s="120"/>
      <c r="Q18" s="125" t="e">
        <f>IF(VLOOKUP(E1,ورقة4!$A$1:$AR$8902,21,0)=0,"",VLOOKUP(E1,ورقة4!$A$1:$AR$8902,21,0))</f>
        <v>#N/A</v>
      </c>
      <c r="R18" s="86" t="e">
        <f>IF(AND(Y18&lt;&gt;"",X18=1),34,"")</f>
        <v>#N/A</v>
      </c>
      <c r="S18" s="190" t="e">
        <f>IF(OR(Y18="ج",Y18="ر1",Y18="ر2"),IF(X18=1,IF(OR($F$5=$AO$8,$F$5=$AO$9),0,IF(OR($F$5=$AO$1,$F$5=$AO$2,$F$5=$AO$5,$F$5=$AO$6),IF(Y18="ج",5600,IF(Y18="ر1",7200,IF(Y18="ر2",8800,""))),IF(OR($F$5=$AO$3,$F$5=$AO$7),IF(Y18="ج",3500,IF(Y18="ر1",4500,IF(Y18="ر2",5500,""))),IF($F$5=$AO$4,500,IF(Y18="ج",7000,IF(Y18="ر1",9000,IF(Y18="ر2",11000,"")))))))))</f>
        <v>#N/A</v>
      </c>
      <c r="T18" s="207">
        <v>430</v>
      </c>
      <c r="U18" s="336" t="s">
        <v>3389</v>
      </c>
      <c r="V18" s="336"/>
      <c r="W18" s="336"/>
      <c r="X18" s="120"/>
      <c r="Y18" s="125" t="e">
        <f>IF(VLOOKUP(E1,ورقة4!$A$1:$AR$8902,36,0)=0,"",VLOOKUP(E1,ورقة4!$A$1:$AR$8902,36,0))</f>
        <v>#N/A</v>
      </c>
      <c r="Z18" s="135" t="e">
        <f>IF(AND(AG18&lt;&gt;"",AF18=1),39,"")</f>
        <v>#N/A</v>
      </c>
      <c r="AA18" s="190" t="e">
        <f>IF(OR(AG18="ج",AG18="ر1",AG18="ر2"),IF(AF18=1,IF(OR($F$5=$AO$8,$F$5=$AO$9),0,IF(OR($F$5=$AO$1,$F$5=$AO$2,$F$5=$AO$5,$F$5=$AO$6),IF(AG18="ج",5600,IF(AG18="ر1",7200,IF(AG18="ر2",8800,""))),IF(OR($F$5=$AO$3,$F$5=$AO$7),IF(AG18="ج",3500,IF(AG18="ر1",4500,IF(AG18="ر2",5500,""))),IF($F$5=$AO$4,500,IF(AG18="ج",7000,IF(AG18="ر1",9000,IF(AG18="ر2",11000,"")))))))))</f>
        <v>#N/A</v>
      </c>
      <c r="AB18" s="207">
        <v>480</v>
      </c>
      <c r="AC18" s="339" t="s">
        <v>3394</v>
      </c>
      <c r="AD18" s="340"/>
      <c r="AE18" s="341"/>
      <c r="AF18" s="120"/>
      <c r="AG18" s="122" t="e">
        <f>IF(VLOOKUP(E1,ورقة4!$A$1:$AR$8902,41,0)=0,"",VLOOKUP(E1,ورقة4!$A$1:$AR$8902,41,0))</f>
        <v>#N/A</v>
      </c>
      <c r="AH18" s="375"/>
      <c r="AI18" s="375"/>
      <c r="AJ18" s="375"/>
      <c r="AK18" s="128"/>
      <c r="AL18" s="43" t="e">
        <f>IF(A15&lt;&gt;"",A15,"")</f>
        <v>#N/A</v>
      </c>
      <c r="AM18" s="33">
        <v>11</v>
      </c>
      <c r="AU18" s="81">
        <v>14</v>
      </c>
      <c r="AV18" s="81">
        <f t="shared" si="5"/>
        <v>230</v>
      </c>
      <c r="AW18" s="81" t="str">
        <f>D18</f>
        <v>الترجمة الاعلامية (2)</v>
      </c>
      <c r="AX18" s="79">
        <f t="shared" si="4"/>
        <v>0</v>
      </c>
      <c r="AY18" s="79" t="e">
        <f t="shared" si="4"/>
        <v>#N/A</v>
      </c>
      <c r="BB18" s="81"/>
      <c r="BC18" s="81"/>
      <c r="BD18" s="81"/>
    </row>
    <row r="19" spans="1:56" ht="22.2" thickTop="1" thickBot="1" x14ac:dyDescent="0.35">
      <c r="A19" s="109" t="e">
        <f>IF(AND(I19&lt;&gt;"",H19=1),15,"")</f>
        <v>#N/A</v>
      </c>
      <c r="B19" s="190" t="e">
        <f>IF(OR(I19="ج",I19="ر1",I19="ر2"),IF(H19=1,IF(OR($F$5=$AO$8,$F$5=$AO$9),0,IF(OR($F$5=$AO$1,$F$5=$AO$2,$F$5=$AO$5,$F$5=$AO$6),IF(I19="ج",5600,IF(I19="ر1",7200,IF(I19="ر2",8800,""))),IF(OR($F$5=$AO$3,$F$5=$AO$7),IF(I19="ج",3500,IF(I19="ر1",4500,IF(I19="ر2",5500,""))),IF($F$5=$AO$4,500,IF(I19="ج",7000,IF(I19="ر1",9000,IF(I19="ر2",11000,"")))))))))</f>
        <v>#N/A</v>
      </c>
      <c r="C19" s="208">
        <v>240</v>
      </c>
      <c r="D19" s="363" t="s">
        <v>3380</v>
      </c>
      <c r="E19" s="363"/>
      <c r="F19" s="363"/>
      <c r="G19" s="363"/>
      <c r="H19" s="120"/>
      <c r="I19" s="126" t="e">
        <f>IF(VLOOKUP(E1,ورقة4!$A$1:$AR$8902,17,0)=0,"",VLOOKUP(E1,ورقة4!$A$1:$AR$8902,17,0))</f>
        <v>#N/A</v>
      </c>
      <c r="J19" s="133" t="e">
        <f>IF(AND(Q19&lt;&gt;"",P19=1),20,"")</f>
        <v>#N/A</v>
      </c>
      <c r="K19" s="190" t="e">
        <f>IF(OR(Q19="ج",Q19="ر1",Q19="ر2"),IF(P19=1,IF(OR($F$5=$AO$8,$F$5=$AO$9),0,IF(OR($F$5=$AO$1,$F$5=$AO$2,$F$5=$AO$5,$F$5=$AO$6),IF(Q19="ج",5600,IF(Q19="ر1",7200,IF(Q19="ر2",8800,""))),IF(OR($F$5=$AO$3,$F$5=$AO$7),IF(Q19="ج",3500,IF(Q19="ر1",4500,IF(Q19="ر2",5500,""))),IF($F$5=$AO$4,500,IF(Q19="ج",7000,IF(Q19="ر1",9000,IF(Q19="ر2",11000,"")))))))))</f>
        <v>#N/A</v>
      </c>
      <c r="L19" s="208">
        <v>290</v>
      </c>
      <c r="M19" s="363" t="s">
        <v>3385</v>
      </c>
      <c r="N19" s="363"/>
      <c r="O19" s="363"/>
      <c r="P19" s="120"/>
      <c r="Q19" s="126" t="e">
        <f>IF(VLOOKUP(E1,ورقة4!$A$1:$AR$8902,22,0)=0,"",VLOOKUP(E1,ورقة4!$A$1:$AR$8902,22,0))</f>
        <v>#N/A</v>
      </c>
      <c r="R19" s="86" t="e">
        <f>IF(AND(Y19&lt;&gt;"",X19=1),35,"")</f>
        <v>#N/A</v>
      </c>
      <c r="S19" s="190" t="e">
        <f>IF(OR(Y19="ج",Y19="ر1",Y19="ر2"),IF(X19=1,IF(OR($F$5=$AO$8,$F$5=$AO$9),0,IF(OR($F$5=$AO$1,$F$5=$AO$2,$F$5=$AO$5,$F$5=$AO$6),IF(Y19="ج",5600,IF(Y19="ر1",7200,IF(Y19="ر2",8800,""))),IF(OR($F$5=$AO$3,$F$5=$AO$7),IF(Y19="ج",3500,IF(Y19="ر1",4500,IF(Y19="ر2",5500,""))),IF($F$5=$AO$4,500,IF(Y19="ج",7000,IF(Y19="ر1",9000,IF(Y19="ر2",11000,"")))))))))</f>
        <v>#N/A</v>
      </c>
      <c r="T19" s="208">
        <v>440</v>
      </c>
      <c r="U19" s="363" t="s">
        <v>3390</v>
      </c>
      <c r="V19" s="363"/>
      <c r="W19" s="363"/>
      <c r="X19" s="120"/>
      <c r="Y19" s="126" t="e">
        <f>IF(VLOOKUP(E1,ورقة4!$A$1:$AR$8902,37,0)=0,"",VLOOKUP(E1,ورقة4!$A$1:$AR$8902,37,0))</f>
        <v>#N/A</v>
      </c>
      <c r="Z19" s="135" t="e">
        <f>IF(AND(AG19&lt;&gt;"",AF19=1),40,"")</f>
        <v>#N/A</v>
      </c>
      <c r="AA19" s="190" t="e">
        <f>IF(OR(AG19="ج",AG19="ر1",AG19="ر2"),IF(AF19=1,IF(OR($F$5=$AO$8,$F$5=$AO$9),0,IF(OR($F$5=$AO$1,$F$5=$AO$2,$F$5=$AO$5,$F$5=$AO$6),IF(AG19="ج",5600,IF(AG19="ر1",7200,IF(AG19="ر2",8800,""))),IF(OR($F$5=$AO$3,$F$5=$AO$7),IF(AG19="ج",3500,IF(AG19="ر1",4500,IF(AG19="ر2",5500,""))),IF($F$5=$AO$4,500,IF(AG19="ج",7000,IF(AG19="ر1",9000,IF(AG19="ر2",11000,"")))))))))</f>
        <v>#N/A</v>
      </c>
      <c r="AB19" s="208">
        <v>490</v>
      </c>
      <c r="AC19" s="371" t="s">
        <v>3395</v>
      </c>
      <c r="AD19" s="372"/>
      <c r="AE19" s="373"/>
      <c r="AF19" s="120"/>
      <c r="AG19" s="123" t="e">
        <f>IF(VLOOKUP(E1,ورقة4!$A$1:$AR$8902,42,0)=0,"",VLOOKUP(E1,ورقة4!$A$1:$AR$8902,42,0))</f>
        <v>#N/A</v>
      </c>
      <c r="AH19" s="129"/>
      <c r="AI19" s="129"/>
      <c r="AJ19" s="129"/>
      <c r="AK19" s="128"/>
      <c r="AL19" s="43" t="e">
        <f>IF(A16&lt;&gt;"",A16,"")</f>
        <v>#N/A</v>
      </c>
      <c r="AM19" s="33">
        <v>12</v>
      </c>
      <c r="AU19" s="81">
        <v>15</v>
      </c>
      <c r="AV19" s="81">
        <f t="shared" si="5"/>
        <v>240</v>
      </c>
      <c r="AW19" s="81" t="str">
        <f>D19</f>
        <v xml:space="preserve">التحرير الصحفي </v>
      </c>
      <c r="AX19" s="79">
        <f t="shared" si="4"/>
        <v>0</v>
      </c>
      <c r="AY19" s="79" t="e">
        <f t="shared" si="4"/>
        <v>#N/A</v>
      </c>
      <c r="BB19" s="81"/>
      <c r="BC19" s="81"/>
      <c r="BD19" s="81"/>
    </row>
    <row r="20" spans="1:56" ht="16.2" hidden="1" thickBot="1" x14ac:dyDescent="0.35">
      <c r="B20" s="36" t="e">
        <f>SUM(B15:B19)</f>
        <v>#N/A</v>
      </c>
      <c r="C20" s="54"/>
      <c r="D20" s="55"/>
      <c r="E20" s="55"/>
      <c r="F20" s="55"/>
      <c r="G20" s="106">
        <f>COUNTIFS(I15:I19,$Q$30,H15:H19,1)</f>
        <v>0</v>
      </c>
      <c r="H20" s="149">
        <f>COUNTIFS(I15:I19,$W$30,H15:H19,1)</f>
        <v>0</v>
      </c>
      <c r="I20" s="150">
        <f>COUNTIFS(I15:I19,$AE$30,H15:H19,1)</f>
        <v>0</v>
      </c>
      <c r="J20" s="47"/>
      <c r="K20" s="36" t="e">
        <f>SUM(K15:K19)</f>
        <v>#N/A</v>
      </c>
      <c r="L20" s="54"/>
      <c r="M20" s="55"/>
      <c r="N20" s="55"/>
      <c r="O20" s="106">
        <f>COUNTIFS(Q15:Q19,$Q$30,P15:P19,1)</f>
        <v>0</v>
      </c>
      <c r="P20" s="149">
        <f>COUNTIFS(Q15:Q19,$W$30,P15:P19,1)</f>
        <v>0</v>
      </c>
      <c r="Q20" s="150">
        <f>COUNTIFS(Q15:Q19,$AE$30,P15:P19,1)</f>
        <v>0</v>
      </c>
      <c r="R20" s="86"/>
      <c r="S20" s="48" t="e">
        <f>SUM(S15:S19)</f>
        <v>#N/A</v>
      </c>
      <c r="T20" s="46"/>
      <c r="U20" s="52"/>
      <c r="V20" s="52"/>
      <c r="W20" s="106">
        <f>COUNTIFS(Y15:Y19,$Q$30,X15:X19,1)</f>
        <v>0</v>
      </c>
      <c r="X20" s="149">
        <f>COUNTIFS(Y15:Y19,$W$30,X15:X19,1)</f>
        <v>0</v>
      </c>
      <c r="Y20" s="150">
        <f>COUNTIFS(Y15:Y19,$AE$30,X15:X19,1)</f>
        <v>0</v>
      </c>
      <c r="Z20" s="49"/>
      <c r="AA20" s="48" t="e">
        <f>SUM(AA15:AA19)</f>
        <v>#N/A</v>
      </c>
      <c r="AB20" s="52"/>
      <c r="AC20" s="52"/>
      <c r="AD20" s="52"/>
      <c r="AE20" s="106">
        <f>COUNTIFS(AG15:AG19,$Q$30,AF15:AF19,1)</f>
        <v>0</v>
      </c>
      <c r="AF20" s="149">
        <f>COUNTIFS(AG15:AG19,$W$30,AF15:AF19,1)</f>
        <v>0</v>
      </c>
      <c r="AG20" s="150">
        <f>COUNTIFS(AG15:AG19,$AE$30,AF15:AF19,1)</f>
        <v>0</v>
      </c>
      <c r="AH20" s="129"/>
      <c r="AI20" s="129"/>
      <c r="AJ20" s="129"/>
      <c r="AK20" s="128"/>
      <c r="AL20" s="43" t="e">
        <f>IF(A17&lt;&gt;"",A17,"")</f>
        <v>#N/A</v>
      </c>
      <c r="AM20" s="33">
        <v>13</v>
      </c>
      <c r="AU20" s="81">
        <v>16</v>
      </c>
      <c r="AV20" s="81">
        <f>L15</f>
        <v>250</v>
      </c>
      <c r="AW20" s="81" t="str">
        <f>M15</f>
        <v>مادة اعلامية بلغة اجنبية (2)</v>
      </c>
      <c r="AX20" s="79">
        <f t="shared" ref="AX20:AY24" si="6">P15</f>
        <v>0</v>
      </c>
      <c r="AY20" s="79" t="e">
        <f t="shared" si="6"/>
        <v>#N/A</v>
      </c>
      <c r="BB20" s="81"/>
      <c r="BC20" s="81"/>
    </row>
    <row r="21" spans="1:56" ht="16.2" hidden="1" thickBot="1" x14ac:dyDescent="0.35">
      <c r="T21" s="42" t="e">
        <f>B13+B20+K13+K20+S13+S20+AA13+AA20</f>
        <v>#N/A</v>
      </c>
      <c r="AH21" s="129"/>
      <c r="AI21" s="129"/>
      <c r="AJ21" s="129"/>
      <c r="AK21" s="128"/>
      <c r="AL21" s="43" t="e">
        <f>IF(A18&lt;&gt;"",A18,"")</f>
        <v>#N/A</v>
      </c>
      <c r="AM21" s="33">
        <v>14</v>
      </c>
      <c r="AU21" s="81">
        <v>17</v>
      </c>
      <c r="AV21" s="81">
        <f t="shared" ref="AV21:AV24" si="7">L16</f>
        <v>260</v>
      </c>
      <c r="AW21" s="81" t="str">
        <f>M16</f>
        <v xml:space="preserve">الكتابة للإذاعة والتلفزيون </v>
      </c>
      <c r="AX21" s="79">
        <f t="shared" si="6"/>
        <v>0</v>
      </c>
      <c r="AY21" s="79" t="e">
        <f t="shared" si="6"/>
        <v>#N/A</v>
      </c>
      <c r="BB21" s="81"/>
      <c r="BC21" s="81"/>
    </row>
    <row r="22" spans="1:56" ht="16.8" hidden="1" thickTop="1" thickBot="1" x14ac:dyDescent="0.3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87"/>
      <c r="S22" s="88"/>
      <c r="T22" s="93"/>
      <c r="U22" s="89"/>
      <c r="V22" s="89"/>
      <c r="W22" s="89"/>
      <c r="X22" s="90"/>
      <c r="Y22" s="91"/>
      <c r="Z22" s="92"/>
      <c r="AA22" s="88"/>
      <c r="AB22" s="89"/>
      <c r="AC22" s="89"/>
      <c r="AD22" s="89"/>
      <c r="AE22" s="89"/>
      <c r="AF22" s="90"/>
      <c r="AG22" s="91"/>
      <c r="AH22" s="129"/>
      <c r="AI22" s="129"/>
      <c r="AJ22" s="129"/>
      <c r="AK22" s="128"/>
      <c r="AL22" s="43" t="e">
        <f>IF(A19&lt;&gt;"",A19,"")</f>
        <v>#N/A</v>
      </c>
      <c r="AM22" s="33">
        <v>15</v>
      </c>
      <c r="AU22" s="81">
        <v>18</v>
      </c>
      <c r="AV22" s="81">
        <f t="shared" si="7"/>
        <v>270</v>
      </c>
      <c r="AW22" s="81" t="str">
        <f>M17</f>
        <v xml:space="preserve">ادارة الاعلان واقتصادياته </v>
      </c>
      <c r="AX22" s="79">
        <f t="shared" si="6"/>
        <v>0</v>
      </c>
      <c r="AY22" s="79" t="e">
        <f t="shared" si="6"/>
        <v>#N/A</v>
      </c>
      <c r="BB22" s="81"/>
      <c r="BC22" s="81"/>
    </row>
    <row r="23" spans="1:56" ht="16.8" hidden="1" thickTop="1" thickBot="1" x14ac:dyDescent="0.35">
      <c r="A23" s="93"/>
      <c r="B23" s="24"/>
      <c r="C23" s="93"/>
      <c r="D23" s="24"/>
      <c r="E23" s="24"/>
      <c r="F23" s="24"/>
      <c r="G23" s="24"/>
      <c r="H23" s="24"/>
      <c r="I23" s="24"/>
      <c r="J23" s="24"/>
      <c r="K23" s="51"/>
      <c r="L23" s="93"/>
      <c r="M23" s="93"/>
      <c r="N23" s="93"/>
      <c r="O23" s="93"/>
      <c r="P23" s="90"/>
      <c r="Q23" s="91"/>
      <c r="R23" s="51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129"/>
      <c r="AI23" s="129"/>
      <c r="AJ23" s="129"/>
      <c r="AK23" s="128"/>
      <c r="AL23" s="43" t="e">
        <f>IF(J15&lt;&gt;"",J15,"")</f>
        <v>#N/A</v>
      </c>
      <c r="AM23" s="33">
        <v>16</v>
      </c>
      <c r="AU23" s="81">
        <v>19</v>
      </c>
      <c r="AV23" s="81">
        <f t="shared" si="7"/>
        <v>280</v>
      </c>
      <c r="AW23" s="81" t="str">
        <f>M18</f>
        <v xml:space="preserve">ادارة وتخطيط العلاقات العامة </v>
      </c>
      <c r="AX23" s="79">
        <f t="shared" si="6"/>
        <v>0</v>
      </c>
      <c r="AY23" s="79" t="e">
        <f t="shared" si="6"/>
        <v>#N/A</v>
      </c>
      <c r="BB23" s="81"/>
      <c r="BC23" s="81"/>
    </row>
    <row r="24" spans="1:56" s="56" customFormat="1" ht="16.2" thickBot="1" x14ac:dyDescent="0.3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130"/>
      <c r="AI24" s="130"/>
      <c r="AJ24" s="130"/>
      <c r="AK24" s="130"/>
      <c r="AL24" s="43" t="e">
        <f>IF(J16&lt;&gt;"",J16,"")</f>
        <v>#N/A</v>
      </c>
      <c r="AM24" s="33">
        <v>17</v>
      </c>
      <c r="AU24" s="81">
        <v>20</v>
      </c>
      <c r="AV24" s="81">
        <f t="shared" si="7"/>
        <v>290</v>
      </c>
      <c r="AW24" s="81" t="str">
        <f>M19</f>
        <v xml:space="preserve">نظرية الاتصال </v>
      </c>
      <c r="AX24" s="79">
        <f t="shared" si="6"/>
        <v>0</v>
      </c>
      <c r="AY24" s="79" t="e">
        <f t="shared" si="6"/>
        <v>#N/A</v>
      </c>
      <c r="BB24" s="81"/>
      <c r="BC24" s="81"/>
      <c r="BD24" s="94"/>
    </row>
    <row r="25" spans="1:56" s="56" customFormat="1" ht="24.75" customHeight="1" thickTop="1" thickBot="1" x14ac:dyDescent="0.35">
      <c r="B25" s="1"/>
      <c r="C25" s="366" t="str">
        <f>IF(E3="أنثى","منقطعة عن التسجيل في","منقطع عن التسجيل في")</f>
        <v>منقطع عن التسجيل في</v>
      </c>
      <c r="D25" s="366"/>
      <c r="E25" s="366"/>
      <c r="F25" s="366"/>
      <c r="G25" s="366"/>
      <c r="H25" s="366"/>
      <c r="I25" s="1"/>
      <c r="J25" s="1"/>
      <c r="K25" s="379" t="s">
        <v>245</v>
      </c>
      <c r="L25" s="380"/>
      <c r="M25" s="380"/>
      <c r="N25" s="364" t="e">
        <f>IF(N27&gt;0,3000,1000)</f>
        <v>#N/A</v>
      </c>
      <c r="O25" s="364"/>
      <c r="P25" s="364"/>
      <c r="Q25" s="364"/>
      <c r="R25" s="365"/>
      <c r="S25" s="415" t="s">
        <v>1138</v>
      </c>
      <c r="T25" s="416"/>
      <c r="U25" s="417"/>
      <c r="V25" s="406" t="e">
        <f>AB5</f>
        <v>#N/A</v>
      </c>
      <c r="W25" s="407"/>
      <c r="X25" s="408"/>
      <c r="Y25" s="384" t="s">
        <v>246</v>
      </c>
      <c r="Z25" s="384"/>
      <c r="AA25" s="384"/>
      <c r="AB25" s="384"/>
      <c r="AC25" s="384"/>
      <c r="AD25" s="388">
        <f>G13+G20+O13+O20+W13+W20+AE13+AE20</f>
        <v>0</v>
      </c>
      <c r="AE25" s="388"/>
      <c r="AF25" s="388"/>
      <c r="AH25" s="130"/>
      <c r="AI25" s="130"/>
      <c r="AJ25" s="130"/>
      <c r="AK25" s="130"/>
      <c r="AL25" s="43" t="e">
        <f>IF(J17&lt;&gt;"",J17,"")</f>
        <v>#N/A</v>
      </c>
      <c r="AM25" s="33">
        <v>18</v>
      </c>
      <c r="AU25" s="81">
        <v>21</v>
      </c>
      <c r="AV25" s="81">
        <f>T8</f>
        <v>300</v>
      </c>
      <c r="AW25" s="95" t="str">
        <f>U8</f>
        <v xml:space="preserve">الإعلام الدولي </v>
      </c>
      <c r="AX25" s="79">
        <f>X8</f>
        <v>0</v>
      </c>
      <c r="AY25" s="79" t="e">
        <f>Y8</f>
        <v>#N/A</v>
      </c>
      <c r="BB25" s="95"/>
      <c r="BC25" s="95"/>
      <c r="BD25" s="94"/>
    </row>
    <row r="26" spans="1:56" s="56" customFormat="1" ht="23.25" customHeight="1" thickTop="1" thickBot="1" x14ac:dyDescent="0.35">
      <c r="B26" s="136" t="str">
        <f>IFERROR(SMALL($B$34:$B$38,'اختيار المقررات'!AM8),"")</f>
        <v/>
      </c>
      <c r="C26" s="366" t="str">
        <f>IFERROR(VLOOKUP(B26,C45:E49,2,0),"")</f>
        <v/>
      </c>
      <c r="D26" s="366"/>
      <c r="E26" s="366"/>
      <c r="F26" s="366"/>
      <c r="G26" s="366"/>
      <c r="H26" s="366"/>
      <c r="I26" s="1"/>
      <c r="J26" s="1"/>
      <c r="K26" s="379" t="s">
        <v>25</v>
      </c>
      <c r="L26" s="380"/>
      <c r="M26" s="380"/>
      <c r="N26" s="364" t="e">
        <f>IF(E2="الرابعة حديث",7000,0)</f>
        <v>#N/A</v>
      </c>
      <c r="O26" s="364"/>
      <c r="P26" s="364"/>
      <c r="Q26" s="364"/>
      <c r="R26" s="365"/>
      <c r="S26" s="418"/>
      <c r="T26" s="419"/>
      <c r="U26" s="420"/>
      <c r="V26" s="409"/>
      <c r="W26" s="410"/>
      <c r="X26" s="411"/>
      <c r="Y26" s="385" t="s">
        <v>247</v>
      </c>
      <c r="Z26" s="385"/>
      <c r="AA26" s="385"/>
      <c r="AB26" s="385"/>
      <c r="AC26" s="385"/>
      <c r="AD26" s="390">
        <f>H13+H20+P13+P20+X13+X20+AF13+AF20</f>
        <v>0</v>
      </c>
      <c r="AE26" s="388"/>
      <c r="AF26" s="391"/>
      <c r="AH26" s="130"/>
      <c r="AI26" s="130"/>
      <c r="AJ26" s="130"/>
      <c r="AK26" s="130"/>
      <c r="AL26" s="43" t="e">
        <f>IF(J18&lt;&gt;"",J18,"")</f>
        <v>#N/A</v>
      </c>
      <c r="AM26" s="33">
        <v>19</v>
      </c>
      <c r="AU26" s="81">
        <v>22</v>
      </c>
      <c r="AV26" s="81">
        <f>T9</f>
        <v>310</v>
      </c>
      <c r="AW26" s="95" t="str">
        <f>U9</f>
        <v xml:space="preserve">التخطيط الاعلامي </v>
      </c>
      <c r="AX26" s="79">
        <f>X9</f>
        <v>0</v>
      </c>
      <c r="AY26" s="79" t="e">
        <f>Y9</f>
        <v>#N/A</v>
      </c>
      <c r="BB26" s="95"/>
      <c r="BC26" s="95"/>
      <c r="BD26" s="94"/>
    </row>
    <row r="27" spans="1:56" s="56" customFormat="1" ht="23.25" customHeight="1" thickTop="1" thickBot="1" x14ac:dyDescent="0.35">
      <c r="B27" s="136" t="str">
        <f>IFERROR(SMALL($B$34:$B$38,'اختيار المقررات'!AM9),"")</f>
        <v/>
      </c>
      <c r="C27" s="366" t="str">
        <f t="shared" ref="C27:C30" si="8">IFERROR(VLOOKUP(B27,C46:E50,2,0),"")</f>
        <v/>
      </c>
      <c r="D27" s="366"/>
      <c r="E27" s="366"/>
      <c r="F27" s="366"/>
      <c r="G27" s="366"/>
      <c r="H27" s="366"/>
      <c r="I27" s="1"/>
      <c r="J27" s="1"/>
      <c r="K27" s="379" t="s">
        <v>919</v>
      </c>
      <c r="L27" s="380"/>
      <c r="M27" s="380"/>
      <c r="N27" s="364" t="e">
        <f>IF(Y28="إعادة ارتباط",90000,IF(F5=AO4,COUNT(B26:B30)*1500,IF(OR(F5=AO1,F5=AO2,F5=AO6,F5=AO5),COUNT(B26:B30)*12000,IF(OR(F5=AO3,F5=AO7),COUNT(B26:B30)*7500,COUNT(B26:B30)*15000))))</f>
        <v>#N/A</v>
      </c>
      <c r="O27" s="364"/>
      <c r="P27" s="364"/>
      <c r="Q27" s="364"/>
      <c r="R27" s="365"/>
      <c r="S27" s="421"/>
      <c r="T27" s="422"/>
      <c r="U27" s="423"/>
      <c r="V27" s="412"/>
      <c r="W27" s="413"/>
      <c r="X27" s="414"/>
      <c r="Y27" s="385" t="s">
        <v>248</v>
      </c>
      <c r="Z27" s="385"/>
      <c r="AA27" s="385"/>
      <c r="AB27" s="385"/>
      <c r="AC27" s="385"/>
      <c r="AD27" s="390">
        <f>I13+I20+Q13+Q20+Y13+Y20+AG13+AG20</f>
        <v>0</v>
      </c>
      <c r="AE27" s="388"/>
      <c r="AF27" s="391"/>
      <c r="AL27" s="43"/>
      <c r="AM27" s="33"/>
      <c r="AU27" s="81"/>
      <c r="AV27" s="81"/>
      <c r="AW27" s="95"/>
      <c r="AX27" s="79"/>
      <c r="AY27" s="79"/>
      <c r="BB27" s="95"/>
      <c r="BC27" s="95"/>
      <c r="BD27" s="94"/>
    </row>
    <row r="28" spans="1:56" s="56" customFormat="1" ht="19.5" customHeight="1" thickTop="1" thickBot="1" x14ac:dyDescent="0.35">
      <c r="B28" s="136" t="str">
        <f>IFERROR(SMALL($B$34:$B$38,'اختيار المقررات'!AM10),"")</f>
        <v/>
      </c>
      <c r="C28" s="366" t="str">
        <f t="shared" si="8"/>
        <v/>
      </c>
      <c r="D28" s="366"/>
      <c r="E28" s="366"/>
      <c r="F28" s="366"/>
      <c r="G28" s="366"/>
      <c r="H28" s="366"/>
      <c r="I28" s="1"/>
      <c r="J28" s="1"/>
      <c r="K28" s="379" t="s">
        <v>920</v>
      </c>
      <c r="L28" s="380"/>
      <c r="M28" s="380"/>
      <c r="N28" s="364" t="e">
        <f>IF(Y28="إعادة ارتباط",T21*2,T21)</f>
        <v>#N/A</v>
      </c>
      <c r="O28" s="364"/>
      <c r="P28" s="364"/>
      <c r="Q28" s="364"/>
      <c r="R28" s="365"/>
      <c r="S28" s="395" t="s">
        <v>20</v>
      </c>
      <c r="T28" s="395"/>
      <c r="U28" s="395"/>
      <c r="V28" s="396" t="s">
        <v>420</v>
      </c>
      <c r="W28" s="397"/>
      <c r="X28" s="398"/>
      <c r="Y28" s="399" t="e">
        <f>IF(VLOOKUP(E1,ورقة2!A2:N1898,14,0)=0,"",VLOOKUP(E1,ورقة2!A2:N1898,14,0))</f>
        <v>#N/A</v>
      </c>
      <c r="Z28" s="400"/>
      <c r="AA28" s="400"/>
      <c r="AB28" s="400"/>
      <c r="AC28" s="400"/>
      <c r="AD28" s="400"/>
      <c r="AE28" s="400"/>
      <c r="AF28" s="401"/>
      <c r="AL28" s="43" t="e">
        <f>IF(J19&lt;&gt;"",J19,"")</f>
        <v>#N/A</v>
      </c>
      <c r="AM28" s="33">
        <v>20</v>
      </c>
      <c r="AU28" s="81">
        <v>23</v>
      </c>
      <c r="AV28" s="81">
        <f>T10</f>
        <v>320</v>
      </c>
      <c r="AW28" s="95" t="str">
        <f>U10</f>
        <v xml:space="preserve">الاخراج الصحفي </v>
      </c>
      <c r="AX28" s="79">
        <f t="shared" ref="AX28:AY30" si="9">X10</f>
        <v>0</v>
      </c>
      <c r="AY28" s="79" t="e">
        <f t="shared" si="9"/>
        <v>#N/A</v>
      </c>
      <c r="BB28" s="81"/>
      <c r="BC28" s="81"/>
      <c r="BD28" s="94"/>
    </row>
    <row r="29" spans="1:56" s="56" customFormat="1" ht="23.25" customHeight="1" thickTop="1" thickBot="1" x14ac:dyDescent="0.35">
      <c r="B29" s="136" t="str">
        <f>IFERROR(SMALL($B$34:$B$38,'اختيار المقررات'!AM11),"")</f>
        <v/>
      </c>
      <c r="C29" s="366" t="str">
        <f t="shared" si="8"/>
        <v/>
      </c>
      <c r="D29" s="366"/>
      <c r="E29" s="366"/>
      <c r="F29" s="366"/>
      <c r="G29" s="366"/>
      <c r="H29" s="366"/>
      <c r="I29" s="1"/>
      <c r="J29" s="1"/>
      <c r="K29" s="379" t="s">
        <v>23</v>
      </c>
      <c r="L29" s="380"/>
      <c r="M29" s="380"/>
      <c r="N29" s="364" t="e">
        <f>SUM(N25:R28)-V25</f>
        <v>#N/A</v>
      </c>
      <c r="O29" s="364"/>
      <c r="P29" s="364"/>
      <c r="Q29" s="364"/>
      <c r="R29" s="365"/>
      <c r="S29" s="395" t="s">
        <v>24</v>
      </c>
      <c r="T29" s="395"/>
      <c r="U29" s="395"/>
      <c r="V29" s="402" t="e">
        <f>IF(N29&lt;10000,N29,IF(V28="نعم",(الإستمارة!T1+الإستمارة!T2)+N25+(N29-(الإستمارة!T1+الإستمارة!T2)-N25)/2,N29))</f>
        <v>#N/A</v>
      </c>
      <c r="W29" s="403"/>
      <c r="X29" s="404"/>
      <c r="Y29" s="395" t="s">
        <v>26</v>
      </c>
      <c r="Z29" s="395"/>
      <c r="AA29" s="395"/>
      <c r="AB29" s="395"/>
      <c r="AC29" s="405" t="e">
        <f>N29-V29</f>
        <v>#N/A</v>
      </c>
      <c r="AD29" s="364"/>
      <c r="AE29" s="364"/>
      <c r="AF29" s="365"/>
      <c r="AL29" s="43" t="e">
        <f>IF(R8&lt;&gt;"",R8,"")</f>
        <v>#N/A</v>
      </c>
      <c r="AM29" s="33">
        <v>21</v>
      </c>
      <c r="AU29" s="81">
        <v>24</v>
      </c>
      <c r="AV29" s="81">
        <f t="shared" ref="AV29:AV30" si="10">T11</f>
        <v>330</v>
      </c>
      <c r="AW29" s="95" t="str">
        <f>U11</f>
        <v>الترجمة الاعلامية  (3)</v>
      </c>
      <c r="AX29" s="79">
        <f t="shared" si="9"/>
        <v>0</v>
      </c>
      <c r="AY29" s="79" t="e">
        <f t="shared" si="9"/>
        <v>#N/A</v>
      </c>
      <c r="BB29" s="81"/>
      <c r="BC29" s="81"/>
      <c r="BD29" s="94"/>
    </row>
    <row r="30" spans="1:56" s="37" customFormat="1" ht="17.25" customHeight="1" thickTop="1" thickBot="1" x14ac:dyDescent="0.35">
      <c r="B30" s="136" t="str">
        <f>IFERROR(SMALL($B$34:$B$38,'اختيار المقررات'!AM12),"")</f>
        <v/>
      </c>
      <c r="C30" s="366" t="str">
        <f t="shared" si="8"/>
        <v/>
      </c>
      <c r="D30" s="366"/>
      <c r="E30" s="366"/>
      <c r="F30" s="366"/>
      <c r="G30" s="366"/>
      <c r="H30" s="366"/>
      <c r="I30" s="151"/>
      <c r="J30" s="151"/>
      <c r="K30" s="393" t="s">
        <v>412</v>
      </c>
      <c r="L30" s="393"/>
      <c r="M30" s="393"/>
      <c r="N30" s="393"/>
      <c r="O30" s="393"/>
      <c r="P30" s="393"/>
      <c r="Q30" s="394" t="s">
        <v>239</v>
      </c>
      <c r="R30" s="394"/>
      <c r="S30" s="394"/>
      <c r="T30" s="393" t="s">
        <v>413</v>
      </c>
      <c r="U30" s="393"/>
      <c r="V30" s="393"/>
      <c r="W30" s="393" t="s">
        <v>240</v>
      </c>
      <c r="X30" s="393"/>
      <c r="Y30" s="393" t="s">
        <v>414</v>
      </c>
      <c r="Z30" s="393"/>
      <c r="AA30" s="393"/>
      <c r="AB30" s="393"/>
      <c r="AC30" s="393"/>
      <c r="AD30" s="393"/>
      <c r="AE30" s="152" t="s">
        <v>238</v>
      </c>
      <c r="AF30" s="152"/>
      <c r="AG30" s="151"/>
      <c r="AL30" s="43" t="e">
        <f>IF(R9&lt;&gt;"",R9,"")</f>
        <v>#N/A</v>
      </c>
      <c r="AM30" s="33">
        <v>22</v>
      </c>
      <c r="AU30" s="81">
        <v>25</v>
      </c>
      <c r="AV30" s="81">
        <f t="shared" si="10"/>
        <v>340</v>
      </c>
      <c r="AW30" s="95" t="str">
        <f>U12</f>
        <v xml:space="preserve">الاخراج الاذاعي والتلفزيوني </v>
      </c>
      <c r="AX30" s="79">
        <f t="shared" si="9"/>
        <v>0</v>
      </c>
      <c r="AY30" s="79" t="e">
        <f t="shared" si="9"/>
        <v>#N/A</v>
      </c>
      <c r="BB30" s="81"/>
      <c r="BC30" s="81"/>
    </row>
    <row r="31" spans="1:56" s="37" customFormat="1" ht="24.75" customHeight="1" thickTop="1" thickBot="1" x14ac:dyDescent="0.35">
      <c r="B31" s="151"/>
      <c r="C31" s="151"/>
      <c r="D31" s="151"/>
      <c r="E31" s="151"/>
      <c r="F31" s="151"/>
      <c r="G31" s="151"/>
      <c r="H31" s="151"/>
      <c r="I31" s="151"/>
      <c r="J31" s="151"/>
      <c r="K31" s="392" t="s">
        <v>921</v>
      </c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L31" s="43" t="e">
        <f>IF(R10&lt;&gt;"",R10,"")</f>
        <v>#N/A</v>
      </c>
      <c r="AM31" s="33">
        <v>23</v>
      </c>
      <c r="AU31" s="81">
        <v>26</v>
      </c>
      <c r="AV31" s="81">
        <f>AB8</f>
        <v>350</v>
      </c>
      <c r="AW31" s="81" t="str">
        <f>AC8</f>
        <v xml:space="preserve">البرامج التعليمية والثقافية </v>
      </c>
      <c r="AX31" s="79">
        <f t="shared" ref="AX31:AY35" si="11">AF8</f>
        <v>0</v>
      </c>
      <c r="AY31" s="79" t="e">
        <f t="shared" si="11"/>
        <v>#N/A</v>
      </c>
      <c r="BB31" s="81"/>
      <c r="BC31" s="81"/>
    </row>
    <row r="32" spans="1:56" s="37" customFormat="1" ht="16.8" thickTop="1" thickBot="1" x14ac:dyDescent="0.35"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L32" s="43" t="e">
        <f>IF(R11&lt;&gt;"",R11,"")</f>
        <v>#N/A</v>
      </c>
      <c r="AM32" s="33">
        <v>24</v>
      </c>
      <c r="AU32" s="81">
        <v>27</v>
      </c>
      <c r="AV32" s="81">
        <f t="shared" ref="AV32:AV35" si="12">AB9</f>
        <v>360</v>
      </c>
      <c r="AW32" s="81" t="str">
        <f>AC9</f>
        <v xml:space="preserve">فن الاعلان  </v>
      </c>
      <c r="AX32" s="79">
        <f t="shared" si="11"/>
        <v>0</v>
      </c>
      <c r="AY32" s="79" t="e">
        <f t="shared" si="11"/>
        <v>#N/A</v>
      </c>
      <c r="BB32" s="95"/>
      <c r="BC32" s="95"/>
    </row>
    <row r="33" spans="2:55" s="37" customFormat="1" ht="17.25" customHeight="1" thickTop="1" thickBot="1" x14ac:dyDescent="0.35"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L33" s="43" t="e">
        <f>IF(R12&lt;&gt;"",R12,"")</f>
        <v>#N/A</v>
      </c>
      <c r="AM33" s="33">
        <v>25</v>
      </c>
      <c r="AU33" s="81">
        <v>28</v>
      </c>
      <c r="AV33" s="81">
        <f t="shared" si="12"/>
        <v>370</v>
      </c>
      <c r="AW33" s="81" t="str">
        <f>AC10</f>
        <v xml:space="preserve">العلاقات العامة في المجال التطبيقي </v>
      </c>
      <c r="AX33" s="79">
        <f t="shared" si="11"/>
        <v>0</v>
      </c>
      <c r="AY33" s="79" t="e">
        <f t="shared" si="11"/>
        <v>#N/A</v>
      </c>
      <c r="BB33" s="81"/>
      <c r="BC33" s="81"/>
    </row>
    <row r="34" spans="2:55" s="37" customFormat="1" ht="16.8" thickTop="1" thickBot="1" x14ac:dyDescent="0.35">
      <c r="B34" s="136" t="e">
        <f>IF(VLOOKUP($E$1,ورقة2!$A$2:$Z$11989,22,0)="م",1,"")</f>
        <v>#N/A</v>
      </c>
      <c r="C34" s="137"/>
      <c r="D34" s="137"/>
      <c r="E34" s="137"/>
      <c r="F34" s="137"/>
      <c r="G34" s="137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L34" s="43" t="e">
        <f>IF(Z8&lt;&gt;"",Z8,"")</f>
        <v>#N/A</v>
      </c>
      <c r="AM34" s="33">
        <v>26</v>
      </c>
      <c r="AU34" s="81">
        <v>29</v>
      </c>
      <c r="AV34" s="81">
        <f t="shared" si="12"/>
        <v>380</v>
      </c>
      <c r="AW34" s="81" t="str">
        <f>AC11</f>
        <v xml:space="preserve">ادارة الصحف واقتصادياتها </v>
      </c>
      <c r="AX34" s="79">
        <f t="shared" si="11"/>
        <v>0</v>
      </c>
      <c r="AY34" s="79" t="e">
        <f t="shared" si="11"/>
        <v>#N/A</v>
      </c>
      <c r="BB34" s="81"/>
      <c r="BC34" s="81"/>
    </row>
    <row r="35" spans="2:55" s="37" customFormat="1" ht="16.8" thickTop="1" thickBot="1" x14ac:dyDescent="0.35">
      <c r="B35" s="136" t="e">
        <f>IF(VLOOKUP($E$1,ورقة2!$A$2:$Z$11989,23,0)="م",2,"")</f>
        <v>#N/A</v>
      </c>
      <c r="C35" s="139"/>
      <c r="D35" s="140"/>
      <c r="E35" s="140"/>
      <c r="F35" s="140"/>
      <c r="G35" s="140"/>
      <c r="H35" s="137"/>
      <c r="I35" s="137"/>
      <c r="J35" s="141"/>
      <c r="K35" s="137"/>
      <c r="L35" s="139"/>
      <c r="M35" s="140"/>
      <c r="N35" s="140"/>
      <c r="O35" s="140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L35" s="43" t="e">
        <f>IF(Z9&lt;&gt;"",Z9,"")</f>
        <v>#N/A</v>
      </c>
      <c r="AM35" s="33">
        <v>27</v>
      </c>
      <c r="AU35" s="81">
        <v>30</v>
      </c>
      <c r="AV35" s="81">
        <f t="shared" si="12"/>
        <v>390</v>
      </c>
      <c r="AW35" s="81" t="str">
        <f>AC12</f>
        <v>مادة اعلامية بلغة اجنبية (3)</v>
      </c>
      <c r="AX35" s="79">
        <f t="shared" si="11"/>
        <v>0</v>
      </c>
      <c r="AY35" s="79" t="e">
        <f t="shared" si="11"/>
        <v>#N/A</v>
      </c>
      <c r="BB35" s="81"/>
      <c r="BC35" s="81"/>
    </row>
    <row r="36" spans="2:55" s="37" customFormat="1" ht="16.8" thickTop="1" thickBot="1" x14ac:dyDescent="0.35">
      <c r="B36" s="136" t="e">
        <f>IF(VLOOKUP($E$1,ورقة2!$A$2:$Z$11989,24,0)="م",3,"")</f>
        <v>#N/A</v>
      </c>
      <c r="C36" s="139"/>
      <c r="D36" s="140"/>
      <c r="E36" s="140"/>
      <c r="F36" s="140"/>
      <c r="G36" s="140"/>
      <c r="H36" s="137"/>
      <c r="I36" s="137"/>
      <c r="J36" s="141"/>
      <c r="K36" s="137"/>
      <c r="L36" s="139"/>
      <c r="M36" s="140"/>
      <c r="N36" s="140"/>
      <c r="O36" s="140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L36" s="43" t="e">
        <f>IF(Z10&lt;&gt;"",Z10,"")</f>
        <v>#N/A</v>
      </c>
      <c r="AM36" s="33">
        <v>28</v>
      </c>
      <c r="AU36" s="81">
        <v>31</v>
      </c>
      <c r="AV36" s="81">
        <f>T15</f>
        <v>400</v>
      </c>
      <c r="AW36" s="81" t="str">
        <f>U15</f>
        <v xml:space="preserve">مادة اعلامية بلغة اجنبية </v>
      </c>
      <c r="AX36" s="80">
        <f t="shared" ref="AX36:AY40" si="13">X15</f>
        <v>0</v>
      </c>
      <c r="AY36" s="80" t="e">
        <f t="shared" si="13"/>
        <v>#N/A</v>
      </c>
      <c r="BB36" s="81"/>
      <c r="BC36" s="81"/>
    </row>
    <row r="37" spans="2:55" s="37" customFormat="1" ht="16.8" thickTop="1" thickBot="1" x14ac:dyDescent="0.35">
      <c r="B37" s="136" t="e">
        <f>IF(VLOOKUP($E$1,ورقة2!$A$2:$Z$11989,25,0)="م",4,"")</f>
        <v>#N/A</v>
      </c>
      <c r="C37" s="139"/>
      <c r="D37" s="140"/>
      <c r="E37" s="140"/>
      <c r="F37" s="140"/>
      <c r="G37" s="140"/>
      <c r="H37" s="137"/>
      <c r="I37" s="137"/>
      <c r="J37" s="141"/>
      <c r="K37" s="137"/>
      <c r="L37" s="139"/>
      <c r="M37" s="140"/>
      <c r="N37" s="140"/>
      <c r="O37" s="140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L37" s="43" t="e">
        <f>IF(Z11&lt;&gt;"",Z11,"")</f>
        <v>#N/A</v>
      </c>
      <c r="AM37" s="33">
        <v>29</v>
      </c>
      <c r="AU37" s="81">
        <v>32</v>
      </c>
      <c r="AV37" s="81">
        <f t="shared" ref="AV37:AV40" si="14">T16</f>
        <v>410</v>
      </c>
      <c r="AW37" s="81" t="str">
        <f>U16</f>
        <v xml:space="preserve">موضوع خاص في الصحافة </v>
      </c>
      <c r="AX37" s="80">
        <f t="shared" si="13"/>
        <v>0</v>
      </c>
      <c r="AY37" s="80" t="e">
        <f t="shared" si="13"/>
        <v>#N/A</v>
      </c>
      <c r="BB37" s="81"/>
      <c r="BC37" s="81"/>
    </row>
    <row r="38" spans="2:55" s="37" customFormat="1" ht="16.8" thickTop="1" thickBot="1" x14ac:dyDescent="0.35">
      <c r="B38" s="3" t="e">
        <f>IF(VLOOKUP($E$1,ورقة2!$A$2:$Z$11989,26,0)="م",5,"")</f>
        <v>#N/A</v>
      </c>
      <c r="C38" s="4"/>
      <c r="D38" s="26"/>
      <c r="E38" s="26"/>
      <c r="F38" s="26"/>
      <c r="G38" s="26"/>
      <c r="H38" s="3"/>
      <c r="I38" s="3"/>
      <c r="J38" s="25"/>
      <c r="K38" s="3"/>
      <c r="L38" s="382"/>
      <c r="M38" s="382"/>
      <c r="O38" s="154"/>
      <c r="P38" s="154"/>
      <c r="Q38" s="154"/>
      <c r="R38" s="154"/>
      <c r="S38" s="155"/>
      <c r="T38" s="156"/>
      <c r="U38" s="156"/>
      <c r="V38" s="156"/>
      <c r="X38" s="154"/>
      <c r="Y38" s="154"/>
      <c r="Z38" s="156"/>
      <c r="AA38" s="156"/>
      <c r="AB38" s="156"/>
      <c r="AC38" s="156"/>
      <c r="AE38" s="154"/>
      <c r="AF38" s="154"/>
      <c r="AG38" s="154"/>
      <c r="AL38" s="43" t="e">
        <f>IF(Z12&lt;&gt;"",Z12,"")</f>
        <v>#N/A</v>
      </c>
      <c r="AM38" s="33">
        <v>30</v>
      </c>
      <c r="AU38" s="81">
        <v>33</v>
      </c>
      <c r="AV38" s="81">
        <f t="shared" si="14"/>
        <v>420</v>
      </c>
      <c r="AW38" s="81" t="str">
        <f>U17</f>
        <v xml:space="preserve">الصحافة المتخصصة </v>
      </c>
      <c r="AX38" s="80">
        <f t="shared" si="13"/>
        <v>0</v>
      </c>
      <c r="AY38" s="80" t="e">
        <f t="shared" si="13"/>
        <v>#N/A</v>
      </c>
      <c r="BB38" s="81"/>
      <c r="BC38" s="81"/>
    </row>
    <row r="39" spans="2:55" s="37" customFormat="1" ht="22.2" thickTop="1" thickBot="1" x14ac:dyDescent="0.35">
      <c r="B39" s="3"/>
      <c r="C39" s="4"/>
      <c r="D39" s="26"/>
      <c r="E39" s="26"/>
      <c r="F39" s="26"/>
      <c r="G39" s="26"/>
      <c r="H39" s="3"/>
      <c r="I39" s="3"/>
      <c r="J39" s="25"/>
      <c r="K39" s="3"/>
      <c r="L39" s="383"/>
      <c r="M39" s="383"/>
      <c r="O39" s="154"/>
      <c r="P39" s="154"/>
      <c r="Q39" s="154"/>
      <c r="R39" s="154"/>
      <c r="S39" s="155"/>
      <c r="T39" s="156"/>
      <c r="U39" s="156"/>
      <c r="V39" s="156"/>
      <c r="X39" s="157"/>
      <c r="Y39" s="158"/>
      <c r="Z39" s="158"/>
      <c r="AA39" s="158"/>
      <c r="AB39" s="158"/>
      <c r="AC39" s="158"/>
      <c r="AD39" s="158"/>
      <c r="AE39" s="158"/>
      <c r="AF39" s="158"/>
      <c r="AG39" s="158"/>
      <c r="AL39" s="43" t="e">
        <f>IF(R15&lt;&gt;"",R15,"")</f>
        <v>#N/A</v>
      </c>
      <c r="AM39" s="33">
        <v>31</v>
      </c>
      <c r="AU39" s="81">
        <v>34</v>
      </c>
      <c r="AV39" s="81">
        <f t="shared" si="14"/>
        <v>430</v>
      </c>
      <c r="AW39" s="81" t="str">
        <f>U18</f>
        <v>الترجمة الاعلامية  (4)</v>
      </c>
      <c r="AX39" s="80">
        <f t="shared" si="13"/>
        <v>0</v>
      </c>
      <c r="AY39" s="80" t="e">
        <f t="shared" si="13"/>
        <v>#N/A</v>
      </c>
      <c r="BB39" s="81"/>
      <c r="BC39" s="81"/>
    </row>
    <row r="40" spans="2:55" s="37" customFormat="1" ht="16.8" thickTop="1" thickBot="1" x14ac:dyDescent="0.35">
      <c r="B40" s="3"/>
      <c r="C40" s="4"/>
      <c r="D40" s="26"/>
      <c r="E40" s="26"/>
      <c r="F40" s="26"/>
      <c r="G40" s="26"/>
      <c r="H40" s="3"/>
      <c r="I40" s="3"/>
      <c r="J40" s="25"/>
      <c r="K40" s="3"/>
      <c r="L40" s="382"/>
      <c r="M40" s="382"/>
      <c r="O40" s="191"/>
      <c r="P40" s="191"/>
      <c r="Q40" s="191"/>
      <c r="R40" s="191"/>
      <c r="S40" s="155"/>
      <c r="T40" s="156"/>
      <c r="U40" s="156"/>
      <c r="V40" s="156"/>
      <c r="X40" s="159"/>
      <c r="Y40" s="159"/>
      <c r="Z40" s="156"/>
      <c r="AA40" s="156"/>
      <c r="AB40" s="156"/>
      <c r="AC40" s="156"/>
      <c r="AE40" s="154"/>
      <c r="AF40" s="154"/>
      <c r="AG40" s="154"/>
      <c r="AL40" s="43" t="e">
        <f>IF(R16&lt;&gt;"",R16,"")</f>
        <v>#N/A</v>
      </c>
      <c r="AM40" s="33">
        <v>32</v>
      </c>
      <c r="AU40" s="81">
        <v>35</v>
      </c>
      <c r="AV40" s="81">
        <f t="shared" si="14"/>
        <v>440</v>
      </c>
      <c r="AW40" s="81" t="str">
        <f>U19</f>
        <v xml:space="preserve">الافلام الوثائقية والبرامج التسجيلية </v>
      </c>
      <c r="AX40" s="80">
        <f t="shared" si="13"/>
        <v>0</v>
      </c>
      <c r="AY40" s="80" t="e">
        <f t="shared" si="13"/>
        <v>#N/A</v>
      </c>
      <c r="BB40" s="81"/>
      <c r="BC40" s="81"/>
    </row>
    <row r="41" spans="2:55" s="37" customFormat="1" ht="16.8" thickTop="1" thickBot="1" x14ac:dyDescent="0.35">
      <c r="B41" s="5"/>
      <c r="C41" s="5"/>
      <c r="D41" s="5"/>
      <c r="E41" s="6"/>
      <c r="F41" s="7"/>
      <c r="G41" s="3"/>
      <c r="H41" s="27"/>
      <c r="I41" s="27"/>
      <c r="J41" s="27"/>
      <c r="K41" s="27"/>
      <c r="L41" s="386"/>
      <c r="M41" s="387"/>
      <c r="N41" s="387"/>
      <c r="O41" s="387"/>
      <c r="P41" s="387"/>
      <c r="Q41" s="387"/>
      <c r="U41" s="389"/>
      <c r="V41" s="389"/>
      <c r="W41" s="389"/>
      <c r="Z41" s="387"/>
      <c r="AA41" s="387"/>
      <c r="AB41" s="387"/>
      <c r="AC41" s="387"/>
      <c r="AD41" s="387"/>
      <c r="AE41" s="387"/>
      <c r="AL41" s="43" t="e">
        <f>IF(R17&lt;&gt;"",R17,"")</f>
        <v>#N/A</v>
      </c>
      <c r="AM41" s="33">
        <v>33</v>
      </c>
      <c r="AU41" s="81">
        <v>36</v>
      </c>
      <c r="AV41" s="81">
        <f>AB15</f>
        <v>450</v>
      </c>
      <c r="AW41" s="95" t="str">
        <f>AC15</f>
        <v xml:space="preserve">موضوع خاص في الاذاعة </v>
      </c>
      <c r="AX41" s="80">
        <f t="shared" ref="AX41:AY45" si="15">AF15</f>
        <v>0</v>
      </c>
      <c r="AY41" s="80" t="e">
        <f t="shared" si="15"/>
        <v>#N/A</v>
      </c>
      <c r="BB41" s="95"/>
      <c r="BC41" s="95"/>
    </row>
    <row r="42" spans="2:55" s="37" customFormat="1" ht="18.600000000000001" thickTop="1" thickBot="1" x14ac:dyDescent="0.35">
      <c r="B42" s="9"/>
      <c r="C42" s="9"/>
      <c r="D42" s="5"/>
      <c r="E42" s="5"/>
      <c r="F42" s="5"/>
      <c r="G42" s="7"/>
      <c r="H42" s="27"/>
      <c r="I42" s="27"/>
      <c r="J42" s="27"/>
      <c r="K42" s="27"/>
      <c r="L42" s="381"/>
      <c r="M42" s="381"/>
      <c r="N42" s="381"/>
      <c r="O42" s="381"/>
      <c r="P42" s="381"/>
      <c r="Q42" s="381"/>
      <c r="R42" s="387"/>
      <c r="S42" s="387"/>
      <c r="T42" s="387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160"/>
      <c r="AG42" s="160"/>
      <c r="AL42" s="43" t="e">
        <f>IF(R18&lt;&gt;"",R18,"")</f>
        <v>#N/A</v>
      </c>
      <c r="AM42" s="33">
        <v>34</v>
      </c>
      <c r="AU42" s="81">
        <v>37</v>
      </c>
      <c r="AV42" s="81">
        <f t="shared" ref="AV42:AV45" si="16">AB16</f>
        <v>460</v>
      </c>
      <c r="AW42" s="95" t="str">
        <f>AC16</f>
        <v xml:space="preserve">الاعلان الاذاعي والتلفزيوني </v>
      </c>
      <c r="AX42" s="80">
        <f t="shared" si="15"/>
        <v>0</v>
      </c>
      <c r="AY42" s="80" t="e">
        <f t="shared" si="15"/>
        <v>#N/A</v>
      </c>
      <c r="BB42" s="95"/>
      <c r="BC42" s="95"/>
    </row>
    <row r="43" spans="2:55" s="37" customFormat="1" ht="18.600000000000001" thickTop="1" thickBot="1" x14ac:dyDescent="0.35">
      <c r="B43" s="10"/>
      <c r="C43" s="10"/>
      <c r="D43" s="10"/>
      <c r="E43" s="10"/>
      <c r="F43" s="10"/>
      <c r="G43" s="11"/>
      <c r="H43" s="9"/>
      <c r="I43" s="9"/>
      <c r="J43" s="9"/>
      <c r="K43" s="9"/>
      <c r="L43" s="26"/>
      <c r="M43" s="26"/>
      <c r="N43" s="28"/>
      <c r="O43" s="28"/>
      <c r="P43" s="28"/>
      <c r="Q43" s="28"/>
      <c r="AL43" s="43" t="e">
        <f>IF(R19&lt;&gt;"",R19,"")</f>
        <v>#N/A</v>
      </c>
      <c r="AM43" s="33">
        <v>35</v>
      </c>
      <c r="AU43" s="81">
        <v>38</v>
      </c>
      <c r="AV43" s="81">
        <f t="shared" si="16"/>
        <v>470</v>
      </c>
      <c r="AW43" s="95" t="str">
        <f>AC17</f>
        <v xml:space="preserve">مشروع اصدار جريدة او مجلة </v>
      </c>
      <c r="AX43" s="80">
        <f t="shared" si="15"/>
        <v>0</v>
      </c>
      <c r="AY43" s="80" t="e">
        <f t="shared" si="15"/>
        <v>#N/A</v>
      </c>
      <c r="BB43" s="95"/>
      <c r="BC43" s="95"/>
    </row>
    <row r="44" spans="2:55" s="37" customFormat="1" ht="16.8" thickTop="1" thickBot="1" x14ac:dyDescent="0.35">
      <c r="B44" s="26"/>
      <c r="C44" s="26"/>
      <c r="D44" s="26"/>
      <c r="E44" s="3"/>
      <c r="F44" s="3"/>
      <c r="G44" s="26"/>
      <c r="H44" s="26"/>
      <c r="I44" s="26"/>
      <c r="J44" s="26"/>
      <c r="K44" s="26"/>
      <c r="L44" s="26"/>
      <c r="M44" s="12"/>
      <c r="N44" s="28"/>
      <c r="O44" s="28"/>
      <c r="P44" s="28"/>
      <c r="Q44" s="28"/>
      <c r="AL44" s="43" t="e">
        <f>IF(Z15&lt;&gt;"",Z15,"")</f>
        <v>#N/A</v>
      </c>
      <c r="AM44" s="33">
        <v>36</v>
      </c>
      <c r="AU44" s="81">
        <v>39</v>
      </c>
      <c r="AV44" s="81">
        <f t="shared" si="16"/>
        <v>480</v>
      </c>
      <c r="AW44" s="95" t="str">
        <f>AC18</f>
        <v xml:space="preserve">تخطيط الحملات الاعلامية </v>
      </c>
      <c r="AX44" s="80">
        <f t="shared" si="15"/>
        <v>0</v>
      </c>
      <c r="AY44" s="80" t="e">
        <f t="shared" si="15"/>
        <v>#N/A</v>
      </c>
      <c r="BB44" s="95"/>
      <c r="BC44" s="95"/>
    </row>
    <row r="45" spans="2:55" s="37" customFormat="1" ht="19.5" customHeight="1" thickTop="1" thickBot="1" x14ac:dyDescent="0.35">
      <c r="B45" s="9"/>
      <c r="C45" s="243">
        <v>1</v>
      </c>
      <c r="D45" s="243" t="s">
        <v>1135</v>
      </c>
      <c r="E45" s="243"/>
      <c r="F45" s="11"/>
      <c r="G45" s="26"/>
      <c r="H45" s="26"/>
      <c r="I45" s="26"/>
      <c r="J45" s="26"/>
      <c r="K45" s="26"/>
      <c r="L45" s="26"/>
      <c r="M45" s="8"/>
      <c r="N45" s="8"/>
      <c r="O45" s="13"/>
      <c r="P45" s="13"/>
      <c r="Q45" s="13"/>
      <c r="AL45" s="43" t="e">
        <f>IF(Z16&lt;&gt;"",Z16,"")</f>
        <v>#N/A</v>
      </c>
      <c r="AM45" s="33">
        <v>37</v>
      </c>
      <c r="AU45" s="81">
        <v>40</v>
      </c>
      <c r="AV45" s="81">
        <f t="shared" si="16"/>
        <v>490</v>
      </c>
      <c r="AW45" s="95" t="str">
        <f>AC19</f>
        <v xml:space="preserve">فن العلاقات العامة </v>
      </c>
      <c r="AX45" s="80">
        <f t="shared" si="15"/>
        <v>0</v>
      </c>
      <c r="AY45" s="80" t="e">
        <f t="shared" si="15"/>
        <v>#N/A</v>
      </c>
      <c r="BB45" s="95"/>
      <c r="BC45" s="95"/>
    </row>
    <row r="46" spans="2:55" s="37" customFormat="1" ht="16.8" thickTop="1" thickBot="1" x14ac:dyDescent="0.35">
      <c r="C46" s="243">
        <v>2</v>
      </c>
      <c r="D46" s="243" t="s">
        <v>927</v>
      </c>
      <c r="E46" s="243"/>
      <c r="AL46" s="43" t="e">
        <f>IF(Z17&lt;&gt;"",Z17,"")</f>
        <v>#N/A</v>
      </c>
      <c r="AM46" s="33">
        <v>38</v>
      </c>
      <c r="AU46" s="81"/>
      <c r="AX46" s="80"/>
      <c r="AY46" s="80"/>
      <c r="AZ46" s="82"/>
    </row>
    <row r="47" spans="2:55" s="37" customFormat="1" ht="16.8" thickTop="1" thickBot="1" x14ac:dyDescent="0.35">
      <c r="B47" s="29"/>
      <c r="C47" s="243">
        <v>3</v>
      </c>
      <c r="D47" s="243" t="s">
        <v>1136</v>
      </c>
      <c r="E47" s="243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AL47" s="43" t="e">
        <f>IF(Z18&lt;&gt;"",Z18,"")</f>
        <v>#N/A</v>
      </c>
      <c r="AM47" s="33">
        <v>39</v>
      </c>
      <c r="AU47" s="81"/>
      <c r="AV47" s="81"/>
      <c r="AW47" s="83"/>
      <c r="AX47" s="80"/>
      <c r="AY47" s="80"/>
      <c r="AZ47" s="82"/>
    </row>
    <row r="48" spans="2:55" s="37" customFormat="1" ht="16.8" thickTop="1" thickBot="1" x14ac:dyDescent="0.35">
      <c r="B48" s="29"/>
      <c r="C48" s="243">
        <v>4</v>
      </c>
      <c r="D48" s="243" t="s">
        <v>1151</v>
      </c>
      <c r="E48" s="243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43" t="e">
        <f>IF(Z19&lt;&gt;"",Z19,"")</f>
        <v>#N/A</v>
      </c>
      <c r="AM48" s="33">
        <v>40</v>
      </c>
      <c r="AU48" s="81"/>
      <c r="AV48" s="81"/>
      <c r="AW48" s="83"/>
      <c r="AX48" s="80"/>
      <c r="AY48" s="80"/>
      <c r="AZ48" s="82"/>
    </row>
    <row r="49" spans="2:54" s="37" customFormat="1" ht="18.600000000000001" thickTop="1" thickBot="1" x14ac:dyDescent="0.35">
      <c r="B49" s="14"/>
      <c r="C49" s="243">
        <v>5</v>
      </c>
      <c r="D49" s="243" t="s">
        <v>1137</v>
      </c>
      <c r="E49" s="243"/>
      <c r="F49" s="14"/>
      <c r="G49" s="14"/>
      <c r="H49" s="15"/>
      <c r="I49" s="15"/>
      <c r="J49" s="15"/>
      <c r="K49" s="9"/>
      <c r="L49" s="9"/>
      <c r="M49" s="15"/>
      <c r="N49" s="15"/>
      <c r="O49" s="14"/>
      <c r="P49" s="14"/>
      <c r="Q49" s="14"/>
      <c r="AL49" s="43"/>
      <c r="AM49" s="33"/>
      <c r="AU49" s="81"/>
      <c r="AV49" s="81"/>
      <c r="AW49" s="83"/>
      <c r="AX49" s="80"/>
      <c r="AY49" s="80"/>
      <c r="AZ49" s="82"/>
    </row>
    <row r="50" spans="2:54" s="37" customFormat="1" ht="16.8" thickTop="1" thickBot="1" x14ac:dyDescent="0.35">
      <c r="B50" s="15"/>
      <c r="C50" s="15"/>
      <c r="D50" s="15"/>
      <c r="E50" s="15"/>
      <c r="F50" s="15"/>
      <c r="G50" s="15"/>
      <c r="H50" s="7"/>
      <c r="I50" s="7"/>
      <c r="J50" s="7"/>
      <c r="K50" s="7"/>
      <c r="L50" s="7"/>
      <c r="M50" s="7"/>
      <c r="N50" s="7"/>
      <c r="O50" s="15"/>
      <c r="P50" s="15"/>
      <c r="Q50" s="15"/>
      <c r="AL50" s="43"/>
      <c r="AM50" s="33"/>
      <c r="AU50" s="81"/>
      <c r="AV50" s="81"/>
      <c r="AW50" s="83"/>
      <c r="AX50" s="80"/>
      <c r="AY50" s="80"/>
      <c r="AZ50" s="82"/>
    </row>
    <row r="51" spans="2:54" s="37" customFormat="1" ht="21.75" customHeight="1" thickTop="1" x14ac:dyDescent="0.6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AM51" s="33"/>
      <c r="AU51" s="81"/>
      <c r="AV51" s="81"/>
      <c r="AW51" s="83"/>
      <c r="AX51" s="80"/>
      <c r="AY51" s="80"/>
      <c r="AZ51" s="82"/>
    </row>
    <row r="52" spans="2:54" s="37" customFormat="1" ht="21.6" thickBot="1" x14ac:dyDescent="0.3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9"/>
      <c r="O52" s="9"/>
      <c r="P52" s="9"/>
      <c r="Q52" s="9"/>
      <c r="AL52" s="43"/>
      <c r="AM52" s="33"/>
      <c r="AU52" s="81"/>
      <c r="AV52" s="81"/>
      <c r="AW52" s="83"/>
      <c r="AX52" s="80"/>
      <c r="AY52" s="80"/>
      <c r="AZ52" s="82"/>
    </row>
    <row r="53" spans="2:54" s="37" customFormat="1" ht="22.2" thickTop="1" thickBot="1" x14ac:dyDescent="0.35">
      <c r="B53" s="17"/>
      <c r="C53" s="17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0"/>
      <c r="O53" s="10"/>
      <c r="P53" s="10"/>
      <c r="Q53" s="10"/>
      <c r="AL53" s="43"/>
      <c r="AM53" s="33"/>
      <c r="AU53" s="81"/>
      <c r="AV53" s="81"/>
      <c r="AW53" s="83"/>
      <c r="AX53" s="80"/>
      <c r="AY53" s="80"/>
      <c r="AZ53" s="82"/>
    </row>
    <row r="54" spans="2:54" s="37" customFormat="1" ht="22.2" thickTop="1" thickBot="1" x14ac:dyDescent="0.45">
      <c r="B54" s="18"/>
      <c r="C54" s="31"/>
      <c r="D54" s="31"/>
      <c r="E54" s="31"/>
      <c r="F54" s="31"/>
      <c r="G54" s="31"/>
      <c r="H54" s="31"/>
      <c r="I54" s="18"/>
      <c r="J54" s="18"/>
      <c r="K54" s="19"/>
      <c r="L54" s="20"/>
      <c r="M54" s="20"/>
      <c r="N54" s="21"/>
      <c r="O54" s="21"/>
      <c r="P54" s="21"/>
      <c r="Q54" s="21"/>
      <c r="AL54" s="43"/>
      <c r="AM54" s="33"/>
      <c r="AU54" s="81"/>
      <c r="AV54" s="80"/>
      <c r="AW54" s="84"/>
      <c r="AX54" s="80"/>
      <c r="AY54" s="80"/>
      <c r="AZ54" s="80"/>
      <c r="BA54" s="80"/>
      <c r="BB54" s="80"/>
    </row>
    <row r="55" spans="2:54" s="37" customFormat="1" ht="22.2" thickTop="1" thickBot="1" x14ac:dyDescent="0.45">
      <c r="B55" s="19"/>
      <c r="C55" s="19"/>
      <c r="D55" s="19"/>
      <c r="E55" s="19"/>
      <c r="F55" s="19"/>
      <c r="G55" s="19"/>
      <c r="H55" s="22"/>
      <c r="I55" s="22"/>
      <c r="J55" s="22"/>
      <c r="K55" s="22"/>
      <c r="L55" s="22"/>
      <c r="M55" s="22"/>
      <c r="N55" s="3"/>
      <c r="O55" s="23"/>
      <c r="P55" s="23"/>
      <c r="Q55" s="23"/>
      <c r="AL55" s="43"/>
      <c r="AM55" s="33"/>
      <c r="AU55" s="80"/>
      <c r="AV55" s="80"/>
      <c r="AW55" s="84"/>
      <c r="AX55" s="80"/>
      <c r="AY55" s="80"/>
      <c r="AZ55" s="80"/>
      <c r="BA55" s="80"/>
      <c r="BB55" s="80"/>
    </row>
    <row r="56" spans="2:54" ht="22.2" thickTop="1" thickBot="1" x14ac:dyDescent="0.4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AL56" s="43"/>
    </row>
    <row r="57" spans="2:54" ht="14.25" customHeight="1" thickTop="1" x14ac:dyDescent="0.3"/>
  </sheetData>
  <sheetProtection algorithmName="SHA-512" hashValue="7C93U7S9+oWE4A7irSrtiyA8ivt5vyryakopdBJgGJDPO7I+sm1RgvqPEkpdh8GNY8H681FLxXaWZceWa5Vc7g==" saltValue="sWVUn9eibDl4hex6nUZSeA==" spinCount="100000" sheet="1" selectLockedCells="1"/>
  <mergeCells count="149">
    <mergeCell ref="L42:Q42"/>
    <mergeCell ref="R42:T42"/>
    <mergeCell ref="U42:W42"/>
    <mergeCell ref="X42:Y42"/>
    <mergeCell ref="N27:R27"/>
    <mergeCell ref="N28:R28"/>
    <mergeCell ref="N29:R29"/>
    <mergeCell ref="AD26:AF26"/>
    <mergeCell ref="K31:AG31"/>
    <mergeCell ref="K30:P30"/>
    <mergeCell ref="Q30:S30"/>
    <mergeCell ref="T30:V30"/>
    <mergeCell ref="W30:X30"/>
    <mergeCell ref="Y30:AD30"/>
    <mergeCell ref="AD27:AF27"/>
    <mergeCell ref="S28:U28"/>
    <mergeCell ref="V28:X28"/>
    <mergeCell ref="Y28:AF28"/>
    <mergeCell ref="S29:U29"/>
    <mergeCell ref="V29:X29"/>
    <mergeCell ref="Y29:AB29"/>
    <mergeCell ref="AC29:AF29"/>
    <mergeCell ref="V25:X27"/>
    <mergeCell ref="S25:U27"/>
    <mergeCell ref="K25:M25"/>
    <mergeCell ref="K26:M26"/>
    <mergeCell ref="K27:M27"/>
    <mergeCell ref="K28:M28"/>
    <mergeCell ref="Z42:AE42"/>
    <mergeCell ref="L40:M40"/>
    <mergeCell ref="L38:M38"/>
    <mergeCell ref="M19:O19"/>
    <mergeCell ref="C25:H25"/>
    <mergeCell ref="C26:H26"/>
    <mergeCell ref="L39:M39"/>
    <mergeCell ref="Y25:AC25"/>
    <mergeCell ref="Y27:AC27"/>
    <mergeCell ref="AC19:AE19"/>
    <mergeCell ref="U19:W19"/>
    <mergeCell ref="C27:H27"/>
    <mergeCell ref="C28:H28"/>
    <mergeCell ref="L41:Q41"/>
    <mergeCell ref="AD25:AF25"/>
    <mergeCell ref="U41:W41"/>
    <mergeCell ref="Z41:AE41"/>
    <mergeCell ref="Y26:AC26"/>
    <mergeCell ref="C30:H30"/>
    <mergeCell ref="K29:M29"/>
    <mergeCell ref="N25:R25"/>
    <mergeCell ref="N26:R26"/>
    <mergeCell ref="D19:G19"/>
    <mergeCell ref="C29:H29"/>
    <mergeCell ref="AH9:AJ9"/>
    <mergeCell ref="AH10:AJ11"/>
    <mergeCell ref="U11:W11"/>
    <mergeCell ref="U12:W12"/>
    <mergeCell ref="S14:AG14"/>
    <mergeCell ref="U9:W9"/>
    <mergeCell ref="AH12:AJ18"/>
    <mergeCell ref="AC11:AE11"/>
    <mergeCell ref="U16:W16"/>
    <mergeCell ref="AC18:AE18"/>
    <mergeCell ref="AC10:AE10"/>
    <mergeCell ref="AC12:AE12"/>
    <mergeCell ref="AC16:AE16"/>
    <mergeCell ref="AC17:AE17"/>
    <mergeCell ref="U10:W10"/>
    <mergeCell ref="U17:W17"/>
    <mergeCell ref="U18:W18"/>
    <mergeCell ref="U15:W15"/>
    <mergeCell ref="AC15:AE15"/>
    <mergeCell ref="M18:O18"/>
    <mergeCell ref="B14:Q14"/>
    <mergeCell ref="D11:G11"/>
    <mergeCell ref="D12:G12"/>
    <mergeCell ref="M11:O11"/>
    <mergeCell ref="D10:G10"/>
    <mergeCell ref="M12:O12"/>
    <mergeCell ref="D17:G17"/>
    <mergeCell ref="M17:O17"/>
    <mergeCell ref="D16:G16"/>
    <mergeCell ref="D18:G18"/>
    <mergeCell ref="D15:G15"/>
    <mergeCell ref="O3:P3"/>
    <mergeCell ref="Q3:T3"/>
    <mergeCell ref="U3:V3"/>
    <mergeCell ref="M10:O10"/>
    <mergeCell ref="H3:J3"/>
    <mergeCell ref="L3:N3"/>
    <mergeCell ref="D8:G8"/>
    <mergeCell ref="D9:G9"/>
    <mergeCell ref="B6:Q6"/>
    <mergeCell ref="B7:I7"/>
    <mergeCell ref="L7:Q7"/>
    <mergeCell ref="T7:Y7"/>
    <mergeCell ref="C4:D4"/>
    <mergeCell ref="E4:G4"/>
    <mergeCell ref="H4:J4"/>
    <mergeCell ref="L4:N4"/>
    <mergeCell ref="O4:P4"/>
    <mergeCell ref="Q4:T4"/>
    <mergeCell ref="U4:V4"/>
    <mergeCell ref="C5:E5"/>
    <mergeCell ref="M15:O15"/>
    <mergeCell ref="M16:O16"/>
    <mergeCell ref="C1:D1"/>
    <mergeCell ref="B3:D3"/>
    <mergeCell ref="E3:G3"/>
    <mergeCell ref="C2:D2"/>
    <mergeCell ref="E2:G2"/>
    <mergeCell ref="M8:O8"/>
    <mergeCell ref="M9:O9"/>
    <mergeCell ref="T6:AG6"/>
    <mergeCell ref="AC9:AE9"/>
    <mergeCell ref="X1:Z1"/>
    <mergeCell ref="F5:N5"/>
    <mergeCell ref="O5:P5"/>
    <mergeCell ref="Q5:T5"/>
    <mergeCell ref="U5:V5"/>
    <mergeCell ref="X5:Z5"/>
    <mergeCell ref="E1:G1"/>
    <mergeCell ref="AB7:AG7"/>
    <mergeCell ref="AB4:AC4"/>
    <mergeCell ref="AB5:AC5"/>
    <mergeCell ref="AE3:AG3"/>
    <mergeCell ref="U8:W8"/>
    <mergeCell ref="AC8:AE8"/>
    <mergeCell ref="AB3:AC3"/>
    <mergeCell ref="L2:N2"/>
    <mergeCell ref="AH1:AI1"/>
    <mergeCell ref="X2:Z2"/>
    <mergeCell ref="AB2:AC2"/>
    <mergeCell ref="AH2:AI2"/>
    <mergeCell ref="X3:Z3"/>
    <mergeCell ref="AH3:AI3"/>
    <mergeCell ref="X4:Z4"/>
    <mergeCell ref="AE4:AI4"/>
    <mergeCell ref="H1:J1"/>
    <mergeCell ref="L1:N1"/>
    <mergeCell ref="U1:V1"/>
    <mergeCell ref="AE1:AG1"/>
    <mergeCell ref="AB1:AC1"/>
    <mergeCell ref="U2:V2"/>
    <mergeCell ref="Q1:T1"/>
    <mergeCell ref="O2:P2"/>
    <mergeCell ref="O1:P1"/>
    <mergeCell ref="Q2:T2"/>
    <mergeCell ref="AE2:AG2"/>
    <mergeCell ref="H2:J2"/>
  </mergeCells>
  <conditionalFormatting sqref="B6:Q6">
    <cfRule type="expression" dxfId="39" priority="6">
      <formula>$E$2="مستنفذ"</formula>
    </cfRule>
  </conditionalFormatting>
  <conditionalFormatting sqref="S6:AG7 B7:Q7 B13:Q14 B8:B12 H8:K12 P8:Q12 S13:AG14 S8:S12 X8:AA12 AF8:AG12 B15:B19 H15:K19 P15:Q19 S15:S19 X15:AA19 AF15:AG19">
    <cfRule type="expression" dxfId="38" priority="5">
      <formula>$E$2="مستنفذ"</formula>
    </cfRule>
  </conditionalFormatting>
  <conditionalFormatting sqref="G20:I20">
    <cfRule type="expression" dxfId="37" priority="4">
      <formula>$E$2="مستنفذ"</formula>
    </cfRule>
  </conditionalFormatting>
  <conditionalFormatting sqref="O20:Q20">
    <cfRule type="expression" dxfId="36" priority="3">
      <formula>$E$2="مستنفذ"</formula>
    </cfRule>
  </conditionalFormatting>
  <conditionalFormatting sqref="W20:Y20">
    <cfRule type="expression" dxfId="35" priority="2">
      <formula>$E$2="مستنفذ"</formula>
    </cfRule>
  </conditionalFormatting>
  <conditionalFormatting sqref="AE20:AG20">
    <cfRule type="expression" dxfId="34" priority="1">
      <formula>$E$2="مستنفذ"</formula>
    </cfRule>
  </conditionalFormatting>
  <dataValidations count="3">
    <dataValidation type="list" allowBlank="1" showInputMessage="1" showErrorMessage="1" sqref="V28" xr:uid="{00000000-0002-0000-0200-000000000000}">
      <formula1>$BC$4:$BC$5</formula1>
    </dataValidation>
    <dataValidation type="list" allowBlank="1" showInputMessage="1" showErrorMessage="1" sqref="F5:N5" xr:uid="{9E97E455-535C-4A7B-8F12-5E874674A7EE}">
      <formula1>$AO$1:$AO$9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2 P8:P12 X8:X12 AF8:AF12 AF15:AF19 X15:X19 P15:P19 H15:H19" xr:uid="{FF13E2D1-C2F1-4BFF-9C7C-AEA6857AACC3}">
      <formula1>AND($AK$2=0,H8=1)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8"/>
  <dimension ref="B1:AP44"/>
  <sheetViews>
    <sheetView showGridLines="0" showRowColHeaders="0" rightToLeft="1" zoomScale="90" zoomScaleNormal="90" workbookViewId="0">
      <selection activeCell="AF46" sqref="AF46"/>
    </sheetView>
  </sheetViews>
  <sheetFormatPr defaultColWidth="9" defaultRowHeight="15.6" x14ac:dyDescent="0.3"/>
  <cols>
    <col min="1" max="1" width="2.5546875" style="1" customWidth="1"/>
    <col min="2" max="2" width="5.109375" style="1" customWidth="1"/>
    <col min="3" max="3" width="5.77734375" style="1" bestFit="1" customWidth="1"/>
    <col min="4" max="4" width="4.109375" style="1" customWidth="1"/>
    <col min="5" max="5" width="8" style="78" customWidth="1"/>
    <col min="6" max="6" width="7.109375" style="78" customWidth="1"/>
    <col min="7" max="7" width="4.6640625" style="78" customWidth="1"/>
    <col min="8" max="8" width="5.44140625" style="78" customWidth="1"/>
    <col min="9" max="9" width="5.21875" style="1" customWidth="1"/>
    <col min="10" max="10" width="9.88671875" style="1" bestFit="1" customWidth="1"/>
    <col min="11" max="11" width="5.88671875" style="1" customWidth="1"/>
    <col min="12" max="12" width="3.44140625" style="1" customWidth="1"/>
    <col min="13" max="13" width="7.109375" style="78" customWidth="1"/>
    <col min="14" max="14" width="8.44140625" style="78" customWidth="1"/>
    <col min="15" max="15" width="7.109375" style="78" customWidth="1"/>
    <col min="16" max="16" width="5.21875" style="1" customWidth="1"/>
    <col min="17" max="18" width="4.6640625" style="1" customWidth="1"/>
    <col min="19" max="19" width="9" style="1" customWidth="1"/>
    <col min="20" max="20" width="9" style="1" hidden="1" customWidth="1"/>
    <col min="21" max="21" width="8.21875" style="1" hidden="1" customWidth="1"/>
    <col min="22" max="22" width="6.6640625" style="1" hidden="1" customWidth="1"/>
    <col min="23" max="24" width="8.88671875" style="1" hidden="1" customWidth="1"/>
    <col min="25" max="25" width="5.77734375" style="1" hidden="1" customWidth="1"/>
    <col min="26" max="28" width="8.88671875" style="1" hidden="1" customWidth="1"/>
    <col min="29" max="35" width="12.21875" style="1" customWidth="1"/>
    <col min="36" max="41" width="8.88671875" style="1" customWidth="1"/>
    <col min="42" max="42" width="57.109375" style="1" bestFit="1" customWidth="1"/>
    <col min="43" max="16383" width="9" style="1" customWidth="1"/>
    <col min="16384" max="16384" width="9" style="1"/>
  </cols>
  <sheetData>
    <row r="1" spans="2:42" ht="19.2" thickTop="1" thickBot="1" x14ac:dyDescent="0.35">
      <c r="B1" s="481">
        <f ca="1">NOW()</f>
        <v>44598.403749074074</v>
      </c>
      <c r="C1" s="481"/>
      <c r="D1" s="481"/>
      <c r="E1" s="481"/>
      <c r="F1" s="491" t="s">
        <v>3401</v>
      </c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T1" s="146" t="b">
        <f>IF(OR(I12="ج",I12="ر1",I12="ر2"),IF(H12=1,IF(OR($E$22=$AP$8,$E$22=$AP$9),0,IF($E$22=$AP$2,IF(I12="ج",4000,IF(I12="ر1",5200,IF(I12="ر2",6000,""))),IF(OR($E$22=$AP$3,$E$22=$AP$7),IF(I12="ج",2500,IF(I12="ر1",3250,IF(I12="ر2",3750,""))),IF($E$22=$AP$4,500,IF(OR($E$22=$AP$1,$E$22=$AP$5,$E$22=$AP$6),IF(I12="ج",4000,IF(I12="ر1",5500,IF(I12="ر2",6500,""))),IF(I12="ج",5000,IF(I12="ر1",6500,IF(I12="ر2",7500,""))))))))))</f>
        <v>0</v>
      </c>
      <c r="AC1" s="162"/>
      <c r="AD1" s="473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74"/>
      <c r="AF1" s="474"/>
      <c r="AG1" s="474"/>
      <c r="AH1" s="475"/>
      <c r="AI1" s="162"/>
      <c r="AJ1" s="163">
        <f>COUNT(AA3:AA21)</f>
        <v>17</v>
      </c>
      <c r="AP1" s="97" t="s">
        <v>242</v>
      </c>
    </row>
    <row r="2" spans="2:42" ht="17.25" customHeight="1" thickTop="1" thickBot="1" x14ac:dyDescent="0.35">
      <c r="B2" s="482" t="s">
        <v>1184</v>
      </c>
      <c r="C2" s="483"/>
      <c r="D2" s="484">
        <f>'اختيار المقررات'!E1</f>
        <v>0</v>
      </c>
      <c r="E2" s="484"/>
      <c r="F2" s="485" t="s">
        <v>3</v>
      </c>
      <c r="G2" s="485"/>
      <c r="H2" s="486" t="str">
        <f>'اختيار المقررات'!L1</f>
        <v/>
      </c>
      <c r="I2" s="486"/>
      <c r="J2" s="486"/>
      <c r="K2" s="485" t="s">
        <v>4</v>
      </c>
      <c r="L2" s="485"/>
      <c r="M2" s="487" t="str">
        <f>'اختيار المقررات'!Q1</f>
        <v/>
      </c>
      <c r="N2" s="487"/>
      <c r="O2" s="202" t="s">
        <v>5</v>
      </c>
      <c r="P2" s="487" t="str">
        <f>'اختيار المقررات'!W1</f>
        <v/>
      </c>
      <c r="Q2" s="487"/>
      <c r="R2" s="493"/>
      <c r="T2" s="146" t="b">
        <f>IF(OR(I13="ج",I13="ر1",I13="ر2"),IF(H13=1,IF(OR($E$22=$AP$8,$E$22=$AP$9),0,IF($E$22=$AP$2,IF(I13="ج",4000,IF(I13="ر1",5200,IF(I13="ر2",6000,""))),IF(OR($E$22=$AP$3,$E$22=$AP$7),IF(I13="ج",2500,IF(I13="ر1",3250,IF(I13="ر2",3750,""))),IF($E$22=$AP$4,500,IF(OR($E$22=$AP$1,$E$22=$AP$5,$E$22=$AP$6),IF(I13="ج",4000,IF(I13="ر1",5500,IF(I13="ر2",6500,""))),IF(I13="ج",5000,IF(I13="ر1",6500,IF(I13="ر2",7500,""))))))))))</f>
        <v>0</v>
      </c>
      <c r="AC2" s="162"/>
      <c r="AD2" s="476"/>
      <c r="AE2" s="477"/>
      <c r="AF2" s="477"/>
      <c r="AG2" s="477"/>
      <c r="AH2" s="478"/>
      <c r="AI2" s="164" t="s">
        <v>1199</v>
      </c>
      <c r="AP2" s="142" t="s">
        <v>243</v>
      </c>
    </row>
    <row r="3" spans="2:42" ht="18.75" customHeight="1" thickTop="1" thickBot="1" x14ac:dyDescent="0.35">
      <c r="B3" s="488" t="s">
        <v>1185</v>
      </c>
      <c r="C3" s="489"/>
      <c r="D3" s="490" t="e">
        <f>'اختيار المقررات'!E2</f>
        <v>#N/A</v>
      </c>
      <c r="E3" s="490"/>
      <c r="F3" s="435">
        <f>'اختيار المقررات'!Q2</f>
        <v>0</v>
      </c>
      <c r="G3" s="435"/>
      <c r="H3" s="494" t="s">
        <v>416</v>
      </c>
      <c r="I3" s="494"/>
      <c r="J3" s="508">
        <f>'اختيار المقررات'!W2</f>
        <v>0</v>
      </c>
      <c r="K3" s="508"/>
      <c r="L3" s="508"/>
      <c r="M3" s="203" t="s">
        <v>417</v>
      </c>
      <c r="N3" s="490" t="str">
        <f>'اختيار المقررات'!AB2</f>
        <v xml:space="preserve"> </v>
      </c>
      <c r="O3" s="490"/>
      <c r="P3" s="490"/>
      <c r="Q3" s="506" t="s">
        <v>418</v>
      </c>
      <c r="R3" s="507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63"/>
      <c r="AD3" s="163"/>
      <c r="AE3" s="450" t="str">
        <f>IFERROR(VLOOKUP(AA3,$X$3:$Z$22,3,0),"")</f>
        <v>اسم الاب:</v>
      </c>
      <c r="AF3" s="450"/>
      <c r="AG3" s="450"/>
      <c r="AH3" s="163"/>
      <c r="AI3" s="163"/>
      <c r="AP3" s="142" t="s">
        <v>45</v>
      </c>
    </row>
    <row r="4" spans="2:42" ht="16.8" thickTop="1" thickBot="1" x14ac:dyDescent="0.35">
      <c r="B4" s="488" t="s">
        <v>1186</v>
      </c>
      <c r="C4" s="489"/>
      <c r="D4" s="435" t="str">
        <f>'اختيار المقررات'!E3</f>
        <v/>
      </c>
      <c r="E4" s="435"/>
      <c r="F4" s="479" t="s">
        <v>1187</v>
      </c>
      <c r="G4" s="479"/>
      <c r="H4" s="480" t="str">
        <f>'اختيار المقررات'!AB1</f>
        <v/>
      </c>
      <c r="I4" s="480"/>
      <c r="J4" s="200" t="s">
        <v>1188</v>
      </c>
      <c r="K4" s="435" t="str">
        <f>'اختيار المقررات'!AE1</f>
        <v/>
      </c>
      <c r="L4" s="435"/>
      <c r="M4" s="435"/>
      <c r="N4" s="490">
        <f>'اختيار المقررات'!L2</f>
        <v>0</v>
      </c>
      <c r="O4" s="490"/>
      <c r="P4" s="490"/>
      <c r="Q4" s="494" t="s">
        <v>415</v>
      </c>
      <c r="R4" s="509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63"/>
      <c r="AD4" s="163"/>
      <c r="AE4" s="450" t="str">
        <f t="shared" ref="AE4:AE22" si="2">IFERROR(VLOOKUP(AA4,$X$3:$Z$22,3,0),"")</f>
        <v>اسم الام:</v>
      </c>
      <c r="AF4" s="450"/>
      <c r="AG4" s="450"/>
      <c r="AH4" s="163"/>
      <c r="AI4" s="163"/>
      <c r="AP4" s="143" t="s">
        <v>59</v>
      </c>
    </row>
    <row r="5" spans="2:42" ht="15.75" customHeight="1" thickTop="1" thickBot="1" x14ac:dyDescent="0.35">
      <c r="B5" s="488" t="s">
        <v>1189</v>
      </c>
      <c r="C5" s="489"/>
      <c r="D5" s="435" t="str">
        <f>'اختيار المقررات'!L3</f>
        <v/>
      </c>
      <c r="E5" s="435"/>
      <c r="F5" s="489" t="s">
        <v>1190</v>
      </c>
      <c r="G5" s="489"/>
      <c r="H5" s="468">
        <f>'اختيار المقررات'!Q3</f>
        <v>0</v>
      </c>
      <c r="I5" s="468"/>
      <c r="J5" s="200" t="s">
        <v>1191</v>
      </c>
      <c r="K5" s="468" t="str">
        <f>'اختيار المقررات'!AB3</f>
        <v>غير سوري</v>
      </c>
      <c r="L5" s="468"/>
      <c r="M5" s="468"/>
      <c r="N5" s="489" t="s">
        <v>1192</v>
      </c>
      <c r="O5" s="489"/>
      <c r="P5" s="435" t="str">
        <f>'اختيار المقررات'!W3</f>
        <v>غير سوري</v>
      </c>
      <c r="Q5" s="435"/>
      <c r="R5" s="497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63"/>
      <c r="AD5" s="163"/>
      <c r="AE5" s="450" t="str">
        <f t="shared" si="2"/>
        <v>Full Name</v>
      </c>
      <c r="AF5" s="450"/>
      <c r="AG5" s="450"/>
      <c r="AH5" s="163"/>
      <c r="AI5" s="163"/>
      <c r="AP5" s="142" t="s">
        <v>922</v>
      </c>
    </row>
    <row r="6" spans="2:42" ht="15.75" customHeight="1" thickTop="1" thickBot="1" x14ac:dyDescent="0.35">
      <c r="B6" s="500" t="s">
        <v>1193</v>
      </c>
      <c r="C6" s="479"/>
      <c r="D6" s="435" t="str">
        <f>'اختيار المقررات'!AE3</f>
        <v>لايوجد</v>
      </c>
      <c r="E6" s="435"/>
      <c r="F6" s="479" t="s">
        <v>1194</v>
      </c>
      <c r="G6" s="479"/>
      <c r="H6" s="435">
        <f>'اختيار المقررات'!E4</f>
        <v>0</v>
      </c>
      <c r="I6" s="435"/>
      <c r="J6" s="199" t="s">
        <v>1195</v>
      </c>
      <c r="K6" s="468">
        <f>'اختيار المقررات'!Q4</f>
        <v>0</v>
      </c>
      <c r="L6" s="468"/>
      <c r="M6" s="468"/>
      <c r="N6" s="479" t="s">
        <v>1196</v>
      </c>
      <c r="O6" s="479"/>
      <c r="P6" s="435">
        <f>'اختيار المقررات'!L4</f>
        <v>0</v>
      </c>
      <c r="Q6" s="435"/>
      <c r="R6" s="497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63"/>
      <c r="AD6" s="163"/>
      <c r="AE6" s="450" t="str">
        <f t="shared" si="2"/>
        <v>Father Name</v>
      </c>
      <c r="AF6" s="450"/>
      <c r="AG6" s="450"/>
      <c r="AH6" s="163"/>
      <c r="AI6" s="163"/>
      <c r="AP6" s="142" t="s">
        <v>923</v>
      </c>
    </row>
    <row r="7" spans="2:42" ht="15" customHeight="1" thickTop="1" thickBot="1" x14ac:dyDescent="0.35">
      <c r="B7" s="498" t="s">
        <v>1197</v>
      </c>
      <c r="C7" s="499"/>
      <c r="D7" s="501">
        <f>'اختيار المقررات'!W4</f>
        <v>0</v>
      </c>
      <c r="E7" s="502"/>
      <c r="F7" s="499" t="s">
        <v>1198</v>
      </c>
      <c r="G7" s="499"/>
      <c r="H7" s="503">
        <f>'اختيار المقررات'!AB4</f>
        <v>0</v>
      </c>
      <c r="I7" s="504"/>
      <c r="J7" s="201" t="s">
        <v>237</v>
      </c>
      <c r="K7" s="502">
        <f>'اختيار المقررات'!AE4</f>
        <v>0</v>
      </c>
      <c r="L7" s="502"/>
      <c r="M7" s="502"/>
      <c r="N7" s="502"/>
      <c r="O7" s="502"/>
      <c r="P7" s="502"/>
      <c r="Q7" s="502"/>
      <c r="R7" s="505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63"/>
      <c r="AD7" s="163"/>
      <c r="AE7" s="450" t="str">
        <f t="shared" si="2"/>
        <v>Mother Name</v>
      </c>
      <c r="AF7" s="450"/>
      <c r="AG7" s="450"/>
      <c r="AH7" s="163"/>
      <c r="AI7" s="163"/>
      <c r="AP7" s="142" t="s">
        <v>244</v>
      </c>
    </row>
    <row r="8" spans="2:42" ht="19.8" customHeight="1" thickTop="1" thickBot="1" x14ac:dyDescent="0.35">
      <c r="B8" s="495" t="e">
        <f>IF('اختيار المقررات'!E2="مستنفذ",'اختيار المقررات'!B6,IF(AD1&lt;&gt;"",AD1,AI2))</f>
        <v>#N/A</v>
      </c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63"/>
      <c r="AD8" s="163"/>
      <c r="AE8" s="450" t="str">
        <f t="shared" si="2"/>
        <v>الجنس:</v>
      </c>
      <c r="AF8" s="450"/>
      <c r="AG8" s="450"/>
      <c r="AH8" s="163"/>
      <c r="AI8" s="163"/>
      <c r="AP8" s="142" t="s">
        <v>8</v>
      </c>
    </row>
    <row r="9" spans="2:42" ht="19.8" customHeight="1" thickTop="1" thickBot="1" x14ac:dyDescent="0.35"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57"/>
      <c r="T9" s="57"/>
      <c r="U9" s="57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63"/>
      <c r="AD9" s="163"/>
      <c r="AE9" s="450" t="str">
        <f t="shared" si="2"/>
        <v>تاريخ الميلاد:</v>
      </c>
      <c r="AF9" s="450"/>
      <c r="AG9" s="450"/>
      <c r="AH9" s="163"/>
      <c r="AI9" s="163"/>
      <c r="AP9" s="1" t="s">
        <v>15</v>
      </c>
    </row>
    <row r="10" spans="2:42" ht="19.8" customHeight="1" thickTop="1" thickBot="1" x14ac:dyDescent="0.35"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57"/>
      <c r="T10" s="57"/>
      <c r="U10" s="57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63"/>
      <c r="AD10" s="163"/>
      <c r="AE10" s="450" t="str">
        <f t="shared" si="2"/>
        <v>مكان الميلاد:</v>
      </c>
      <c r="AF10" s="450"/>
      <c r="AG10" s="450"/>
      <c r="AH10" s="163"/>
      <c r="AI10" s="163"/>
    </row>
    <row r="11" spans="2:42" ht="19.8" customHeight="1" thickTop="1" thickBot="1" x14ac:dyDescent="0.35">
      <c r="B11" s="58"/>
      <c r="C11" s="59" t="s">
        <v>28</v>
      </c>
      <c r="D11" s="510" t="s">
        <v>29</v>
      </c>
      <c r="E11" s="511"/>
      <c r="F11" s="511"/>
      <c r="G11" s="512"/>
      <c r="H11" s="60"/>
      <c r="I11" s="61"/>
      <c r="J11" s="58"/>
      <c r="K11" s="59" t="s">
        <v>28</v>
      </c>
      <c r="L11" s="510" t="s">
        <v>29</v>
      </c>
      <c r="M11" s="511"/>
      <c r="N11" s="511"/>
      <c r="O11" s="512"/>
      <c r="P11" s="60"/>
      <c r="Q11" s="62"/>
      <c r="R11" s="63"/>
      <c r="S11" s="64"/>
      <c r="T11" s="64"/>
      <c r="U11" s="65"/>
      <c r="V11" s="1" t="str">
        <f>IFERROR(SMALL('اختيار المقررات'!$AL$8:$AL$56,'اختيار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63"/>
      <c r="AD11" s="163"/>
      <c r="AE11" s="450" t="str">
        <f t="shared" si="2"/>
        <v>place of birth</v>
      </c>
      <c r="AF11" s="450"/>
      <c r="AG11" s="450"/>
      <c r="AH11" s="163"/>
      <c r="AI11" s="163"/>
    </row>
    <row r="12" spans="2:42" ht="19.8" customHeight="1" thickTop="1" thickBot="1" x14ac:dyDescent="0.35">
      <c r="B12" s="66" t="str">
        <f>IF($AJ$1&gt;0,"",V11)</f>
        <v/>
      </c>
      <c r="C12" s="67" t="str">
        <f>IFERROR(VLOOKUP(B12,'اختيار المقررات'!AU5:BP53,2,0),"")</f>
        <v/>
      </c>
      <c r="D12" s="492" t="str">
        <f>IFERROR(VLOOKUP(B12,'اختيار المقررات'!AU5:BP53,3,0),"")</f>
        <v/>
      </c>
      <c r="E12" s="492"/>
      <c r="F12" s="492"/>
      <c r="G12" s="492"/>
      <c r="H12" s="68" t="str">
        <f>IFERROR(VLOOKUP(B12,'اختيار المقررات'!AU5:BP53,4,0),"")</f>
        <v/>
      </c>
      <c r="I12" s="69" t="str">
        <f>IFERROR(VLOOKUP(B12,'اختيار المقررات'!AU5:BP53,5,0),"")</f>
        <v/>
      </c>
      <c r="J12" s="70" t="str">
        <f>IF($AJ$1&gt;0,"",V18)</f>
        <v/>
      </c>
      <c r="K12" s="67" t="str">
        <f>IFERROR(VLOOKUP(J12,'اختيار المقررات'!AU5:BP53,2,0),"")</f>
        <v/>
      </c>
      <c r="L12" s="492" t="str">
        <f>IFERROR(VLOOKUP(J12,'اختيار المقررات'!AU5:BP53,3,0),"")</f>
        <v/>
      </c>
      <c r="M12" s="492"/>
      <c r="N12" s="492"/>
      <c r="O12" s="492"/>
      <c r="P12" s="68" t="str">
        <f>IFERROR(VLOOKUP(J12,'اختيار المقررات'!AU5:BP53,4,0),"")</f>
        <v/>
      </c>
      <c r="Q12" s="69" t="str">
        <f>IFERROR(VLOOKUP(J12,'اختيار المقررات'!AU5:BP53,5,0),"")</f>
        <v/>
      </c>
      <c r="R12" s="71"/>
      <c r="S12" s="72"/>
      <c r="T12" s="73"/>
      <c r="U12" s="72"/>
      <c r="V12" s="1" t="str">
        <f>IFERROR(SMALL('اختيار المقررات'!$AL$8:$AL$56,'اختيار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63"/>
      <c r="AD12" s="163"/>
      <c r="AE12" s="450" t="str">
        <f t="shared" si="2"/>
        <v>الجنسية:</v>
      </c>
      <c r="AF12" s="450"/>
      <c r="AG12" s="450"/>
      <c r="AH12" s="163"/>
      <c r="AI12" s="163"/>
    </row>
    <row r="13" spans="2:42" ht="19.8" customHeight="1" thickTop="1" thickBot="1" x14ac:dyDescent="0.35">
      <c r="B13" s="66" t="str">
        <f t="shared" ref="B13:B17" si="3">IF($AJ$1&gt;0,"",V12)</f>
        <v/>
      </c>
      <c r="C13" s="67" t="str">
        <f>IFERROR(VLOOKUP(B13,'اختيار المقررات'!AU6:BP54,2,0),"")</f>
        <v/>
      </c>
      <c r="D13" s="492" t="str">
        <f>IFERROR(VLOOKUP(B13,'اختيار المقررات'!AU6:BP54,3,0),"")</f>
        <v/>
      </c>
      <c r="E13" s="492"/>
      <c r="F13" s="492"/>
      <c r="G13" s="492"/>
      <c r="H13" s="68" t="str">
        <f>IFERROR(VLOOKUP(B13,'اختيار المقررات'!AU6:BP54,4,0),"")</f>
        <v/>
      </c>
      <c r="I13" s="69" t="str">
        <f>IFERROR(VLOOKUP(B13,'اختيار المقررات'!AU6:BP54,5,0),"")</f>
        <v/>
      </c>
      <c r="J13" s="70" t="str">
        <f t="shared" ref="J13:J18" si="4">IF($AJ$1&gt;0,"",V19)</f>
        <v/>
      </c>
      <c r="K13" s="67" t="str">
        <f>IFERROR(VLOOKUP(J13,'اختيار المقررات'!AU6:BP54,2,0),"")</f>
        <v/>
      </c>
      <c r="L13" s="492" t="str">
        <f>IFERROR(VLOOKUP(J13,'اختيار المقررات'!AU6:BP54,3,0),"")</f>
        <v/>
      </c>
      <c r="M13" s="492"/>
      <c r="N13" s="492"/>
      <c r="O13" s="492"/>
      <c r="P13" s="68" t="str">
        <f>IFERROR(VLOOKUP(J13,'اختيار المقررات'!AU6:BP54,4,0),"")</f>
        <v/>
      </c>
      <c r="Q13" s="69" t="str">
        <f>IFERROR(VLOOKUP(J13,'اختيار المقررات'!AU6:BP54,5,0),"")</f>
        <v/>
      </c>
      <c r="R13" s="71"/>
      <c r="S13" s="73"/>
      <c r="T13" s="73"/>
      <c r="U13" s="74"/>
      <c r="V13" s="1" t="str">
        <f>IFERROR(SMALL('اختيار المقررات'!$AL$8:$AL$56,'اختيار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63"/>
      <c r="AD13" s="163"/>
      <c r="AE13" s="450" t="str">
        <f t="shared" si="2"/>
        <v>الرقم الوطني:</v>
      </c>
      <c r="AF13" s="450"/>
      <c r="AG13" s="450"/>
      <c r="AH13" s="163"/>
      <c r="AI13" s="163"/>
    </row>
    <row r="14" spans="2:42" ht="19.8" customHeight="1" thickTop="1" thickBot="1" x14ac:dyDescent="0.35">
      <c r="B14" s="66" t="str">
        <f t="shared" si="3"/>
        <v/>
      </c>
      <c r="C14" s="67" t="str">
        <f>IFERROR(VLOOKUP(B14,'اختيار المقررات'!AU7:BP55,2,0),"")</f>
        <v/>
      </c>
      <c r="D14" s="492" t="str">
        <f>IFERROR(VLOOKUP(B14,'اختيار المقررات'!AU7:BP55,3,0),"")</f>
        <v/>
      </c>
      <c r="E14" s="492"/>
      <c r="F14" s="492"/>
      <c r="G14" s="492"/>
      <c r="H14" s="68" t="str">
        <f>IFERROR(VLOOKUP(B14,'اختيار المقررات'!AU7:BP55,4,0),"")</f>
        <v/>
      </c>
      <c r="I14" s="69" t="str">
        <f>IFERROR(VLOOKUP(B14,'اختيار المقررات'!AU7:BP55,5,0),"")</f>
        <v/>
      </c>
      <c r="J14" s="70" t="str">
        <f t="shared" si="4"/>
        <v/>
      </c>
      <c r="K14" s="67" t="str">
        <f>IFERROR(VLOOKUP(J14,'اختيار المقررات'!AU7:BP55,2,0),"")</f>
        <v/>
      </c>
      <c r="L14" s="492" t="str">
        <f>IFERROR(VLOOKUP(J14,'اختيار المقررات'!AU7:BP55,3,0),"")</f>
        <v/>
      </c>
      <c r="M14" s="492"/>
      <c r="N14" s="492"/>
      <c r="O14" s="492"/>
      <c r="P14" s="68" t="str">
        <f>IFERROR(VLOOKUP(J14,'اختيار المقررات'!AU7:BP55,4,0),"")</f>
        <v/>
      </c>
      <c r="Q14" s="69" t="str">
        <f>IFERROR(VLOOKUP(J14,'اختيار المقررات'!AU7:BP55,5,0),"")</f>
        <v/>
      </c>
      <c r="R14" s="71"/>
      <c r="S14" s="73"/>
      <c r="T14" s="73"/>
      <c r="U14" s="74"/>
      <c r="V14" s="1" t="str">
        <f>IFERROR(SMALL('اختيار المقررات'!$AL$8:$AL$56,'اختيار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63"/>
      <c r="AD14" s="163"/>
      <c r="AE14" s="450" t="str">
        <f t="shared" si="2"/>
        <v>نوع الثانوية:</v>
      </c>
      <c r="AF14" s="450"/>
      <c r="AG14" s="450"/>
      <c r="AH14" s="163"/>
      <c r="AI14" s="163"/>
    </row>
    <row r="15" spans="2:42" ht="19.8" customHeight="1" thickTop="1" thickBot="1" x14ac:dyDescent="0.35">
      <c r="B15" s="66" t="str">
        <f t="shared" si="3"/>
        <v/>
      </c>
      <c r="C15" s="67" t="str">
        <f>IFERROR(VLOOKUP(B15,'اختيار المقررات'!AU8:BP56,2,0),"")</f>
        <v/>
      </c>
      <c r="D15" s="492" t="str">
        <f>IFERROR(VLOOKUP(B15,'اختيار المقررات'!AU8:BP56,3,0),"")</f>
        <v/>
      </c>
      <c r="E15" s="492"/>
      <c r="F15" s="492"/>
      <c r="G15" s="492"/>
      <c r="H15" s="68" t="str">
        <f>IFERROR(VLOOKUP(B15,'اختيار المقررات'!AU8:BP56,4,0),"")</f>
        <v/>
      </c>
      <c r="I15" s="69" t="str">
        <f>IFERROR(VLOOKUP(B15,'اختيار المقررات'!AU8:BP56,5,0),"")</f>
        <v/>
      </c>
      <c r="J15" s="70" t="str">
        <f t="shared" si="4"/>
        <v/>
      </c>
      <c r="K15" s="67" t="str">
        <f>IFERROR(VLOOKUP(J15,'اختيار المقررات'!AU8:BP56,2,0),"")</f>
        <v/>
      </c>
      <c r="L15" s="492" t="str">
        <f>IFERROR(VLOOKUP(J15,'اختيار المقررات'!AU8:BP56,3,0),"")</f>
        <v/>
      </c>
      <c r="M15" s="492"/>
      <c r="N15" s="492"/>
      <c r="O15" s="492"/>
      <c r="P15" s="68" t="str">
        <f>IFERROR(VLOOKUP(J15,'اختيار المقررات'!AU8:BP56,4,0),"")</f>
        <v/>
      </c>
      <c r="Q15" s="69" t="str">
        <f>IFERROR(VLOOKUP(J15,'اختيار المقررات'!AU8:BP56,5,0),"")</f>
        <v/>
      </c>
      <c r="R15" s="71"/>
      <c r="S15" s="73"/>
      <c r="T15" s="73"/>
      <c r="U15" s="74"/>
      <c r="V15" s="1" t="str">
        <f>IFERROR(SMALL('اختيار المقررات'!$AL$8:$AL$56,'اختيار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63"/>
      <c r="AD15" s="163"/>
      <c r="AE15" s="450" t="str">
        <f t="shared" si="2"/>
        <v>محافظتها:</v>
      </c>
      <c r="AF15" s="450"/>
      <c r="AG15" s="450"/>
      <c r="AH15" s="163"/>
      <c r="AI15" s="163"/>
    </row>
    <row r="16" spans="2:42" ht="19.8" customHeight="1" thickTop="1" thickBot="1" x14ac:dyDescent="0.35">
      <c r="B16" s="66" t="str">
        <f t="shared" si="3"/>
        <v/>
      </c>
      <c r="C16" s="67" t="str">
        <f>IFERROR(VLOOKUP(B16,'اختيار المقررات'!AU9:BP57,2,0),"")</f>
        <v/>
      </c>
      <c r="D16" s="492" t="str">
        <f>IFERROR(VLOOKUP(B16,'اختيار المقررات'!AU9:BP57,3,0),"")</f>
        <v/>
      </c>
      <c r="E16" s="492"/>
      <c r="F16" s="492"/>
      <c r="G16" s="492"/>
      <c r="H16" s="68" t="str">
        <f>IFERROR(VLOOKUP(B16,'اختيار المقررات'!AU9:BP57,4,0),"")</f>
        <v/>
      </c>
      <c r="I16" s="69" t="str">
        <f>IFERROR(VLOOKUP(B16,'اختيار المقررات'!AU9:BP57,5,0),"")</f>
        <v/>
      </c>
      <c r="J16" s="70" t="str">
        <f t="shared" si="4"/>
        <v/>
      </c>
      <c r="K16" s="67" t="str">
        <f>IFERROR(VLOOKUP(J16,'اختيار المقررات'!AU9:BP57,2,0),"")</f>
        <v/>
      </c>
      <c r="L16" s="492" t="str">
        <f>IFERROR(VLOOKUP(J16,'اختيار المقررات'!AU9:BP57,3,0),"")</f>
        <v/>
      </c>
      <c r="M16" s="492"/>
      <c r="N16" s="492"/>
      <c r="O16" s="492"/>
      <c r="P16" s="68" t="str">
        <f>IFERROR(VLOOKUP(J16,'اختيار المقررات'!AU9:BP57,4,0),"")</f>
        <v/>
      </c>
      <c r="Q16" s="69" t="str">
        <f>IFERROR(VLOOKUP(J16,'اختيار المقررات'!AU9:BP57,5,0),"")</f>
        <v/>
      </c>
      <c r="R16" s="71"/>
      <c r="S16" s="73"/>
      <c r="T16" s="73"/>
      <c r="U16" s="74"/>
      <c r="V16" s="1" t="str">
        <f>IFERROR(SMALL('اختيار المقررات'!$AL$8:$AL$56,'اختيار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63"/>
      <c r="AD16" s="163"/>
      <c r="AE16" s="450" t="str">
        <f t="shared" si="2"/>
        <v>عامها:</v>
      </c>
      <c r="AF16" s="450"/>
      <c r="AG16" s="450"/>
      <c r="AH16" s="163"/>
      <c r="AI16" s="163"/>
    </row>
    <row r="17" spans="2:36" ht="19.8" customHeight="1" thickTop="1" thickBot="1" x14ac:dyDescent="0.35">
      <c r="B17" s="66" t="str">
        <f t="shared" si="3"/>
        <v/>
      </c>
      <c r="C17" s="67" t="str">
        <f>IFERROR(VLOOKUP(B17,'اختيار المقررات'!AU10:BP58,2,0),"")</f>
        <v/>
      </c>
      <c r="D17" s="492" t="str">
        <f>IFERROR(VLOOKUP(B17,'اختيار المقررات'!AU10:BP58,3,0),"")</f>
        <v/>
      </c>
      <c r="E17" s="492"/>
      <c r="F17" s="492"/>
      <c r="G17" s="492"/>
      <c r="H17" s="68" t="str">
        <f>IFERROR(VLOOKUP(B17,'اختيار المقررات'!AU10:BP58,4,0),"")</f>
        <v/>
      </c>
      <c r="I17" s="69" t="str">
        <f>IFERROR(VLOOKUP(B17,'اختيار المقررات'!AU10:BP58,5,0),"")</f>
        <v/>
      </c>
      <c r="J17" s="70" t="str">
        <f t="shared" si="4"/>
        <v/>
      </c>
      <c r="K17" s="67" t="str">
        <f>IFERROR(VLOOKUP(J17,'اختيار المقررات'!AU10:BP58,2,0),"")</f>
        <v/>
      </c>
      <c r="L17" s="492" t="str">
        <f>IFERROR(VLOOKUP(J17,'اختيار المقررات'!AU10:BP58,3,0),"")</f>
        <v/>
      </c>
      <c r="M17" s="492"/>
      <c r="N17" s="492"/>
      <c r="O17" s="492"/>
      <c r="P17" s="68" t="str">
        <f>IFERROR(VLOOKUP(J17,'اختيار المقررات'!AU10:BP58,4,0),"")</f>
        <v/>
      </c>
      <c r="Q17" s="69" t="str">
        <f>IFERROR(VLOOKUP(J17,'اختيار المقررات'!AU10:BP58,5,0),"")</f>
        <v/>
      </c>
      <c r="R17" s="71"/>
      <c r="S17" s="73"/>
      <c r="T17" s="73"/>
      <c r="U17" s="74"/>
      <c r="V17" s="1" t="str">
        <f>IFERROR(SMALL('اختيار المقررات'!$AL$8:$AL$56,'اختيار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63"/>
      <c r="AD17" s="163"/>
      <c r="AE17" s="450" t="str">
        <f t="shared" si="2"/>
        <v>الموبايل:</v>
      </c>
      <c r="AF17" s="450"/>
      <c r="AG17" s="450"/>
      <c r="AH17" s="163"/>
      <c r="AI17" s="163"/>
    </row>
    <row r="18" spans="2:36" s="75" customFormat="1" ht="19.8" customHeight="1" thickTop="1" thickBot="1" x14ac:dyDescent="0.35">
      <c r="B18" s="66" t="str">
        <f>IF($AJ$1&gt;0,"",V17)</f>
        <v/>
      </c>
      <c r="C18" s="67" t="str">
        <f>IFERROR(VLOOKUP(B18,'اختيار المقررات'!AU11:BP59,2,0),"")</f>
        <v/>
      </c>
      <c r="D18" s="492" t="str">
        <f>IFERROR(VLOOKUP(B18,'اختيار المقررات'!AU11:BP59,3,0),"")</f>
        <v/>
      </c>
      <c r="E18" s="492"/>
      <c r="F18" s="492"/>
      <c r="G18" s="492"/>
      <c r="H18" s="68" t="str">
        <f>IFERROR(VLOOKUP(B18,'اختيار المقررات'!AU11:BP59,4,0),"")</f>
        <v/>
      </c>
      <c r="I18" s="69" t="str">
        <f>IFERROR(VLOOKUP(B18,'اختيار المقررات'!AU11:BP59,5,0),"")</f>
        <v/>
      </c>
      <c r="J18" s="70" t="str">
        <f t="shared" si="4"/>
        <v/>
      </c>
      <c r="K18" s="67" t="str">
        <f>IFERROR(VLOOKUP(J18,'اختيار المقررات'!AU11:BP59,2,0),"")</f>
        <v/>
      </c>
      <c r="L18" s="492" t="str">
        <f>IFERROR(VLOOKUP(J18,'اختيار المقررات'!AU11:BP59,3,0),"")</f>
        <v/>
      </c>
      <c r="M18" s="492"/>
      <c r="N18" s="492"/>
      <c r="O18" s="492"/>
      <c r="P18" s="68" t="str">
        <f>IFERROR(VLOOKUP(J18,'اختيار المقررات'!AU11:BP59,4,0),"")</f>
        <v/>
      </c>
      <c r="Q18" s="69" t="str">
        <f>IFERROR(VLOOKUP(J18,'اختيار المقررات'!AU11:BP59,5,0),"")</f>
        <v/>
      </c>
      <c r="R18" s="71"/>
      <c r="S18" s="73"/>
      <c r="T18" s="73"/>
      <c r="U18" s="74"/>
      <c r="V18" s="1" t="str">
        <f>IFERROR(SMALL('اختيار المقررات'!$AL$8:$AL$56,'اختيار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163"/>
      <c r="AD18" s="163"/>
      <c r="AE18" s="450" t="str">
        <f t="shared" si="2"/>
        <v>الهاتف:</v>
      </c>
      <c r="AF18" s="450"/>
      <c r="AG18" s="450"/>
      <c r="AH18" s="163"/>
      <c r="AI18" s="163"/>
      <c r="AJ18" s="1"/>
    </row>
    <row r="19" spans="2:36" s="75" customFormat="1" ht="19.8" customHeight="1" thickTop="1" thickBot="1" x14ac:dyDescent="0.35">
      <c r="B19" s="66"/>
      <c r="C19" s="67"/>
      <c r="D19" s="492"/>
      <c r="E19" s="492"/>
      <c r="F19" s="492"/>
      <c r="G19" s="492"/>
      <c r="H19" s="68"/>
      <c r="I19" s="69"/>
      <c r="J19" s="70"/>
      <c r="K19" s="67"/>
      <c r="L19" s="492"/>
      <c r="M19" s="492"/>
      <c r="N19" s="492"/>
      <c r="O19" s="492"/>
      <c r="P19" s="68"/>
      <c r="Q19" s="69"/>
      <c r="R19" s="71"/>
      <c r="S19" s="76"/>
      <c r="T19" s="76"/>
      <c r="U19" s="48"/>
      <c r="V19" s="1" t="str">
        <f>IFERROR(SMALL('اختيار المقررات'!$AL$8:$AL$56,'اختيار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163"/>
      <c r="AD19" s="163"/>
      <c r="AE19" s="450" t="str">
        <f t="shared" si="2"/>
        <v>العنوان :</v>
      </c>
      <c r="AF19" s="450"/>
      <c r="AG19" s="450"/>
      <c r="AH19" s="163"/>
      <c r="AI19" s="163"/>
      <c r="AJ19" s="1"/>
    </row>
    <row r="20" spans="2:36" s="75" customFormat="1" ht="16.5" customHeight="1" thickTop="1" thickBot="1" x14ac:dyDescent="0.35">
      <c r="B20" s="66"/>
      <c r="C20" s="71"/>
      <c r="D20" s="71"/>
      <c r="E20" s="71"/>
      <c r="F20" s="71"/>
      <c r="G20" s="71"/>
      <c r="H20" s="48"/>
      <c r="I20" s="48"/>
      <c r="J20" s="70"/>
      <c r="K20" s="71"/>
      <c r="L20" s="71"/>
      <c r="M20" s="71"/>
      <c r="N20" s="71"/>
      <c r="O20" s="71"/>
      <c r="P20" s="48"/>
      <c r="Q20" s="48"/>
      <c r="R20" s="71"/>
      <c r="S20" s="76"/>
      <c r="T20" s="76"/>
      <c r="U20" s="48"/>
      <c r="V20" s="1" t="str">
        <f>IFERROR(SMALL('اختيار المقررات'!$AL$8:$AL$56,'اختيار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163"/>
      <c r="AD20" s="163"/>
      <c r="AE20" s="450" t="str">
        <f t="shared" si="2"/>
        <v/>
      </c>
      <c r="AF20" s="450"/>
      <c r="AG20" s="450"/>
      <c r="AH20" s="163"/>
      <c r="AI20" s="163"/>
      <c r="AJ20" s="1"/>
    </row>
    <row r="21" spans="2:36" ht="16.5" customHeight="1" thickTop="1" thickBot="1" x14ac:dyDescent="0.35">
      <c r="B21" s="513" t="s">
        <v>246</v>
      </c>
      <c r="C21" s="514"/>
      <c r="D21" s="514"/>
      <c r="E21" s="514"/>
      <c r="F21" s="198">
        <f>'اختيار المقررات'!AD25</f>
        <v>0</v>
      </c>
      <c r="G21" s="514" t="s">
        <v>247</v>
      </c>
      <c r="H21" s="514"/>
      <c r="I21" s="514"/>
      <c r="J21" s="514"/>
      <c r="K21" s="468">
        <f>'اختيار المقررات'!AD26</f>
        <v>0</v>
      </c>
      <c r="L21" s="468"/>
      <c r="M21" s="514" t="s">
        <v>248</v>
      </c>
      <c r="N21" s="514"/>
      <c r="O21" s="514"/>
      <c r="P21" s="514"/>
      <c r="Q21" s="468">
        <f>'اختيار المقررات'!AD27</f>
        <v>0</v>
      </c>
      <c r="R21" s="469"/>
      <c r="S21" s="77"/>
      <c r="V21" s="1" t="str">
        <f>IFERROR(SMALL('اختيار المقررات'!$AL$8:$AL$56,'اختيار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63"/>
      <c r="AD21" s="163"/>
      <c r="AE21" s="450" t="str">
        <f t="shared" si="2"/>
        <v/>
      </c>
      <c r="AF21" s="450"/>
      <c r="AG21" s="450"/>
      <c r="AH21" s="163"/>
      <c r="AI21" s="163"/>
    </row>
    <row r="22" spans="2:36" ht="15" thickTop="1" x14ac:dyDescent="0.3">
      <c r="B22" s="515" t="s">
        <v>241</v>
      </c>
      <c r="C22" s="516"/>
      <c r="D22" s="516"/>
      <c r="E22" s="517">
        <f>'اختيار المقررات'!F5</f>
        <v>0</v>
      </c>
      <c r="F22" s="517"/>
      <c r="G22" s="517"/>
      <c r="H22" s="517"/>
      <c r="I22" s="518"/>
      <c r="J22" s="165" t="s">
        <v>62</v>
      </c>
      <c r="K22" s="435" t="e">
        <f>'اختيار المقررات'!Q5</f>
        <v>#N/A</v>
      </c>
      <c r="L22" s="435"/>
      <c r="M22" s="204" t="s">
        <v>0</v>
      </c>
      <c r="N22" s="480" t="e">
        <f>'اختيار المقررات'!W5</f>
        <v>#N/A</v>
      </c>
      <c r="O22" s="480"/>
      <c r="P22" s="519" t="e">
        <f>'اختيار المقررات'!Y28</f>
        <v>#N/A</v>
      </c>
      <c r="Q22" s="519"/>
      <c r="R22" s="520"/>
      <c r="V22" s="1" t="str">
        <f>IFERROR(SMALL('اختيار المقررات'!$AL$8:$AL$56,'اختيار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63"/>
      <c r="AD22" s="163"/>
      <c r="AE22" s="450" t="str">
        <f t="shared" si="2"/>
        <v/>
      </c>
      <c r="AF22" s="450"/>
      <c r="AG22" s="450"/>
      <c r="AH22" s="163"/>
      <c r="AI22" s="163"/>
    </row>
    <row r="23" spans="2:36" ht="15.75" customHeight="1" x14ac:dyDescent="0.3">
      <c r="B23" s="425" t="s">
        <v>245</v>
      </c>
      <c r="C23" s="426"/>
      <c r="D23" s="426"/>
      <c r="E23" s="470" t="e">
        <f>'اختيار المقررات'!N25</f>
        <v>#N/A</v>
      </c>
      <c r="F23" s="470"/>
      <c r="G23" s="471"/>
      <c r="H23" s="451" t="s">
        <v>1200</v>
      </c>
      <c r="I23" s="452"/>
      <c r="J23" s="453" t="e">
        <f>'اختيار المقررات'!V25</f>
        <v>#N/A</v>
      </c>
      <c r="K23" s="453"/>
      <c r="L23" s="454"/>
      <c r="M23" s="455" t="s">
        <v>924</v>
      </c>
      <c r="N23" s="455"/>
      <c r="O23" s="455" t="s">
        <v>925</v>
      </c>
      <c r="P23" s="455"/>
      <c r="Q23" s="455" t="s">
        <v>1139</v>
      </c>
      <c r="R23" s="455"/>
      <c r="V23" s="1" t="str">
        <f>IFERROR(SMALL('اختيار المقررات'!$AL$8:$AL$56,'اختيار المقررات'!AM20),"")</f>
        <v/>
      </c>
    </row>
    <row r="24" spans="2:36" ht="14.4" x14ac:dyDescent="0.3">
      <c r="B24" s="425" t="s">
        <v>926</v>
      </c>
      <c r="C24" s="426"/>
      <c r="D24" s="426"/>
      <c r="E24" s="427" t="e">
        <f>'اختيار المقررات'!N27</f>
        <v>#N/A</v>
      </c>
      <c r="F24" s="427"/>
      <c r="G24" s="428"/>
      <c r="H24" s="456" t="s">
        <v>25</v>
      </c>
      <c r="I24" s="457"/>
      <c r="J24" s="427" t="e">
        <f>'اختيار المقررات'!N26</f>
        <v>#N/A</v>
      </c>
      <c r="K24" s="427"/>
      <c r="L24" s="428"/>
      <c r="M24" s="455"/>
      <c r="N24" s="455"/>
      <c r="O24" s="455"/>
      <c r="P24" s="455"/>
      <c r="Q24" s="455"/>
      <c r="R24" s="455"/>
      <c r="V24" s="1" t="str">
        <f>IFERROR(SMALL('اختيار المقررات'!$AL$8:$AL$56,'اختيار المقررات'!AM21),"")</f>
        <v/>
      </c>
    </row>
    <row r="25" spans="2:36" ht="14.4" x14ac:dyDescent="0.3">
      <c r="B25" s="425" t="s">
        <v>920</v>
      </c>
      <c r="C25" s="426"/>
      <c r="D25" s="426"/>
      <c r="E25" s="427" t="e">
        <f>'اختيار المقررات'!N28</f>
        <v>#N/A</v>
      </c>
      <c r="F25" s="427"/>
      <c r="G25" s="428"/>
      <c r="H25" s="458" t="s">
        <v>20</v>
      </c>
      <c r="I25" s="459"/>
      <c r="J25" s="435" t="str">
        <f>'اختيار المقررات'!V28</f>
        <v>لا</v>
      </c>
      <c r="K25" s="435"/>
      <c r="L25" s="436"/>
      <c r="M25" s="455"/>
      <c r="N25" s="455"/>
      <c r="O25" s="455"/>
      <c r="P25" s="455"/>
      <c r="Q25" s="455"/>
      <c r="R25" s="455"/>
    </row>
    <row r="26" spans="2:36" ht="14.4" x14ac:dyDescent="0.3">
      <c r="B26" s="448" t="s">
        <v>23</v>
      </c>
      <c r="C26" s="449"/>
      <c r="D26" s="449"/>
      <c r="E26" s="437" t="e">
        <f>'اختيار المقررات'!N29</f>
        <v>#N/A</v>
      </c>
      <c r="F26" s="437"/>
      <c r="G26" s="437"/>
      <c r="H26" s="437"/>
      <c r="I26" s="437"/>
      <c r="J26" s="437"/>
      <c r="K26" s="437"/>
      <c r="L26" s="438"/>
      <c r="M26" s="455"/>
      <c r="N26" s="455"/>
      <c r="O26" s="455"/>
      <c r="P26" s="455"/>
      <c r="Q26" s="455"/>
      <c r="R26" s="455"/>
    </row>
    <row r="27" spans="2:36" ht="14.4" x14ac:dyDescent="0.3">
      <c r="B27" s="460" t="str">
        <f>'اختيار المقررات'!C25</f>
        <v>منقطع عن التسجيل في</v>
      </c>
      <c r="C27" s="461"/>
      <c r="D27" s="461"/>
      <c r="E27" s="461"/>
      <c r="F27" s="461"/>
      <c r="G27" s="461"/>
      <c r="H27" s="461"/>
      <c r="I27" s="461"/>
      <c r="J27" s="461"/>
      <c r="K27" s="461"/>
      <c r="L27" s="462"/>
      <c r="M27" s="455"/>
      <c r="N27" s="455"/>
      <c r="O27" s="455"/>
      <c r="P27" s="455"/>
      <c r="Q27" s="455"/>
      <c r="R27" s="455"/>
    </row>
    <row r="28" spans="2:36" ht="14.4" x14ac:dyDescent="0.3">
      <c r="B28" s="463" t="str">
        <f>'اختيار المقررات'!C26</f>
        <v/>
      </c>
      <c r="C28" s="464"/>
      <c r="D28" s="464"/>
      <c r="E28" s="464"/>
      <c r="F28" s="464"/>
      <c r="G28" s="464" t="str">
        <f>'اختيار المقررات'!C27</f>
        <v/>
      </c>
      <c r="H28" s="464"/>
      <c r="I28" s="464"/>
      <c r="J28" s="464"/>
      <c r="K28" s="464"/>
      <c r="L28" s="465"/>
      <c r="M28" s="455"/>
      <c r="N28" s="455"/>
      <c r="O28" s="455"/>
      <c r="P28" s="455"/>
      <c r="Q28" s="455"/>
      <c r="R28" s="455"/>
      <c r="V28" s="1" t="str">
        <f>IFERROR(SMALL('اختيار المقررات'!$U$10:$U$30,'اختيار المقررات'!V39),"")</f>
        <v/>
      </c>
    </row>
    <row r="29" spans="2:36" ht="15" customHeight="1" x14ac:dyDescent="0.3">
      <c r="B29" s="463" t="str">
        <f>'اختيار المقررات'!C28</f>
        <v/>
      </c>
      <c r="C29" s="464"/>
      <c r="D29" s="464"/>
      <c r="E29" s="464"/>
      <c r="F29" s="464"/>
      <c r="G29" s="464" t="str">
        <f>'اختيار المقررات'!C29</f>
        <v/>
      </c>
      <c r="H29" s="464"/>
      <c r="I29" s="464"/>
      <c r="J29" s="464"/>
      <c r="K29" s="464"/>
      <c r="L29" s="465"/>
      <c r="M29" s="455"/>
      <c r="N29" s="455"/>
      <c r="O29" s="455"/>
      <c r="P29" s="455"/>
      <c r="Q29" s="455"/>
      <c r="R29" s="455"/>
      <c r="V29" s="1" t="str">
        <f>IFERROR(SMALL('اختيار المقررات'!$U$10:$U$30,'اختيار المقررات'!V41),"")</f>
        <v/>
      </c>
    </row>
    <row r="30" spans="2:36" ht="16.5" customHeight="1" x14ac:dyDescent="0.3">
      <c r="B30" s="472" t="str">
        <f>'اختيار المقررات'!C30</f>
        <v/>
      </c>
      <c r="C30" s="466"/>
      <c r="D30" s="466"/>
      <c r="E30" s="466"/>
      <c r="F30" s="466"/>
      <c r="G30" s="466"/>
      <c r="H30" s="466"/>
      <c r="I30" s="466"/>
      <c r="J30" s="466"/>
      <c r="K30" s="466"/>
      <c r="L30" s="467"/>
      <c r="M30" s="455"/>
      <c r="N30" s="455"/>
      <c r="O30" s="455"/>
      <c r="P30" s="455"/>
      <c r="Q30" s="455"/>
      <c r="R30" s="455"/>
      <c r="V30" s="1" t="str">
        <f>IFERROR(SMALL('اختيار المقررات'!$U$10:$U$30,'اختيار المقررات'!V42),"")</f>
        <v/>
      </c>
    </row>
    <row r="31" spans="2:36" ht="15" customHeight="1" x14ac:dyDescent="0.3">
      <c r="B31" s="445" t="s">
        <v>1140</v>
      </c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7"/>
      <c r="V31" s="1" t="str">
        <f>IFERROR(SMALL('اختيار المقررات'!$U$10:$U$30,'اختيار المقررات'!V30),"")</f>
        <v/>
      </c>
    </row>
    <row r="32" spans="2:36" ht="24" customHeight="1" x14ac:dyDescent="0.3">
      <c r="B32" s="444" t="s">
        <v>30</v>
      </c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</row>
    <row r="33" spans="2:18" ht="24" customHeight="1" x14ac:dyDescent="0.3">
      <c r="B33" s="424" t="s">
        <v>31</v>
      </c>
      <c r="C33" s="424"/>
      <c r="D33" s="424"/>
      <c r="E33" s="424"/>
      <c r="F33" s="439" t="e">
        <f>'اختيار المقررات'!V29</f>
        <v>#N/A</v>
      </c>
      <c r="G33" s="439"/>
      <c r="H33" s="440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3" s="440"/>
      <c r="J33" s="440"/>
      <c r="K33" s="440"/>
      <c r="L33" s="440"/>
      <c r="M33" s="440"/>
      <c r="N33" s="440"/>
      <c r="O33" s="440"/>
      <c r="P33" s="440"/>
      <c r="Q33" s="440"/>
      <c r="R33" s="440"/>
    </row>
    <row r="34" spans="2:18" ht="24" customHeight="1" x14ac:dyDescent="0.3">
      <c r="B34" s="424" t="str">
        <f>IF(D4="أنثى","رقمها الامتحاني","رقمه الامتحاني")</f>
        <v>رقمه الامتحاني</v>
      </c>
      <c r="C34" s="424"/>
      <c r="D34" s="424"/>
      <c r="E34" s="430">
        <f>D2</f>
        <v>0</v>
      </c>
      <c r="F34" s="430"/>
      <c r="G34" s="441" t="s">
        <v>32</v>
      </c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</row>
    <row r="35" spans="2:18" ht="11.4" customHeight="1" x14ac:dyDescent="0.3">
      <c r="B35" s="144"/>
      <c r="C35" s="205"/>
      <c r="D35" s="442"/>
      <c r="E35" s="442"/>
      <c r="F35" s="442"/>
      <c r="G35" s="442"/>
      <c r="H35" s="442"/>
      <c r="I35" s="145"/>
      <c r="J35" s="145"/>
      <c r="K35" s="144"/>
      <c r="L35" s="205"/>
      <c r="M35" s="442"/>
      <c r="N35" s="442"/>
      <c r="O35" s="442"/>
      <c r="P35" s="442"/>
      <c r="Q35" s="145"/>
      <c r="R35" s="145"/>
    </row>
    <row r="36" spans="2:18" ht="24" customHeight="1" x14ac:dyDescent="0.4">
      <c r="B36" s="443" t="s">
        <v>26</v>
      </c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2:18" ht="24" customHeight="1" x14ac:dyDescent="0.3">
      <c r="B37" s="444" t="s">
        <v>30</v>
      </c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</row>
    <row r="38" spans="2:18" ht="24" customHeight="1" x14ac:dyDescent="0.3">
      <c r="B38" s="429" t="s">
        <v>31</v>
      </c>
      <c r="C38" s="429"/>
      <c r="D38" s="429"/>
      <c r="E38" s="429"/>
      <c r="F38" s="430" t="e">
        <f>'اختيار المقررات'!AC29</f>
        <v>#N/A</v>
      </c>
      <c r="G38" s="430"/>
      <c r="H38" s="431" t="str">
        <f>H33</f>
        <v xml:space="preserve">ليرة سورية فقط لا غير من الطالب </v>
      </c>
      <c r="I38" s="431"/>
      <c r="J38" s="431"/>
      <c r="K38" s="431"/>
      <c r="L38" s="431"/>
      <c r="M38" s="431"/>
      <c r="N38" s="431"/>
      <c r="O38" s="431"/>
      <c r="P38" s="431"/>
      <c r="Q38" s="431"/>
      <c r="R38" s="431"/>
    </row>
    <row r="39" spans="2:18" ht="24" customHeight="1" x14ac:dyDescent="0.3">
      <c r="B39" s="432" t="str">
        <f>B34</f>
        <v>رقمه الامتحاني</v>
      </c>
      <c r="C39" s="432"/>
      <c r="D39" s="432"/>
      <c r="E39" s="433">
        <f>E34</f>
        <v>0</v>
      </c>
      <c r="F39" s="433"/>
      <c r="G39" s="434" t="str">
        <f>G34</f>
        <v xml:space="preserve">وتحويله إلى حساب التعليم المفتوح رقم ck1-10173186 وتسليم إشعار القبض إلى صاحب العلاقة  </v>
      </c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</row>
    <row r="40" spans="2:18" ht="15.75" customHeight="1" x14ac:dyDescent="0.3"/>
    <row r="41" spans="2:18" ht="22.5" customHeight="1" x14ac:dyDescent="0.3">
      <c r="E41" s="1"/>
      <c r="I41" s="78"/>
      <c r="M41" s="1"/>
      <c r="P41" s="78"/>
    </row>
    <row r="42" spans="2:18" ht="22.5" customHeight="1" x14ac:dyDescent="0.3">
      <c r="C42" s="166"/>
      <c r="D42" s="166"/>
      <c r="E42" s="166"/>
      <c r="F42" s="166"/>
      <c r="G42" s="166"/>
      <c r="I42" s="78"/>
      <c r="J42" s="78"/>
      <c r="K42" s="78"/>
      <c r="L42" s="78"/>
      <c r="P42" s="78"/>
      <c r="Q42" s="78"/>
      <c r="R42" s="78"/>
    </row>
    <row r="43" spans="2:18" ht="26.25" customHeight="1" x14ac:dyDescent="0.3">
      <c r="C43" s="166"/>
      <c r="D43" s="166"/>
      <c r="E43" s="166"/>
      <c r="F43" s="166"/>
      <c r="G43" s="166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</row>
    <row r="44" spans="2:18" ht="14.4" x14ac:dyDescent="0.3">
      <c r="C44" s="166"/>
      <c r="D44" s="166"/>
      <c r="E44" s="166"/>
      <c r="F44" s="166"/>
      <c r="G44" s="166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</row>
  </sheetData>
  <sheetProtection algorithmName="SHA-512" hashValue="ETVaiODF+cs8Ux4NOrB+Llws+2+rIqL2JrmePVDXw+q66Ce5kZ6UVpUWfG45ZRf/nx2bEGWa1/F6twmF4KYPqA==" saltValue="9zR+7zKu7m+uv4loG3vT4w==" spinCount="100000" sheet="1" selectLockedCells="1" selectUnlockedCells="1"/>
  <mergeCells count="134">
    <mergeCell ref="D18:G18"/>
    <mergeCell ref="L18:O18"/>
    <mergeCell ref="D19:G19"/>
    <mergeCell ref="L19:O19"/>
    <mergeCell ref="B21:E21"/>
    <mergeCell ref="N22:O22"/>
    <mergeCell ref="G21:J21"/>
    <mergeCell ref="K21:L21"/>
    <mergeCell ref="M21:P21"/>
    <mergeCell ref="B22:D22"/>
    <mergeCell ref="E22:I22"/>
    <mergeCell ref="K22:L22"/>
    <mergeCell ref="P22:R22"/>
    <mergeCell ref="D17:G17"/>
    <mergeCell ref="L17:O17"/>
    <mergeCell ref="D12:G12"/>
    <mergeCell ref="L12:O12"/>
    <mergeCell ref="F5:G5"/>
    <mergeCell ref="H5:I5"/>
    <mergeCell ref="K5:M5"/>
    <mergeCell ref="D13:G13"/>
    <mergeCell ref="L13:O13"/>
    <mergeCell ref="D11:G11"/>
    <mergeCell ref="L11:O11"/>
    <mergeCell ref="D15:G15"/>
    <mergeCell ref="L15:O15"/>
    <mergeCell ref="D16:G16"/>
    <mergeCell ref="L16:O16"/>
    <mergeCell ref="F1:R1"/>
    <mergeCell ref="D14:G14"/>
    <mergeCell ref="L14:O14"/>
    <mergeCell ref="N5:O5"/>
    <mergeCell ref="N6:O6"/>
    <mergeCell ref="P2:R2"/>
    <mergeCell ref="F3:G3"/>
    <mergeCell ref="H3:I3"/>
    <mergeCell ref="B8:R10"/>
    <mergeCell ref="B5:C5"/>
    <mergeCell ref="P6:R6"/>
    <mergeCell ref="B7:C7"/>
    <mergeCell ref="B6:C6"/>
    <mergeCell ref="P5:R5"/>
    <mergeCell ref="D7:E7"/>
    <mergeCell ref="F7:G7"/>
    <mergeCell ref="H7:I7"/>
    <mergeCell ref="K7:R7"/>
    <mergeCell ref="K2:L2"/>
    <mergeCell ref="Q3:R3"/>
    <mergeCell ref="J3:L3"/>
    <mergeCell ref="B4:C4"/>
    <mergeCell ref="N4:P4"/>
    <mergeCell ref="Q4:R4"/>
    <mergeCell ref="AD1:AH2"/>
    <mergeCell ref="AE3:AG3"/>
    <mergeCell ref="AE4:AG4"/>
    <mergeCell ref="AE5:AG5"/>
    <mergeCell ref="AE6:AG6"/>
    <mergeCell ref="AE7:AG7"/>
    <mergeCell ref="D6:E6"/>
    <mergeCell ref="F6:G6"/>
    <mergeCell ref="H6:I6"/>
    <mergeCell ref="K6:M6"/>
    <mergeCell ref="D4:E4"/>
    <mergeCell ref="F4:G4"/>
    <mergeCell ref="H4:I4"/>
    <mergeCell ref="K4:M4"/>
    <mergeCell ref="D5:E5"/>
    <mergeCell ref="B1:E1"/>
    <mergeCell ref="B2:C2"/>
    <mergeCell ref="D2:E2"/>
    <mergeCell ref="F2:G2"/>
    <mergeCell ref="H2:J2"/>
    <mergeCell ref="M2:N2"/>
    <mergeCell ref="B3:C3"/>
    <mergeCell ref="D3:E3"/>
    <mergeCell ref="N3:P3"/>
    <mergeCell ref="Q23:R30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B32:R32"/>
    <mergeCell ref="AE17:AG17"/>
    <mergeCell ref="AE18:AG18"/>
    <mergeCell ref="AE19:AG19"/>
    <mergeCell ref="AE20:AG20"/>
    <mergeCell ref="AE21:AG21"/>
    <mergeCell ref="AE22:AG22"/>
    <mergeCell ref="H23:I23"/>
    <mergeCell ref="J23:L23"/>
    <mergeCell ref="M23:N30"/>
    <mergeCell ref="H24:I24"/>
    <mergeCell ref="J24:L24"/>
    <mergeCell ref="H25:I25"/>
    <mergeCell ref="B27:L27"/>
    <mergeCell ref="B28:F28"/>
    <mergeCell ref="G28:L28"/>
    <mergeCell ref="G29:L29"/>
    <mergeCell ref="G30:L30"/>
    <mergeCell ref="Q21:R21"/>
    <mergeCell ref="B23:D23"/>
    <mergeCell ref="E23:G23"/>
    <mergeCell ref="B29:F29"/>
    <mergeCell ref="B30:F30"/>
    <mergeCell ref="O23:P30"/>
    <mergeCell ref="B33:E33"/>
    <mergeCell ref="B24:D24"/>
    <mergeCell ref="E24:G24"/>
    <mergeCell ref="B25:D25"/>
    <mergeCell ref="B38:E38"/>
    <mergeCell ref="F38:G38"/>
    <mergeCell ref="H38:R38"/>
    <mergeCell ref="B39:D39"/>
    <mergeCell ref="E39:F39"/>
    <mergeCell ref="G39:R39"/>
    <mergeCell ref="J25:L25"/>
    <mergeCell ref="E26:L26"/>
    <mergeCell ref="F33:G33"/>
    <mergeCell ref="H33:R33"/>
    <mergeCell ref="B34:D34"/>
    <mergeCell ref="E34:F34"/>
    <mergeCell ref="G34:R34"/>
    <mergeCell ref="D35:H35"/>
    <mergeCell ref="M35:P35"/>
    <mergeCell ref="B36:R36"/>
    <mergeCell ref="B37:R37"/>
    <mergeCell ref="B31:R31"/>
    <mergeCell ref="E25:G25"/>
    <mergeCell ref="B26:D26"/>
  </mergeCells>
  <conditionalFormatting sqref="C11:Q19">
    <cfRule type="expression" dxfId="33" priority="30">
      <formula>$C$12=""</formula>
    </cfRule>
  </conditionalFormatting>
  <conditionalFormatting sqref="C13:I19">
    <cfRule type="expression" dxfId="32" priority="29">
      <formula>$C$13=""</formula>
    </cfRule>
  </conditionalFormatting>
  <conditionalFormatting sqref="C14:I19">
    <cfRule type="expression" dxfId="31" priority="28">
      <formula>$C$14=""</formula>
    </cfRule>
  </conditionalFormatting>
  <conditionalFormatting sqref="C15:I19">
    <cfRule type="expression" dxfId="30" priority="27">
      <formula>$C$15=""</formula>
    </cfRule>
  </conditionalFormatting>
  <conditionalFormatting sqref="C16:I19">
    <cfRule type="expression" dxfId="29" priority="26">
      <formula>$C$16=""</formula>
    </cfRule>
  </conditionalFormatting>
  <conditionalFormatting sqref="C17:I19">
    <cfRule type="expression" dxfId="28" priority="25">
      <formula>$C$17=""</formula>
    </cfRule>
  </conditionalFormatting>
  <conditionalFormatting sqref="C18:I19">
    <cfRule type="expression" dxfId="27" priority="24">
      <formula>$C$18=""</formula>
    </cfRule>
  </conditionalFormatting>
  <conditionalFormatting sqref="C19:I19">
    <cfRule type="expression" dxfId="26" priority="23">
      <formula>$C$19=""</formula>
    </cfRule>
  </conditionalFormatting>
  <conditionalFormatting sqref="K11:Q19">
    <cfRule type="expression" dxfId="25" priority="22">
      <formula>$K$12=""</formula>
    </cfRule>
  </conditionalFormatting>
  <conditionalFormatting sqref="K13:Q19">
    <cfRule type="expression" dxfId="24" priority="21">
      <formula>$K$13=""</formula>
    </cfRule>
  </conditionalFormatting>
  <conditionalFormatting sqref="K14:Q19">
    <cfRule type="expression" dxfId="23" priority="20">
      <formula>$K$14=""</formula>
    </cfRule>
  </conditionalFormatting>
  <conditionalFormatting sqref="K15:Q19">
    <cfRule type="expression" dxfId="22" priority="19">
      <formula>$K$15=""</formula>
    </cfRule>
  </conditionalFormatting>
  <conditionalFormatting sqref="K16:Q19">
    <cfRule type="expression" dxfId="21" priority="18">
      <formula>$K$16=""</formula>
    </cfRule>
  </conditionalFormatting>
  <conditionalFormatting sqref="K17:Q19">
    <cfRule type="expression" dxfId="20" priority="17">
      <formula>$K$17=""</formula>
    </cfRule>
  </conditionalFormatting>
  <conditionalFormatting sqref="K18:Q19">
    <cfRule type="expression" dxfId="19" priority="16">
      <formula>$K$18=""</formula>
    </cfRule>
  </conditionalFormatting>
  <conditionalFormatting sqref="K19:Q19">
    <cfRule type="expression" dxfId="18" priority="15">
      <formula>$K$19=""</formula>
    </cfRule>
  </conditionalFormatting>
  <conditionalFormatting sqref="AE3:AE22">
    <cfRule type="expression" dxfId="17" priority="8">
      <formula>AE3&lt;&gt;""</formula>
    </cfRule>
  </conditionalFormatting>
  <conditionalFormatting sqref="AC1">
    <cfRule type="expression" dxfId="16" priority="7">
      <formula>AC1&lt;&gt;""</formula>
    </cfRule>
  </conditionalFormatting>
  <conditionalFormatting sqref="AD1:AH2">
    <cfRule type="expression" dxfId="15" priority="6">
      <formula>$AD$1&lt;&gt;""</formula>
    </cfRule>
  </conditionalFormatting>
  <conditionalFormatting sqref="B35:R35">
    <cfRule type="expression" dxfId="14" priority="3">
      <formula>#REF!="لا"</formula>
    </cfRule>
  </conditionalFormatting>
  <conditionalFormatting sqref="B39:R39 B38:H38 B36:R37">
    <cfRule type="expression" dxfId="13" priority="4">
      <formula>$K$25="لا"</formula>
    </cfRule>
  </conditionalFormatting>
  <conditionalFormatting sqref="C43:R44">
    <cfRule type="expression" dxfId="12" priority="5">
      <formula>$K$26="لا"</formula>
    </cfRule>
  </conditionalFormatting>
  <conditionalFormatting sqref="B32:R32">
    <cfRule type="expression" dxfId="11" priority="2">
      <formula>$K$25="لا"</formula>
    </cfRule>
  </conditionalFormatting>
  <conditionalFormatting sqref="B36:R39">
    <cfRule type="expression" dxfId="10" priority="1">
      <formula>$J$25="لا"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X5"/>
  <sheetViews>
    <sheetView showGridLines="0" rightToLeft="1" topLeftCell="DD1" zoomScale="98" zoomScaleNormal="98" workbookViewId="0">
      <pane ySplit="4" topLeftCell="A5" activePane="bottomLeft" state="frozen"/>
      <selection pane="bottomLeft" activeCell="DU5" sqref="DU5"/>
    </sheetView>
  </sheetViews>
  <sheetFormatPr defaultColWidth="9" defaultRowHeight="14.4" x14ac:dyDescent="0.3"/>
  <cols>
    <col min="1" max="1" width="13.88671875" style="33" customWidth="1"/>
    <col min="2" max="2" width="10.88671875" style="33" bestFit="1" customWidth="1"/>
    <col min="3" max="4" width="9" style="33"/>
    <col min="5" max="5" width="10.109375" style="33" bestFit="1" customWidth="1"/>
    <col min="6" max="6" width="11.44140625" style="242" bestFit="1" customWidth="1"/>
    <col min="7" max="7" width="11.44140625" style="242" customWidth="1"/>
    <col min="8" max="8" width="13.44140625" style="33" customWidth="1"/>
    <col min="9" max="9" width="10.44140625" style="33" bestFit="1" customWidth="1"/>
    <col min="10" max="10" width="11.6640625" style="33" bestFit="1" customWidth="1"/>
    <col min="11" max="11" width="21.88671875" style="33" customWidth="1"/>
    <col min="12" max="12" width="24.44140625" style="33" customWidth="1"/>
    <col min="13" max="13" width="17.6640625" style="33" customWidth="1"/>
    <col min="14" max="14" width="20.109375" style="33" customWidth="1"/>
    <col min="15" max="15" width="31.6640625" style="33" customWidth="1"/>
    <col min="16" max="17" width="14.6640625" style="33" customWidth="1"/>
    <col min="18" max="18" width="19.109375" style="33" customWidth="1"/>
    <col min="19" max="19" width="14.109375" style="33" customWidth="1"/>
    <col min="20" max="20" width="6.88671875" style="33" bestFit="1" customWidth="1"/>
    <col min="21" max="48" width="4.44140625" style="33" customWidth="1"/>
    <col min="49" max="49" width="4" style="33" customWidth="1"/>
    <col min="50" max="58" width="4.44140625" style="33" customWidth="1"/>
    <col min="59" max="59" width="4.21875" style="33" customWidth="1"/>
    <col min="60" max="99" width="4.44140625" style="33" customWidth="1"/>
    <col min="100" max="100" width="9.109375" style="33" bestFit="1" customWidth="1"/>
    <col min="101" max="101" width="11.44140625" style="33" bestFit="1" customWidth="1"/>
    <col min="102" max="102" width="9.109375" style="33" bestFit="1" customWidth="1"/>
    <col min="103" max="103" width="9.109375" style="33" customWidth="1"/>
    <col min="104" max="105" width="9" style="33"/>
    <col min="106" max="106" width="10.109375" style="33" bestFit="1" customWidth="1"/>
    <col min="107" max="107" width="10.109375" style="33" customWidth="1"/>
    <col min="108" max="108" width="11.44140625" style="33" bestFit="1" customWidth="1"/>
    <col min="109" max="109" width="10.6640625" style="33" bestFit="1" customWidth="1"/>
    <col min="110" max="110" width="13.44140625" style="33" bestFit="1" customWidth="1"/>
    <col min="111" max="111" width="9.21875" style="33" bestFit="1" customWidth="1"/>
    <col min="112" max="112" width="9.21875" style="33" customWidth="1"/>
    <col min="113" max="113" width="6.5546875" style="33" bestFit="1" customWidth="1"/>
    <col min="114" max="117" width="9" style="33"/>
    <col min="118" max="118" width="12.44140625" style="33" bestFit="1" customWidth="1"/>
    <col min="119" max="119" width="13.5546875" style="33" bestFit="1" customWidth="1"/>
    <col min="120" max="16384" width="9" style="33"/>
  </cols>
  <sheetData>
    <row r="1" spans="1:128" s="209" customFormat="1" ht="18.600000000000001" thickBot="1" x14ac:dyDescent="0.35">
      <c r="A1" s="547"/>
      <c r="B1" s="548">
        <v>9999</v>
      </c>
      <c r="C1" s="549" t="s">
        <v>33</v>
      </c>
      <c r="D1" s="549"/>
      <c r="E1" s="549"/>
      <c r="F1" s="549"/>
      <c r="G1" s="549"/>
      <c r="H1" s="549"/>
      <c r="I1" s="549"/>
      <c r="J1" s="549"/>
      <c r="K1" s="550" t="s">
        <v>16</v>
      </c>
      <c r="L1" s="552" t="s">
        <v>236</v>
      </c>
      <c r="M1" s="545" t="s">
        <v>234</v>
      </c>
      <c r="N1" s="545" t="s">
        <v>235</v>
      </c>
      <c r="O1" s="555" t="s">
        <v>56</v>
      </c>
      <c r="P1" s="549" t="s">
        <v>34</v>
      </c>
      <c r="Q1" s="549"/>
      <c r="R1" s="549"/>
      <c r="S1" s="528" t="s">
        <v>9</v>
      </c>
      <c r="T1" s="530" t="s">
        <v>35</v>
      </c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2"/>
      <c r="AN1" s="530" t="s">
        <v>21</v>
      </c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531"/>
      <c r="BD1" s="531"/>
      <c r="BE1" s="531"/>
      <c r="BF1" s="531"/>
      <c r="BG1" s="532"/>
      <c r="BH1" s="530" t="s">
        <v>36</v>
      </c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2"/>
      <c r="CB1" s="530" t="s">
        <v>37</v>
      </c>
      <c r="CC1" s="531"/>
      <c r="CD1" s="531"/>
      <c r="CE1" s="531"/>
      <c r="CF1" s="531"/>
      <c r="CG1" s="531"/>
      <c r="CH1" s="531"/>
      <c r="CI1" s="531"/>
      <c r="CJ1" s="531"/>
      <c r="CK1" s="531"/>
      <c r="CL1" s="531"/>
      <c r="CM1" s="531"/>
      <c r="CN1" s="531"/>
      <c r="CO1" s="531"/>
      <c r="CP1" s="531"/>
      <c r="CQ1" s="531"/>
      <c r="CR1" s="531"/>
      <c r="CS1" s="531"/>
      <c r="CT1" s="531"/>
      <c r="CU1" s="532"/>
      <c r="CV1" s="573" t="s">
        <v>1</v>
      </c>
      <c r="CW1" s="574"/>
      <c r="CX1" s="575"/>
      <c r="CY1" s="579"/>
      <c r="CZ1" s="581" t="s">
        <v>1202</v>
      </c>
      <c r="DA1" s="582"/>
      <c r="DB1" s="582"/>
      <c r="DC1" s="582"/>
      <c r="DD1" s="582"/>
      <c r="DE1" s="582"/>
      <c r="DF1" s="582"/>
      <c r="DG1" s="582"/>
      <c r="DH1" s="585" t="s">
        <v>38</v>
      </c>
      <c r="DI1" s="586"/>
      <c r="DJ1" s="586"/>
      <c r="DK1" s="587"/>
      <c r="DL1" s="585" t="s">
        <v>1203</v>
      </c>
      <c r="DM1" s="586"/>
      <c r="DN1" s="586"/>
      <c r="DO1" s="587"/>
      <c r="DP1" s="153"/>
      <c r="DQ1" s="153"/>
      <c r="DR1" s="153"/>
      <c r="DS1" s="153"/>
    </row>
    <row r="2" spans="1:128" s="209" customFormat="1" ht="18.600000000000001" thickBot="1" x14ac:dyDescent="0.35">
      <c r="A2" s="547"/>
      <c r="B2" s="548"/>
      <c r="C2" s="549"/>
      <c r="D2" s="549"/>
      <c r="E2" s="549"/>
      <c r="F2" s="549"/>
      <c r="G2" s="549"/>
      <c r="H2" s="549"/>
      <c r="I2" s="549"/>
      <c r="J2" s="549"/>
      <c r="K2" s="551"/>
      <c r="L2" s="553"/>
      <c r="M2" s="546"/>
      <c r="N2" s="546"/>
      <c r="O2" s="556"/>
      <c r="P2" s="549"/>
      <c r="Q2" s="549"/>
      <c r="R2" s="549"/>
      <c r="S2" s="528"/>
      <c r="T2" s="533" t="s">
        <v>17</v>
      </c>
      <c r="U2" s="534"/>
      <c r="V2" s="534"/>
      <c r="W2" s="534"/>
      <c r="X2" s="534"/>
      <c r="Y2" s="534"/>
      <c r="Z2" s="534"/>
      <c r="AA2" s="534"/>
      <c r="AB2" s="534"/>
      <c r="AC2" s="535"/>
      <c r="AD2" s="534" t="s">
        <v>18</v>
      </c>
      <c r="AE2" s="534"/>
      <c r="AF2" s="534"/>
      <c r="AG2" s="534"/>
      <c r="AH2" s="534"/>
      <c r="AI2" s="534"/>
      <c r="AJ2" s="534"/>
      <c r="AK2" s="534"/>
      <c r="AL2" s="534"/>
      <c r="AM2" s="536"/>
      <c r="AN2" s="533" t="s">
        <v>17</v>
      </c>
      <c r="AO2" s="534"/>
      <c r="AP2" s="534"/>
      <c r="AQ2" s="534"/>
      <c r="AR2" s="534"/>
      <c r="AS2" s="534"/>
      <c r="AT2" s="534"/>
      <c r="AU2" s="534"/>
      <c r="AV2" s="534"/>
      <c r="AW2" s="535"/>
      <c r="AX2" s="534" t="s">
        <v>18</v>
      </c>
      <c r="AY2" s="534"/>
      <c r="AZ2" s="534"/>
      <c r="BA2" s="534"/>
      <c r="BB2" s="534"/>
      <c r="BC2" s="534"/>
      <c r="BD2" s="534"/>
      <c r="BE2" s="534"/>
      <c r="BF2" s="534"/>
      <c r="BG2" s="536"/>
      <c r="BH2" s="533" t="s">
        <v>17</v>
      </c>
      <c r="BI2" s="534"/>
      <c r="BJ2" s="534"/>
      <c r="BK2" s="534"/>
      <c r="BL2" s="534"/>
      <c r="BM2" s="534"/>
      <c r="BN2" s="534"/>
      <c r="BO2" s="534"/>
      <c r="BP2" s="534"/>
      <c r="BQ2" s="535"/>
      <c r="BR2" s="534" t="s">
        <v>18</v>
      </c>
      <c r="BS2" s="534"/>
      <c r="BT2" s="534"/>
      <c r="BU2" s="534"/>
      <c r="BV2" s="534"/>
      <c r="BW2" s="534"/>
      <c r="BX2" s="534"/>
      <c r="BY2" s="534"/>
      <c r="BZ2" s="534"/>
      <c r="CA2" s="536"/>
      <c r="CB2" s="533" t="s">
        <v>17</v>
      </c>
      <c r="CC2" s="534"/>
      <c r="CD2" s="534"/>
      <c r="CE2" s="534"/>
      <c r="CF2" s="534"/>
      <c r="CG2" s="534"/>
      <c r="CH2" s="534"/>
      <c r="CI2" s="534"/>
      <c r="CJ2" s="534"/>
      <c r="CK2" s="535"/>
      <c r="CL2" s="534" t="s">
        <v>18</v>
      </c>
      <c r="CM2" s="534"/>
      <c r="CN2" s="534"/>
      <c r="CO2" s="534"/>
      <c r="CP2" s="534"/>
      <c r="CQ2" s="534"/>
      <c r="CR2" s="534"/>
      <c r="CS2" s="534"/>
      <c r="CT2" s="534"/>
      <c r="CU2" s="536"/>
      <c r="CV2" s="576"/>
      <c r="CW2" s="577"/>
      <c r="CX2" s="578"/>
      <c r="CY2" s="580"/>
      <c r="CZ2" s="583"/>
      <c r="DA2" s="584"/>
      <c r="DB2" s="584"/>
      <c r="DC2" s="584"/>
      <c r="DD2" s="584"/>
      <c r="DE2" s="584"/>
      <c r="DF2" s="584"/>
      <c r="DG2" s="584"/>
      <c r="DH2" s="576"/>
      <c r="DI2" s="577"/>
      <c r="DJ2" s="577"/>
      <c r="DK2" s="578"/>
      <c r="DL2" s="576"/>
      <c r="DM2" s="577"/>
      <c r="DN2" s="577"/>
      <c r="DO2" s="578"/>
      <c r="DP2" s="168"/>
      <c r="DQ2" s="168"/>
      <c r="DR2" s="168"/>
      <c r="DS2" s="168"/>
    </row>
    <row r="3" spans="1:128" ht="80.25" customHeight="1" thickBot="1" x14ac:dyDescent="0.35">
      <c r="A3" s="210" t="s">
        <v>2</v>
      </c>
      <c r="B3" s="211" t="s">
        <v>39</v>
      </c>
      <c r="C3" s="211" t="s">
        <v>40</v>
      </c>
      <c r="D3" s="211" t="s">
        <v>41</v>
      </c>
      <c r="E3" s="211" t="s">
        <v>6</v>
      </c>
      <c r="F3" s="212" t="s">
        <v>7</v>
      </c>
      <c r="G3" s="212" t="s">
        <v>419</v>
      </c>
      <c r="H3" s="211" t="s">
        <v>53</v>
      </c>
      <c r="I3" s="211" t="s">
        <v>11</v>
      </c>
      <c r="J3" s="211" t="s">
        <v>10</v>
      </c>
      <c r="K3" s="551"/>
      <c r="L3" s="553"/>
      <c r="M3" s="546"/>
      <c r="N3" s="546"/>
      <c r="O3" s="556"/>
      <c r="P3" s="537" t="s">
        <v>27</v>
      </c>
      <c r="Q3" s="537" t="s">
        <v>42</v>
      </c>
      <c r="R3" s="540" t="s">
        <v>14</v>
      </c>
      <c r="S3" s="528"/>
      <c r="T3" s="543" t="s">
        <v>3396</v>
      </c>
      <c r="U3" s="524"/>
      <c r="V3" s="523" t="s">
        <v>3357</v>
      </c>
      <c r="W3" s="524"/>
      <c r="X3" s="523" t="s">
        <v>3358</v>
      </c>
      <c r="Y3" s="524"/>
      <c r="Z3" s="523" t="s">
        <v>3359</v>
      </c>
      <c r="AA3" s="524"/>
      <c r="AB3" s="523" t="s">
        <v>3397</v>
      </c>
      <c r="AC3" s="525"/>
      <c r="AD3" s="526" t="s">
        <v>3361</v>
      </c>
      <c r="AE3" s="524"/>
      <c r="AF3" s="523" t="s">
        <v>3362</v>
      </c>
      <c r="AG3" s="524"/>
      <c r="AH3" s="523" t="s">
        <v>3363</v>
      </c>
      <c r="AI3" s="524"/>
      <c r="AJ3" s="523" t="s">
        <v>3364</v>
      </c>
      <c r="AK3" s="524"/>
      <c r="AL3" s="523" t="s">
        <v>3365</v>
      </c>
      <c r="AM3" s="557"/>
      <c r="AN3" s="543" t="s">
        <v>3376</v>
      </c>
      <c r="AO3" s="524"/>
      <c r="AP3" s="523" t="s">
        <v>3377</v>
      </c>
      <c r="AQ3" s="524"/>
      <c r="AR3" s="523" t="s">
        <v>3378</v>
      </c>
      <c r="AS3" s="524"/>
      <c r="AT3" s="523" t="s">
        <v>3379</v>
      </c>
      <c r="AU3" s="524"/>
      <c r="AV3" s="523" t="s">
        <v>3380</v>
      </c>
      <c r="AW3" s="525"/>
      <c r="AX3" s="526" t="s">
        <v>3381</v>
      </c>
      <c r="AY3" s="524"/>
      <c r="AZ3" s="523" t="s">
        <v>3398</v>
      </c>
      <c r="BA3" s="524"/>
      <c r="BB3" s="523" t="s">
        <v>3383</v>
      </c>
      <c r="BC3" s="524"/>
      <c r="BD3" s="523" t="s">
        <v>3384</v>
      </c>
      <c r="BE3" s="524"/>
      <c r="BF3" s="523" t="s">
        <v>3385</v>
      </c>
      <c r="BG3" s="557"/>
      <c r="BH3" s="543" t="s">
        <v>3366</v>
      </c>
      <c r="BI3" s="524"/>
      <c r="BJ3" s="523" t="s">
        <v>3367</v>
      </c>
      <c r="BK3" s="524"/>
      <c r="BL3" s="523" t="s">
        <v>3368</v>
      </c>
      <c r="BM3" s="524"/>
      <c r="BN3" s="523" t="s">
        <v>3369</v>
      </c>
      <c r="BO3" s="524"/>
      <c r="BP3" s="523" t="s">
        <v>3370</v>
      </c>
      <c r="BQ3" s="525"/>
      <c r="BR3" s="526" t="s">
        <v>3371</v>
      </c>
      <c r="BS3" s="524"/>
      <c r="BT3" s="523" t="s">
        <v>3372</v>
      </c>
      <c r="BU3" s="524"/>
      <c r="BV3" s="523" t="s">
        <v>3373</v>
      </c>
      <c r="BW3" s="524"/>
      <c r="BX3" s="523" t="s">
        <v>3374</v>
      </c>
      <c r="BY3" s="524"/>
      <c r="BZ3" s="523" t="s">
        <v>3375</v>
      </c>
      <c r="CA3" s="557"/>
      <c r="CB3" s="543" t="s">
        <v>3386</v>
      </c>
      <c r="CC3" s="524"/>
      <c r="CD3" s="523" t="s">
        <v>3387</v>
      </c>
      <c r="CE3" s="524"/>
      <c r="CF3" s="523" t="s">
        <v>3388</v>
      </c>
      <c r="CG3" s="524"/>
      <c r="CH3" s="523" t="s">
        <v>3389</v>
      </c>
      <c r="CI3" s="524"/>
      <c r="CJ3" s="523" t="s">
        <v>3399</v>
      </c>
      <c r="CK3" s="525"/>
      <c r="CL3" s="526" t="s">
        <v>3391</v>
      </c>
      <c r="CM3" s="524"/>
      <c r="CN3" s="523" t="s">
        <v>3392</v>
      </c>
      <c r="CO3" s="524"/>
      <c r="CP3" s="523" t="s">
        <v>3400</v>
      </c>
      <c r="CQ3" s="524"/>
      <c r="CR3" s="523" t="s">
        <v>3394</v>
      </c>
      <c r="CS3" s="524"/>
      <c r="CT3" s="523" t="s">
        <v>3395</v>
      </c>
      <c r="CU3" s="557"/>
      <c r="CV3" s="559" t="s">
        <v>43</v>
      </c>
      <c r="CW3" s="566" t="s">
        <v>0</v>
      </c>
      <c r="CX3" s="568" t="s">
        <v>44</v>
      </c>
      <c r="CY3" s="561" t="s">
        <v>241</v>
      </c>
      <c r="CZ3" s="563" t="s">
        <v>1204</v>
      </c>
      <c r="DA3" s="564" t="s">
        <v>1205</v>
      </c>
      <c r="DB3" s="565" t="s">
        <v>25</v>
      </c>
      <c r="DC3" s="565" t="s">
        <v>920</v>
      </c>
      <c r="DD3" s="565" t="s">
        <v>23</v>
      </c>
      <c r="DE3" s="565" t="s">
        <v>46</v>
      </c>
      <c r="DF3" s="558" t="s">
        <v>24</v>
      </c>
      <c r="DG3" s="558" t="s">
        <v>26</v>
      </c>
      <c r="DH3" s="570" t="s">
        <v>47</v>
      </c>
      <c r="DI3" s="590" t="s">
        <v>249</v>
      </c>
      <c r="DJ3" s="590" t="s">
        <v>250</v>
      </c>
      <c r="DK3" s="592" t="s">
        <v>48</v>
      </c>
      <c r="DL3" s="594" t="s">
        <v>418</v>
      </c>
      <c r="DM3" s="596" t="s">
        <v>417</v>
      </c>
      <c r="DN3" s="596" t="s">
        <v>416</v>
      </c>
      <c r="DO3" s="588" t="s">
        <v>415</v>
      </c>
      <c r="DP3" s="572" t="s">
        <v>928</v>
      </c>
      <c r="DQ3" s="572"/>
      <c r="DR3" s="572"/>
      <c r="DS3" s="572"/>
      <c r="DT3" s="572"/>
      <c r="DU3" s="213"/>
      <c r="DV3" s="213"/>
      <c r="DW3" s="213"/>
      <c r="DX3" s="43"/>
    </row>
    <row r="4" spans="1:128" s="217" customFormat="1" ht="24.9" customHeight="1" thickBot="1" x14ac:dyDescent="0.35">
      <c r="A4" s="214" t="s">
        <v>2</v>
      </c>
      <c r="B4" s="215" t="s">
        <v>39</v>
      </c>
      <c r="C4" s="215" t="s">
        <v>40</v>
      </c>
      <c r="D4" s="215" t="s">
        <v>41</v>
      </c>
      <c r="E4" s="215" t="s">
        <v>6</v>
      </c>
      <c r="F4" s="216" t="s">
        <v>7</v>
      </c>
      <c r="G4" s="216"/>
      <c r="H4" s="215"/>
      <c r="I4" s="215" t="s">
        <v>11</v>
      </c>
      <c r="J4" s="215" t="s">
        <v>10</v>
      </c>
      <c r="K4" s="551"/>
      <c r="L4" s="554"/>
      <c r="M4" s="546"/>
      <c r="N4" s="546"/>
      <c r="O4" s="556"/>
      <c r="P4" s="538"/>
      <c r="Q4" s="538"/>
      <c r="R4" s="541"/>
      <c r="S4" s="529"/>
      <c r="T4" s="542">
        <v>100</v>
      </c>
      <c r="U4" s="522"/>
      <c r="V4" s="521">
        <v>110</v>
      </c>
      <c r="W4" s="522"/>
      <c r="X4" s="521">
        <v>120</v>
      </c>
      <c r="Y4" s="522"/>
      <c r="Z4" s="521">
        <v>130</v>
      </c>
      <c r="AA4" s="522"/>
      <c r="AB4" s="521">
        <v>140</v>
      </c>
      <c r="AC4" s="527"/>
      <c r="AD4" s="539">
        <v>150</v>
      </c>
      <c r="AE4" s="522"/>
      <c r="AF4" s="521">
        <v>160</v>
      </c>
      <c r="AG4" s="522"/>
      <c r="AH4" s="521">
        <v>170</v>
      </c>
      <c r="AI4" s="522"/>
      <c r="AJ4" s="521">
        <v>180</v>
      </c>
      <c r="AK4" s="522"/>
      <c r="AL4" s="521">
        <v>190</v>
      </c>
      <c r="AM4" s="544"/>
      <c r="AN4" s="542">
        <v>200</v>
      </c>
      <c r="AO4" s="522"/>
      <c r="AP4" s="521">
        <v>210</v>
      </c>
      <c r="AQ4" s="522"/>
      <c r="AR4" s="521">
        <v>220</v>
      </c>
      <c r="AS4" s="522"/>
      <c r="AT4" s="521">
        <v>230</v>
      </c>
      <c r="AU4" s="522"/>
      <c r="AV4" s="521">
        <v>240</v>
      </c>
      <c r="AW4" s="527"/>
      <c r="AX4" s="539">
        <v>250</v>
      </c>
      <c r="AY4" s="522"/>
      <c r="AZ4" s="521">
        <v>260</v>
      </c>
      <c r="BA4" s="522"/>
      <c r="BB4" s="521">
        <v>270</v>
      </c>
      <c r="BC4" s="522"/>
      <c r="BD4" s="521">
        <v>280</v>
      </c>
      <c r="BE4" s="522"/>
      <c r="BF4" s="521">
        <v>290</v>
      </c>
      <c r="BG4" s="544"/>
      <c r="BH4" s="542">
        <v>300</v>
      </c>
      <c r="BI4" s="522"/>
      <c r="BJ4" s="521">
        <v>310</v>
      </c>
      <c r="BK4" s="522"/>
      <c r="BL4" s="521">
        <v>320</v>
      </c>
      <c r="BM4" s="522"/>
      <c r="BN4" s="521">
        <v>330</v>
      </c>
      <c r="BO4" s="522"/>
      <c r="BP4" s="521">
        <v>340</v>
      </c>
      <c r="BQ4" s="527"/>
      <c r="BR4" s="539">
        <v>350</v>
      </c>
      <c r="BS4" s="522"/>
      <c r="BT4" s="521">
        <v>360</v>
      </c>
      <c r="BU4" s="522"/>
      <c r="BV4" s="521">
        <v>370</v>
      </c>
      <c r="BW4" s="522"/>
      <c r="BX4" s="521">
        <v>380</v>
      </c>
      <c r="BY4" s="522"/>
      <c r="BZ4" s="521">
        <v>390</v>
      </c>
      <c r="CA4" s="544"/>
      <c r="CB4" s="542">
        <v>400</v>
      </c>
      <c r="CC4" s="522"/>
      <c r="CD4" s="521">
        <v>410</v>
      </c>
      <c r="CE4" s="522"/>
      <c r="CF4" s="521">
        <v>420</v>
      </c>
      <c r="CG4" s="522"/>
      <c r="CH4" s="521">
        <v>430</v>
      </c>
      <c r="CI4" s="522"/>
      <c r="CJ4" s="521">
        <v>440</v>
      </c>
      <c r="CK4" s="527"/>
      <c r="CL4" s="539">
        <v>450</v>
      </c>
      <c r="CM4" s="522"/>
      <c r="CN4" s="521">
        <v>460</v>
      </c>
      <c r="CO4" s="522"/>
      <c r="CP4" s="521">
        <v>470</v>
      </c>
      <c r="CQ4" s="522"/>
      <c r="CR4" s="521">
        <v>480</v>
      </c>
      <c r="CS4" s="522"/>
      <c r="CT4" s="521">
        <v>490</v>
      </c>
      <c r="CU4" s="544"/>
      <c r="CV4" s="560"/>
      <c r="CW4" s="567"/>
      <c r="CX4" s="569"/>
      <c r="CY4" s="562"/>
      <c r="CZ4" s="563"/>
      <c r="DA4" s="564"/>
      <c r="DB4" s="565"/>
      <c r="DC4" s="565"/>
      <c r="DD4" s="565"/>
      <c r="DE4" s="565"/>
      <c r="DF4" s="558"/>
      <c r="DG4" s="558"/>
      <c r="DH4" s="571"/>
      <c r="DI4" s="591"/>
      <c r="DJ4" s="591"/>
      <c r="DK4" s="593"/>
      <c r="DL4" s="595"/>
      <c r="DM4" s="597"/>
      <c r="DN4" s="597"/>
      <c r="DO4" s="589"/>
      <c r="DP4" s="572"/>
      <c r="DQ4" s="572"/>
      <c r="DR4" s="572"/>
      <c r="DS4" s="572"/>
      <c r="DT4" s="572"/>
    </row>
    <row r="5" spans="1:128" s="241" customFormat="1" ht="24.9" customHeight="1" x14ac:dyDescent="0.65">
      <c r="A5" s="218">
        <f>'اختيار المقررات'!E1</f>
        <v>0</v>
      </c>
      <c r="B5" s="218" t="str">
        <f>'اختيار المقررات'!L1</f>
        <v/>
      </c>
      <c r="C5" s="218" t="str">
        <f>'اختيار المقررات'!Q1</f>
        <v/>
      </c>
      <c r="D5" s="218" t="str">
        <f>'اختيار المقررات'!W1</f>
        <v/>
      </c>
      <c r="E5" s="218" t="str">
        <f>'اختيار المقررات'!AE1</f>
        <v/>
      </c>
      <c r="F5" s="219" t="str">
        <f>'اختيار المقررات'!AB1</f>
        <v/>
      </c>
      <c r="G5" s="218" t="str">
        <f>'اختيار المقررات'!AB3</f>
        <v>غير سوري</v>
      </c>
      <c r="H5" s="220">
        <f>'اختيار المقررات'!Q3</f>
        <v>0</v>
      </c>
      <c r="I5" s="218" t="str">
        <f>'اختيار المقررات'!E3</f>
        <v/>
      </c>
      <c r="J5" s="221" t="str">
        <f>'اختيار المقررات'!L3</f>
        <v/>
      </c>
      <c r="K5" s="222" t="str">
        <f>'اختيار المقررات'!W3</f>
        <v>غير سوري</v>
      </c>
      <c r="L5" s="222" t="str">
        <f>'اختيار المقررات'!AE3</f>
        <v>لايوجد</v>
      </c>
      <c r="M5" s="222">
        <f>'اختيار المقررات'!W4</f>
        <v>0</v>
      </c>
      <c r="N5" s="222">
        <f>'اختيار المقررات'!AB4</f>
        <v>0</v>
      </c>
      <c r="O5" s="221">
        <f>'اختيار المقررات'!AE4</f>
        <v>0</v>
      </c>
      <c r="P5" s="223">
        <f>'اختيار المقررات'!E4</f>
        <v>0</v>
      </c>
      <c r="Q5" s="218">
        <f>'اختيار المقررات'!L4</f>
        <v>0</v>
      </c>
      <c r="R5" s="221">
        <f>'اختيار المقررات'!Q4</f>
        <v>0</v>
      </c>
      <c r="S5" s="224" t="e">
        <f>'اختيار المقررات'!E2</f>
        <v>#N/A</v>
      </c>
      <c r="T5" s="225" t="str">
        <f>IFERROR(IF(OR(T4=الإستمارة!$C$12,T4=الإستمارة!$C$13,T4=الإستمارة!$C$14,T4=الإستمارة!$C$15,T4=الإستمارة!$C$16,T4=الإستمارة!$C$17,T4=الإستمارة!$C$18),VLOOKUP(T4,الإستمارة!$C$12:$H$19,6,0),VLOOKUP(T4,الإستمارة!$K$12:$P$19,6,0)),"")</f>
        <v/>
      </c>
      <c r="U5" s="226" t="e">
        <f>'اختيار المقررات'!I8</f>
        <v>#N/A</v>
      </c>
      <c r="V5" s="225" t="str">
        <f>IFERROR(IF(OR(V4=الإستمارة!$C$12,V4=الإستمارة!$C$13,V4=الإستمارة!$C$14,V4=الإستمارة!$C$15,V4=الإستمارة!$C$16,V4=الإستمارة!$C$17,V4=الإستمارة!$C$18),VLOOKUP(V4,الإستمارة!$C$12:$H$19,6,0),VLOOKUP(V4,الإستمارة!$K$12:$P$19,6,0)),"")</f>
        <v/>
      </c>
      <c r="W5" s="226" t="e">
        <f>'اختيار المقررات'!I9</f>
        <v>#N/A</v>
      </c>
      <c r="X5" s="225" t="str">
        <f>IFERROR(IF(OR(X4=الإستمارة!$C$12,X4=الإستمارة!$C$13,X4=الإستمارة!$C$14,X4=الإستمارة!$C$15,X4=الإستمارة!$C$16,X4=الإستمارة!$C$17,X4=الإستمارة!$C$18),VLOOKUP(X4,الإستمارة!$C$12:$H$19,6,0),VLOOKUP(X4,الإستمارة!$K$12:$P$19,6,0)),"")</f>
        <v/>
      </c>
      <c r="Y5" s="226" t="e">
        <f>'اختيار المقررات'!I10</f>
        <v>#N/A</v>
      </c>
      <c r="Z5" s="225" t="str">
        <f>IFERROR(IF(OR(Z4=الإستمارة!$C$12,Z4=الإستمارة!$C$13,Z4=الإستمارة!$C$14,Z4=الإستمارة!$C$15,Z4=الإستمارة!$C$16,Z4=الإستمارة!$C$17,Z4=الإستمارة!$C$18),VLOOKUP(Z4,الإستمارة!$C$12:$H$19,6,0),VLOOKUP(Z4,الإستمارة!$K$12:$P$19,6,0)),"")</f>
        <v/>
      </c>
      <c r="AA5" s="226" t="e">
        <f>'اختيار المقررات'!I11</f>
        <v>#N/A</v>
      </c>
      <c r="AB5" s="225" t="str">
        <f>IFERROR(IF(OR(AB4=الإستمارة!$C$12,AB4=الإستمارة!$C$13,AB4=الإستمارة!$C$14,AB4=الإستمارة!$C$15,AB4=الإستمارة!$C$16,AB4=الإستمارة!$C$17,AB4=الإستمارة!$C$18),VLOOKUP(AB4,الإستمارة!$C$12:$H$19,6,0),VLOOKUP(AB4,الإستمارة!$K$12:$P$19,6,0)),"")</f>
        <v/>
      </c>
      <c r="AC5" s="226" t="e">
        <f>'اختيار المقررات'!I12</f>
        <v>#N/A</v>
      </c>
      <c r="AD5" s="227" t="str">
        <f>IFERROR(IF(OR(AD4=الإستمارة!$C$12,AD4=الإستمارة!$C$13,AD4=الإستمارة!$C$14,AD4=الإستمارة!$C$15,AD4=الإستمارة!$C$16,AD4=الإستمارة!$C$17,AD4=الإستمارة!$C$18),VLOOKUP(AD4,الإستمارة!$C$12:$H$19,6,0),VLOOKUP(AD4,الإستمارة!$K$12:$P$19,6,0)),"")</f>
        <v/>
      </c>
      <c r="AE5" s="228" t="e">
        <f>'اختيار المقررات'!Q8</f>
        <v>#N/A</v>
      </c>
      <c r="AF5" s="229" t="str">
        <f>IFERROR(IF(OR(AF4=الإستمارة!$C$12,AF4=الإستمارة!$C$13,AF4=الإستمارة!$C$14,AF4=الإستمارة!$C$15,AF4=الإستمارة!$C$16,AF4=الإستمارة!$C$17,AF4=الإستمارة!$C$18),VLOOKUP(AF4,الإستمارة!$C$12:$H$19,6,0),VLOOKUP(AF4,الإستمارة!$K$12:$P$19,6,0)),"")</f>
        <v/>
      </c>
      <c r="AG5" s="226" t="e">
        <f>'اختيار المقررات'!Q9</f>
        <v>#N/A</v>
      </c>
      <c r="AH5" s="227" t="str">
        <f>IFERROR(IF(OR(AH4=الإستمارة!$C$12,AH4=الإستمارة!$C$13,AH4=الإستمارة!$C$14,AH4=الإستمارة!$C$15,AH4=الإستمارة!$C$16,AH4=الإستمارة!$C$17,AH4=الإستمارة!$C$18),VLOOKUP(AH4,الإستمارة!$C$12:$H$19,6,0),VLOOKUP(AH4,الإستمارة!$K$12:$P$19,6,0)),"")</f>
        <v/>
      </c>
      <c r="AI5" s="226" t="e">
        <f>'اختيار المقررات'!Q10</f>
        <v>#N/A</v>
      </c>
      <c r="AJ5" s="227" t="str">
        <f>IFERROR(IF(OR(AJ4=الإستمارة!$C$12,AJ4=الإستمارة!$C$13,AJ4=الإستمارة!$C$14,AJ4=الإستمارة!$C$15,AJ4=الإستمارة!$C$16,AJ4=الإستمارة!$C$17,AJ4=الإستمارة!$C$18),VLOOKUP(AJ4,الإستمارة!$C$12:$H$19,6,0),VLOOKUP(AJ4,الإستمارة!$K$12:$P$19,6,0)),"")</f>
        <v/>
      </c>
      <c r="AK5" s="226" t="e">
        <f>'اختيار المقررات'!Q11</f>
        <v>#N/A</v>
      </c>
      <c r="AL5" s="227" t="str">
        <f>IFERROR(IF(OR(AL4=الإستمارة!$C$12,AL4=الإستمارة!$C$13,AL4=الإستمارة!$C$14,AL4=الإستمارة!$C$15,AL4=الإستمارة!$C$16,AL4=الإستمارة!$C$17,AL4=الإستمارة!$C$18),VLOOKUP(AL4,الإستمارة!$C$12:$H$19,6,0),VLOOKUP(AL4,الإستمارة!$K$12:$P$19,6,0)),"")</f>
        <v/>
      </c>
      <c r="AM5" s="226" t="e">
        <f>'اختيار المقررات'!Q12</f>
        <v>#N/A</v>
      </c>
      <c r="AN5" s="227" t="str">
        <f>IFERROR(IF(OR(AN4=الإستمارة!$C$12,AN4=الإستمارة!$C$13,AN4=الإستمارة!$C$14,AN4=الإستمارة!$C$15,AN4=الإستمارة!$C$16,AN4=الإستمارة!$C$17,AN4=الإستمارة!$C$18),VLOOKUP(AN4,الإستمارة!$C$12:$H$19,6,0),VLOOKUP(AN4,الإستمارة!$K$12:$P$19,6,0)),"")</f>
        <v/>
      </c>
      <c r="AO5" s="226" t="e">
        <f>'اختيار المقررات'!I15</f>
        <v>#N/A</v>
      </c>
      <c r="AP5" s="227" t="str">
        <f>IFERROR(IF(OR(AP4=الإستمارة!$C$12,AP4=الإستمارة!$C$13,AP4=الإستمارة!$C$14,AP4=الإستمارة!$C$15,AP4=الإستمارة!$C$16,AP4=الإستمارة!$C$17,AP4=الإستمارة!$C$18),VLOOKUP(AP4,الإستمارة!$C$12:$H$19,6,0),VLOOKUP(AP4,الإستمارة!$K$12:$P$19,6,0)),"")</f>
        <v/>
      </c>
      <c r="AQ5" s="230" t="e">
        <f>'اختيار المقررات'!I16</f>
        <v>#N/A</v>
      </c>
      <c r="AR5" s="225" t="str">
        <f>IFERROR(IF(OR(AR4=الإستمارة!$C$12,AR4=الإستمارة!$C$13,AR4=الإستمارة!$C$14,AR4=الإستمارة!$C$15,AR4=الإستمارة!$C$16,AR4=الإستمارة!$C$17,AR4=الإستمارة!$C$18),VLOOKUP(AR4,الإستمارة!$C$12:$H$19,6,0),VLOOKUP(AR4,الإستمارة!$K$12:$P$19,6,0)),"")</f>
        <v/>
      </c>
      <c r="AS5" s="226" t="e">
        <f>'اختيار المقررات'!I17</f>
        <v>#N/A</v>
      </c>
      <c r="AT5" s="227" t="str">
        <f>IFERROR(IF(OR(AT4=الإستمارة!$C$12,AT4=الإستمارة!$C$13,AT4=الإستمارة!$C$14,AT4=الإستمارة!$C$15,AT4=الإستمارة!$C$16,AT4=الإستمارة!$C$17,AT4=الإستمارة!$C$18),VLOOKUP(AT4,الإستمارة!$C$12:$H$19,6,0),VLOOKUP(AT4,الإستمارة!$K$12:$P$19,6,0)),"")</f>
        <v/>
      </c>
      <c r="AU5" s="226" t="e">
        <f>'اختيار المقررات'!I18</f>
        <v>#N/A</v>
      </c>
      <c r="AV5" s="227" t="str">
        <f>IFERROR(IF(OR(AV4=الإستمارة!$C$12,AV4=الإستمارة!$C$13,AV4=الإستمارة!$C$14,AV4=الإستمارة!$C$15,AV4=الإستمارة!$C$16,AV4=الإستمارة!$C$17,AV4=الإستمارة!$C$18),VLOOKUP(AV4,الإستمارة!$C$12:$H$19,6,0),VLOOKUP(AV4,الإستمارة!$K$12:$P$19,6,0)),"")</f>
        <v/>
      </c>
      <c r="AW5" s="226" t="e">
        <f>'اختيار المقررات'!I19</f>
        <v>#N/A</v>
      </c>
      <c r="AX5" s="227" t="str">
        <f>IFERROR(IF(OR(AX4=الإستمارة!$C$12,AX4=الإستمارة!$C$13,AX4=الإستمارة!$C$14,AX4=الإستمارة!$C$15,AX4=الإستمارة!$C$16,AX4=الإستمارة!$C$17,AX4=الإستمارة!$C$18),VLOOKUP(AX4,الإستمارة!$C$12:$H$19,6,0),VLOOKUP(AX4,الإستمارة!$K$12:$P$19,6,0)),"")</f>
        <v/>
      </c>
      <c r="AY5" s="226" t="e">
        <f>'اختيار المقررات'!Q15</f>
        <v>#N/A</v>
      </c>
      <c r="AZ5" s="227" t="str">
        <f>IFERROR(IF(OR(AZ4=الإستمارة!$C$12,AZ4=الإستمارة!$C$13,AZ4=الإستمارة!$C$14,AZ4=الإستمارة!$C$15,AZ4=الإستمارة!$C$16,AZ4=الإستمارة!$C$17,AZ4=الإستمارة!$C$18),VLOOKUP(AZ4,الإستمارة!$C$12:$H$19,6,0),VLOOKUP(AZ4,الإستمارة!$K$12:$P$19,6,0)),"")</f>
        <v/>
      </c>
      <c r="BA5" s="226" t="e">
        <f>'اختيار المقررات'!Q16</f>
        <v>#N/A</v>
      </c>
      <c r="BB5" s="227" t="str">
        <f>IFERROR(IF(OR(BB4=الإستمارة!$C$12,BB4=الإستمارة!$C$13,BB4=الإستمارة!$C$14,BB4=الإستمارة!$C$15,BB4=الإستمارة!$C$16,BB4=الإستمارة!$C$17,BB4=الإستمارة!$C$18),VLOOKUP(BB4,الإستمارة!$C$12:$H$19,6,0),VLOOKUP(BB4,الإستمارة!$K$12:$P$19,6,0)),"")</f>
        <v/>
      </c>
      <c r="BC5" s="228" t="e">
        <f>'اختيار المقررات'!Q17</f>
        <v>#N/A</v>
      </c>
      <c r="BD5" s="229" t="str">
        <f>IFERROR(IF(OR(BD4=الإستمارة!$C$12,BD4=الإستمارة!$C$13,BD4=الإستمارة!$C$14,BD4=الإستمارة!$C$15,BD4=الإستمارة!$C$16,BD4=الإستمارة!$C$17,BD4=الإستمارة!$C$18),VLOOKUP(BD4,الإستمارة!$C$12:$H$19,6,0),VLOOKUP(BD4,الإستمارة!$K$12:$P$19,6,0)),"")</f>
        <v/>
      </c>
      <c r="BE5" s="226" t="e">
        <f>'اختيار المقررات'!Q18</f>
        <v>#N/A</v>
      </c>
      <c r="BF5" s="227" t="str">
        <f>IFERROR(IF(OR(BF4=الإستمارة!$C$12,BF4=الإستمارة!$C$13,BF4=الإستمارة!$C$14,BF4=الإستمارة!$C$15,BF4=الإستمارة!$C$16,BF4=الإستمارة!$C$17,BF4=الإستمارة!$C$18),VLOOKUP(BF4,الإستمارة!$C$12:$H$19,6,0),VLOOKUP(BF4,الإستمارة!$K$12:$P$19,6,0)),"")</f>
        <v/>
      </c>
      <c r="BG5" s="226" t="e">
        <f>'اختيار المقررات'!Q19</f>
        <v>#N/A</v>
      </c>
      <c r="BH5" s="227" t="str">
        <f>IFERROR(IF(OR(BH4=الإستمارة!$C$12,BH4=الإستمارة!$C$13,BH4=الإستمارة!$C$14,BH4=الإستمارة!$C$15,BH4=الإستمارة!$C$16,BH4=الإستمارة!$C$17,BH4=الإستمارة!$C$18),VLOOKUP(BH4,الإستمارة!$C$12:$H$19,6,0),VLOOKUP(BH4,الإستمارة!$K$12:$P$19,6,0)),"")</f>
        <v/>
      </c>
      <c r="BI5" s="226" t="e">
        <f>'اختيار المقررات'!Y8</f>
        <v>#N/A</v>
      </c>
      <c r="BJ5" s="227" t="str">
        <f>IFERROR(IF(OR(BJ4=الإستمارة!$C$12,BJ4=الإستمارة!$C$13,BJ4=الإستمارة!$C$14,BJ4=الإستمارة!$C$15,BJ4=الإستمارة!$C$16,BJ4=الإستمارة!$C$17,BJ4=الإستمارة!$C$18),VLOOKUP(BJ4,الإستمارة!$C$12:$H$19,6,0),VLOOKUP(BJ4,الإستمارة!$K$12:$P$19,6,0)),"")</f>
        <v/>
      </c>
      <c r="BK5" s="226" t="e">
        <f>'اختيار المقررات'!Y9</f>
        <v>#N/A</v>
      </c>
      <c r="BL5" s="227" t="str">
        <f>IFERROR(IF(OR(BL4=الإستمارة!$C$12,BL4=الإستمارة!$C$13,BL4=الإستمارة!$C$14,BL4=الإستمارة!$C$15,BL4=الإستمارة!$C$16,BL4=الإستمارة!$C$17,BL4=الإستمارة!$C$18),VLOOKUP(BL4,الإستمارة!$C$12:$H$19,6,0),VLOOKUP(BL4,الإستمارة!$K$12:$P$19,6,0)),"")</f>
        <v/>
      </c>
      <c r="BM5" s="226" t="e">
        <f>'اختيار المقررات'!Y10</f>
        <v>#N/A</v>
      </c>
      <c r="BN5" s="227" t="str">
        <f>IFERROR(IF(OR(BN4=الإستمارة!$C$12,BN4=الإستمارة!$C$13,BN4=الإستمارة!$C$14,BN4=الإستمارة!$C$15,BN4=الإستمارة!$C$16,BN4=الإستمارة!$C$17,BN4=الإستمارة!$C$18),VLOOKUP(BN4,الإستمارة!$C$12:$H$19,6,0),VLOOKUP(BN4,الإستمارة!$K$12:$P$19,6,0)),"")</f>
        <v/>
      </c>
      <c r="BO5" s="230" t="e">
        <f>'اختيار المقررات'!Y11</f>
        <v>#N/A</v>
      </c>
      <c r="BP5" s="225" t="str">
        <f>IFERROR(IF(OR(BP4=الإستمارة!$C$12,BP4=الإستمارة!$C$13,BP4=الإستمارة!$C$14,BP4=الإستمارة!$C$15,BP4=الإستمارة!$C$16,BP4=الإستمارة!$C$17,BP4=الإستمارة!$C$18),VLOOKUP(BP4,الإستمارة!$C$12:$H$19,6,0),VLOOKUP(BP4,الإستمارة!$K$12:$P$19,6,0)),"")</f>
        <v/>
      </c>
      <c r="BQ5" s="226" t="e">
        <f>'اختيار المقررات'!Y12</f>
        <v>#N/A</v>
      </c>
      <c r="BR5" s="227" t="str">
        <f>IFERROR(IF(OR(BR4=الإستمارة!$C$12,BR4=الإستمارة!$C$13,BR4=الإستمارة!$C$14,BR4=الإستمارة!$C$15,BR4=الإستمارة!$C$16,BR4=الإستمارة!$C$17,BR4=الإستمارة!$C$18),VLOOKUP(BR4,الإستمارة!$C$12:$H$19,6,0),VLOOKUP(BR4,الإستمارة!$K$12:$P$19,6,0)),"")</f>
        <v/>
      </c>
      <c r="BS5" s="226" t="e">
        <f>'اختيار المقررات'!AG8</f>
        <v>#N/A</v>
      </c>
      <c r="BT5" s="227" t="str">
        <f>IFERROR(IF(OR(BT4=الإستمارة!$C$12,BT4=الإستمارة!$C$13,BT4=الإستمارة!$C$14,BT4=الإستمارة!$C$15,BT4=الإستمارة!$C$16,BT4=الإستمارة!$C$17,BT4=الإستمارة!$C$18),VLOOKUP(BT4,الإستمارة!$C$12:$H$19,6,0),VLOOKUP(BT4,الإستمارة!$K$12:$P$19,6,0)),"")</f>
        <v/>
      </c>
      <c r="BU5" s="226" t="e">
        <f>'اختيار المقررات'!AG9</f>
        <v>#N/A</v>
      </c>
      <c r="BV5" s="227" t="str">
        <f>IFERROR(IF(OR(BV4=الإستمارة!$C$12,BV4=الإستمارة!$C$13,BV4=الإستمارة!$C$14,BV4=الإستمارة!$C$15,BV4=الإستمارة!$C$16,BV4=الإستمارة!$C$17,BV4=الإستمارة!$C$18),VLOOKUP(BV4,الإستمارة!$C$12:$H$19,6,0),VLOOKUP(BV4,الإستمارة!$K$12:$P$19,6,0)),"")</f>
        <v/>
      </c>
      <c r="BW5" s="226" t="e">
        <f>'اختيار المقررات'!AG10</f>
        <v>#N/A</v>
      </c>
      <c r="BX5" s="227" t="str">
        <f>IFERROR(IF(OR(BX4=الإستمارة!$C$12,BX4=الإستمارة!$C$13,BX4=الإستمارة!$C$14,BX4=الإستمارة!$C$15,BX4=الإستمارة!$C$16,BX4=الإستمارة!$C$17,BX4=الإستمارة!$C$18),VLOOKUP(BX4,الإستمارة!$C$12:$H$19,6,0),VLOOKUP(BX4,الإستمارة!$K$12:$P$19,6,0)),"")</f>
        <v/>
      </c>
      <c r="BY5" s="226" t="e">
        <f>'اختيار المقررات'!AG11</f>
        <v>#N/A</v>
      </c>
      <c r="BZ5" s="227" t="str">
        <f>IFERROR(IF(OR(BZ4=الإستمارة!$C$12,BZ4=الإستمارة!$C$13,BZ4=الإستمارة!$C$14,BZ4=الإستمارة!$C$15,BZ4=الإستمارة!$C$16,BZ4=الإستمارة!$C$17,BZ4=الإستمارة!$C$18),VLOOKUP(BZ4,الإستمارة!$C$12:$H$19,6,0),VLOOKUP(BZ4,الإستمارة!$K$12:$P$19,6,0)),"")</f>
        <v/>
      </c>
      <c r="CA5" s="228" t="e">
        <f>'اختيار المقررات'!AG12</f>
        <v>#N/A</v>
      </c>
      <c r="CB5" s="229" t="str">
        <f>IFERROR(IF(OR(CB4=الإستمارة!$C$12,CB4=الإستمارة!$C$13,CB4=الإستمارة!$C$14,CB4=الإستمارة!$C$15,CB4=الإستمارة!$C$16,CB4=الإستمارة!$C$17,CB4=الإستمارة!$C$18),VLOOKUP(CB4,الإستمارة!$C$12:$H$19,6,0),VLOOKUP(CB4,الإستمارة!$K$12:$P$19,6,0)),"")</f>
        <v/>
      </c>
      <c r="CC5" s="226" t="e">
        <f>'اختيار المقررات'!Y15</f>
        <v>#N/A</v>
      </c>
      <c r="CD5" s="227" t="str">
        <f>IFERROR(IF(OR(CD4=الإستمارة!$C$12,CD4=الإستمارة!$C$13,CD4=الإستمارة!$C$14,CD4=الإستمارة!$C$15,CD4=الإستمارة!$C$16,CD4=الإستمارة!$C$17,CD4=الإستمارة!$C$18),VLOOKUP(CD4,الإستمارة!$C$12:$H$19,6,0),VLOOKUP(CD4,الإستمارة!$K$12:$P$19,6,0)),"")</f>
        <v/>
      </c>
      <c r="CE5" s="226" t="e">
        <f>'اختيار المقررات'!Y16</f>
        <v>#N/A</v>
      </c>
      <c r="CF5" s="227" t="str">
        <f>IFERROR(IF(OR(CF4=الإستمارة!$C$12,CF4=الإستمارة!$C$13,CF4=الإستمارة!$C$14,CF4=الإستمارة!$C$15,CF4=الإستمارة!$C$16,CF4=الإستمارة!$C$17,CF4=الإستمارة!$C$18),VLOOKUP(CF4,الإستمارة!$C$12:$H$19,6,0),VLOOKUP(CF4,الإستمارة!$K$12:$P$19,6,0)),"")</f>
        <v/>
      </c>
      <c r="CG5" s="226" t="e">
        <f>'اختيار المقررات'!Y17</f>
        <v>#N/A</v>
      </c>
      <c r="CH5" s="227" t="str">
        <f>IFERROR(IF(OR(CH4=الإستمارة!$C$12,CH4=الإستمارة!$C$13,CH4=الإستمارة!$C$14,CH4=الإستمارة!$C$15,CH4=الإستمارة!$C$16,CH4=الإستمارة!$C$17,CH4=الإستمارة!$C$18),VLOOKUP(CH4,الإستمارة!$C$12:$H$19,6,0),VLOOKUP(CH4,الإستمارة!$K$12:$P$19,6,0)),"")</f>
        <v/>
      </c>
      <c r="CI5" s="226" t="e">
        <f>'اختيار المقررات'!Y18</f>
        <v>#N/A</v>
      </c>
      <c r="CJ5" s="227" t="str">
        <f>IFERROR(IF(OR(CJ4=الإستمارة!$C$12,CJ4=الإستمارة!$C$13,CJ4=الإستمارة!$C$14,CJ4=الإستمارة!$C$15,CJ4=الإستمارة!$C$16,CJ4=الإستمارة!$C$17,CJ4=الإستمارة!$C$18),VLOOKUP(CJ4,الإستمارة!$C$12:$H$19,6,0),VLOOKUP(CJ4,الإستمارة!$K$12:$P$19,6,0)),"")</f>
        <v/>
      </c>
      <c r="CK5" s="226" t="e">
        <f>'اختيار المقررات'!Y19</f>
        <v>#N/A</v>
      </c>
      <c r="CL5" s="227" t="str">
        <f>IFERROR(IF(OR(CL4=الإستمارة!$C$12,CL4=الإستمارة!$C$13,CL4=الإستمارة!$C$14,CL4=الإستمارة!$C$15,CL4=الإستمارة!$C$16,CL4=الإستمارة!$C$17,CL4=الإستمارة!$C$18),VLOOKUP(CL4,الإستمارة!$C$12:$H$19,6,0),VLOOKUP(CL4,الإستمارة!$K$12:$P$19,6,0)),"")</f>
        <v/>
      </c>
      <c r="CM5" s="230" t="e">
        <f>'اختيار المقررات'!AG15</f>
        <v>#N/A</v>
      </c>
      <c r="CN5" s="225" t="str">
        <f>IFERROR(IF(OR(CN4=الإستمارة!$C$12,CN4=الإستمارة!$C$13,CN4=الإستمارة!$C$14,CN4=الإستمارة!$C$15,CN4=الإستمارة!$C$16,CN4=الإستمارة!$C$17,CN4=الإستمارة!$C$18),VLOOKUP(CN4,الإستمارة!$C$12:$H$19,6,0),VLOOKUP(CN4,الإستمارة!$K$12:$P$19,6,0)),"")</f>
        <v/>
      </c>
      <c r="CO5" s="226" t="e">
        <f>'اختيار المقررات'!AG16</f>
        <v>#N/A</v>
      </c>
      <c r="CP5" s="227" t="str">
        <f>IFERROR(IF(OR(CP4=الإستمارة!$C$12,CP4=الإستمارة!$C$13,CP4=الإستمارة!$C$14,CP4=الإستمارة!$C$15,CP4=الإستمارة!$C$16,CP4=الإستمارة!$C$17,CP4=الإستمارة!$C$18),VLOOKUP(CP4,الإستمارة!$C$12:$H$19,6,0),VLOOKUP(CP4,الإستمارة!$K$12:$P$19,6,0)),"")</f>
        <v/>
      </c>
      <c r="CQ5" s="226" t="e">
        <f>'اختيار المقررات'!AG17</f>
        <v>#N/A</v>
      </c>
      <c r="CR5" s="227" t="str">
        <f>IFERROR(IF(OR(CR4=الإستمارة!$C$12,CR4=الإستمارة!$C$13,CR4=الإستمارة!$C$14,CR4=الإستمارة!$C$15,CR4=الإستمارة!$C$16,CR4=الإستمارة!$C$17,CR4=الإستمارة!$C$18),VLOOKUP(CR4,الإستمارة!$C$12:$H$19,6,0),VLOOKUP(CR4,الإستمارة!$K$12:$P$19,6,0)),"")</f>
        <v/>
      </c>
      <c r="CS5" s="226" t="e">
        <f>'اختيار المقررات'!AG18</f>
        <v>#N/A</v>
      </c>
      <c r="CT5" s="227" t="str">
        <f>IFERROR(IF(OR(CT4=الإستمارة!$C$12,CT4=الإستمارة!$C$13,CT4=الإستمارة!$C$14,CT4=الإستمارة!$C$15,CT4=الإستمارة!$C$16,CT4=الإستمارة!$C$17,CT4=الإستمارة!$C$18),VLOOKUP(CT4,الإستمارة!$C$12:$H$19,6,0),VLOOKUP(CT4,الإستمارة!$K$12:$P$19,6,0)),"")</f>
        <v/>
      </c>
      <c r="CU5" s="226" t="e">
        <f>'اختيار المقررات'!AG19</f>
        <v>#N/A</v>
      </c>
      <c r="CV5" s="231" t="e">
        <f>'اختيار المقررات'!Q5</f>
        <v>#N/A</v>
      </c>
      <c r="CW5" s="232" t="e">
        <f>'اختيار المقررات'!W5</f>
        <v>#N/A</v>
      </c>
      <c r="CX5" s="233" t="e">
        <f>'اختيار المقررات'!AB5</f>
        <v>#N/A</v>
      </c>
      <c r="CY5" s="234">
        <f>'اختيار المقررات'!F5</f>
        <v>0</v>
      </c>
      <c r="CZ5" s="235" t="e">
        <f>'اختيار المقررات'!N27</f>
        <v>#N/A</v>
      </c>
      <c r="DA5" s="236" t="e">
        <f>'اختيار المقررات'!N25</f>
        <v>#N/A</v>
      </c>
      <c r="DB5" s="236" t="e">
        <f>'اختيار المقررات'!N26</f>
        <v>#N/A</v>
      </c>
      <c r="DC5" s="236" t="e">
        <f>'اختيار المقررات'!N28</f>
        <v>#N/A</v>
      </c>
      <c r="DD5" s="237" t="e">
        <f>'اختيار المقررات'!N29</f>
        <v>#N/A</v>
      </c>
      <c r="DE5" s="236" t="str">
        <f>'اختيار المقررات'!V28</f>
        <v>لا</v>
      </c>
      <c r="DF5" s="236" t="e">
        <f>'اختيار المقررات'!V29</f>
        <v>#N/A</v>
      </c>
      <c r="DG5" s="236" t="e">
        <f>'اختيار المقررات'!AC29</f>
        <v>#N/A</v>
      </c>
      <c r="DH5" s="231">
        <f>'اختيار المقررات'!AD25</f>
        <v>0</v>
      </c>
      <c r="DI5" s="238">
        <f>'اختيار المقررات'!AD26</f>
        <v>0</v>
      </c>
      <c r="DJ5" s="236">
        <f>'اختيار المقررات'!AD27</f>
        <v>0</v>
      </c>
      <c r="DK5" s="239">
        <f>SUM(DH5:DJ5)</f>
        <v>0</v>
      </c>
      <c r="DL5" s="231" t="str">
        <f>'اختيار المقررات'!AB2</f>
        <v xml:space="preserve"> </v>
      </c>
      <c r="DM5" s="232">
        <f>'اختيار المقررات'!W2</f>
        <v>0</v>
      </c>
      <c r="DN5" s="232">
        <f>'اختيار المقررات'!Q2</f>
        <v>0</v>
      </c>
      <c r="DO5" s="239">
        <f>'اختيار المقررات'!L2</f>
        <v>0</v>
      </c>
      <c r="DP5" s="240" t="str">
        <f>'اختيار المقررات'!C26</f>
        <v/>
      </c>
      <c r="DQ5" s="240" t="str">
        <f>'اختيار المقررات'!C27</f>
        <v/>
      </c>
      <c r="DR5" s="240" t="str">
        <f>'اختيار المقررات'!C28</f>
        <v/>
      </c>
      <c r="DS5" s="240" t="str">
        <f>'اختيار المقررات'!C29</f>
        <v/>
      </c>
      <c r="DT5" s="240" t="str">
        <f>'اختيار المقررات'!C30</f>
        <v/>
      </c>
      <c r="DU5" s="241" t="e">
        <f>'اختيار المقررات'!Y28</f>
        <v>#N/A</v>
      </c>
    </row>
  </sheetData>
  <sheetProtection algorithmName="SHA-512" hashValue="o/C4cJ+xh323PhYrXbvmXi72itjZpRq+9l5GeZnllYdqM8wKafjSSXLJvOJTC8SsXG1XNRKCJk3IYEqhzKRDQw==" saltValue="HXLr9aqg+PNxAYiSBICiCA==" spinCount="100000" sheet="1" objects="1" scenarios="1"/>
  <mergeCells count="131">
    <mergeCell ref="CT4:CU4"/>
    <mergeCell ref="CH4:CI4"/>
    <mergeCell ref="DH3:DH4"/>
    <mergeCell ref="BP4:BQ4"/>
    <mergeCell ref="BR4:BS4"/>
    <mergeCell ref="BV4:BW4"/>
    <mergeCell ref="DP3:DT4"/>
    <mergeCell ref="CV1:CX2"/>
    <mergeCell ref="CY1:CY2"/>
    <mergeCell ref="CZ1:DG2"/>
    <mergeCell ref="DH1:DK2"/>
    <mergeCell ref="DL1:DO2"/>
    <mergeCell ref="CL3:CM3"/>
    <mergeCell ref="CN3:CO3"/>
    <mergeCell ref="CP3:CQ3"/>
    <mergeCell ref="CR3:CS3"/>
    <mergeCell ref="CT3:CU3"/>
    <mergeCell ref="DO3:DO4"/>
    <mergeCell ref="DI3:DI4"/>
    <mergeCell ref="DJ3:DJ4"/>
    <mergeCell ref="DK3:DK4"/>
    <mergeCell ref="DL3:DL4"/>
    <mergeCell ref="DM3:DM4"/>
    <mergeCell ref="DN3:DN4"/>
    <mergeCell ref="DG3:DG4"/>
    <mergeCell ref="AZ3:BA3"/>
    <mergeCell ref="AH3:AI3"/>
    <mergeCell ref="AJ3:AK3"/>
    <mergeCell ref="AL3:AM3"/>
    <mergeCell ref="AN3:AO3"/>
    <mergeCell ref="CV3:CV4"/>
    <mergeCell ref="DF3:DF4"/>
    <mergeCell ref="CR4:CS4"/>
    <mergeCell ref="CB3:CC3"/>
    <mergeCell ref="CD3:CE3"/>
    <mergeCell ref="CJ4:CK4"/>
    <mergeCell ref="CL4:CM4"/>
    <mergeCell ref="CY3:CY4"/>
    <mergeCell ref="CZ3:CZ4"/>
    <mergeCell ref="DA3:DA4"/>
    <mergeCell ref="DB3:DB4"/>
    <mergeCell ref="DD3:DD4"/>
    <mergeCell ref="DE3:DE4"/>
    <mergeCell ref="DC3:DC4"/>
    <mergeCell ref="CW3:CW4"/>
    <mergeCell ref="CX3:CX4"/>
    <mergeCell ref="CB4:CC4"/>
    <mergeCell ref="CD4:CE4"/>
    <mergeCell ref="CB1:CU1"/>
    <mergeCell ref="AN1:BG1"/>
    <mergeCell ref="AN2:AW2"/>
    <mergeCell ref="AX2:BG2"/>
    <mergeCell ref="BR2:CA2"/>
    <mergeCell ref="CB2:CK2"/>
    <mergeCell ref="CL2:CU2"/>
    <mergeCell ref="BH1:CA1"/>
    <mergeCell ref="AP3:AQ3"/>
    <mergeCell ref="CF3:CG3"/>
    <mergeCell ref="CH3:CI3"/>
    <mergeCell ref="CJ3:CK3"/>
    <mergeCell ref="BL3:BM3"/>
    <mergeCell ref="BN3:BO3"/>
    <mergeCell ref="BP3:BQ3"/>
    <mergeCell ref="BR3:BS3"/>
    <mergeCell ref="BT3:BU3"/>
    <mergeCell ref="AX4:AY4"/>
    <mergeCell ref="AZ4:BA4"/>
    <mergeCell ref="BB4:BC4"/>
    <mergeCell ref="BD4:BE4"/>
    <mergeCell ref="BL4:BM4"/>
    <mergeCell ref="BX4:BY4"/>
    <mergeCell ref="BZ4:CA4"/>
    <mergeCell ref="BN4:BO4"/>
    <mergeCell ref="AX3:AY3"/>
    <mergeCell ref="BH3:BI3"/>
    <mergeCell ref="BJ3:BK3"/>
    <mergeCell ref="CN4:CO4"/>
    <mergeCell ref="CP4:CQ4"/>
    <mergeCell ref="BV3:BW3"/>
    <mergeCell ref="BX3:BY3"/>
    <mergeCell ref="BZ3:CA3"/>
    <mergeCell ref="BB3:BC3"/>
    <mergeCell ref="BD3:BE3"/>
    <mergeCell ref="BF3:BG3"/>
    <mergeCell ref="BT4:BU4"/>
    <mergeCell ref="CF4:CG4"/>
    <mergeCell ref="M1:M4"/>
    <mergeCell ref="A1:A2"/>
    <mergeCell ref="B1:B2"/>
    <mergeCell ref="C1:J2"/>
    <mergeCell ref="K1:K4"/>
    <mergeCell ref="L1:L4"/>
    <mergeCell ref="N1:N4"/>
    <mergeCell ref="O1:O4"/>
    <mergeCell ref="P1:R2"/>
    <mergeCell ref="S1:S4"/>
    <mergeCell ref="T1:AM1"/>
    <mergeCell ref="T2:AC2"/>
    <mergeCell ref="AD2:AM2"/>
    <mergeCell ref="X4:Y4"/>
    <mergeCell ref="BH2:BQ2"/>
    <mergeCell ref="P3:P4"/>
    <mergeCell ref="Z4:AA4"/>
    <mergeCell ref="AB4:AC4"/>
    <mergeCell ref="AD4:AE4"/>
    <mergeCell ref="Q3:Q4"/>
    <mergeCell ref="R3:R4"/>
    <mergeCell ref="T4:U4"/>
    <mergeCell ref="V4:W4"/>
    <mergeCell ref="T3:U3"/>
    <mergeCell ref="V3:W3"/>
    <mergeCell ref="BF4:BG4"/>
    <mergeCell ref="BH4:BI4"/>
    <mergeCell ref="BJ4:BK4"/>
    <mergeCell ref="AF4:AG4"/>
    <mergeCell ref="AH4:AI4"/>
    <mergeCell ref="AJ4:AK4"/>
    <mergeCell ref="AL4:AM4"/>
    <mergeCell ref="AN4:AO4"/>
    <mergeCell ref="AP4:AQ4"/>
    <mergeCell ref="X3:Y3"/>
    <mergeCell ref="Z3:AA3"/>
    <mergeCell ref="AB3:AC3"/>
    <mergeCell ref="AD3:AE3"/>
    <mergeCell ref="AF3:AG3"/>
    <mergeCell ref="AR3:AS3"/>
    <mergeCell ref="AT3:AU3"/>
    <mergeCell ref="AV3:AW3"/>
    <mergeCell ref="AV4:AW4"/>
    <mergeCell ref="AR4:AS4"/>
    <mergeCell ref="AT4:AU4"/>
  </mergeCells>
  <conditionalFormatting sqref="A5">
    <cfRule type="duplicateValues" dxfId="9" priority="1"/>
  </conditionalFormatting>
  <conditionalFormatting sqref="A5">
    <cfRule type="duplicateValues" dxfId="8" priority="2"/>
  </conditionalFormatting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5"/>
  <dimension ref="A1:AD2494"/>
  <sheetViews>
    <sheetView rightToLeft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21875" style="189" bestFit="1" customWidth="1"/>
    <col min="2" max="2" width="21.44140625" style="189" bestFit="1" customWidth="1"/>
    <col min="3" max="3" width="11.88671875" style="189" bestFit="1" customWidth="1"/>
    <col min="4" max="4" width="12.5546875" style="189" bestFit="1" customWidth="1"/>
    <col min="5" max="5" width="6.5546875" style="189" bestFit="1" customWidth="1"/>
    <col min="6" max="6" width="10.44140625" style="189" bestFit="1" customWidth="1"/>
    <col min="7" max="7" width="18.5546875" style="189" bestFit="1" customWidth="1"/>
    <col min="8" max="8" width="12" style="189" bestFit="1" customWidth="1"/>
    <col min="9" max="9" width="8.88671875" style="189" bestFit="1" customWidth="1"/>
    <col min="10" max="11" width="9.5546875" style="189" bestFit="1" customWidth="1"/>
    <col min="12" max="12" width="11.109375" style="189" bestFit="1" customWidth="1"/>
    <col min="13" max="13" width="8.109375" style="189" bestFit="1" customWidth="1"/>
    <col min="14" max="14" width="29.88671875" style="189" bestFit="1" customWidth="1"/>
    <col min="15" max="15" width="25.44140625" style="189" bestFit="1" customWidth="1"/>
    <col min="16" max="16" width="11.6640625" style="189" bestFit="1" customWidth="1"/>
    <col min="17" max="17" width="12.44140625" style="189" bestFit="1" customWidth="1"/>
    <col min="18" max="18" width="13.6640625" style="189" bestFit="1" customWidth="1"/>
    <col min="19" max="19" width="12.44140625" style="189" bestFit="1" customWidth="1"/>
    <col min="20" max="20" width="13.5546875" style="189" bestFit="1" customWidth="1"/>
    <col min="21" max="21" width="10.44140625" style="189" bestFit="1" customWidth="1"/>
    <col min="22" max="25" width="10.88671875" style="189" customWidth="1"/>
    <col min="26" max="26" width="20.21875" style="189" customWidth="1"/>
    <col min="27" max="16384" width="9" style="189"/>
  </cols>
  <sheetData>
    <row r="1" spans="1:30" x14ac:dyDescent="0.3">
      <c r="A1" s="189">
        <v>1</v>
      </c>
      <c r="B1" s="189">
        <v>2</v>
      </c>
      <c r="C1" s="189">
        <v>3</v>
      </c>
      <c r="D1" s="189">
        <v>4</v>
      </c>
      <c r="E1" s="189">
        <v>5</v>
      </c>
      <c r="F1" s="189">
        <v>6</v>
      </c>
      <c r="G1" s="189">
        <v>7</v>
      </c>
      <c r="H1" s="189">
        <v>8</v>
      </c>
      <c r="I1" s="189">
        <v>9</v>
      </c>
      <c r="J1" s="189">
        <v>10</v>
      </c>
      <c r="K1" s="189">
        <v>11</v>
      </c>
      <c r="L1" s="189">
        <v>12</v>
      </c>
      <c r="M1" s="189">
        <v>13</v>
      </c>
      <c r="N1" s="189">
        <v>14</v>
      </c>
      <c r="O1" s="189">
        <v>15</v>
      </c>
      <c r="P1" s="189">
        <v>16</v>
      </c>
      <c r="Q1" s="189">
        <v>17</v>
      </c>
      <c r="R1" s="189">
        <v>18</v>
      </c>
      <c r="S1" s="189">
        <v>19</v>
      </c>
      <c r="T1" s="189">
        <v>20</v>
      </c>
      <c r="U1" s="189">
        <v>21</v>
      </c>
      <c r="V1" s="189">
        <v>22</v>
      </c>
      <c r="W1" s="189">
        <v>23</v>
      </c>
      <c r="X1" s="189">
        <v>24</v>
      </c>
      <c r="Y1" s="189">
        <v>25</v>
      </c>
      <c r="Z1" s="189">
        <v>26</v>
      </c>
      <c r="AA1" s="189">
        <v>27</v>
      </c>
      <c r="AB1" s="189">
        <v>28</v>
      </c>
      <c r="AC1" s="189">
        <v>29</v>
      </c>
      <c r="AD1" s="189">
        <v>30</v>
      </c>
    </row>
    <row r="2" spans="1:30" s="245" customFormat="1" ht="33.75" customHeight="1" x14ac:dyDescent="0.3">
      <c r="A2" s="245" t="s">
        <v>49</v>
      </c>
      <c r="B2" s="245" t="s">
        <v>57</v>
      </c>
      <c r="C2" s="245" t="s">
        <v>50</v>
      </c>
      <c r="D2" s="245" t="s">
        <v>51</v>
      </c>
      <c r="E2" s="245" t="s">
        <v>11</v>
      </c>
      <c r="F2" s="245" t="s">
        <v>52</v>
      </c>
      <c r="G2" s="245" t="s">
        <v>6</v>
      </c>
      <c r="H2" s="245" t="s">
        <v>10</v>
      </c>
      <c r="I2" s="245" t="s">
        <v>9</v>
      </c>
      <c r="J2" s="245" t="s">
        <v>12</v>
      </c>
      <c r="K2" s="245" t="s">
        <v>54</v>
      </c>
      <c r="L2" s="245" t="s">
        <v>55</v>
      </c>
      <c r="M2" s="245" t="s">
        <v>58</v>
      </c>
      <c r="N2" s="189" t="s">
        <v>4206</v>
      </c>
      <c r="O2" s="245" t="s">
        <v>60</v>
      </c>
      <c r="P2" s="245" t="s">
        <v>15</v>
      </c>
      <c r="Q2" s="245" t="s">
        <v>61</v>
      </c>
      <c r="R2" s="245">
        <v>3</v>
      </c>
      <c r="S2" s="245" t="s">
        <v>62</v>
      </c>
      <c r="T2" s="246" t="s">
        <v>63</v>
      </c>
      <c r="U2" s="245" t="s">
        <v>44</v>
      </c>
      <c r="V2" s="245" t="s">
        <v>916</v>
      </c>
      <c r="W2" s="245" t="s">
        <v>917</v>
      </c>
      <c r="X2" s="245" t="s">
        <v>918</v>
      </c>
      <c r="Y2" s="245" t="s">
        <v>1134</v>
      </c>
      <c r="Z2" s="245" t="s">
        <v>1150</v>
      </c>
    </row>
    <row r="3" spans="1:30" x14ac:dyDescent="0.3">
      <c r="A3" s="189">
        <v>202401</v>
      </c>
      <c r="B3" s="247" t="s">
        <v>1286</v>
      </c>
      <c r="C3" s="247" t="s">
        <v>149</v>
      </c>
      <c r="D3" s="247" t="s">
        <v>483</v>
      </c>
      <c r="E3" s="247" t="s">
        <v>445</v>
      </c>
      <c r="F3" s="248">
        <v>30683</v>
      </c>
      <c r="G3" s="247" t="s">
        <v>422</v>
      </c>
      <c r="H3" s="247" t="s">
        <v>457</v>
      </c>
      <c r="I3" s="247" t="s">
        <v>575</v>
      </c>
      <c r="S3" s="247"/>
      <c r="T3" s="249"/>
      <c r="U3" s="247"/>
      <c r="W3" s="189" t="s">
        <v>1201</v>
      </c>
      <c r="X3" s="189" t="s">
        <v>1201</v>
      </c>
      <c r="Y3" s="189" t="s">
        <v>1201</v>
      </c>
      <c r="Z3" s="247" t="s">
        <v>1201</v>
      </c>
    </row>
    <row r="4" spans="1:30" x14ac:dyDescent="0.3">
      <c r="A4" s="189">
        <v>203488</v>
      </c>
      <c r="B4" s="247" t="s">
        <v>3062</v>
      </c>
      <c r="C4" s="247" t="s">
        <v>3063</v>
      </c>
      <c r="D4" s="247" t="s">
        <v>272</v>
      </c>
      <c r="E4" s="247" t="s">
        <v>445</v>
      </c>
      <c r="F4" s="248">
        <v>30766</v>
      </c>
      <c r="G4" s="247" t="s">
        <v>434</v>
      </c>
      <c r="H4" s="247" t="s">
        <v>447</v>
      </c>
      <c r="I4" s="247" t="s">
        <v>575</v>
      </c>
      <c r="S4" s="247"/>
      <c r="T4" s="249"/>
      <c r="U4" s="247"/>
      <c r="Z4" s="247" t="s">
        <v>1201</v>
      </c>
    </row>
    <row r="5" spans="1:30" x14ac:dyDescent="0.3">
      <c r="A5" s="189">
        <v>203820</v>
      </c>
      <c r="B5" s="247" t="s">
        <v>1287</v>
      </c>
      <c r="C5" s="247" t="s">
        <v>644</v>
      </c>
      <c r="D5" s="247" t="s">
        <v>1288</v>
      </c>
      <c r="E5" s="247" t="s">
        <v>445</v>
      </c>
      <c r="F5" s="248">
        <v>30207</v>
      </c>
      <c r="G5" s="247" t="s">
        <v>987</v>
      </c>
      <c r="H5" s="247" t="s">
        <v>447</v>
      </c>
      <c r="I5" s="247" t="s">
        <v>575</v>
      </c>
      <c r="S5" s="247"/>
      <c r="T5" s="249"/>
      <c r="U5" s="247"/>
      <c r="W5" s="189" t="s">
        <v>1201</v>
      </c>
      <c r="X5" s="189" t="s">
        <v>1201</v>
      </c>
      <c r="Y5" s="189" t="s">
        <v>1201</v>
      </c>
      <c r="Z5" s="247" t="s">
        <v>1201</v>
      </c>
    </row>
    <row r="6" spans="1:30" x14ac:dyDescent="0.3">
      <c r="A6" s="189">
        <v>204640</v>
      </c>
      <c r="B6" s="247" t="s">
        <v>1289</v>
      </c>
      <c r="C6" s="247" t="s">
        <v>514</v>
      </c>
      <c r="D6" s="247" t="s">
        <v>262</v>
      </c>
      <c r="E6" s="247" t="s">
        <v>446</v>
      </c>
      <c r="F6" s="248">
        <v>31390</v>
      </c>
      <c r="G6" s="247" t="s">
        <v>992</v>
      </c>
      <c r="H6" s="247" t="s">
        <v>447</v>
      </c>
      <c r="I6" s="247" t="s">
        <v>575</v>
      </c>
      <c r="S6" s="247"/>
      <c r="T6" s="249"/>
      <c r="U6" s="247"/>
      <c r="X6" s="189" t="s">
        <v>1201</v>
      </c>
      <c r="Y6" s="189" t="s">
        <v>1201</v>
      </c>
      <c r="Z6" s="247" t="s">
        <v>1201</v>
      </c>
    </row>
    <row r="7" spans="1:30" x14ac:dyDescent="0.3">
      <c r="A7" s="189">
        <v>205411</v>
      </c>
      <c r="B7" s="247" t="s">
        <v>2893</v>
      </c>
      <c r="C7" s="247" t="s">
        <v>2894</v>
      </c>
      <c r="D7" s="247" t="s">
        <v>2895</v>
      </c>
      <c r="E7" s="247" t="s">
        <v>445</v>
      </c>
      <c r="F7" s="248">
        <v>0</v>
      </c>
      <c r="G7" s="247"/>
      <c r="H7" s="247"/>
      <c r="I7" s="247" t="s">
        <v>575</v>
      </c>
      <c r="S7" s="247"/>
      <c r="T7" s="249"/>
      <c r="U7" s="247"/>
      <c r="Y7" s="189" t="s">
        <v>1201</v>
      </c>
      <c r="Z7" s="247" t="s">
        <v>1201</v>
      </c>
    </row>
    <row r="8" spans="1:30" x14ac:dyDescent="0.3">
      <c r="A8" s="189">
        <v>207989</v>
      </c>
      <c r="B8" s="247" t="s">
        <v>1240</v>
      </c>
      <c r="C8" s="247" t="s">
        <v>1241</v>
      </c>
      <c r="D8" s="247" t="s">
        <v>685</v>
      </c>
      <c r="E8" s="247" t="s">
        <v>445</v>
      </c>
      <c r="F8" s="248">
        <v>27415</v>
      </c>
      <c r="G8" s="247" t="s">
        <v>3657</v>
      </c>
      <c r="H8" s="247" t="s">
        <v>447</v>
      </c>
      <c r="I8" s="247" t="s">
        <v>575</v>
      </c>
      <c r="S8" s="247">
        <v>888</v>
      </c>
      <c r="T8" s="249">
        <v>44427</v>
      </c>
      <c r="U8" s="247">
        <v>32000</v>
      </c>
      <c r="Z8" s="247"/>
    </row>
    <row r="9" spans="1:30" x14ac:dyDescent="0.3">
      <c r="A9" s="189">
        <v>208002</v>
      </c>
      <c r="B9" s="247" t="s">
        <v>3064</v>
      </c>
      <c r="C9" s="247" t="s">
        <v>71</v>
      </c>
      <c r="D9" s="247" t="s">
        <v>329</v>
      </c>
      <c r="E9" s="247" t="s">
        <v>445</v>
      </c>
      <c r="F9" s="248">
        <v>29045</v>
      </c>
      <c r="G9" s="247" t="s">
        <v>422</v>
      </c>
      <c r="H9" s="247" t="s">
        <v>447</v>
      </c>
      <c r="I9" s="247" t="s">
        <v>575</v>
      </c>
      <c r="S9" s="247"/>
      <c r="T9" s="249"/>
      <c r="U9" s="247"/>
      <c r="Z9" s="247" t="s">
        <v>1201</v>
      </c>
    </row>
    <row r="10" spans="1:30" x14ac:dyDescent="0.3">
      <c r="A10" s="189">
        <v>209049</v>
      </c>
      <c r="B10" s="247" t="s">
        <v>1544</v>
      </c>
      <c r="C10" s="247" t="s">
        <v>210</v>
      </c>
      <c r="D10" s="247" t="s">
        <v>341</v>
      </c>
      <c r="E10" s="247" t="s">
        <v>445</v>
      </c>
      <c r="F10" s="248">
        <v>32606</v>
      </c>
      <c r="G10" s="247" t="s">
        <v>422</v>
      </c>
      <c r="H10" s="247" t="s">
        <v>447</v>
      </c>
      <c r="I10" s="247" t="s">
        <v>575</v>
      </c>
      <c r="S10" s="247"/>
      <c r="T10" s="249"/>
      <c r="U10" s="247"/>
      <c r="W10" s="189" t="s">
        <v>1201</v>
      </c>
      <c r="X10" s="189" t="s">
        <v>1201</v>
      </c>
      <c r="Y10" s="189" t="s">
        <v>1201</v>
      </c>
      <c r="Z10" s="247" t="s">
        <v>1201</v>
      </c>
    </row>
    <row r="11" spans="1:30" x14ac:dyDescent="0.3">
      <c r="A11" s="189">
        <v>209262</v>
      </c>
      <c r="B11" s="247" t="s">
        <v>3065</v>
      </c>
      <c r="C11" s="247" t="s">
        <v>118</v>
      </c>
      <c r="D11" s="247" t="s">
        <v>341</v>
      </c>
      <c r="E11" s="247" t="s">
        <v>446</v>
      </c>
      <c r="F11" s="248">
        <v>0</v>
      </c>
      <c r="G11" s="247"/>
      <c r="H11" s="247" t="s">
        <v>447</v>
      </c>
      <c r="I11" s="247" t="s">
        <v>575</v>
      </c>
      <c r="S11" s="247"/>
      <c r="T11" s="249"/>
      <c r="U11" s="247"/>
      <c r="Z11" s="247" t="s">
        <v>1201</v>
      </c>
    </row>
    <row r="12" spans="1:30" x14ac:dyDescent="0.3">
      <c r="A12" s="189">
        <v>209280</v>
      </c>
      <c r="B12" s="247" t="s">
        <v>1545</v>
      </c>
      <c r="C12" s="247" t="s">
        <v>81</v>
      </c>
      <c r="D12" s="247" t="s">
        <v>1546</v>
      </c>
      <c r="E12" s="247" t="s">
        <v>445</v>
      </c>
      <c r="F12" s="248">
        <v>30242</v>
      </c>
      <c r="G12" s="247" t="s">
        <v>422</v>
      </c>
      <c r="H12" s="247" t="s">
        <v>447</v>
      </c>
      <c r="I12" s="247" t="s">
        <v>575</v>
      </c>
      <c r="S12" s="247"/>
      <c r="T12" s="249"/>
      <c r="U12" s="247"/>
      <c r="X12" s="189" t="s">
        <v>1201</v>
      </c>
      <c r="Y12" s="189" t="s">
        <v>1201</v>
      </c>
      <c r="Z12" s="247" t="s">
        <v>1201</v>
      </c>
    </row>
    <row r="13" spans="1:30" x14ac:dyDescent="0.3">
      <c r="A13" s="189">
        <v>209288</v>
      </c>
      <c r="B13" s="247" t="s">
        <v>1547</v>
      </c>
      <c r="C13" s="247" t="s">
        <v>1548</v>
      </c>
      <c r="D13" s="247" t="s">
        <v>121</v>
      </c>
      <c r="E13" s="247" t="s">
        <v>446</v>
      </c>
      <c r="F13" s="248">
        <v>28782</v>
      </c>
      <c r="G13" s="247" t="s">
        <v>432</v>
      </c>
      <c r="H13" s="247" t="s">
        <v>447</v>
      </c>
      <c r="I13" s="247" t="s">
        <v>575</v>
      </c>
      <c r="S13" s="247"/>
      <c r="T13" s="249"/>
      <c r="U13" s="247"/>
      <c r="W13" s="189" t="s">
        <v>1201</v>
      </c>
      <c r="X13" s="189" t="s">
        <v>1201</v>
      </c>
      <c r="Y13" s="189" t="s">
        <v>1201</v>
      </c>
      <c r="Z13" s="247" t="s">
        <v>1201</v>
      </c>
    </row>
    <row r="14" spans="1:30" x14ac:dyDescent="0.3">
      <c r="A14" s="189">
        <v>209336</v>
      </c>
      <c r="B14" s="247" t="s">
        <v>1549</v>
      </c>
      <c r="C14" s="247" t="s">
        <v>94</v>
      </c>
      <c r="D14" s="247" t="s">
        <v>260</v>
      </c>
      <c r="E14" s="247" t="s">
        <v>446</v>
      </c>
      <c r="F14" s="248">
        <v>32514</v>
      </c>
      <c r="G14" s="247" t="s">
        <v>1009</v>
      </c>
      <c r="H14" s="247" t="s">
        <v>447</v>
      </c>
      <c r="I14" s="247" t="s">
        <v>575</v>
      </c>
      <c r="S14" s="247"/>
      <c r="T14" s="249"/>
      <c r="U14" s="247"/>
      <c r="Y14" s="189" t="s">
        <v>1201</v>
      </c>
      <c r="Z14" s="247" t="s">
        <v>1201</v>
      </c>
    </row>
    <row r="15" spans="1:30" x14ac:dyDescent="0.3">
      <c r="A15" s="189">
        <v>209478</v>
      </c>
      <c r="B15" s="247" t="s">
        <v>1550</v>
      </c>
      <c r="C15" s="247" t="s">
        <v>831</v>
      </c>
      <c r="D15" s="247" t="s">
        <v>1551</v>
      </c>
      <c r="E15" s="247" t="s">
        <v>445</v>
      </c>
      <c r="F15" s="248">
        <v>29044</v>
      </c>
      <c r="G15" s="247" t="s">
        <v>1002</v>
      </c>
      <c r="H15" s="247" t="s">
        <v>447</v>
      </c>
      <c r="I15" s="247" t="s">
        <v>575</v>
      </c>
      <c r="S15" s="247"/>
      <c r="T15" s="249"/>
      <c r="U15" s="247"/>
      <c r="Y15" s="189" t="s">
        <v>1201</v>
      </c>
      <c r="Z15" s="247" t="s">
        <v>1201</v>
      </c>
    </row>
    <row r="16" spans="1:30" x14ac:dyDescent="0.3">
      <c r="A16" s="189">
        <v>209506</v>
      </c>
      <c r="B16" s="247" t="s">
        <v>1552</v>
      </c>
      <c r="C16" s="247" t="s">
        <v>68</v>
      </c>
      <c r="D16" s="247" t="s">
        <v>657</v>
      </c>
      <c r="E16" s="247" t="s">
        <v>445</v>
      </c>
      <c r="F16" s="248">
        <v>25994</v>
      </c>
      <c r="G16" s="247" t="s">
        <v>1553</v>
      </c>
      <c r="H16" s="247" t="s">
        <v>447</v>
      </c>
      <c r="I16" s="247" t="s">
        <v>575</v>
      </c>
      <c r="S16" s="247"/>
      <c r="T16" s="249"/>
      <c r="U16" s="247"/>
      <c r="W16" s="189" t="s">
        <v>1201</v>
      </c>
      <c r="X16" s="189" t="s">
        <v>1201</v>
      </c>
      <c r="Y16" s="189" t="s">
        <v>1201</v>
      </c>
      <c r="Z16" s="247" t="s">
        <v>1201</v>
      </c>
    </row>
    <row r="17" spans="1:26" x14ac:dyDescent="0.3">
      <c r="A17" s="189">
        <v>209557</v>
      </c>
      <c r="B17" s="247" t="s">
        <v>1554</v>
      </c>
      <c r="C17" s="247" t="s">
        <v>75</v>
      </c>
      <c r="D17" s="247" t="s">
        <v>309</v>
      </c>
      <c r="E17" s="247" t="s">
        <v>445</v>
      </c>
      <c r="F17" s="248">
        <v>33702</v>
      </c>
      <c r="G17" s="247" t="s">
        <v>422</v>
      </c>
      <c r="H17" s="247" t="s">
        <v>447</v>
      </c>
      <c r="I17" s="247" t="s">
        <v>575</v>
      </c>
      <c r="S17" s="247"/>
      <c r="T17" s="249"/>
      <c r="U17" s="247"/>
      <c r="Y17" s="189" t="s">
        <v>1201</v>
      </c>
      <c r="Z17" s="247" t="s">
        <v>1201</v>
      </c>
    </row>
    <row r="18" spans="1:26" x14ac:dyDescent="0.3">
      <c r="A18" s="189">
        <v>209585</v>
      </c>
      <c r="B18" s="247" t="s">
        <v>1555</v>
      </c>
      <c r="C18" s="247" t="s">
        <v>71</v>
      </c>
      <c r="D18" s="247" t="s">
        <v>266</v>
      </c>
      <c r="E18" s="247" t="s">
        <v>445</v>
      </c>
      <c r="F18" s="248">
        <v>33797</v>
      </c>
      <c r="G18" s="247" t="s">
        <v>422</v>
      </c>
      <c r="H18" s="247" t="s">
        <v>447</v>
      </c>
      <c r="I18" s="247" t="s">
        <v>575</v>
      </c>
      <c r="S18" s="247"/>
      <c r="T18" s="249"/>
      <c r="U18" s="247"/>
      <c r="Y18" s="189" t="s">
        <v>1201</v>
      </c>
      <c r="Z18" s="247" t="s">
        <v>1201</v>
      </c>
    </row>
    <row r="19" spans="1:26" x14ac:dyDescent="0.3">
      <c r="A19" s="189">
        <v>209587</v>
      </c>
      <c r="B19" s="247" t="s">
        <v>1556</v>
      </c>
      <c r="C19" s="247" t="s">
        <v>119</v>
      </c>
      <c r="D19" s="247" t="s">
        <v>302</v>
      </c>
      <c r="E19" s="247" t="s">
        <v>446</v>
      </c>
      <c r="F19" s="248">
        <v>34050</v>
      </c>
      <c r="G19" s="247" t="s">
        <v>995</v>
      </c>
      <c r="H19" s="247" t="s">
        <v>447</v>
      </c>
      <c r="I19" s="247" t="s">
        <v>575</v>
      </c>
      <c r="S19" s="247"/>
      <c r="T19" s="249"/>
      <c r="U19" s="247"/>
      <c r="Y19" s="189" t="s">
        <v>1201</v>
      </c>
      <c r="Z19" s="247" t="s">
        <v>1201</v>
      </c>
    </row>
    <row r="20" spans="1:26" x14ac:dyDescent="0.3">
      <c r="A20" s="189">
        <v>209683</v>
      </c>
      <c r="B20" s="247" t="s">
        <v>1557</v>
      </c>
      <c r="C20" s="247" t="s">
        <v>101</v>
      </c>
      <c r="D20" s="247" t="s">
        <v>317</v>
      </c>
      <c r="E20" s="247" t="s">
        <v>445</v>
      </c>
      <c r="F20" s="248">
        <v>26297</v>
      </c>
      <c r="G20" s="247" t="s">
        <v>909</v>
      </c>
      <c r="H20" s="247" t="s">
        <v>447</v>
      </c>
      <c r="I20" s="247" t="s">
        <v>575</v>
      </c>
      <c r="S20" s="247"/>
      <c r="T20" s="249"/>
      <c r="U20" s="247"/>
      <c r="Y20" s="189" t="s">
        <v>1201</v>
      </c>
      <c r="Z20" s="247" t="s">
        <v>1201</v>
      </c>
    </row>
    <row r="21" spans="1:26" x14ac:dyDescent="0.3">
      <c r="A21" s="189">
        <v>209749</v>
      </c>
      <c r="B21" s="247" t="s">
        <v>1558</v>
      </c>
      <c r="C21" s="247" t="s">
        <v>1559</v>
      </c>
      <c r="D21" s="247" t="s">
        <v>1560</v>
      </c>
      <c r="E21" s="247" t="s">
        <v>446</v>
      </c>
      <c r="F21" s="248">
        <v>32417</v>
      </c>
      <c r="G21" s="247" t="s">
        <v>441</v>
      </c>
      <c r="H21" s="247" t="s">
        <v>447</v>
      </c>
      <c r="I21" s="247" t="s">
        <v>575</v>
      </c>
      <c r="S21" s="247"/>
      <c r="T21" s="249"/>
      <c r="U21" s="247"/>
      <c r="W21" s="189" t="s">
        <v>1201</v>
      </c>
      <c r="Y21" s="189" t="s">
        <v>1201</v>
      </c>
      <c r="Z21" s="247" t="s">
        <v>1201</v>
      </c>
    </row>
    <row r="22" spans="1:26" x14ac:dyDescent="0.3">
      <c r="A22" s="189">
        <v>209803</v>
      </c>
      <c r="B22" s="247" t="s">
        <v>3658</v>
      </c>
      <c r="C22" s="247" t="s">
        <v>89</v>
      </c>
      <c r="D22" s="247" t="s">
        <v>3659</v>
      </c>
      <c r="E22" s="247" t="s">
        <v>446</v>
      </c>
      <c r="F22" s="248">
        <v>23012</v>
      </c>
      <c r="G22" s="247" t="s">
        <v>1290</v>
      </c>
      <c r="H22" s="247" t="s">
        <v>447</v>
      </c>
      <c r="I22" s="247" t="s">
        <v>575</v>
      </c>
      <c r="S22" s="247"/>
      <c r="T22" s="249"/>
      <c r="U22" s="247"/>
      <c r="Z22" s="247"/>
    </row>
    <row r="23" spans="1:26" x14ac:dyDescent="0.3">
      <c r="A23" s="189">
        <v>209892</v>
      </c>
      <c r="B23" s="247" t="s">
        <v>1561</v>
      </c>
      <c r="C23" s="247" t="s">
        <v>68</v>
      </c>
      <c r="D23" s="247" t="s">
        <v>265</v>
      </c>
      <c r="E23" s="247" t="s">
        <v>446</v>
      </c>
      <c r="F23" s="248">
        <v>28873</v>
      </c>
      <c r="G23" s="247" t="s">
        <v>981</v>
      </c>
      <c r="H23" s="247" t="s">
        <v>447</v>
      </c>
      <c r="I23" s="247" t="s">
        <v>575</v>
      </c>
      <c r="S23" s="247"/>
      <c r="T23" s="249"/>
      <c r="U23" s="247"/>
      <c r="Y23" s="189" t="s">
        <v>1201</v>
      </c>
      <c r="Z23" s="247" t="s">
        <v>1201</v>
      </c>
    </row>
    <row r="24" spans="1:26" x14ac:dyDescent="0.3">
      <c r="A24" s="189">
        <v>209924</v>
      </c>
      <c r="B24" s="247" t="s">
        <v>1562</v>
      </c>
      <c r="C24" s="247" t="s">
        <v>71</v>
      </c>
      <c r="D24" s="247" t="s">
        <v>278</v>
      </c>
      <c r="E24" s="247" t="s">
        <v>445</v>
      </c>
      <c r="F24" s="248">
        <v>34127</v>
      </c>
      <c r="G24" s="247" t="s">
        <v>1563</v>
      </c>
      <c r="H24" s="247" t="s">
        <v>447</v>
      </c>
      <c r="I24" s="247" t="s">
        <v>575</v>
      </c>
      <c r="S24" s="247"/>
      <c r="T24" s="249"/>
      <c r="U24" s="247"/>
      <c r="X24" s="189" t="s">
        <v>1201</v>
      </c>
      <c r="Y24" s="189" t="s">
        <v>1201</v>
      </c>
      <c r="Z24" s="247" t="s">
        <v>1201</v>
      </c>
    </row>
    <row r="25" spans="1:26" x14ac:dyDescent="0.3">
      <c r="A25" s="189">
        <v>210060</v>
      </c>
      <c r="B25" s="247" t="s">
        <v>2896</v>
      </c>
      <c r="C25" s="247" t="s">
        <v>113</v>
      </c>
      <c r="D25" s="247" t="s">
        <v>284</v>
      </c>
      <c r="E25" s="247" t="s">
        <v>446</v>
      </c>
      <c r="F25" s="248">
        <v>0</v>
      </c>
      <c r="G25" s="247"/>
      <c r="H25" s="247"/>
      <c r="I25" s="247" t="s">
        <v>575</v>
      </c>
      <c r="S25" s="247"/>
      <c r="T25" s="249"/>
      <c r="U25" s="247"/>
      <c r="Y25" s="189" t="s">
        <v>1201</v>
      </c>
      <c r="Z25" s="247" t="s">
        <v>1201</v>
      </c>
    </row>
    <row r="26" spans="1:26" x14ac:dyDescent="0.3">
      <c r="A26" s="189">
        <v>210126</v>
      </c>
      <c r="B26" s="247" t="s">
        <v>1564</v>
      </c>
      <c r="C26" s="247" t="s">
        <v>202</v>
      </c>
      <c r="D26" s="247" t="s">
        <v>282</v>
      </c>
      <c r="E26" s="247" t="s">
        <v>445</v>
      </c>
      <c r="F26" s="248">
        <v>0</v>
      </c>
      <c r="G26" s="247"/>
      <c r="H26" s="247" t="s">
        <v>447</v>
      </c>
      <c r="I26" s="247" t="s">
        <v>575</v>
      </c>
      <c r="S26" s="247"/>
      <c r="T26" s="249"/>
      <c r="U26" s="247"/>
      <c r="Y26" s="189" t="s">
        <v>1201</v>
      </c>
      <c r="Z26" s="247" t="s">
        <v>1201</v>
      </c>
    </row>
    <row r="27" spans="1:26" x14ac:dyDescent="0.3">
      <c r="A27" s="189">
        <v>210169</v>
      </c>
      <c r="B27" s="247" t="s">
        <v>1565</v>
      </c>
      <c r="C27" s="247" t="s">
        <v>71</v>
      </c>
      <c r="D27" s="247" t="s">
        <v>571</v>
      </c>
      <c r="E27" s="247" t="s">
        <v>446</v>
      </c>
      <c r="F27" s="248">
        <v>31691</v>
      </c>
      <c r="G27" s="247" t="s">
        <v>1005</v>
      </c>
      <c r="H27" s="247" t="s">
        <v>447</v>
      </c>
      <c r="I27" s="247" t="s">
        <v>575</v>
      </c>
      <c r="S27" s="247"/>
      <c r="T27" s="249"/>
      <c r="U27" s="247"/>
      <c r="Y27" s="189" t="s">
        <v>1201</v>
      </c>
      <c r="Z27" s="247" t="s">
        <v>1201</v>
      </c>
    </row>
    <row r="28" spans="1:26" x14ac:dyDescent="0.3">
      <c r="A28" s="189">
        <v>210196</v>
      </c>
      <c r="B28" s="247" t="s">
        <v>1566</v>
      </c>
      <c r="C28" s="247" t="s">
        <v>68</v>
      </c>
      <c r="D28" s="247" t="s">
        <v>1567</v>
      </c>
      <c r="E28" s="247" t="s">
        <v>445</v>
      </c>
      <c r="F28" s="248">
        <v>0</v>
      </c>
      <c r="G28" s="247"/>
      <c r="H28" s="247" t="s">
        <v>447</v>
      </c>
      <c r="I28" s="247" t="s">
        <v>575</v>
      </c>
      <c r="S28" s="247"/>
      <c r="T28" s="249"/>
      <c r="U28" s="247"/>
      <c r="Y28" s="189" t="s">
        <v>1201</v>
      </c>
      <c r="Z28" s="247" t="s">
        <v>1201</v>
      </c>
    </row>
    <row r="29" spans="1:26" x14ac:dyDescent="0.3">
      <c r="A29" s="189">
        <v>210214</v>
      </c>
      <c r="B29" s="247" t="s">
        <v>1568</v>
      </c>
      <c r="C29" s="247" t="s">
        <v>77</v>
      </c>
      <c r="D29" s="247" t="s">
        <v>1569</v>
      </c>
      <c r="E29" s="247" t="s">
        <v>446</v>
      </c>
      <c r="F29" s="248">
        <v>28940</v>
      </c>
      <c r="G29" s="247" t="s">
        <v>1014</v>
      </c>
      <c r="H29" s="247" t="s">
        <v>447</v>
      </c>
      <c r="I29" s="247" t="s">
        <v>575</v>
      </c>
      <c r="S29" s="247"/>
      <c r="T29" s="249"/>
      <c r="U29" s="247"/>
      <c r="X29" s="189" t="s">
        <v>1201</v>
      </c>
      <c r="Y29" s="189" t="s">
        <v>1201</v>
      </c>
      <c r="Z29" s="247" t="s">
        <v>1201</v>
      </c>
    </row>
    <row r="30" spans="1:26" x14ac:dyDescent="0.3">
      <c r="A30" s="189">
        <v>210223</v>
      </c>
      <c r="B30" s="247" t="s">
        <v>1291</v>
      </c>
      <c r="C30" s="247" t="s">
        <v>784</v>
      </c>
      <c r="D30" s="247" t="s">
        <v>666</v>
      </c>
      <c r="E30" s="247" t="s">
        <v>446</v>
      </c>
      <c r="F30" s="248">
        <v>34096</v>
      </c>
      <c r="G30" s="247" t="s">
        <v>1988</v>
      </c>
      <c r="H30" s="247" t="s">
        <v>447</v>
      </c>
      <c r="I30" s="247" t="s">
        <v>575</v>
      </c>
      <c r="S30" s="247"/>
      <c r="T30" s="249"/>
      <c r="U30" s="247"/>
      <c r="Z30" s="247"/>
    </row>
    <row r="31" spans="1:26" x14ac:dyDescent="0.3">
      <c r="A31" s="189">
        <v>210244</v>
      </c>
      <c r="B31" s="247" t="s">
        <v>1570</v>
      </c>
      <c r="C31" s="247" t="s">
        <v>103</v>
      </c>
      <c r="D31" s="247" t="s">
        <v>1571</v>
      </c>
      <c r="E31" s="247" t="s">
        <v>446</v>
      </c>
      <c r="F31" s="248">
        <v>34387</v>
      </c>
      <c r="G31" s="247" t="s">
        <v>422</v>
      </c>
      <c r="H31" s="247" t="s">
        <v>447</v>
      </c>
      <c r="I31" s="247" t="s">
        <v>575</v>
      </c>
      <c r="S31" s="247"/>
      <c r="T31" s="249"/>
      <c r="U31" s="247"/>
      <c r="X31" s="189" t="s">
        <v>1201</v>
      </c>
      <c r="Y31" s="189" t="s">
        <v>1201</v>
      </c>
      <c r="Z31" s="247" t="s">
        <v>1201</v>
      </c>
    </row>
    <row r="32" spans="1:26" x14ac:dyDescent="0.3">
      <c r="A32" s="189">
        <v>210294</v>
      </c>
      <c r="B32" s="247" t="s">
        <v>1572</v>
      </c>
      <c r="C32" s="247" t="s">
        <v>100</v>
      </c>
      <c r="D32" s="247" t="s">
        <v>310</v>
      </c>
      <c r="E32" s="247" t="s">
        <v>445</v>
      </c>
      <c r="F32" s="248">
        <v>31147</v>
      </c>
      <c r="G32" s="247" t="s">
        <v>422</v>
      </c>
      <c r="H32" s="247" t="s">
        <v>447</v>
      </c>
      <c r="I32" s="247" t="s">
        <v>575</v>
      </c>
      <c r="S32" s="247"/>
      <c r="T32" s="249"/>
      <c r="U32" s="247"/>
      <c r="W32" s="189" t="s">
        <v>1201</v>
      </c>
      <c r="X32" s="189" t="s">
        <v>1201</v>
      </c>
      <c r="Y32" s="189" t="s">
        <v>1201</v>
      </c>
      <c r="Z32" s="247" t="s">
        <v>1201</v>
      </c>
    </row>
    <row r="33" spans="1:26" x14ac:dyDescent="0.3">
      <c r="A33" s="189">
        <v>210307</v>
      </c>
      <c r="B33" s="247" t="s">
        <v>3047</v>
      </c>
      <c r="C33" s="247" t="s">
        <v>153</v>
      </c>
      <c r="D33" s="247" t="s">
        <v>1824</v>
      </c>
      <c r="E33" s="247" t="s">
        <v>445</v>
      </c>
      <c r="F33" s="248">
        <v>27150</v>
      </c>
      <c r="G33" s="247" t="s">
        <v>3048</v>
      </c>
      <c r="H33" s="247" t="s">
        <v>447</v>
      </c>
      <c r="I33" s="247" t="s">
        <v>575</v>
      </c>
      <c r="S33" s="247"/>
      <c r="T33" s="249"/>
      <c r="U33" s="247"/>
      <c r="Z33" s="247" t="s">
        <v>1201</v>
      </c>
    </row>
    <row r="34" spans="1:26" x14ac:dyDescent="0.3">
      <c r="A34" s="189">
        <v>210336</v>
      </c>
      <c r="B34" s="247" t="s">
        <v>2897</v>
      </c>
      <c r="C34" s="247" t="s">
        <v>105</v>
      </c>
      <c r="D34" s="247" t="s">
        <v>2898</v>
      </c>
      <c r="E34" s="247" t="s">
        <v>445</v>
      </c>
      <c r="F34" s="248">
        <v>0</v>
      </c>
      <c r="G34" s="247"/>
      <c r="H34" s="247"/>
      <c r="I34" s="247" t="s">
        <v>575</v>
      </c>
      <c r="S34" s="247"/>
      <c r="T34" s="249"/>
      <c r="U34" s="247"/>
      <c r="Y34" s="189" t="s">
        <v>1201</v>
      </c>
      <c r="Z34" s="247" t="s">
        <v>1201</v>
      </c>
    </row>
    <row r="35" spans="1:26" x14ac:dyDescent="0.3">
      <c r="A35" s="189">
        <v>210337</v>
      </c>
      <c r="B35" s="247" t="s">
        <v>1573</v>
      </c>
      <c r="C35" s="247" t="s">
        <v>88</v>
      </c>
      <c r="D35" s="247" t="s">
        <v>347</v>
      </c>
      <c r="E35" s="247" t="s">
        <v>445</v>
      </c>
      <c r="F35" s="248">
        <v>32764</v>
      </c>
      <c r="G35" s="247" t="s">
        <v>422</v>
      </c>
      <c r="H35" s="247" t="s">
        <v>447</v>
      </c>
      <c r="I35" s="247" t="s">
        <v>575</v>
      </c>
      <c r="S35" s="247"/>
      <c r="T35" s="249"/>
      <c r="U35" s="247"/>
      <c r="Y35" s="189" t="s">
        <v>1201</v>
      </c>
      <c r="Z35" s="247" t="s">
        <v>1201</v>
      </c>
    </row>
    <row r="36" spans="1:26" x14ac:dyDescent="0.3">
      <c r="A36" s="189">
        <v>210353</v>
      </c>
      <c r="B36" s="247" t="s">
        <v>1574</v>
      </c>
      <c r="C36" s="247" t="s">
        <v>1575</v>
      </c>
      <c r="D36" s="247" t="s">
        <v>326</v>
      </c>
      <c r="E36" s="247" t="s">
        <v>446</v>
      </c>
      <c r="F36" s="248">
        <v>34791</v>
      </c>
      <c r="G36" s="247" t="s">
        <v>1005</v>
      </c>
      <c r="H36" s="247" t="s">
        <v>447</v>
      </c>
      <c r="I36" s="247" t="s">
        <v>575</v>
      </c>
      <c r="S36" s="247"/>
      <c r="T36" s="249"/>
      <c r="U36" s="247"/>
      <c r="Y36" s="189" t="s">
        <v>1201</v>
      </c>
      <c r="Z36" s="247" t="s">
        <v>1201</v>
      </c>
    </row>
    <row r="37" spans="1:26" x14ac:dyDescent="0.3">
      <c r="A37" s="189">
        <v>210354</v>
      </c>
      <c r="B37" s="247" t="s">
        <v>1576</v>
      </c>
      <c r="C37" s="247" t="s">
        <v>133</v>
      </c>
      <c r="D37" s="247" t="s">
        <v>293</v>
      </c>
      <c r="E37" s="247" t="s">
        <v>446</v>
      </c>
      <c r="F37" s="248">
        <v>34951</v>
      </c>
      <c r="G37" s="247" t="s">
        <v>422</v>
      </c>
      <c r="H37" s="247" t="s">
        <v>447</v>
      </c>
      <c r="I37" s="247" t="s">
        <v>575</v>
      </c>
      <c r="S37" s="247"/>
      <c r="T37" s="249"/>
      <c r="U37" s="247"/>
      <c r="Y37" s="189" t="s">
        <v>1201</v>
      </c>
      <c r="Z37" s="247" t="s">
        <v>1201</v>
      </c>
    </row>
    <row r="38" spans="1:26" x14ac:dyDescent="0.3">
      <c r="A38" s="189">
        <v>210540</v>
      </c>
      <c r="B38" s="247" t="s">
        <v>1577</v>
      </c>
      <c r="C38" s="247" t="s">
        <v>684</v>
      </c>
      <c r="D38" s="247" t="s">
        <v>904</v>
      </c>
      <c r="E38" s="247" t="s">
        <v>446</v>
      </c>
      <c r="F38" s="248">
        <v>34178</v>
      </c>
      <c r="G38" s="247" t="s">
        <v>1578</v>
      </c>
      <c r="H38" s="247" t="s">
        <v>447</v>
      </c>
      <c r="I38" s="247" t="s">
        <v>575</v>
      </c>
      <c r="S38" s="247"/>
      <c r="T38" s="249"/>
      <c r="U38" s="247"/>
      <c r="Y38" s="189" t="s">
        <v>1201</v>
      </c>
      <c r="Z38" s="247" t="s">
        <v>1201</v>
      </c>
    </row>
    <row r="39" spans="1:26" x14ac:dyDescent="0.3">
      <c r="A39" s="189">
        <v>210543</v>
      </c>
      <c r="B39" s="247" t="s">
        <v>1579</v>
      </c>
      <c r="C39" s="247" t="s">
        <v>71</v>
      </c>
      <c r="D39" s="247" t="s">
        <v>1580</v>
      </c>
      <c r="E39" s="247" t="s">
        <v>445</v>
      </c>
      <c r="F39" s="248">
        <v>30063</v>
      </c>
      <c r="G39" s="247" t="s">
        <v>422</v>
      </c>
      <c r="H39" s="247" t="s">
        <v>447</v>
      </c>
      <c r="I39" s="247" t="s">
        <v>575</v>
      </c>
      <c r="S39" s="247"/>
      <c r="T39" s="249"/>
      <c r="U39" s="247"/>
      <c r="Y39" s="189" t="s">
        <v>1201</v>
      </c>
      <c r="Z39" s="247" t="s">
        <v>1201</v>
      </c>
    </row>
    <row r="40" spans="1:26" x14ac:dyDescent="0.3">
      <c r="A40" s="189">
        <v>210555</v>
      </c>
      <c r="B40" s="247" t="s">
        <v>3049</v>
      </c>
      <c r="C40" s="247" t="s">
        <v>3050</v>
      </c>
      <c r="D40" s="247" t="s">
        <v>526</v>
      </c>
      <c r="E40" s="247" t="s">
        <v>445</v>
      </c>
      <c r="F40" s="248">
        <v>33942</v>
      </c>
      <c r="G40" s="247" t="s">
        <v>422</v>
      </c>
      <c r="H40" s="247" t="s">
        <v>459</v>
      </c>
      <c r="I40" s="247" t="s">
        <v>575</v>
      </c>
      <c r="S40" s="247"/>
      <c r="T40" s="249"/>
      <c r="U40" s="247"/>
      <c r="Z40" s="247" t="s">
        <v>1201</v>
      </c>
    </row>
    <row r="41" spans="1:26" x14ac:dyDescent="0.3">
      <c r="A41" s="189">
        <v>210601</v>
      </c>
      <c r="B41" s="247" t="s">
        <v>1581</v>
      </c>
      <c r="C41" s="247" t="s">
        <v>550</v>
      </c>
      <c r="D41" s="247" t="s">
        <v>97</v>
      </c>
      <c r="E41" s="247" t="s">
        <v>445</v>
      </c>
      <c r="F41" s="248">
        <v>33765</v>
      </c>
      <c r="G41" s="247" t="s">
        <v>1582</v>
      </c>
      <c r="H41" s="247" t="s">
        <v>447</v>
      </c>
      <c r="I41" s="247" t="s">
        <v>575</v>
      </c>
      <c r="S41" s="247"/>
      <c r="T41" s="249"/>
      <c r="U41" s="247"/>
      <c r="W41" s="189" t="s">
        <v>1201</v>
      </c>
      <c r="X41" s="189" t="s">
        <v>1201</v>
      </c>
      <c r="Y41" s="189" t="s">
        <v>1201</v>
      </c>
      <c r="Z41" s="247" t="s">
        <v>1201</v>
      </c>
    </row>
    <row r="42" spans="1:26" x14ac:dyDescent="0.3">
      <c r="A42" s="189">
        <v>210609</v>
      </c>
      <c r="B42" s="247" t="s">
        <v>1583</v>
      </c>
      <c r="C42" s="247" t="s">
        <v>522</v>
      </c>
      <c r="D42" s="247" t="s">
        <v>1584</v>
      </c>
      <c r="E42" s="247" t="s">
        <v>445</v>
      </c>
      <c r="F42" s="248">
        <v>32516</v>
      </c>
      <c r="G42" s="247" t="s">
        <v>1585</v>
      </c>
      <c r="H42" s="247" t="s">
        <v>447</v>
      </c>
      <c r="I42" s="247" t="s">
        <v>575</v>
      </c>
      <c r="S42" s="247"/>
      <c r="T42" s="249"/>
      <c r="U42" s="247"/>
      <c r="X42" s="189" t="s">
        <v>1201</v>
      </c>
      <c r="Y42" s="189" t="s">
        <v>1201</v>
      </c>
      <c r="Z42" s="247" t="s">
        <v>1201</v>
      </c>
    </row>
    <row r="43" spans="1:26" x14ac:dyDescent="0.3">
      <c r="A43" s="189">
        <v>210693</v>
      </c>
      <c r="B43" s="247" t="s">
        <v>1586</v>
      </c>
      <c r="C43" s="247" t="s">
        <v>1587</v>
      </c>
      <c r="D43" s="247" t="s">
        <v>334</v>
      </c>
      <c r="E43" s="247" t="s">
        <v>445</v>
      </c>
      <c r="F43" s="248">
        <v>33684</v>
      </c>
      <c r="G43" s="247" t="s">
        <v>1024</v>
      </c>
      <c r="H43" s="247" t="s">
        <v>447</v>
      </c>
      <c r="I43" s="247" t="s">
        <v>575</v>
      </c>
      <c r="S43" s="247"/>
      <c r="T43" s="249"/>
      <c r="U43" s="247"/>
      <c r="V43" s="189" t="s">
        <v>1201</v>
      </c>
      <c r="X43" s="189" t="s">
        <v>1201</v>
      </c>
      <c r="Y43" s="189" t="s">
        <v>1201</v>
      </c>
      <c r="Z43" s="247" t="s">
        <v>1201</v>
      </c>
    </row>
    <row r="44" spans="1:26" x14ac:dyDescent="0.3">
      <c r="A44" s="189">
        <v>210721</v>
      </c>
      <c r="B44" s="247" t="s">
        <v>890</v>
      </c>
      <c r="C44" s="247" t="s">
        <v>75</v>
      </c>
      <c r="D44" s="247" t="s">
        <v>286</v>
      </c>
      <c r="E44" s="247" t="s">
        <v>446</v>
      </c>
      <c r="F44" s="248">
        <v>34500</v>
      </c>
      <c r="G44" s="247" t="s">
        <v>422</v>
      </c>
      <c r="H44" s="247" t="s">
        <v>447</v>
      </c>
      <c r="I44" s="247" t="s">
        <v>575</v>
      </c>
      <c r="S44" s="247"/>
      <c r="T44" s="249"/>
      <c r="U44" s="247"/>
      <c r="Y44" s="189" t="s">
        <v>1201</v>
      </c>
      <c r="Z44" s="247" t="s">
        <v>1201</v>
      </c>
    </row>
    <row r="45" spans="1:26" x14ac:dyDescent="0.3">
      <c r="A45" s="189">
        <v>210757</v>
      </c>
      <c r="B45" s="247" t="s">
        <v>1588</v>
      </c>
      <c r="C45" s="247" t="s">
        <v>68</v>
      </c>
      <c r="D45" s="247" t="s">
        <v>347</v>
      </c>
      <c r="E45" s="247" t="s">
        <v>445</v>
      </c>
      <c r="F45" s="248">
        <v>30622</v>
      </c>
      <c r="G45" s="247" t="s">
        <v>1589</v>
      </c>
      <c r="H45" s="247" t="s">
        <v>447</v>
      </c>
      <c r="I45" s="247" t="s">
        <v>575</v>
      </c>
      <c r="S45" s="247"/>
      <c r="T45" s="249"/>
      <c r="U45" s="247"/>
      <c r="W45" s="189" t="s">
        <v>1201</v>
      </c>
      <c r="X45" s="189" t="s">
        <v>1201</v>
      </c>
      <c r="Y45" s="189" t="s">
        <v>1201</v>
      </c>
      <c r="Z45" s="247" t="s">
        <v>1201</v>
      </c>
    </row>
    <row r="46" spans="1:26" x14ac:dyDescent="0.3">
      <c r="A46" s="189">
        <v>210770</v>
      </c>
      <c r="B46" s="247" t="s">
        <v>1590</v>
      </c>
      <c r="C46" s="247" t="s">
        <v>71</v>
      </c>
      <c r="D46" s="247" t="s">
        <v>259</v>
      </c>
      <c r="E46" s="247" t="s">
        <v>445</v>
      </c>
      <c r="F46" s="248">
        <v>34926</v>
      </c>
      <c r="G46" s="247" t="s">
        <v>1006</v>
      </c>
      <c r="H46" s="247" t="s">
        <v>447</v>
      </c>
      <c r="I46" s="247" t="s">
        <v>575</v>
      </c>
      <c r="S46" s="247"/>
      <c r="T46" s="249"/>
      <c r="U46" s="247"/>
      <c r="Y46" s="189" t="s">
        <v>1201</v>
      </c>
      <c r="Z46" s="247" t="s">
        <v>1201</v>
      </c>
    </row>
    <row r="47" spans="1:26" x14ac:dyDescent="0.3">
      <c r="A47" s="189">
        <v>210841</v>
      </c>
      <c r="B47" s="247" t="s">
        <v>1292</v>
      </c>
      <c r="C47" s="247" t="s">
        <v>99</v>
      </c>
      <c r="D47" s="247" t="s">
        <v>251</v>
      </c>
      <c r="E47" s="247" t="s">
        <v>446</v>
      </c>
      <c r="F47" s="248">
        <v>34964</v>
      </c>
      <c r="G47" s="247" t="s">
        <v>434</v>
      </c>
      <c r="H47" s="247" t="s">
        <v>447</v>
      </c>
      <c r="I47" s="247" t="s">
        <v>575</v>
      </c>
      <c r="S47" s="247"/>
      <c r="T47" s="249"/>
      <c r="U47" s="247"/>
      <c r="Z47" s="247"/>
    </row>
    <row r="48" spans="1:26" x14ac:dyDescent="0.3">
      <c r="A48" s="189">
        <v>210860</v>
      </c>
      <c r="B48" s="247" t="s">
        <v>1591</v>
      </c>
      <c r="C48" s="247" t="s">
        <v>208</v>
      </c>
      <c r="D48" s="247" t="s">
        <v>354</v>
      </c>
      <c r="E48" s="247" t="s">
        <v>446</v>
      </c>
      <c r="F48" s="248">
        <v>0</v>
      </c>
      <c r="G48" s="247"/>
      <c r="H48" s="247" t="s">
        <v>447</v>
      </c>
      <c r="I48" s="247" t="s">
        <v>575</v>
      </c>
      <c r="S48" s="247"/>
      <c r="T48" s="249"/>
      <c r="U48" s="247"/>
      <c r="Y48" s="189" t="s">
        <v>1201</v>
      </c>
      <c r="Z48" s="247" t="s">
        <v>1201</v>
      </c>
    </row>
    <row r="49" spans="1:26" x14ac:dyDescent="0.3">
      <c r="A49" s="189">
        <v>210888</v>
      </c>
      <c r="B49" s="247" t="s">
        <v>1592</v>
      </c>
      <c r="C49" s="247" t="s">
        <v>136</v>
      </c>
      <c r="D49" s="247" t="s">
        <v>276</v>
      </c>
      <c r="E49" s="247" t="s">
        <v>445</v>
      </c>
      <c r="F49" s="248">
        <v>0</v>
      </c>
      <c r="G49" s="247"/>
      <c r="H49" s="247" t="s">
        <v>447</v>
      </c>
      <c r="I49" s="247" t="s">
        <v>575</v>
      </c>
      <c r="S49" s="247"/>
      <c r="T49" s="249"/>
      <c r="U49" s="247"/>
      <c r="Y49" s="189" t="s">
        <v>1201</v>
      </c>
      <c r="Z49" s="247" t="s">
        <v>1201</v>
      </c>
    </row>
    <row r="50" spans="1:26" x14ac:dyDescent="0.3">
      <c r="A50" s="189">
        <v>210899</v>
      </c>
      <c r="B50" s="247" t="s">
        <v>1593</v>
      </c>
      <c r="C50" s="247" t="s">
        <v>524</v>
      </c>
      <c r="D50" s="247" t="s">
        <v>723</v>
      </c>
      <c r="E50" s="247" t="s">
        <v>446</v>
      </c>
      <c r="F50" s="248">
        <v>35066</v>
      </c>
      <c r="G50" s="247" t="s">
        <v>1025</v>
      </c>
      <c r="H50" s="247" t="s">
        <v>447</v>
      </c>
      <c r="I50" s="247" t="s">
        <v>575</v>
      </c>
      <c r="S50" s="247"/>
      <c r="T50" s="249"/>
      <c r="U50" s="247"/>
      <c r="W50" s="189" t="s">
        <v>1201</v>
      </c>
      <c r="X50" s="189" t="s">
        <v>1201</v>
      </c>
      <c r="Y50" s="189" t="s">
        <v>1201</v>
      </c>
      <c r="Z50" s="247" t="s">
        <v>1201</v>
      </c>
    </row>
    <row r="51" spans="1:26" x14ac:dyDescent="0.3">
      <c r="A51" s="189">
        <v>210931</v>
      </c>
      <c r="B51" s="247" t="s">
        <v>1594</v>
      </c>
      <c r="C51" s="247" t="s">
        <v>1595</v>
      </c>
      <c r="D51" s="247" t="s">
        <v>293</v>
      </c>
      <c r="E51" s="247" t="s">
        <v>446</v>
      </c>
      <c r="F51" s="248">
        <v>0</v>
      </c>
      <c r="G51" s="247"/>
      <c r="H51" s="247" t="s">
        <v>447</v>
      </c>
      <c r="I51" s="247" t="s">
        <v>575</v>
      </c>
      <c r="S51" s="247"/>
      <c r="T51" s="249"/>
      <c r="U51" s="247"/>
      <c r="Y51" s="189" t="s">
        <v>1201</v>
      </c>
      <c r="Z51" s="247" t="s">
        <v>1201</v>
      </c>
    </row>
    <row r="52" spans="1:26" x14ac:dyDescent="0.3">
      <c r="A52" s="189">
        <v>210960</v>
      </c>
      <c r="B52" s="247" t="s">
        <v>1596</v>
      </c>
      <c r="C52" s="247" t="s">
        <v>180</v>
      </c>
      <c r="D52" s="247" t="s">
        <v>312</v>
      </c>
      <c r="E52" s="247" t="s">
        <v>446</v>
      </c>
      <c r="F52" s="248">
        <v>35086</v>
      </c>
      <c r="G52" s="247" t="s">
        <v>422</v>
      </c>
      <c r="H52" s="247" t="s">
        <v>447</v>
      </c>
      <c r="I52" s="247" t="s">
        <v>575</v>
      </c>
      <c r="S52" s="247"/>
      <c r="T52" s="249"/>
      <c r="U52" s="247"/>
      <c r="Y52" s="189" t="s">
        <v>1201</v>
      </c>
      <c r="Z52" s="247" t="s">
        <v>1201</v>
      </c>
    </row>
    <row r="53" spans="1:26" x14ac:dyDescent="0.3">
      <c r="A53" s="189">
        <v>210981</v>
      </c>
      <c r="B53" s="247" t="s">
        <v>1597</v>
      </c>
      <c r="C53" s="247" t="s">
        <v>88</v>
      </c>
      <c r="D53" s="247" t="s">
        <v>319</v>
      </c>
      <c r="E53" s="247" t="s">
        <v>446</v>
      </c>
      <c r="F53" s="248">
        <v>33604</v>
      </c>
      <c r="G53" s="247" t="s">
        <v>422</v>
      </c>
      <c r="H53" s="247" t="s">
        <v>447</v>
      </c>
      <c r="I53" s="247" t="s">
        <v>575</v>
      </c>
      <c r="S53" s="247"/>
      <c r="T53" s="249"/>
      <c r="U53" s="247"/>
      <c r="V53" s="189" t="s">
        <v>1201</v>
      </c>
      <c r="Y53" s="189" t="s">
        <v>1201</v>
      </c>
      <c r="Z53" s="247" t="s">
        <v>1201</v>
      </c>
    </row>
    <row r="54" spans="1:26" x14ac:dyDescent="0.3">
      <c r="A54" s="189">
        <v>210992</v>
      </c>
      <c r="B54" s="247" t="s">
        <v>1598</v>
      </c>
      <c r="C54" s="247" t="s">
        <v>1599</v>
      </c>
      <c r="D54" s="247" t="s">
        <v>1600</v>
      </c>
      <c r="E54" s="247" t="s">
        <v>445</v>
      </c>
      <c r="F54" s="248">
        <v>35431</v>
      </c>
      <c r="G54" s="247" t="s">
        <v>422</v>
      </c>
      <c r="H54" s="247" t="s">
        <v>447</v>
      </c>
      <c r="I54" s="247" t="s">
        <v>575</v>
      </c>
      <c r="S54" s="247"/>
      <c r="T54" s="249"/>
      <c r="U54" s="247"/>
      <c r="Y54" s="189" t="s">
        <v>1201</v>
      </c>
      <c r="Z54" s="247" t="s">
        <v>1201</v>
      </c>
    </row>
    <row r="55" spans="1:26" x14ac:dyDescent="0.3">
      <c r="A55" s="189">
        <v>211041</v>
      </c>
      <c r="B55" s="247" t="s">
        <v>1601</v>
      </c>
      <c r="C55" s="247" t="s">
        <v>126</v>
      </c>
      <c r="D55" s="247" t="s">
        <v>731</v>
      </c>
      <c r="E55" s="247" t="s">
        <v>445</v>
      </c>
      <c r="F55" s="248">
        <v>33516</v>
      </c>
      <c r="G55" s="247" t="s">
        <v>1602</v>
      </c>
      <c r="H55" s="247" t="s">
        <v>447</v>
      </c>
      <c r="I55" s="247" t="s">
        <v>575</v>
      </c>
      <c r="S55" s="247"/>
      <c r="T55" s="249"/>
      <c r="U55" s="247"/>
      <c r="Y55" s="189" t="s">
        <v>1201</v>
      </c>
      <c r="Z55" s="247" t="s">
        <v>1201</v>
      </c>
    </row>
    <row r="56" spans="1:26" x14ac:dyDescent="0.3">
      <c r="A56" s="189">
        <v>211044</v>
      </c>
      <c r="B56" s="247" t="s">
        <v>2899</v>
      </c>
      <c r="C56" s="247" t="s">
        <v>131</v>
      </c>
      <c r="D56" s="247" t="s">
        <v>278</v>
      </c>
      <c r="E56" s="247" t="s">
        <v>446</v>
      </c>
      <c r="F56" s="248">
        <v>0</v>
      </c>
      <c r="G56" s="247"/>
      <c r="H56" s="247"/>
      <c r="I56" s="247" t="s">
        <v>575</v>
      </c>
      <c r="S56" s="247"/>
      <c r="T56" s="249"/>
      <c r="U56" s="247"/>
      <c r="Y56" s="189" t="s">
        <v>1201</v>
      </c>
      <c r="Z56" s="247" t="s">
        <v>1201</v>
      </c>
    </row>
    <row r="57" spans="1:26" x14ac:dyDescent="0.3">
      <c r="A57" s="189">
        <v>211065</v>
      </c>
      <c r="B57" s="247" t="s">
        <v>1603</v>
      </c>
      <c r="C57" s="247" t="s">
        <v>203</v>
      </c>
      <c r="D57" s="247" t="s">
        <v>286</v>
      </c>
      <c r="E57" s="247" t="s">
        <v>445</v>
      </c>
      <c r="F57" s="248">
        <v>34337</v>
      </c>
      <c r="G57" s="247" t="s">
        <v>422</v>
      </c>
      <c r="H57" s="247" t="s">
        <v>447</v>
      </c>
      <c r="I57" s="247" t="s">
        <v>575</v>
      </c>
      <c r="S57" s="247"/>
      <c r="T57" s="249"/>
      <c r="U57" s="247"/>
      <c r="Y57" s="189" t="s">
        <v>1201</v>
      </c>
      <c r="Z57" s="247" t="s">
        <v>1201</v>
      </c>
    </row>
    <row r="58" spans="1:26" x14ac:dyDescent="0.3">
      <c r="A58" s="189">
        <v>211067</v>
      </c>
      <c r="B58" s="247" t="s">
        <v>1604</v>
      </c>
      <c r="C58" s="247" t="s">
        <v>71</v>
      </c>
      <c r="D58" s="247" t="s">
        <v>333</v>
      </c>
      <c r="E58" s="247" t="s">
        <v>445</v>
      </c>
      <c r="F58" s="248">
        <v>35065</v>
      </c>
      <c r="G58" s="247" t="s">
        <v>1028</v>
      </c>
      <c r="H58" s="247" t="s">
        <v>447</v>
      </c>
      <c r="I58" s="247" t="s">
        <v>575</v>
      </c>
      <c r="S58" s="247"/>
      <c r="T58" s="249"/>
      <c r="U58" s="247"/>
      <c r="Y58" s="189" t="s">
        <v>1201</v>
      </c>
      <c r="Z58" s="247" t="s">
        <v>1201</v>
      </c>
    </row>
    <row r="59" spans="1:26" x14ac:dyDescent="0.3">
      <c r="A59" s="189">
        <v>211073</v>
      </c>
      <c r="B59" s="247" t="s">
        <v>2900</v>
      </c>
      <c r="C59" s="247" t="s">
        <v>71</v>
      </c>
      <c r="D59" s="247" t="s">
        <v>2901</v>
      </c>
      <c r="E59" s="247" t="s">
        <v>445</v>
      </c>
      <c r="F59" s="248">
        <v>0</v>
      </c>
      <c r="G59" s="247"/>
      <c r="H59" s="247"/>
      <c r="I59" s="247" t="s">
        <v>575</v>
      </c>
      <c r="S59" s="247"/>
      <c r="T59" s="249"/>
      <c r="U59" s="247"/>
      <c r="Y59" s="189" t="s">
        <v>1201</v>
      </c>
      <c r="Z59" s="247" t="s">
        <v>1201</v>
      </c>
    </row>
    <row r="60" spans="1:26" x14ac:dyDescent="0.3">
      <c r="A60" s="189">
        <v>211081</v>
      </c>
      <c r="B60" s="247" t="s">
        <v>1605</v>
      </c>
      <c r="C60" s="247" t="s">
        <v>144</v>
      </c>
      <c r="D60" s="247" t="s">
        <v>144</v>
      </c>
      <c r="E60" s="247" t="s">
        <v>446</v>
      </c>
      <c r="F60" s="248">
        <v>0</v>
      </c>
      <c r="G60" s="247"/>
      <c r="H60" s="247" t="s">
        <v>447</v>
      </c>
      <c r="I60" s="247" t="s">
        <v>575</v>
      </c>
      <c r="S60" s="247"/>
      <c r="T60" s="249"/>
      <c r="U60" s="247"/>
      <c r="Y60" s="189" t="s">
        <v>1201</v>
      </c>
      <c r="Z60" s="247" t="s">
        <v>1201</v>
      </c>
    </row>
    <row r="61" spans="1:26" x14ac:dyDescent="0.3">
      <c r="A61" s="189">
        <v>211098</v>
      </c>
      <c r="B61" s="247" t="s">
        <v>1606</v>
      </c>
      <c r="C61" s="247" t="s">
        <v>71</v>
      </c>
      <c r="D61" s="247" t="s">
        <v>356</v>
      </c>
      <c r="E61" s="247" t="s">
        <v>445</v>
      </c>
      <c r="F61" s="248">
        <v>34194</v>
      </c>
      <c r="G61" s="247" t="s">
        <v>422</v>
      </c>
      <c r="H61" s="247" t="s">
        <v>459</v>
      </c>
      <c r="I61" s="247" t="s">
        <v>575</v>
      </c>
      <c r="S61" s="247"/>
      <c r="T61" s="249"/>
      <c r="U61" s="247"/>
      <c r="V61" s="189" t="s">
        <v>1201</v>
      </c>
      <c r="X61" s="189" t="s">
        <v>1201</v>
      </c>
      <c r="Y61" s="189" t="s">
        <v>1201</v>
      </c>
      <c r="Z61" s="247" t="s">
        <v>1201</v>
      </c>
    </row>
    <row r="62" spans="1:26" x14ac:dyDescent="0.3">
      <c r="A62" s="189">
        <v>211099</v>
      </c>
      <c r="B62" s="247" t="s">
        <v>1273</v>
      </c>
      <c r="C62" s="247" t="s">
        <v>71</v>
      </c>
      <c r="D62" s="247" t="s">
        <v>340</v>
      </c>
      <c r="E62" s="247" t="s">
        <v>445</v>
      </c>
      <c r="F62" s="248">
        <v>33263</v>
      </c>
      <c r="G62" s="247" t="s">
        <v>1274</v>
      </c>
      <c r="H62" s="247" t="s">
        <v>447</v>
      </c>
      <c r="I62" s="247" t="s">
        <v>575</v>
      </c>
      <c r="S62" s="247"/>
      <c r="T62" s="249"/>
      <c r="U62" s="247"/>
      <c r="Z62" s="247" t="s">
        <v>1201</v>
      </c>
    </row>
    <row r="63" spans="1:26" x14ac:dyDescent="0.3">
      <c r="A63" s="189">
        <v>211104</v>
      </c>
      <c r="B63" s="247" t="s">
        <v>1607</v>
      </c>
      <c r="C63" s="247" t="s">
        <v>204</v>
      </c>
      <c r="D63" s="247" t="s">
        <v>291</v>
      </c>
      <c r="E63" s="247" t="s">
        <v>445</v>
      </c>
      <c r="F63" s="248">
        <v>0</v>
      </c>
      <c r="G63" s="247"/>
      <c r="H63" s="247" t="s">
        <v>447</v>
      </c>
      <c r="I63" s="247" t="s">
        <v>575</v>
      </c>
      <c r="S63" s="247"/>
      <c r="T63" s="249"/>
      <c r="U63" s="247"/>
      <c r="Y63" s="189" t="s">
        <v>1201</v>
      </c>
      <c r="Z63" s="247" t="s">
        <v>1201</v>
      </c>
    </row>
    <row r="64" spans="1:26" x14ac:dyDescent="0.3">
      <c r="A64" s="189">
        <v>211138</v>
      </c>
      <c r="B64" s="247" t="s">
        <v>1608</v>
      </c>
      <c r="C64" s="247" t="s">
        <v>75</v>
      </c>
      <c r="D64" s="247" t="s">
        <v>298</v>
      </c>
      <c r="E64" s="247" t="s">
        <v>446</v>
      </c>
      <c r="F64" s="248">
        <v>31468</v>
      </c>
      <c r="G64" s="247" t="s">
        <v>1609</v>
      </c>
      <c r="H64" s="247" t="s">
        <v>447</v>
      </c>
      <c r="I64" s="247" t="s">
        <v>575</v>
      </c>
      <c r="S64" s="247"/>
      <c r="T64" s="249"/>
      <c r="U64" s="247"/>
      <c r="W64" s="189" t="s">
        <v>1201</v>
      </c>
      <c r="X64" s="189" t="s">
        <v>1201</v>
      </c>
      <c r="Y64" s="189" t="s">
        <v>1201</v>
      </c>
      <c r="Z64" s="247" t="s">
        <v>1201</v>
      </c>
    </row>
    <row r="65" spans="1:26" x14ac:dyDescent="0.3">
      <c r="A65" s="189">
        <v>211186</v>
      </c>
      <c r="B65" s="247" t="s">
        <v>3038</v>
      </c>
      <c r="C65" s="247" t="s">
        <v>550</v>
      </c>
      <c r="D65" s="247" t="s">
        <v>302</v>
      </c>
      <c r="E65" s="247" t="s">
        <v>445</v>
      </c>
      <c r="F65" s="248">
        <v>0</v>
      </c>
      <c r="G65" s="247"/>
      <c r="H65" s="247"/>
      <c r="I65" s="247" t="s">
        <v>575</v>
      </c>
      <c r="S65" s="247"/>
      <c r="T65" s="249"/>
      <c r="U65" s="247"/>
      <c r="Y65" s="189" t="s">
        <v>1201</v>
      </c>
      <c r="Z65" s="247" t="s">
        <v>1201</v>
      </c>
    </row>
    <row r="66" spans="1:26" x14ac:dyDescent="0.3">
      <c r="A66" s="189">
        <v>211215</v>
      </c>
      <c r="B66" s="247" t="s">
        <v>591</v>
      </c>
      <c r="C66" s="247" t="s">
        <v>1610</v>
      </c>
      <c r="D66" s="247" t="s">
        <v>815</v>
      </c>
      <c r="E66" s="247" t="s">
        <v>445</v>
      </c>
      <c r="F66" s="248">
        <v>34856</v>
      </c>
      <c r="G66" s="247" t="s">
        <v>422</v>
      </c>
      <c r="H66" s="247" t="s">
        <v>447</v>
      </c>
      <c r="I66" s="247" t="s">
        <v>575</v>
      </c>
      <c r="S66" s="247"/>
      <c r="T66" s="249"/>
      <c r="U66" s="247"/>
      <c r="W66" s="189" t="s">
        <v>1201</v>
      </c>
      <c r="X66" s="189" t="s">
        <v>1201</v>
      </c>
      <c r="Y66" s="189" t="s">
        <v>1201</v>
      </c>
      <c r="Z66" s="247" t="s">
        <v>1201</v>
      </c>
    </row>
    <row r="67" spans="1:26" x14ac:dyDescent="0.3">
      <c r="A67" s="189">
        <v>211250</v>
      </c>
      <c r="B67" s="247" t="s">
        <v>676</v>
      </c>
      <c r="C67" s="247" t="s">
        <v>113</v>
      </c>
      <c r="D67" s="247" t="s">
        <v>408</v>
      </c>
      <c r="E67" s="247" t="s">
        <v>445</v>
      </c>
      <c r="F67" s="248">
        <v>35084</v>
      </c>
      <c r="G67" s="247" t="s">
        <v>1030</v>
      </c>
      <c r="H67" s="247" t="s">
        <v>447</v>
      </c>
      <c r="I67" s="247" t="s">
        <v>575</v>
      </c>
      <c r="S67" s="247"/>
      <c r="T67" s="249"/>
      <c r="U67" s="247"/>
      <c r="W67" s="189" t="s">
        <v>1201</v>
      </c>
      <c r="X67" s="189" t="s">
        <v>1201</v>
      </c>
      <c r="Y67" s="189" t="s">
        <v>1201</v>
      </c>
      <c r="Z67" s="247" t="s">
        <v>1201</v>
      </c>
    </row>
    <row r="68" spans="1:26" x14ac:dyDescent="0.3">
      <c r="A68" s="189">
        <v>211254</v>
      </c>
      <c r="B68" s="247" t="s">
        <v>1611</v>
      </c>
      <c r="C68" s="247" t="s">
        <v>488</v>
      </c>
      <c r="D68" s="247" t="s">
        <v>671</v>
      </c>
      <c r="E68" s="247" t="s">
        <v>445</v>
      </c>
      <c r="F68" s="248">
        <v>33081</v>
      </c>
      <c r="G68" s="247" t="s">
        <v>987</v>
      </c>
      <c r="H68" s="247" t="s">
        <v>447</v>
      </c>
      <c r="I68" s="247" t="s">
        <v>575</v>
      </c>
      <c r="S68" s="247"/>
      <c r="T68" s="249"/>
      <c r="U68" s="247"/>
      <c r="Y68" s="189" t="s">
        <v>1201</v>
      </c>
      <c r="Z68" s="247" t="s">
        <v>1201</v>
      </c>
    </row>
    <row r="69" spans="1:26" x14ac:dyDescent="0.3">
      <c r="A69" s="189">
        <v>211261</v>
      </c>
      <c r="B69" s="247" t="s">
        <v>875</v>
      </c>
      <c r="C69" s="247" t="s">
        <v>508</v>
      </c>
      <c r="D69" s="247" t="s">
        <v>359</v>
      </c>
      <c r="E69" s="247" t="s">
        <v>445</v>
      </c>
      <c r="F69" s="248">
        <v>34136</v>
      </c>
      <c r="G69" s="247" t="s">
        <v>424</v>
      </c>
      <c r="H69" s="247" t="s">
        <v>447</v>
      </c>
      <c r="I69" s="247" t="s">
        <v>575</v>
      </c>
      <c r="S69" s="247"/>
      <c r="T69" s="249"/>
      <c r="U69" s="247"/>
      <c r="W69" s="189" t="s">
        <v>1201</v>
      </c>
      <c r="X69" s="189" t="s">
        <v>1201</v>
      </c>
      <c r="Y69" s="189" t="s">
        <v>1201</v>
      </c>
      <c r="Z69" s="247" t="s">
        <v>1201</v>
      </c>
    </row>
    <row r="70" spans="1:26" x14ac:dyDescent="0.3">
      <c r="A70" s="189">
        <v>211274</v>
      </c>
      <c r="B70" s="247" t="s">
        <v>1612</v>
      </c>
      <c r="C70" s="247" t="s">
        <v>621</v>
      </c>
      <c r="D70" s="247" t="s">
        <v>815</v>
      </c>
      <c r="E70" s="247" t="s">
        <v>445</v>
      </c>
      <c r="F70" s="248">
        <v>35065</v>
      </c>
      <c r="G70" s="247" t="s">
        <v>422</v>
      </c>
      <c r="H70" s="247" t="s">
        <v>447</v>
      </c>
      <c r="I70" s="247" t="s">
        <v>575</v>
      </c>
      <c r="S70" s="247"/>
      <c r="T70" s="249"/>
      <c r="U70" s="247"/>
      <c r="Y70" s="189" t="s">
        <v>1201</v>
      </c>
      <c r="Z70" s="247" t="s">
        <v>1201</v>
      </c>
    </row>
    <row r="71" spans="1:26" x14ac:dyDescent="0.3">
      <c r="A71" s="189">
        <v>211340</v>
      </c>
      <c r="B71" s="247" t="s">
        <v>1242</v>
      </c>
      <c r="C71" s="247" t="s">
        <v>75</v>
      </c>
      <c r="D71" s="247" t="s">
        <v>3660</v>
      </c>
      <c r="E71" s="247" t="s">
        <v>446</v>
      </c>
      <c r="F71" s="248">
        <v>35217</v>
      </c>
      <c r="G71" s="247" t="s">
        <v>3661</v>
      </c>
      <c r="H71" s="247" t="s">
        <v>447</v>
      </c>
      <c r="I71" s="247" t="s">
        <v>575</v>
      </c>
      <c r="S71" s="247">
        <v>894</v>
      </c>
      <c r="T71" s="249">
        <v>44427</v>
      </c>
      <c r="U71" s="247">
        <v>11500</v>
      </c>
      <c r="Z71" s="247"/>
    </row>
    <row r="72" spans="1:26" x14ac:dyDescent="0.3">
      <c r="A72" s="189">
        <v>211353</v>
      </c>
      <c r="B72" s="247" t="s">
        <v>1613</v>
      </c>
      <c r="C72" s="247" t="s">
        <v>833</v>
      </c>
      <c r="D72" s="247" t="s">
        <v>381</v>
      </c>
      <c r="E72" s="247" t="s">
        <v>446</v>
      </c>
      <c r="F72" s="248">
        <v>35294</v>
      </c>
      <c r="G72" s="247" t="s">
        <v>975</v>
      </c>
      <c r="H72" s="247" t="s">
        <v>447</v>
      </c>
      <c r="I72" s="247" t="s">
        <v>575</v>
      </c>
      <c r="S72" s="247"/>
      <c r="T72" s="249"/>
      <c r="U72" s="247"/>
      <c r="W72" s="189" t="s">
        <v>1201</v>
      </c>
      <c r="Y72" s="189" t="s">
        <v>1201</v>
      </c>
      <c r="Z72" s="247" t="s">
        <v>1201</v>
      </c>
    </row>
    <row r="73" spans="1:26" x14ac:dyDescent="0.3">
      <c r="A73" s="189">
        <v>211360</v>
      </c>
      <c r="B73" s="247" t="s">
        <v>753</v>
      </c>
      <c r="C73" s="247" t="s">
        <v>75</v>
      </c>
      <c r="D73" s="247" t="s">
        <v>722</v>
      </c>
      <c r="E73" s="247" t="s">
        <v>446</v>
      </c>
      <c r="F73" s="248">
        <v>33145</v>
      </c>
      <c r="G73" s="247" t="s">
        <v>3662</v>
      </c>
      <c r="H73" s="247" t="s">
        <v>447</v>
      </c>
      <c r="I73" s="247" t="s">
        <v>575</v>
      </c>
      <c r="S73" s="247"/>
      <c r="T73" s="249"/>
      <c r="U73" s="247"/>
      <c r="Z73" s="247"/>
    </row>
    <row r="74" spans="1:26" x14ac:dyDescent="0.3">
      <c r="A74" s="189">
        <v>211380</v>
      </c>
      <c r="B74" s="247" t="s">
        <v>1614</v>
      </c>
      <c r="C74" s="247" t="s">
        <v>141</v>
      </c>
      <c r="D74" s="247" t="s">
        <v>494</v>
      </c>
      <c r="E74" s="247" t="s">
        <v>446</v>
      </c>
      <c r="F74" s="248">
        <v>0</v>
      </c>
      <c r="G74" s="247"/>
      <c r="H74" s="247" t="s">
        <v>447</v>
      </c>
      <c r="I74" s="247" t="s">
        <v>575</v>
      </c>
      <c r="S74" s="247"/>
      <c r="T74" s="249"/>
      <c r="U74" s="247"/>
      <c r="Y74" s="189" t="s">
        <v>1201</v>
      </c>
      <c r="Z74" s="247" t="s">
        <v>1201</v>
      </c>
    </row>
    <row r="75" spans="1:26" x14ac:dyDescent="0.3">
      <c r="A75" s="189">
        <v>211423</v>
      </c>
      <c r="B75" s="247" t="s">
        <v>2902</v>
      </c>
      <c r="C75" s="247" t="s">
        <v>166</v>
      </c>
      <c r="D75" s="247" t="s">
        <v>720</v>
      </c>
      <c r="E75" s="247" t="s">
        <v>445</v>
      </c>
      <c r="F75" s="248">
        <v>0</v>
      </c>
      <c r="G75" s="247"/>
      <c r="H75" s="247"/>
      <c r="I75" s="247" t="s">
        <v>575</v>
      </c>
      <c r="S75" s="247"/>
      <c r="T75" s="249"/>
      <c r="U75" s="247"/>
      <c r="Y75" s="189" t="s">
        <v>1201</v>
      </c>
      <c r="Z75" s="247" t="s">
        <v>1201</v>
      </c>
    </row>
    <row r="76" spans="1:26" x14ac:dyDescent="0.3">
      <c r="A76" s="189">
        <v>211431</v>
      </c>
      <c r="B76" s="247" t="s">
        <v>1615</v>
      </c>
      <c r="C76" s="247" t="s">
        <v>90</v>
      </c>
      <c r="D76" s="247" t="s">
        <v>337</v>
      </c>
      <c r="E76" s="247" t="s">
        <v>446</v>
      </c>
      <c r="F76" s="248">
        <v>26949</v>
      </c>
      <c r="G76" s="247" t="s">
        <v>1616</v>
      </c>
      <c r="H76" s="247" t="s">
        <v>447</v>
      </c>
      <c r="I76" s="247" t="s">
        <v>575</v>
      </c>
      <c r="S76" s="247"/>
      <c r="T76" s="249"/>
      <c r="U76" s="247"/>
      <c r="Y76" s="189" t="s">
        <v>1201</v>
      </c>
      <c r="Z76" s="247" t="s">
        <v>1201</v>
      </c>
    </row>
    <row r="77" spans="1:26" x14ac:dyDescent="0.3">
      <c r="A77" s="189">
        <v>211465</v>
      </c>
      <c r="B77" s="247" t="s">
        <v>1617</v>
      </c>
      <c r="C77" s="247" t="s">
        <v>860</v>
      </c>
      <c r="D77" s="247" t="s">
        <v>559</v>
      </c>
      <c r="E77" s="247" t="s">
        <v>446</v>
      </c>
      <c r="F77" s="248">
        <v>33973</v>
      </c>
      <c r="G77" s="247" t="s">
        <v>422</v>
      </c>
      <c r="H77" s="247" t="s">
        <v>447</v>
      </c>
      <c r="I77" s="247" t="s">
        <v>575</v>
      </c>
      <c r="S77" s="247"/>
      <c r="T77" s="249"/>
      <c r="U77" s="247"/>
      <c r="X77" s="189" t="s">
        <v>1201</v>
      </c>
      <c r="Y77" s="189" t="s">
        <v>1201</v>
      </c>
      <c r="Z77" s="247" t="s">
        <v>1201</v>
      </c>
    </row>
    <row r="78" spans="1:26" x14ac:dyDescent="0.3">
      <c r="A78" s="189">
        <v>211467</v>
      </c>
      <c r="B78" s="247" t="s">
        <v>1618</v>
      </c>
      <c r="C78" s="247" t="s">
        <v>502</v>
      </c>
      <c r="D78" s="247" t="s">
        <v>254</v>
      </c>
      <c r="E78" s="247" t="s">
        <v>445</v>
      </c>
      <c r="F78" s="248">
        <v>32888</v>
      </c>
      <c r="G78" s="247" t="s">
        <v>1619</v>
      </c>
      <c r="H78" s="247" t="s">
        <v>447</v>
      </c>
      <c r="I78" s="247" t="s">
        <v>575</v>
      </c>
      <c r="S78" s="247"/>
      <c r="T78" s="249"/>
      <c r="U78" s="247"/>
      <c r="W78" s="189" t="s">
        <v>1201</v>
      </c>
      <c r="X78" s="189" t="s">
        <v>1201</v>
      </c>
      <c r="Y78" s="189" t="s">
        <v>1201</v>
      </c>
      <c r="Z78" s="247" t="s">
        <v>1201</v>
      </c>
    </row>
    <row r="79" spans="1:26" x14ac:dyDescent="0.3">
      <c r="A79" s="189">
        <v>211486</v>
      </c>
      <c r="B79" s="247" t="s">
        <v>2903</v>
      </c>
      <c r="C79" s="247" t="s">
        <v>69</v>
      </c>
      <c r="D79" s="247" t="s">
        <v>255</v>
      </c>
      <c r="E79" s="247" t="s">
        <v>446</v>
      </c>
      <c r="F79" s="248">
        <v>0</v>
      </c>
      <c r="G79" s="247"/>
      <c r="H79" s="247"/>
      <c r="I79" s="247" t="s">
        <v>575</v>
      </c>
      <c r="S79" s="247"/>
      <c r="T79" s="249"/>
      <c r="U79" s="247"/>
      <c r="Y79" s="189" t="s">
        <v>1201</v>
      </c>
      <c r="Z79" s="247" t="s">
        <v>1201</v>
      </c>
    </row>
    <row r="80" spans="1:26" x14ac:dyDescent="0.3">
      <c r="A80" s="189">
        <v>211489</v>
      </c>
      <c r="B80" s="247" t="s">
        <v>1620</v>
      </c>
      <c r="C80" s="247" t="s">
        <v>1621</v>
      </c>
      <c r="D80" s="247" t="s">
        <v>749</v>
      </c>
      <c r="E80" s="247" t="s">
        <v>446</v>
      </c>
      <c r="F80" s="248">
        <v>35487</v>
      </c>
      <c r="G80" s="247" t="s">
        <v>422</v>
      </c>
      <c r="H80" s="247" t="s">
        <v>447</v>
      </c>
      <c r="I80" s="247" t="s">
        <v>575</v>
      </c>
      <c r="S80" s="247"/>
      <c r="T80" s="249"/>
      <c r="U80" s="247"/>
      <c r="Y80" s="189" t="s">
        <v>1201</v>
      </c>
      <c r="Z80" s="247" t="s">
        <v>1201</v>
      </c>
    </row>
    <row r="81" spans="1:26" x14ac:dyDescent="0.3">
      <c r="A81" s="189">
        <v>211498</v>
      </c>
      <c r="B81" s="247" t="s">
        <v>1622</v>
      </c>
      <c r="C81" s="247" t="s">
        <v>1623</v>
      </c>
      <c r="D81" s="247" t="s">
        <v>329</v>
      </c>
      <c r="E81" s="247" t="s">
        <v>446</v>
      </c>
      <c r="F81" s="248">
        <v>0</v>
      </c>
      <c r="G81" s="247" t="s">
        <v>422</v>
      </c>
      <c r="H81" s="247" t="s">
        <v>447</v>
      </c>
      <c r="I81" s="247" t="s">
        <v>575</v>
      </c>
      <c r="S81" s="247"/>
      <c r="T81" s="249"/>
      <c r="U81" s="247"/>
      <c r="W81" s="189" t="s">
        <v>1201</v>
      </c>
      <c r="X81" s="189" t="s">
        <v>1201</v>
      </c>
      <c r="Y81" s="189" t="s">
        <v>1201</v>
      </c>
      <c r="Z81" s="247" t="s">
        <v>1201</v>
      </c>
    </row>
    <row r="82" spans="1:26" x14ac:dyDescent="0.3">
      <c r="A82" s="189">
        <v>211514</v>
      </c>
      <c r="B82" s="247" t="s">
        <v>1624</v>
      </c>
      <c r="C82" s="247" t="s">
        <v>152</v>
      </c>
      <c r="D82" s="247" t="s">
        <v>288</v>
      </c>
      <c r="E82" s="247" t="s">
        <v>446</v>
      </c>
      <c r="F82" s="248">
        <v>35802</v>
      </c>
      <c r="G82" s="247" t="s">
        <v>1000</v>
      </c>
      <c r="H82" s="247" t="s">
        <v>447</v>
      </c>
      <c r="I82" s="247" t="s">
        <v>575</v>
      </c>
      <c r="S82" s="247"/>
      <c r="T82" s="249"/>
      <c r="U82" s="247"/>
      <c r="Y82" s="189" t="s">
        <v>1201</v>
      </c>
      <c r="Z82" s="247" t="s">
        <v>1201</v>
      </c>
    </row>
    <row r="83" spans="1:26" x14ac:dyDescent="0.3">
      <c r="A83" s="189">
        <v>211534</v>
      </c>
      <c r="B83" s="247" t="s">
        <v>1625</v>
      </c>
      <c r="C83" s="247" t="s">
        <v>149</v>
      </c>
      <c r="D83" s="247" t="s">
        <v>308</v>
      </c>
      <c r="E83" s="247" t="s">
        <v>446</v>
      </c>
      <c r="F83" s="248">
        <v>35028</v>
      </c>
      <c r="G83" s="247" t="s">
        <v>450</v>
      </c>
      <c r="H83" s="247" t="s">
        <v>447</v>
      </c>
      <c r="I83" s="247" t="s">
        <v>575</v>
      </c>
      <c r="S83" s="247"/>
      <c r="T83" s="249"/>
      <c r="U83" s="247"/>
      <c r="X83" s="189" t="s">
        <v>1201</v>
      </c>
      <c r="Y83" s="189" t="s">
        <v>1201</v>
      </c>
      <c r="Z83" s="247" t="s">
        <v>1201</v>
      </c>
    </row>
    <row r="84" spans="1:26" x14ac:dyDescent="0.3">
      <c r="A84" s="189">
        <v>211541</v>
      </c>
      <c r="B84" s="247" t="s">
        <v>1626</v>
      </c>
      <c r="C84" s="247" t="s">
        <v>109</v>
      </c>
      <c r="D84" s="247" t="s">
        <v>674</v>
      </c>
      <c r="E84" s="247" t="s">
        <v>446</v>
      </c>
      <c r="F84" s="248">
        <v>30009</v>
      </c>
      <c r="G84" s="247" t="s">
        <v>422</v>
      </c>
      <c r="H84" s="247" t="s">
        <v>447</v>
      </c>
      <c r="I84" s="247" t="s">
        <v>575</v>
      </c>
      <c r="S84" s="247"/>
      <c r="T84" s="249"/>
      <c r="U84" s="247"/>
      <c r="W84" s="189" t="s">
        <v>1201</v>
      </c>
      <c r="X84" s="189" t="s">
        <v>1201</v>
      </c>
      <c r="Y84" s="189" t="s">
        <v>1201</v>
      </c>
      <c r="Z84" s="247" t="s">
        <v>1201</v>
      </c>
    </row>
    <row r="85" spans="1:26" x14ac:dyDescent="0.3">
      <c r="A85" s="189">
        <v>211548</v>
      </c>
      <c r="B85" s="247" t="s">
        <v>3201</v>
      </c>
      <c r="C85" s="247" t="s">
        <v>590</v>
      </c>
      <c r="D85" s="247" t="s">
        <v>260</v>
      </c>
      <c r="E85" s="247" t="s">
        <v>446</v>
      </c>
      <c r="F85" s="248">
        <v>35964</v>
      </c>
      <c r="G85" s="247" t="s">
        <v>422</v>
      </c>
      <c r="H85" s="247"/>
      <c r="I85" s="247" t="s">
        <v>575</v>
      </c>
      <c r="S85" s="247"/>
      <c r="T85" s="249"/>
      <c r="U85" s="247"/>
      <c r="Z85" s="247" t="s">
        <v>1201</v>
      </c>
    </row>
    <row r="86" spans="1:26" x14ac:dyDescent="0.3">
      <c r="A86" s="189">
        <v>211558</v>
      </c>
      <c r="B86" s="247" t="s">
        <v>2904</v>
      </c>
      <c r="C86" s="247" t="s">
        <v>113</v>
      </c>
      <c r="D86" s="247" t="s">
        <v>261</v>
      </c>
      <c r="E86" s="247" t="s">
        <v>445</v>
      </c>
      <c r="F86" s="248">
        <v>0</v>
      </c>
      <c r="G86" s="247"/>
      <c r="H86" s="247"/>
      <c r="I86" s="247" t="s">
        <v>575</v>
      </c>
      <c r="S86" s="247"/>
      <c r="T86" s="249"/>
      <c r="U86" s="247"/>
      <c r="Y86" s="189" t="s">
        <v>1201</v>
      </c>
      <c r="Z86" s="247" t="s">
        <v>1201</v>
      </c>
    </row>
    <row r="87" spans="1:26" x14ac:dyDescent="0.3">
      <c r="A87" s="189">
        <v>211575</v>
      </c>
      <c r="B87" s="247" t="s">
        <v>2905</v>
      </c>
      <c r="C87" s="247" t="s">
        <v>71</v>
      </c>
      <c r="D87" s="247" t="s">
        <v>271</v>
      </c>
      <c r="E87" s="247" t="s">
        <v>446</v>
      </c>
      <c r="F87" s="248">
        <v>0</v>
      </c>
      <c r="G87" s="247"/>
      <c r="H87" s="247"/>
      <c r="I87" s="247" t="s">
        <v>575</v>
      </c>
      <c r="S87" s="247"/>
      <c r="T87" s="249"/>
      <c r="U87" s="247"/>
      <c r="Y87" s="189" t="s">
        <v>1201</v>
      </c>
      <c r="Z87" s="247" t="s">
        <v>1201</v>
      </c>
    </row>
    <row r="88" spans="1:26" x14ac:dyDescent="0.3">
      <c r="A88" s="189">
        <v>211579</v>
      </c>
      <c r="B88" s="247" t="s">
        <v>1627</v>
      </c>
      <c r="C88" s="247" t="s">
        <v>145</v>
      </c>
      <c r="D88" s="247" t="s">
        <v>288</v>
      </c>
      <c r="E88" s="247" t="s">
        <v>445</v>
      </c>
      <c r="F88" s="248">
        <v>22677</v>
      </c>
      <c r="G88" s="247" t="s">
        <v>422</v>
      </c>
      <c r="H88" s="247" t="s">
        <v>447</v>
      </c>
      <c r="I88" s="247" t="s">
        <v>575</v>
      </c>
      <c r="S88" s="247"/>
      <c r="T88" s="249"/>
      <c r="U88" s="247"/>
      <c r="W88" s="189" t="s">
        <v>1201</v>
      </c>
      <c r="X88" s="189" t="s">
        <v>1201</v>
      </c>
      <c r="Y88" s="189" t="s">
        <v>1201</v>
      </c>
      <c r="Z88" s="247" t="s">
        <v>1201</v>
      </c>
    </row>
    <row r="89" spans="1:26" x14ac:dyDescent="0.3">
      <c r="A89" s="189">
        <v>211603</v>
      </c>
      <c r="B89" s="247" t="s">
        <v>1628</v>
      </c>
      <c r="C89" s="247" t="s">
        <v>1629</v>
      </c>
      <c r="D89" s="247" t="s">
        <v>271</v>
      </c>
      <c r="E89" s="247" t="s">
        <v>446</v>
      </c>
      <c r="F89" s="248">
        <v>35432</v>
      </c>
      <c r="G89" s="247" t="s">
        <v>422</v>
      </c>
      <c r="H89" s="247" t="s">
        <v>447</v>
      </c>
      <c r="I89" s="247" t="s">
        <v>575</v>
      </c>
      <c r="S89" s="247"/>
      <c r="T89" s="249"/>
      <c r="U89" s="247"/>
      <c r="W89" s="189" t="s">
        <v>1201</v>
      </c>
      <c r="X89" s="189" t="s">
        <v>1201</v>
      </c>
      <c r="Y89" s="189" t="s">
        <v>1201</v>
      </c>
      <c r="Z89" s="247" t="s">
        <v>1201</v>
      </c>
    </row>
    <row r="90" spans="1:26" x14ac:dyDescent="0.3">
      <c r="A90" s="189">
        <v>211623</v>
      </c>
      <c r="B90" s="247" t="s">
        <v>2906</v>
      </c>
      <c r="C90" s="247" t="s">
        <v>71</v>
      </c>
      <c r="D90" s="247" t="s">
        <v>277</v>
      </c>
      <c r="E90" s="247" t="s">
        <v>445</v>
      </c>
      <c r="F90" s="248">
        <v>0</v>
      </c>
      <c r="G90" s="247"/>
      <c r="H90" s="247"/>
      <c r="I90" s="247" t="s">
        <v>575</v>
      </c>
      <c r="S90" s="247"/>
      <c r="T90" s="249"/>
      <c r="U90" s="247"/>
      <c r="Y90" s="189" t="s">
        <v>1201</v>
      </c>
      <c r="Z90" s="247" t="s">
        <v>1201</v>
      </c>
    </row>
    <row r="91" spans="1:26" x14ac:dyDescent="0.3">
      <c r="A91" s="189">
        <v>211633</v>
      </c>
      <c r="B91" s="247" t="s">
        <v>1630</v>
      </c>
      <c r="C91" s="247" t="s">
        <v>106</v>
      </c>
      <c r="D91" s="247" t="s">
        <v>1631</v>
      </c>
      <c r="E91" s="247" t="s">
        <v>446</v>
      </c>
      <c r="F91" s="248">
        <v>34486</v>
      </c>
      <c r="G91" s="247" t="s">
        <v>451</v>
      </c>
      <c r="H91" s="247" t="s">
        <v>447</v>
      </c>
      <c r="I91" s="247" t="s">
        <v>575</v>
      </c>
      <c r="S91" s="247"/>
      <c r="T91" s="249"/>
      <c r="U91" s="247"/>
      <c r="X91" s="189" t="s">
        <v>1201</v>
      </c>
      <c r="Y91" s="189" t="s">
        <v>1201</v>
      </c>
      <c r="Z91" s="247" t="s">
        <v>1201</v>
      </c>
    </row>
    <row r="92" spans="1:26" x14ac:dyDescent="0.3">
      <c r="A92" s="189">
        <v>211637</v>
      </c>
      <c r="B92" s="247" t="s">
        <v>1632</v>
      </c>
      <c r="C92" s="247" t="s">
        <v>864</v>
      </c>
      <c r="D92" s="247" t="s">
        <v>292</v>
      </c>
      <c r="E92" s="247" t="s">
        <v>446</v>
      </c>
      <c r="F92" s="248">
        <v>31031</v>
      </c>
      <c r="G92" s="247" t="s">
        <v>995</v>
      </c>
      <c r="H92" s="247" t="s">
        <v>447</v>
      </c>
      <c r="I92" s="247" t="s">
        <v>575</v>
      </c>
      <c r="S92" s="247"/>
      <c r="T92" s="249"/>
      <c r="U92" s="247"/>
      <c r="X92" s="189" t="s">
        <v>1201</v>
      </c>
      <c r="Y92" s="189" t="s">
        <v>1201</v>
      </c>
      <c r="Z92" s="247" t="s">
        <v>1201</v>
      </c>
    </row>
    <row r="93" spans="1:26" x14ac:dyDescent="0.3">
      <c r="A93" s="189">
        <v>211645</v>
      </c>
      <c r="B93" s="247" t="s">
        <v>1633</v>
      </c>
      <c r="C93" s="247" t="s">
        <v>164</v>
      </c>
      <c r="D93" s="247" t="s">
        <v>375</v>
      </c>
      <c r="E93" s="247" t="s">
        <v>446</v>
      </c>
      <c r="F93" s="248">
        <v>35257</v>
      </c>
      <c r="G93" s="247" t="s">
        <v>422</v>
      </c>
      <c r="H93" s="247" t="s">
        <v>447</v>
      </c>
      <c r="I93" s="247" t="s">
        <v>575</v>
      </c>
      <c r="S93" s="247"/>
      <c r="T93" s="249"/>
      <c r="U93" s="247"/>
      <c r="W93" s="189" t="s">
        <v>1201</v>
      </c>
      <c r="X93" s="189" t="s">
        <v>1201</v>
      </c>
      <c r="Y93" s="189" t="s">
        <v>1201</v>
      </c>
      <c r="Z93" s="247" t="s">
        <v>1201</v>
      </c>
    </row>
    <row r="94" spans="1:26" x14ac:dyDescent="0.3">
      <c r="A94" s="189">
        <v>211651</v>
      </c>
      <c r="B94" s="247" t="s">
        <v>1293</v>
      </c>
      <c r="C94" s="247" t="s">
        <v>197</v>
      </c>
      <c r="D94" s="247" t="s">
        <v>3663</v>
      </c>
      <c r="E94" s="247" t="s">
        <v>446</v>
      </c>
      <c r="F94" s="248">
        <v>35796</v>
      </c>
      <c r="G94" s="247" t="s">
        <v>3662</v>
      </c>
      <c r="H94" s="247" t="s">
        <v>447</v>
      </c>
      <c r="I94" s="247" t="s">
        <v>575</v>
      </c>
      <c r="S94" s="247"/>
      <c r="T94" s="249"/>
      <c r="U94" s="247"/>
      <c r="Z94" s="247"/>
    </row>
    <row r="95" spans="1:26" x14ac:dyDescent="0.3">
      <c r="A95" s="189">
        <v>211653</v>
      </c>
      <c r="B95" s="247" t="s">
        <v>1634</v>
      </c>
      <c r="C95" s="247" t="s">
        <v>161</v>
      </c>
      <c r="D95" s="247" t="s">
        <v>1635</v>
      </c>
      <c r="E95" s="247" t="s">
        <v>446</v>
      </c>
      <c r="F95" s="248">
        <v>33264</v>
      </c>
      <c r="G95" s="247" t="s">
        <v>422</v>
      </c>
      <c r="H95" s="247" t="s">
        <v>447</v>
      </c>
      <c r="I95" s="247" t="s">
        <v>575</v>
      </c>
      <c r="S95" s="247"/>
      <c r="T95" s="249"/>
      <c r="U95" s="247"/>
      <c r="Y95" s="189" t="s">
        <v>1201</v>
      </c>
      <c r="Z95" s="247" t="s">
        <v>1201</v>
      </c>
    </row>
    <row r="96" spans="1:26" x14ac:dyDescent="0.3">
      <c r="A96" s="189">
        <v>211678</v>
      </c>
      <c r="B96" s="247" t="s">
        <v>1636</v>
      </c>
      <c r="C96" s="247" t="s">
        <v>712</v>
      </c>
      <c r="D96" s="247" t="s">
        <v>366</v>
      </c>
      <c r="E96" s="247" t="s">
        <v>446</v>
      </c>
      <c r="F96" s="248">
        <v>35583</v>
      </c>
      <c r="G96" s="247" t="s">
        <v>1637</v>
      </c>
      <c r="H96" s="247" t="s">
        <v>447</v>
      </c>
      <c r="I96" s="247" t="s">
        <v>575</v>
      </c>
      <c r="S96" s="247"/>
      <c r="T96" s="249"/>
      <c r="U96" s="247"/>
      <c r="Y96" s="189" t="s">
        <v>1201</v>
      </c>
      <c r="Z96" s="247" t="s">
        <v>1201</v>
      </c>
    </row>
    <row r="97" spans="1:26" x14ac:dyDescent="0.3">
      <c r="A97" s="189">
        <v>211679</v>
      </c>
      <c r="B97" s="247" t="s">
        <v>1638</v>
      </c>
      <c r="C97" s="247" t="s">
        <v>97</v>
      </c>
      <c r="D97" s="247" t="s">
        <v>254</v>
      </c>
      <c r="E97" s="247" t="s">
        <v>446</v>
      </c>
      <c r="F97" s="248">
        <v>34940</v>
      </c>
      <c r="G97" s="247" t="s">
        <v>1018</v>
      </c>
      <c r="H97" s="247" t="s">
        <v>447</v>
      </c>
      <c r="I97" s="247" t="s">
        <v>575</v>
      </c>
      <c r="S97" s="247"/>
      <c r="T97" s="249"/>
      <c r="U97" s="247"/>
      <c r="Y97" s="189" t="s">
        <v>1201</v>
      </c>
      <c r="Z97" s="247" t="s">
        <v>1201</v>
      </c>
    </row>
    <row r="98" spans="1:26" x14ac:dyDescent="0.3">
      <c r="A98" s="189">
        <v>211686</v>
      </c>
      <c r="B98" s="247" t="s">
        <v>1639</v>
      </c>
      <c r="C98" s="247" t="s">
        <v>69</v>
      </c>
      <c r="D98" s="247" t="s">
        <v>358</v>
      </c>
      <c r="E98" s="247" t="s">
        <v>446</v>
      </c>
      <c r="F98" s="248">
        <v>35499</v>
      </c>
      <c r="G98" s="247" t="s">
        <v>434</v>
      </c>
      <c r="H98" s="247" t="s">
        <v>457</v>
      </c>
      <c r="I98" s="247" t="s">
        <v>575</v>
      </c>
      <c r="S98" s="247"/>
      <c r="T98" s="249"/>
      <c r="U98" s="247"/>
      <c r="W98" s="189" t="s">
        <v>1201</v>
      </c>
      <c r="X98" s="189" t="s">
        <v>1201</v>
      </c>
      <c r="Y98" s="189" t="s">
        <v>1201</v>
      </c>
      <c r="Z98" s="247" t="s">
        <v>1201</v>
      </c>
    </row>
    <row r="99" spans="1:26" x14ac:dyDescent="0.3">
      <c r="A99" s="189">
        <v>211710</v>
      </c>
      <c r="B99" s="247" t="s">
        <v>1640</v>
      </c>
      <c r="C99" s="247" t="s">
        <v>727</v>
      </c>
      <c r="D99" s="247" t="s">
        <v>285</v>
      </c>
      <c r="E99" s="247" t="s">
        <v>446</v>
      </c>
      <c r="F99" s="248">
        <v>30480</v>
      </c>
      <c r="G99" s="247" t="s">
        <v>432</v>
      </c>
      <c r="H99" s="247" t="s">
        <v>447</v>
      </c>
      <c r="I99" s="247" t="s">
        <v>575</v>
      </c>
      <c r="S99" s="247"/>
      <c r="T99" s="249"/>
      <c r="U99" s="247"/>
      <c r="W99" s="189" t="s">
        <v>1201</v>
      </c>
      <c r="X99" s="189" t="s">
        <v>1201</v>
      </c>
      <c r="Y99" s="189" t="s">
        <v>1201</v>
      </c>
      <c r="Z99" s="247" t="s">
        <v>1201</v>
      </c>
    </row>
    <row r="100" spans="1:26" x14ac:dyDescent="0.3">
      <c r="A100" s="189">
        <v>211715</v>
      </c>
      <c r="B100" s="247" t="s">
        <v>1641</v>
      </c>
      <c r="C100" s="247" t="s">
        <v>563</v>
      </c>
      <c r="D100" s="247" t="s">
        <v>758</v>
      </c>
      <c r="E100" s="247" t="s">
        <v>446</v>
      </c>
      <c r="F100" s="248">
        <v>33994</v>
      </c>
      <c r="G100" s="247" t="s">
        <v>422</v>
      </c>
      <c r="H100" s="247" t="s">
        <v>447</v>
      </c>
      <c r="I100" s="247" t="s">
        <v>575</v>
      </c>
      <c r="S100" s="247"/>
      <c r="T100" s="249"/>
      <c r="U100" s="247"/>
      <c r="X100" s="189" t="s">
        <v>1201</v>
      </c>
      <c r="Y100" s="189" t="s">
        <v>1201</v>
      </c>
      <c r="Z100" s="247" t="s">
        <v>1201</v>
      </c>
    </row>
    <row r="101" spans="1:26" x14ac:dyDescent="0.3">
      <c r="A101" s="189">
        <v>211717</v>
      </c>
      <c r="B101" s="247" t="s">
        <v>1642</v>
      </c>
      <c r="C101" s="247" t="s">
        <v>67</v>
      </c>
      <c r="D101" s="247" t="s">
        <v>1643</v>
      </c>
      <c r="E101" s="247" t="s">
        <v>445</v>
      </c>
      <c r="F101" s="248">
        <v>35354</v>
      </c>
      <c r="G101" s="247" t="s">
        <v>1036</v>
      </c>
      <c r="H101" s="247" t="s">
        <v>447</v>
      </c>
      <c r="I101" s="247" t="s">
        <v>575</v>
      </c>
      <c r="S101" s="247"/>
      <c r="T101" s="249"/>
      <c r="U101" s="247"/>
      <c r="Y101" s="189" t="s">
        <v>1201</v>
      </c>
      <c r="Z101" s="247" t="s">
        <v>1201</v>
      </c>
    </row>
    <row r="102" spans="1:26" x14ac:dyDescent="0.3">
      <c r="A102" s="189">
        <v>211721</v>
      </c>
      <c r="B102" s="247" t="s">
        <v>2907</v>
      </c>
      <c r="C102" s="247" t="s">
        <v>595</v>
      </c>
      <c r="D102" s="247" t="s">
        <v>358</v>
      </c>
      <c r="E102" s="247" t="s">
        <v>446</v>
      </c>
      <c r="F102" s="248">
        <v>0</v>
      </c>
      <c r="G102" s="247"/>
      <c r="H102" s="247"/>
      <c r="I102" s="247" t="s">
        <v>575</v>
      </c>
      <c r="S102" s="247"/>
      <c r="T102" s="249"/>
      <c r="U102" s="247"/>
      <c r="Y102" s="189" t="s">
        <v>1201</v>
      </c>
      <c r="Z102" s="247" t="s">
        <v>1201</v>
      </c>
    </row>
    <row r="103" spans="1:26" x14ac:dyDescent="0.3">
      <c r="A103" s="189">
        <v>211729</v>
      </c>
      <c r="B103" s="247" t="s">
        <v>1644</v>
      </c>
      <c r="C103" s="247" t="s">
        <v>743</v>
      </c>
      <c r="D103" s="247" t="s">
        <v>302</v>
      </c>
      <c r="E103" s="247" t="s">
        <v>446</v>
      </c>
      <c r="F103" s="248">
        <v>31938</v>
      </c>
      <c r="G103" s="247" t="s">
        <v>977</v>
      </c>
      <c r="H103" s="247" t="s">
        <v>447</v>
      </c>
      <c r="I103" s="247" t="s">
        <v>575</v>
      </c>
      <c r="S103" s="247"/>
      <c r="T103" s="249"/>
      <c r="U103" s="247"/>
      <c r="W103" s="189" t="s">
        <v>1201</v>
      </c>
      <c r="X103" s="189" t="s">
        <v>1201</v>
      </c>
      <c r="Y103" s="189" t="s">
        <v>1201</v>
      </c>
      <c r="Z103" s="247" t="s">
        <v>1201</v>
      </c>
    </row>
    <row r="104" spans="1:26" x14ac:dyDescent="0.3">
      <c r="A104" s="189">
        <v>211733</v>
      </c>
      <c r="B104" s="247" t="s">
        <v>1645</v>
      </c>
      <c r="C104" s="247" t="s">
        <v>1646</v>
      </c>
      <c r="D104" s="247" t="s">
        <v>326</v>
      </c>
      <c r="E104" s="247" t="s">
        <v>446</v>
      </c>
      <c r="F104" s="248">
        <v>33645</v>
      </c>
      <c r="G104" s="247" t="s">
        <v>1647</v>
      </c>
      <c r="H104" s="247" t="s">
        <v>447</v>
      </c>
      <c r="I104" s="247" t="s">
        <v>575</v>
      </c>
      <c r="S104" s="247"/>
      <c r="T104" s="249"/>
      <c r="U104" s="247"/>
      <c r="X104" s="189" t="s">
        <v>1201</v>
      </c>
      <c r="Y104" s="189" t="s">
        <v>1201</v>
      </c>
      <c r="Z104" s="247" t="s">
        <v>1201</v>
      </c>
    </row>
    <row r="105" spans="1:26" x14ac:dyDescent="0.3">
      <c r="A105" s="189">
        <v>211735</v>
      </c>
      <c r="B105" s="247" t="s">
        <v>3070</v>
      </c>
      <c r="C105" s="247" t="s">
        <v>525</v>
      </c>
      <c r="D105" s="247" t="s">
        <v>326</v>
      </c>
      <c r="E105" s="247" t="s">
        <v>446</v>
      </c>
      <c r="F105" s="248">
        <v>30746</v>
      </c>
      <c r="G105" s="247" t="s">
        <v>3071</v>
      </c>
      <c r="H105" s="247" t="s">
        <v>447</v>
      </c>
      <c r="I105" s="247" t="s">
        <v>575</v>
      </c>
      <c r="S105" s="247"/>
      <c r="T105" s="249"/>
      <c r="U105" s="247"/>
      <c r="Z105" s="247" t="s">
        <v>1201</v>
      </c>
    </row>
    <row r="106" spans="1:26" x14ac:dyDescent="0.3">
      <c r="A106" s="189">
        <v>211736</v>
      </c>
      <c r="B106" s="247" t="s">
        <v>1648</v>
      </c>
      <c r="C106" s="247" t="s">
        <v>664</v>
      </c>
      <c r="D106" s="247" t="s">
        <v>320</v>
      </c>
      <c r="E106" s="247" t="s">
        <v>445</v>
      </c>
      <c r="F106" s="248">
        <v>34418</v>
      </c>
      <c r="G106" s="247" t="s">
        <v>1032</v>
      </c>
      <c r="H106" s="247" t="s">
        <v>447</v>
      </c>
      <c r="I106" s="247" t="s">
        <v>575</v>
      </c>
      <c r="S106" s="247"/>
      <c r="T106" s="249"/>
      <c r="U106" s="247"/>
      <c r="W106" s="189" t="s">
        <v>1201</v>
      </c>
      <c r="X106" s="189" t="s">
        <v>1201</v>
      </c>
      <c r="Y106" s="189" t="s">
        <v>1201</v>
      </c>
      <c r="Z106" s="247" t="s">
        <v>1201</v>
      </c>
    </row>
    <row r="107" spans="1:26" x14ac:dyDescent="0.3">
      <c r="A107" s="189">
        <v>211749</v>
      </c>
      <c r="B107" s="247" t="s">
        <v>1649</v>
      </c>
      <c r="C107" s="247" t="s">
        <v>68</v>
      </c>
      <c r="D107" s="247" t="s">
        <v>1650</v>
      </c>
      <c r="E107" s="247" t="s">
        <v>445</v>
      </c>
      <c r="F107" s="248">
        <v>32260</v>
      </c>
      <c r="G107" s="247" t="s">
        <v>422</v>
      </c>
      <c r="H107" s="247" t="s">
        <v>457</v>
      </c>
      <c r="I107" s="247" t="s">
        <v>575</v>
      </c>
      <c r="S107" s="247"/>
      <c r="T107" s="249"/>
      <c r="U107" s="247"/>
      <c r="Y107" s="189" t="s">
        <v>1201</v>
      </c>
      <c r="Z107" s="247" t="s">
        <v>1201</v>
      </c>
    </row>
    <row r="108" spans="1:26" x14ac:dyDescent="0.3">
      <c r="A108" s="189">
        <v>211754</v>
      </c>
      <c r="B108" s="247" t="s">
        <v>1651</v>
      </c>
      <c r="C108" s="247" t="s">
        <v>97</v>
      </c>
      <c r="D108" s="247" t="s">
        <v>305</v>
      </c>
      <c r="E108" s="247" t="s">
        <v>445</v>
      </c>
      <c r="F108" s="248">
        <v>35172</v>
      </c>
      <c r="G108" s="247" t="s">
        <v>1037</v>
      </c>
      <c r="H108" s="247" t="s">
        <v>447</v>
      </c>
      <c r="I108" s="247" t="s">
        <v>575</v>
      </c>
      <c r="S108" s="247"/>
      <c r="T108" s="249"/>
      <c r="U108" s="247"/>
      <c r="Y108" s="189" t="s">
        <v>1201</v>
      </c>
      <c r="Z108" s="247" t="s">
        <v>1201</v>
      </c>
    </row>
    <row r="109" spans="1:26" x14ac:dyDescent="0.3">
      <c r="A109" s="189">
        <v>211760</v>
      </c>
      <c r="B109" s="247" t="s">
        <v>1652</v>
      </c>
      <c r="C109" s="247" t="s">
        <v>113</v>
      </c>
      <c r="D109" s="247" t="s">
        <v>356</v>
      </c>
      <c r="E109" s="247" t="s">
        <v>445</v>
      </c>
      <c r="F109" s="248">
        <v>35455</v>
      </c>
      <c r="G109" s="247" t="s">
        <v>1653</v>
      </c>
      <c r="H109" s="247" t="s">
        <v>447</v>
      </c>
      <c r="I109" s="247" t="s">
        <v>575</v>
      </c>
      <c r="S109" s="247"/>
      <c r="T109" s="249"/>
      <c r="U109" s="247"/>
      <c r="X109" s="189" t="s">
        <v>1201</v>
      </c>
      <c r="Y109" s="189" t="s">
        <v>1201</v>
      </c>
      <c r="Z109" s="247" t="s">
        <v>1201</v>
      </c>
    </row>
    <row r="110" spans="1:26" x14ac:dyDescent="0.3">
      <c r="A110" s="189">
        <v>211773</v>
      </c>
      <c r="B110" s="247" t="s">
        <v>1654</v>
      </c>
      <c r="C110" s="247" t="s">
        <v>93</v>
      </c>
      <c r="D110" s="247" t="s">
        <v>1655</v>
      </c>
      <c r="E110" s="247" t="s">
        <v>445</v>
      </c>
      <c r="F110" s="248">
        <v>35072</v>
      </c>
      <c r="G110" s="247" t="s">
        <v>1656</v>
      </c>
      <c r="H110" s="247" t="s">
        <v>447</v>
      </c>
      <c r="I110" s="247" t="s">
        <v>575</v>
      </c>
      <c r="S110" s="247"/>
      <c r="T110" s="249"/>
      <c r="U110" s="247"/>
      <c r="Y110" s="189" t="s">
        <v>1201</v>
      </c>
      <c r="Z110" s="247" t="s">
        <v>1201</v>
      </c>
    </row>
    <row r="111" spans="1:26" x14ac:dyDescent="0.3">
      <c r="A111" s="189">
        <v>211781</v>
      </c>
      <c r="B111" s="247" t="s">
        <v>1657</v>
      </c>
      <c r="C111" s="247" t="s">
        <v>784</v>
      </c>
      <c r="D111" s="247" t="s">
        <v>1658</v>
      </c>
      <c r="E111" s="247" t="s">
        <v>445</v>
      </c>
      <c r="F111" s="248">
        <v>35634</v>
      </c>
      <c r="G111" s="247" t="s">
        <v>993</v>
      </c>
      <c r="H111" s="247" t="s">
        <v>447</v>
      </c>
      <c r="I111" s="247" t="s">
        <v>575</v>
      </c>
      <c r="S111" s="247"/>
      <c r="T111" s="249"/>
      <c r="U111" s="247"/>
      <c r="Y111" s="189" t="s">
        <v>1201</v>
      </c>
      <c r="Z111" s="247" t="s">
        <v>1201</v>
      </c>
    </row>
    <row r="112" spans="1:26" x14ac:dyDescent="0.3">
      <c r="A112" s="189">
        <v>211795</v>
      </c>
      <c r="B112" s="247" t="s">
        <v>1659</v>
      </c>
      <c r="C112" s="247" t="s">
        <v>68</v>
      </c>
      <c r="D112" s="247" t="s">
        <v>254</v>
      </c>
      <c r="E112" s="247" t="s">
        <v>445</v>
      </c>
      <c r="F112" s="248">
        <v>34459</v>
      </c>
      <c r="G112" s="247" t="s">
        <v>422</v>
      </c>
      <c r="H112" s="247" t="s">
        <v>447</v>
      </c>
      <c r="I112" s="247" t="s">
        <v>575</v>
      </c>
      <c r="S112" s="247"/>
      <c r="T112" s="249"/>
      <c r="U112" s="247"/>
      <c r="Y112" s="189" t="s">
        <v>1201</v>
      </c>
      <c r="Z112" s="247" t="s">
        <v>1201</v>
      </c>
    </row>
    <row r="113" spans="1:26" x14ac:dyDescent="0.3">
      <c r="A113" s="189">
        <v>211819</v>
      </c>
      <c r="B113" s="247" t="s">
        <v>1660</v>
      </c>
      <c r="C113" s="247" t="s">
        <v>651</v>
      </c>
      <c r="D113" s="247" t="s">
        <v>343</v>
      </c>
      <c r="E113" s="247" t="s">
        <v>446</v>
      </c>
      <c r="F113" s="248">
        <v>35347</v>
      </c>
      <c r="G113" s="247" t="s">
        <v>1010</v>
      </c>
      <c r="H113" s="247" t="s">
        <v>447</v>
      </c>
      <c r="I113" s="247" t="s">
        <v>575</v>
      </c>
      <c r="S113" s="247"/>
      <c r="T113" s="249"/>
      <c r="U113" s="247"/>
      <c r="X113" s="189" t="s">
        <v>1201</v>
      </c>
      <c r="Y113" s="189" t="s">
        <v>1201</v>
      </c>
      <c r="Z113" s="247" t="s">
        <v>1201</v>
      </c>
    </row>
    <row r="114" spans="1:26" x14ac:dyDescent="0.3">
      <c r="A114" s="189">
        <v>211828</v>
      </c>
      <c r="B114" s="247" t="s">
        <v>1661</v>
      </c>
      <c r="C114" s="247" t="s">
        <v>113</v>
      </c>
      <c r="D114" s="247" t="s">
        <v>276</v>
      </c>
      <c r="E114" s="247" t="s">
        <v>446</v>
      </c>
      <c r="F114" s="248">
        <v>34328</v>
      </c>
      <c r="G114" s="247" t="s">
        <v>1039</v>
      </c>
      <c r="H114" s="247" t="s">
        <v>447</v>
      </c>
      <c r="I114" s="247" t="s">
        <v>575</v>
      </c>
      <c r="S114" s="247"/>
      <c r="T114" s="249"/>
      <c r="U114" s="247"/>
      <c r="W114" s="189" t="s">
        <v>1201</v>
      </c>
      <c r="X114" s="189" t="s">
        <v>1201</v>
      </c>
      <c r="Y114" s="189" t="s">
        <v>1201</v>
      </c>
      <c r="Z114" s="247" t="s">
        <v>1201</v>
      </c>
    </row>
    <row r="115" spans="1:26" x14ac:dyDescent="0.3">
      <c r="A115" s="189">
        <v>211881</v>
      </c>
      <c r="B115" s="247" t="s">
        <v>1662</v>
      </c>
      <c r="C115" s="247" t="s">
        <v>93</v>
      </c>
      <c r="D115" s="247" t="s">
        <v>324</v>
      </c>
      <c r="E115" s="247" t="s">
        <v>445</v>
      </c>
      <c r="F115" s="248">
        <v>31282</v>
      </c>
      <c r="G115" s="247" t="s">
        <v>398</v>
      </c>
      <c r="H115" s="247" t="s">
        <v>458</v>
      </c>
      <c r="I115" s="247" t="s">
        <v>575</v>
      </c>
      <c r="S115" s="247"/>
      <c r="T115" s="249"/>
      <c r="U115" s="247"/>
      <c r="Y115" s="189" t="s">
        <v>1201</v>
      </c>
      <c r="Z115" s="247" t="s">
        <v>1201</v>
      </c>
    </row>
    <row r="116" spans="1:26" x14ac:dyDescent="0.3">
      <c r="A116" s="189">
        <v>211883</v>
      </c>
      <c r="B116" s="247" t="s">
        <v>1663</v>
      </c>
      <c r="C116" s="247" t="s">
        <v>113</v>
      </c>
      <c r="D116" s="247" t="s">
        <v>283</v>
      </c>
      <c r="E116" s="247" t="s">
        <v>445</v>
      </c>
      <c r="F116" s="248">
        <v>35568</v>
      </c>
      <c r="G116" s="247" t="s">
        <v>422</v>
      </c>
      <c r="H116" s="247" t="s">
        <v>457</v>
      </c>
      <c r="I116" s="247" t="s">
        <v>575</v>
      </c>
      <c r="S116" s="247"/>
      <c r="T116" s="249"/>
      <c r="U116" s="247"/>
      <c r="V116" s="189" t="s">
        <v>1201</v>
      </c>
      <c r="Y116" s="189" t="s">
        <v>1201</v>
      </c>
      <c r="Z116" s="247" t="s">
        <v>1201</v>
      </c>
    </row>
    <row r="117" spans="1:26" x14ac:dyDescent="0.3">
      <c r="A117" s="189">
        <v>211888</v>
      </c>
      <c r="B117" s="247" t="s">
        <v>1664</v>
      </c>
      <c r="C117" s="247" t="s">
        <v>1665</v>
      </c>
      <c r="D117" s="247" t="s">
        <v>903</v>
      </c>
      <c r="E117" s="247" t="s">
        <v>445</v>
      </c>
      <c r="F117" s="248">
        <v>33604</v>
      </c>
      <c r="G117" s="247" t="s">
        <v>1005</v>
      </c>
      <c r="H117" s="247" t="s">
        <v>447</v>
      </c>
      <c r="I117" s="247" t="s">
        <v>575</v>
      </c>
      <c r="S117" s="247"/>
      <c r="T117" s="249"/>
      <c r="U117" s="247"/>
      <c r="Y117" s="189" t="s">
        <v>1201</v>
      </c>
      <c r="Z117" s="247" t="s">
        <v>1201</v>
      </c>
    </row>
    <row r="118" spans="1:26" x14ac:dyDescent="0.3">
      <c r="A118" s="189">
        <v>211890</v>
      </c>
      <c r="B118" s="247" t="s">
        <v>1666</v>
      </c>
      <c r="C118" s="247" t="s">
        <v>75</v>
      </c>
      <c r="D118" s="247" t="s">
        <v>343</v>
      </c>
      <c r="E118" s="247" t="s">
        <v>445</v>
      </c>
      <c r="F118" s="248">
        <v>33722</v>
      </c>
      <c r="G118" s="247" t="s">
        <v>422</v>
      </c>
      <c r="H118" s="247" t="s">
        <v>447</v>
      </c>
      <c r="I118" s="247" t="s">
        <v>575</v>
      </c>
      <c r="S118" s="247"/>
      <c r="T118" s="249"/>
      <c r="U118" s="247"/>
      <c r="W118" s="189" t="s">
        <v>1201</v>
      </c>
      <c r="X118" s="189" t="s">
        <v>1201</v>
      </c>
      <c r="Y118" s="189" t="s">
        <v>1201</v>
      </c>
      <c r="Z118" s="247" t="s">
        <v>1201</v>
      </c>
    </row>
    <row r="119" spans="1:26" x14ac:dyDescent="0.3">
      <c r="A119" s="189">
        <v>211895</v>
      </c>
      <c r="B119" s="247" t="s">
        <v>1667</v>
      </c>
      <c r="C119" s="247" t="s">
        <v>200</v>
      </c>
      <c r="D119" s="247" t="s">
        <v>287</v>
      </c>
      <c r="E119" s="247" t="s">
        <v>445</v>
      </c>
      <c r="F119" s="248">
        <v>33342</v>
      </c>
      <c r="G119" s="247" t="s">
        <v>1005</v>
      </c>
      <c r="H119" s="247" t="s">
        <v>447</v>
      </c>
      <c r="I119" s="247" t="s">
        <v>575</v>
      </c>
      <c r="S119" s="247"/>
      <c r="T119" s="249"/>
      <c r="U119" s="247"/>
      <c r="Y119" s="189" t="s">
        <v>1201</v>
      </c>
      <c r="Z119" s="247" t="s">
        <v>1201</v>
      </c>
    </row>
    <row r="120" spans="1:26" x14ac:dyDescent="0.3">
      <c r="A120" s="189">
        <v>211926</v>
      </c>
      <c r="B120" s="247" t="s">
        <v>2908</v>
      </c>
      <c r="C120" s="247" t="s">
        <v>742</v>
      </c>
      <c r="D120" s="247" t="s">
        <v>553</v>
      </c>
      <c r="E120" s="247" t="s">
        <v>445</v>
      </c>
      <c r="F120" s="248">
        <v>0</v>
      </c>
      <c r="G120" s="247"/>
      <c r="H120" s="247"/>
      <c r="I120" s="247" t="s">
        <v>575</v>
      </c>
      <c r="S120" s="247"/>
      <c r="T120" s="249"/>
      <c r="U120" s="247"/>
      <c r="Y120" s="189" t="s">
        <v>1201</v>
      </c>
      <c r="Z120" s="247" t="s">
        <v>1201</v>
      </c>
    </row>
    <row r="121" spans="1:26" x14ac:dyDescent="0.3">
      <c r="A121" s="189">
        <v>211964</v>
      </c>
      <c r="B121" s="247" t="s">
        <v>1668</v>
      </c>
      <c r="C121" s="247" t="s">
        <v>68</v>
      </c>
      <c r="D121" s="247" t="s">
        <v>337</v>
      </c>
      <c r="E121" s="247" t="s">
        <v>446</v>
      </c>
      <c r="F121" s="248">
        <v>34743</v>
      </c>
      <c r="G121" s="247" t="s">
        <v>422</v>
      </c>
      <c r="H121" s="247" t="s">
        <v>447</v>
      </c>
      <c r="I121" s="247" t="s">
        <v>575</v>
      </c>
      <c r="S121" s="247"/>
      <c r="T121" s="249"/>
      <c r="U121" s="247"/>
      <c r="Y121" s="189" t="s">
        <v>1201</v>
      </c>
      <c r="Z121" s="247" t="s">
        <v>1201</v>
      </c>
    </row>
    <row r="122" spans="1:26" x14ac:dyDescent="0.3">
      <c r="A122" s="189">
        <v>211965</v>
      </c>
      <c r="B122" s="247" t="s">
        <v>1294</v>
      </c>
      <c r="C122" s="247" t="s">
        <v>187</v>
      </c>
      <c r="D122" s="247" t="s">
        <v>1406</v>
      </c>
      <c r="E122" s="247" t="s">
        <v>446</v>
      </c>
      <c r="F122" s="248">
        <v>35004</v>
      </c>
      <c r="G122" s="247" t="s">
        <v>3664</v>
      </c>
      <c r="H122" s="247" t="s">
        <v>447</v>
      </c>
      <c r="I122" s="247" t="s">
        <v>575</v>
      </c>
      <c r="S122" s="247"/>
      <c r="T122" s="249"/>
      <c r="U122" s="247"/>
      <c r="Z122" s="247"/>
    </row>
    <row r="123" spans="1:26" x14ac:dyDescent="0.3">
      <c r="A123" s="189">
        <v>211967</v>
      </c>
      <c r="B123" s="247" t="s">
        <v>1669</v>
      </c>
      <c r="C123" s="247" t="s">
        <v>75</v>
      </c>
      <c r="D123" s="247" t="s">
        <v>271</v>
      </c>
      <c r="E123" s="247" t="s">
        <v>446</v>
      </c>
      <c r="F123" s="248">
        <v>32543</v>
      </c>
      <c r="G123" s="247" t="s">
        <v>984</v>
      </c>
      <c r="H123" s="247" t="s">
        <v>447</v>
      </c>
      <c r="I123" s="247" t="s">
        <v>575</v>
      </c>
      <c r="S123" s="247"/>
      <c r="T123" s="249"/>
      <c r="U123" s="247"/>
      <c r="V123" s="189" t="s">
        <v>1201</v>
      </c>
      <c r="Y123" s="189" t="s">
        <v>1201</v>
      </c>
      <c r="Z123" s="247" t="s">
        <v>1201</v>
      </c>
    </row>
    <row r="124" spans="1:26" x14ac:dyDescent="0.3">
      <c r="A124" s="189">
        <v>211968</v>
      </c>
      <c r="B124" s="247" t="s">
        <v>1670</v>
      </c>
      <c r="C124" s="247" t="s">
        <v>80</v>
      </c>
      <c r="D124" s="247" t="s">
        <v>1671</v>
      </c>
      <c r="E124" s="247" t="s">
        <v>445</v>
      </c>
      <c r="F124" s="248">
        <v>0</v>
      </c>
      <c r="G124" s="247" t="s">
        <v>422</v>
      </c>
      <c r="H124" s="247" t="s">
        <v>447</v>
      </c>
      <c r="I124" s="247" t="s">
        <v>575</v>
      </c>
      <c r="S124" s="247"/>
      <c r="T124" s="249"/>
      <c r="U124" s="247"/>
      <c r="Y124" s="189" t="s">
        <v>1201</v>
      </c>
      <c r="Z124" s="247" t="s">
        <v>1201</v>
      </c>
    </row>
    <row r="125" spans="1:26" x14ac:dyDescent="0.3">
      <c r="A125" s="189">
        <v>212010</v>
      </c>
      <c r="B125" s="247" t="s">
        <v>1672</v>
      </c>
      <c r="C125" s="247" t="s">
        <v>684</v>
      </c>
      <c r="D125" s="247" t="s">
        <v>299</v>
      </c>
      <c r="E125" s="247" t="s">
        <v>446</v>
      </c>
      <c r="F125" s="248">
        <v>34700</v>
      </c>
      <c r="G125" s="247" t="s">
        <v>1015</v>
      </c>
      <c r="H125" s="247" t="s">
        <v>447</v>
      </c>
      <c r="I125" s="247" t="s">
        <v>575</v>
      </c>
      <c r="S125" s="247"/>
      <c r="T125" s="249"/>
      <c r="U125" s="247"/>
      <c r="W125" s="189" t="s">
        <v>1201</v>
      </c>
      <c r="Y125" s="189" t="s">
        <v>1201</v>
      </c>
      <c r="Z125" s="247" t="s">
        <v>1201</v>
      </c>
    </row>
    <row r="126" spans="1:26" x14ac:dyDescent="0.3">
      <c r="A126" s="189">
        <v>212015</v>
      </c>
      <c r="B126" s="247" t="s">
        <v>1673</v>
      </c>
      <c r="C126" s="247" t="s">
        <v>102</v>
      </c>
      <c r="D126" s="247" t="s">
        <v>346</v>
      </c>
      <c r="E126" s="247" t="s">
        <v>446</v>
      </c>
      <c r="F126" s="248">
        <v>35293</v>
      </c>
      <c r="G126" s="247" t="s">
        <v>451</v>
      </c>
      <c r="H126" s="247" t="s">
        <v>447</v>
      </c>
      <c r="I126" s="247" t="s">
        <v>575</v>
      </c>
      <c r="S126" s="247"/>
      <c r="T126" s="249"/>
      <c r="U126" s="247"/>
      <c r="Y126" s="189" t="s">
        <v>1201</v>
      </c>
      <c r="Z126" s="247" t="s">
        <v>1201</v>
      </c>
    </row>
    <row r="127" spans="1:26" x14ac:dyDescent="0.3">
      <c r="A127" s="189">
        <v>212028</v>
      </c>
      <c r="B127" s="247" t="s">
        <v>1674</v>
      </c>
      <c r="C127" s="247" t="s">
        <v>159</v>
      </c>
      <c r="D127" s="247" t="s">
        <v>362</v>
      </c>
      <c r="E127" s="247" t="s">
        <v>446</v>
      </c>
      <c r="F127" s="248">
        <v>0</v>
      </c>
      <c r="G127" s="247"/>
      <c r="H127" s="247" t="s">
        <v>447</v>
      </c>
      <c r="I127" s="247" t="s">
        <v>575</v>
      </c>
      <c r="S127" s="247"/>
      <c r="T127" s="249"/>
      <c r="U127" s="247"/>
      <c r="Y127" s="189" t="s">
        <v>1201</v>
      </c>
      <c r="Z127" s="247" t="s">
        <v>1201</v>
      </c>
    </row>
    <row r="128" spans="1:26" x14ac:dyDescent="0.3">
      <c r="A128" s="189">
        <v>212046</v>
      </c>
      <c r="B128" s="247" t="s">
        <v>1675</v>
      </c>
      <c r="C128" s="247" t="s">
        <v>101</v>
      </c>
      <c r="D128" s="247" t="s">
        <v>288</v>
      </c>
      <c r="E128" s="247" t="s">
        <v>446</v>
      </c>
      <c r="F128" s="248">
        <v>33064</v>
      </c>
      <c r="G128" s="247" t="s">
        <v>1045</v>
      </c>
      <c r="H128" s="247" t="s">
        <v>447</v>
      </c>
      <c r="I128" s="247" t="s">
        <v>575</v>
      </c>
      <c r="S128" s="247"/>
      <c r="T128" s="249"/>
      <c r="U128" s="247"/>
      <c r="W128" s="189" t="s">
        <v>1201</v>
      </c>
      <c r="X128" s="189" t="s">
        <v>1201</v>
      </c>
      <c r="Y128" s="189" t="s">
        <v>1201</v>
      </c>
      <c r="Z128" s="247" t="s">
        <v>1201</v>
      </c>
    </row>
    <row r="129" spans="1:26" x14ac:dyDescent="0.3">
      <c r="A129" s="189">
        <v>212061</v>
      </c>
      <c r="B129" s="247" t="s">
        <v>1676</v>
      </c>
      <c r="C129" s="247" t="s">
        <v>106</v>
      </c>
      <c r="D129" s="247" t="s">
        <v>287</v>
      </c>
      <c r="E129" s="247" t="s">
        <v>446</v>
      </c>
      <c r="F129" s="248">
        <v>35134</v>
      </c>
      <c r="G129" s="247" t="s">
        <v>422</v>
      </c>
      <c r="H129" s="247" t="s">
        <v>447</v>
      </c>
      <c r="I129" s="247" t="s">
        <v>575</v>
      </c>
      <c r="S129" s="247"/>
      <c r="T129" s="249"/>
      <c r="U129" s="247"/>
      <c r="W129" s="189" t="s">
        <v>1201</v>
      </c>
      <c r="X129" s="189" t="s">
        <v>1201</v>
      </c>
      <c r="Y129" s="189" t="s">
        <v>1201</v>
      </c>
      <c r="Z129" s="247" t="s">
        <v>1201</v>
      </c>
    </row>
    <row r="130" spans="1:26" x14ac:dyDescent="0.3">
      <c r="A130" s="189">
        <v>212074</v>
      </c>
      <c r="B130" s="247" t="s">
        <v>2909</v>
      </c>
      <c r="C130" s="247" t="s">
        <v>142</v>
      </c>
      <c r="D130" s="247" t="s">
        <v>761</v>
      </c>
      <c r="E130" s="247" t="s">
        <v>446</v>
      </c>
      <c r="F130" s="248">
        <v>0</v>
      </c>
      <c r="G130" s="247"/>
      <c r="H130" s="247"/>
      <c r="I130" s="247" t="s">
        <v>575</v>
      </c>
      <c r="S130" s="247"/>
      <c r="T130" s="249"/>
      <c r="U130" s="247"/>
      <c r="Y130" s="189" t="s">
        <v>1201</v>
      </c>
      <c r="Z130" s="247" t="s">
        <v>1201</v>
      </c>
    </row>
    <row r="131" spans="1:26" x14ac:dyDescent="0.3">
      <c r="A131" s="189">
        <v>212095</v>
      </c>
      <c r="B131" s="247" t="s">
        <v>1677</v>
      </c>
      <c r="C131" s="247" t="s">
        <v>633</v>
      </c>
      <c r="D131" s="247" t="s">
        <v>634</v>
      </c>
      <c r="E131" s="247" t="s">
        <v>445</v>
      </c>
      <c r="F131" s="248">
        <v>31023</v>
      </c>
      <c r="G131" s="247" t="s">
        <v>1047</v>
      </c>
      <c r="H131" s="247" t="s">
        <v>447</v>
      </c>
      <c r="I131" s="247" t="s">
        <v>575</v>
      </c>
      <c r="S131" s="247"/>
      <c r="T131" s="249"/>
      <c r="U131" s="247"/>
      <c r="W131" s="189" t="s">
        <v>1201</v>
      </c>
      <c r="X131" s="189" t="s">
        <v>1201</v>
      </c>
      <c r="Y131" s="189" t="s">
        <v>1201</v>
      </c>
      <c r="Z131" s="247" t="s">
        <v>1201</v>
      </c>
    </row>
    <row r="132" spans="1:26" x14ac:dyDescent="0.3">
      <c r="A132" s="189">
        <v>212128</v>
      </c>
      <c r="B132" s="247" t="s">
        <v>1678</v>
      </c>
      <c r="C132" s="247" t="s">
        <v>69</v>
      </c>
      <c r="D132" s="247" t="s">
        <v>305</v>
      </c>
      <c r="E132" s="247" t="s">
        <v>445</v>
      </c>
      <c r="F132" s="248">
        <v>34358</v>
      </c>
      <c r="G132" s="247" t="s">
        <v>422</v>
      </c>
      <c r="H132" s="247" t="s">
        <v>447</v>
      </c>
      <c r="I132" s="247" t="s">
        <v>575</v>
      </c>
      <c r="S132" s="247"/>
      <c r="T132" s="249"/>
      <c r="U132" s="247"/>
      <c r="X132" s="189" t="s">
        <v>1201</v>
      </c>
      <c r="Y132" s="189" t="s">
        <v>1201</v>
      </c>
      <c r="Z132" s="247" t="s">
        <v>1201</v>
      </c>
    </row>
    <row r="133" spans="1:26" x14ac:dyDescent="0.3">
      <c r="A133" s="189">
        <v>212157</v>
      </c>
      <c r="B133" s="247" t="s">
        <v>1679</v>
      </c>
      <c r="C133" s="247" t="s">
        <v>113</v>
      </c>
      <c r="D133" s="247" t="s">
        <v>1680</v>
      </c>
      <c r="E133" s="247" t="s">
        <v>446</v>
      </c>
      <c r="F133" s="248">
        <v>35060</v>
      </c>
      <c r="G133" s="247" t="s">
        <v>422</v>
      </c>
      <c r="H133" s="247" t="s">
        <v>457</v>
      </c>
      <c r="I133" s="247" t="s">
        <v>575</v>
      </c>
      <c r="S133" s="247"/>
      <c r="T133" s="249"/>
      <c r="U133" s="247"/>
      <c r="V133" s="189" t="s">
        <v>1201</v>
      </c>
      <c r="W133" s="189" t="s">
        <v>1201</v>
      </c>
      <c r="Y133" s="189" t="s">
        <v>1201</v>
      </c>
      <c r="Z133" s="247" t="s">
        <v>1201</v>
      </c>
    </row>
    <row r="134" spans="1:26" x14ac:dyDescent="0.3">
      <c r="A134" s="189">
        <v>212159</v>
      </c>
      <c r="B134" s="247" t="s">
        <v>1681</v>
      </c>
      <c r="C134" s="247" t="s">
        <v>508</v>
      </c>
      <c r="D134" s="247" t="s">
        <v>303</v>
      </c>
      <c r="E134" s="247" t="s">
        <v>446</v>
      </c>
      <c r="F134" s="248">
        <v>35751</v>
      </c>
      <c r="G134" s="247" t="s">
        <v>422</v>
      </c>
      <c r="H134" s="247" t="s">
        <v>447</v>
      </c>
      <c r="I134" s="247" t="s">
        <v>575</v>
      </c>
      <c r="S134" s="247"/>
      <c r="T134" s="249"/>
      <c r="U134" s="247"/>
      <c r="W134" s="189" t="s">
        <v>1201</v>
      </c>
      <c r="X134" s="189" t="s">
        <v>1201</v>
      </c>
      <c r="Y134" s="189" t="s">
        <v>1201</v>
      </c>
      <c r="Z134" s="247" t="s">
        <v>1201</v>
      </c>
    </row>
    <row r="135" spans="1:26" x14ac:dyDescent="0.3">
      <c r="A135" s="189">
        <v>212176</v>
      </c>
      <c r="B135" s="247" t="s">
        <v>3072</v>
      </c>
      <c r="C135" s="247" t="s">
        <v>71</v>
      </c>
      <c r="D135" s="247" t="s">
        <v>1430</v>
      </c>
      <c r="E135" s="247" t="s">
        <v>446</v>
      </c>
      <c r="F135" s="248">
        <v>35549</v>
      </c>
      <c r="G135" s="247" t="s">
        <v>422</v>
      </c>
      <c r="H135" s="247" t="s">
        <v>447</v>
      </c>
      <c r="I135" s="247" t="s">
        <v>575</v>
      </c>
      <c r="S135" s="247"/>
      <c r="T135" s="249"/>
      <c r="U135" s="247"/>
      <c r="Z135" s="247" t="s">
        <v>1201</v>
      </c>
    </row>
    <row r="136" spans="1:26" x14ac:dyDescent="0.3">
      <c r="A136" s="189">
        <v>212189</v>
      </c>
      <c r="B136" s="247" t="s">
        <v>2910</v>
      </c>
      <c r="C136" s="247" t="s">
        <v>115</v>
      </c>
      <c r="D136" s="247" t="s">
        <v>387</v>
      </c>
      <c r="E136" s="247" t="s">
        <v>446</v>
      </c>
      <c r="F136" s="248">
        <v>0</v>
      </c>
      <c r="G136" s="247"/>
      <c r="H136" s="247"/>
      <c r="I136" s="247" t="s">
        <v>575</v>
      </c>
      <c r="S136" s="247"/>
      <c r="T136" s="249"/>
      <c r="U136" s="247"/>
      <c r="Y136" s="189" t="s">
        <v>1201</v>
      </c>
      <c r="Z136" s="247" t="s">
        <v>1201</v>
      </c>
    </row>
    <row r="137" spans="1:26" x14ac:dyDescent="0.3">
      <c r="A137" s="189">
        <v>212192</v>
      </c>
      <c r="B137" s="247" t="s">
        <v>1682</v>
      </c>
      <c r="C137" s="247" t="s">
        <v>207</v>
      </c>
      <c r="D137" s="247" t="s">
        <v>308</v>
      </c>
      <c r="E137" s="247" t="s">
        <v>446</v>
      </c>
      <c r="F137" s="248">
        <v>35432</v>
      </c>
      <c r="G137" s="247" t="s">
        <v>422</v>
      </c>
      <c r="H137" s="247" t="s">
        <v>447</v>
      </c>
      <c r="I137" s="247" t="s">
        <v>575</v>
      </c>
      <c r="S137" s="247"/>
      <c r="T137" s="249"/>
      <c r="U137" s="247"/>
      <c r="W137" s="189" t="s">
        <v>1201</v>
      </c>
      <c r="X137" s="189" t="s">
        <v>1201</v>
      </c>
      <c r="Y137" s="189" t="s">
        <v>1201</v>
      </c>
      <c r="Z137" s="247" t="s">
        <v>1201</v>
      </c>
    </row>
    <row r="138" spans="1:26" x14ac:dyDescent="0.3">
      <c r="A138" s="189">
        <v>212198</v>
      </c>
      <c r="B138" s="247" t="s">
        <v>1683</v>
      </c>
      <c r="C138" s="247" t="s">
        <v>869</v>
      </c>
      <c r="D138" s="247" t="s">
        <v>737</v>
      </c>
      <c r="E138" s="247" t="s">
        <v>446</v>
      </c>
      <c r="F138" s="248">
        <v>36741</v>
      </c>
      <c r="G138" s="247" t="s">
        <v>1050</v>
      </c>
      <c r="H138" s="247" t="s">
        <v>447</v>
      </c>
      <c r="I138" s="247" t="s">
        <v>575</v>
      </c>
      <c r="S138" s="247"/>
      <c r="T138" s="249"/>
      <c r="U138" s="247"/>
      <c r="W138" s="189" t="s">
        <v>1201</v>
      </c>
      <c r="X138" s="189" t="s">
        <v>1201</v>
      </c>
      <c r="Y138" s="189" t="s">
        <v>1201</v>
      </c>
      <c r="Z138" s="247" t="s">
        <v>1201</v>
      </c>
    </row>
    <row r="139" spans="1:26" x14ac:dyDescent="0.3">
      <c r="A139" s="189">
        <v>212201</v>
      </c>
      <c r="B139" s="247" t="s">
        <v>2911</v>
      </c>
      <c r="C139" s="247" t="s">
        <v>77</v>
      </c>
      <c r="D139" s="247" t="s">
        <v>751</v>
      </c>
      <c r="E139" s="247" t="s">
        <v>446</v>
      </c>
      <c r="F139" s="248">
        <v>0</v>
      </c>
      <c r="G139" s="247"/>
      <c r="H139" s="247"/>
      <c r="I139" s="247" t="s">
        <v>575</v>
      </c>
      <c r="S139" s="247"/>
      <c r="T139" s="249"/>
      <c r="U139" s="247"/>
      <c r="Y139" s="189" t="s">
        <v>1201</v>
      </c>
      <c r="Z139" s="247" t="s">
        <v>1201</v>
      </c>
    </row>
    <row r="140" spans="1:26" x14ac:dyDescent="0.3">
      <c r="A140" s="189">
        <v>212206</v>
      </c>
      <c r="B140" s="247" t="s">
        <v>1684</v>
      </c>
      <c r="C140" s="247" t="s">
        <v>74</v>
      </c>
      <c r="D140" s="247" t="s">
        <v>334</v>
      </c>
      <c r="E140" s="247" t="s">
        <v>445</v>
      </c>
      <c r="F140" s="248">
        <v>35797</v>
      </c>
      <c r="G140" s="247" t="s">
        <v>1004</v>
      </c>
      <c r="H140" s="247" t="s">
        <v>447</v>
      </c>
      <c r="I140" s="247" t="s">
        <v>575</v>
      </c>
      <c r="S140" s="247"/>
      <c r="T140" s="249"/>
      <c r="U140" s="247"/>
      <c r="Y140" s="189" t="s">
        <v>1201</v>
      </c>
      <c r="Z140" s="247" t="s">
        <v>1201</v>
      </c>
    </row>
    <row r="141" spans="1:26" x14ac:dyDescent="0.3">
      <c r="A141" s="189">
        <v>212211</v>
      </c>
      <c r="B141" s="247" t="s">
        <v>1685</v>
      </c>
      <c r="C141" s="247" t="s">
        <v>173</v>
      </c>
      <c r="D141" s="247" t="s">
        <v>389</v>
      </c>
      <c r="E141" s="247" t="s">
        <v>445</v>
      </c>
      <c r="F141" s="248">
        <v>34356</v>
      </c>
      <c r="G141" s="247" t="s">
        <v>422</v>
      </c>
      <c r="H141" s="247" t="s">
        <v>447</v>
      </c>
      <c r="I141" s="247" t="s">
        <v>575</v>
      </c>
      <c r="S141" s="247"/>
      <c r="T141" s="249"/>
      <c r="U141" s="247"/>
      <c r="Y141" s="189" t="s">
        <v>1201</v>
      </c>
      <c r="Z141" s="247" t="s">
        <v>1201</v>
      </c>
    </row>
    <row r="142" spans="1:26" x14ac:dyDescent="0.3">
      <c r="A142" s="189">
        <v>212218</v>
      </c>
      <c r="B142" s="247" t="s">
        <v>1686</v>
      </c>
      <c r="C142" s="247" t="s">
        <v>71</v>
      </c>
      <c r="D142" s="247" t="s">
        <v>1687</v>
      </c>
      <c r="E142" s="247" t="s">
        <v>446</v>
      </c>
      <c r="F142" s="248">
        <v>33381</v>
      </c>
      <c r="G142" s="247" t="s">
        <v>1688</v>
      </c>
      <c r="H142" s="247" t="s">
        <v>447</v>
      </c>
      <c r="I142" s="247" t="s">
        <v>575</v>
      </c>
      <c r="S142" s="247"/>
      <c r="T142" s="249"/>
      <c r="U142" s="247"/>
      <c r="Y142" s="189" t="s">
        <v>1201</v>
      </c>
      <c r="Z142" s="247" t="s">
        <v>1201</v>
      </c>
    </row>
    <row r="143" spans="1:26" x14ac:dyDescent="0.3">
      <c r="A143" s="189">
        <v>212243</v>
      </c>
      <c r="B143" s="247" t="s">
        <v>1689</v>
      </c>
      <c r="C143" s="247" t="s">
        <v>141</v>
      </c>
      <c r="D143" s="247" t="s">
        <v>319</v>
      </c>
      <c r="E143" s="247" t="s">
        <v>445</v>
      </c>
      <c r="F143" s="248">
        <v>34845</v>
      </c>
      <c r="G143" s="247" t="s">
        <v>1023</v>
      </c>
      <c r="H143" s="247" t="s">
        <v>447</v>
      </c>
      <c r="I143" s="247" t="s">
        <v>575</v>
      </c>
      <c r="S143" s="247"/>
      <c r="T143" s="249"/>
      <c r="U143" s="247"/>
      <c r="Y143" s="189" t="s">
        <v>1201</v>
      </c>
      <c r="Z143" s="247" t="s">
        <v>1201</v>
      </c>
    </row>
    <row r="144" spans="1:26" x14ac:dyDescent="0.3">
      <c r="A144" s="189">
        <v>212249</v>
      </c>
      <c r="B144" s="247" t="s">
        <v>1690</v>
      </c>
      <c r="C144" s="247" t="s">
        <v>616</v>
      </c>
      <c r="D144" s="247" t="s">
        <v>286</v>
      </c>
      <c r="E144" s="247" t="s">
        <v>446</v>
      </c>
      <c r="F144" s="248">
        <v>34441</v>
      </c>
      <c r="G144" s="247" t="s">
        <v>422</v>
      </c>
      <c r="H144" s="247" t="s">
        <v>447</v>
      </c>
      <c r="I144" s="247" t="s">
        <v>575</v>
      </c>
      <c r="S144" s="247"/>
      <c r="T144" s="249"/>
      <c r="U144" s="247"/>
      <c r="Y144" s="189" t="s">
        <v>1201</v>
      </c>
      <c r="Z144" s="247" t="s">
        <v>1201</v>
      </c>
    </row>
    <row r="145" spans="1:26" x14ac:dyDescent="0.3">
      <c r="A145" s="189">
        <v>212257</v>
      </c>
      <c r="B145" s="247" t="s">
        <v>1691</v>
      </c>
      <c r="C145" s="247" t="s">
        <v>613</v>
      </c>
      <c r="D145" s="247" t="s">
        <v>288</v>
      </c>
      <c r="E145" s="247" t="s">
        <v>446</v>
      </c>
      <c r="F145" s="248">
        <v>34503</v>
      </c>
      <c r="G145" s="247" t="s">
        <v>422</v>
      </c>
      <c r="H145" s="247" t="s">
        <v>447</v>
      </c>
      <c r="I145" s="247" t="s">
        <v>575</v>
      </c>
      <c r="S145" s="247"/>
      <c r="T145" s="249"/>
      <c r="U145" s="247"/>
      <c r="X145" s="189" t="s">
        <v>1201</v>
      </c>
      <c r="Y145" s="189" t="s">
        <v>1201</v>
      </c>
      <c r="Z145" s="247" t="s">
        <v>1201</v>
      </c>
    </row>
    <row r="146" spans="1:26" x14ac:dyDescent="0.3">
      <c r="A146" s="189">
        <v>212259</v>
      </c>
      <c r="B146" s="247" t="s">
        <v>2912</v>
      </c>
      <c r="C146" s="247" t="s">
        <v>1141</v>
      </c>
      <c r="D146" s="247" t="s">
        <v>523</v>
      </c>
      <c r="E146" s="247" t="s">
        <v>446</v>
      </c>
      <c r="F146" s="248">
        <v>0</v>
      </c>
      <c r="G146" s="247"/>
      <c r="H146" s="247"/>
      <c r="I146" s="247" t="s">
        <v>575</v>
      </c>
      <c r="S146" s="247"/>
      <c r="T146" s="249"/>
      <c r="U146" s="247"/>
      <c r="Y146" s="189" t="s">
        <v>1201</v>
      </c>
      <c r="Z146" s="247" t="s">
        <v>1201</v>
      </c>
    </row>
    <row r="147" spans="1:26" x14ac:dyDescent="0.3">
      <c r="A147" s="189">
        <v>212260</v>
      </c>
      <c r="B147" s="247" t="s">
        <v>1692</v>
      </c>
      <c r="C147" s="247" t="s">
        <v>78</v>
      </c>
      <c r="D147" s="247" t="s">
        <v>319</v>
      </c>
      <c r="E147" s="247" t="s">
        <v>445</v>
      </c>
      <c r="F147" s="248">
        <v>35208</v>
      </c>
      <c r="G147" s="247" t="s">
        <v>1031</v>
      </c>
      <c r="H147" s="247" t="s">
        <v>447</v>
      </c>
      <c r="I147" s="247" t="s">
        <v>575</v>
      </c>
      <c r="S147" s="247"/>
      <c r="T147" s="249"/>
      <c r="U147" s="247"/>
      <c r="W147" s="189" t="s">
        <v>1201</v>
      </c>
      <c r="X147" s="189" t="s">
        <v>1201</v>
      </c>
      <c r="Y147" s="189" t="s">
        <v>1201</v>
      </c>
      <c r="Z147" s="247" t="s">
        <v>1201</v>
      </c>
    </row>
    <row r="148" spans="1:26" x14ac:dyDescent="0.3">
      <c r="A148" s="189">
        <v>212304</v>
      </c>
      <c r="B148" s="247" t="s">
        <v>1693</v>
      </c>
      <c r="C148" s="247" t="s">
        <v>126</v>
      </c>
      <c r="D148" s="247" t="s">
        <v>1694</v>
      </c>
      <c r="E148" s="247" t="s">
        <v>445</v>
      </c>
      <c r="F148" s="248">
        <v>35434</v>
      </c>
      <c r="G148" s="247" t="s">
        <v>422</v>
      </c>
      <c r="H148" s="247" t="s">
        <v>447</v>
      </c>
      <c r="I148" s="247" t="s">
        <v>575</v>
      </c>
      <c r="S148" s="247"/>
      <c r="T148" s="249"/>
      <c r="U148" s="247"/>
      <c r="Y148" s="189" t="s">
        <v>1201</v>
      </c>
      <c r="Z148" s="247" t="s">
        <v>1201</v>
      </c>
    </row>
    <row r="149" spans="1:26" x14ac:dyDescent="0.3">
      <c r="A149" s="189">
        <v>212313</v>
      </c>
      <c r="B149" s="247" t="s">
        <v>2913</v>
      </c>
      <c r="C149" s="247" t="s">
        <v>91</v>
      </c>
      <c r="D149" s="247" t="s">
        <v>309</v>
      </c>
      <c r="E149" s="247" t="s">
        <v>445</v>
      </c>
      <c r="F149" s="248">
        <v>0</v>
      </c>
      <c r="G149" s="247"/>
      <c r="H149" s="247"/>
      <c r="I149" s="247" t="s">
        <v>575</v>
      </c>
      <c r="S149" s="247"/>
      <c r="T149" s="249"/>
      <c r="U149" s="247"/>
      <c r="Y149" s="189" t="s">
        <v>1201</v>
      </c>
      <c r="Z149" s="247" t="s">
        <v>1201</v>
      </c>
    </row>
    <row r="150" spans="1:26" x14ac:dyDescent="0.3">
      <c r="A150" s="189">
        <v>212314</v>
      </c>
      <c r="B150" s="247" t="s">
        <v>2914</v>
      </c>
      <c r="C150" s="247" t="s">
        <v>65</v>
      </c>
      <c r="D150" s="247" t="s">
        <v>2480</v>
      </c>
      <c r="E150" s="247" t="s">
        <v>446</v>
      </c>
      <c r="F150" s="248">
        <v>0</v>
      </c>
      <c r="G150" s="247"/>
      <c r="H150" s="247"/>
      <c r="I150" s="247" t="s">
        <v>575</v>
      </c>
      <c r="S150" s="247"/>
      <c r="T150" s="249"/>
      <c r="U150" s="247"/>
      <c r="Y150" s="189" t="s">
        <v>1201</v>
      </c>
      <c r="Z150" s="247" t="s">
        <v>1201</v>
      </c>
    </row>
    <row r="151" spans="1:26" x14ac:dyDescent="0.3">
      <c r="A151" s="189">
        <v>212315</v>
      </c>
      <c r="B151" s="247" t="s">
        <v>1695</v>
      </c>
      <c r="C151" s="247" t="s">
        <v>101</v>
      </c>
      <c r="D151" s="247" t="s">
        <v>314</v>
      </c>
      <c r="E151" s="247" t="s">
        <v>445</v>
      </c>
      <c r="F151" s="248">
        <v>33350</v>
      </c>
      <c r="G151" s="247" t="s">
        <v>1696</v>
      </c>
      <c r="H151" s="247" t="s">
        <v>447</v>
      </c>
      <c r="I151" s="247" t="s">
        <v>575</v>
      </c>
      <c r="S151" s="247"/>
      <c r="T151" s="249"/>
      <c r="U151" s="247"/>
      <c r="Y151" s="189" t="s">
        <v>1201</v>
      </c>
      <c r="Z151" s="247" t="s">
        <v>1201</v>
      </c>
    </row>
    <row r="152" spans="1:26" x14ac:dyDescent="0.3">
      <c r="A152" s="189">
        <v>212320</v>
      </c>
      <c r="B152" s="247" t="s">
        <v>2915</v>
      </c>
      <c r="C152" s="247" t="s">
        <v>174</v>
      </c>
      <c r="D152" s="247" t="s">
        <v>279</v>
      </c>
      <c r="E152" s="247" t="s">
        <v>446</v>
      </c>
      <c r="F152" s="248">
        <v>0</v>
      </c>
      <c r="G152" s="247"/>
      <c r="H152" s="247"/>
      <c r="I152" s="247" t="s">
        <v>575</v>
      </c>
      <c r="S152" s="247"/>
      <c r="T152" s="249"/>
      <c r="U152" s="247"/>
      <c r="Y152" s="189" t="s">
        <v>1201</v>
      </c>
      <c r="Z152" s="247" t="s">
        <v>1201</v>
      </c>
    </row>
    <row r="153" spans="1:26" x14ac:dyDescent="0.3">
      <c r="A153" s="189">
        <v>212343</v>
      </c>
      <c r="B153" s="247" t="s">
        <v>3665</v>
      </c>
      <c r="C153" s="247" t="s">
        <v>96</v>
      </c>
      <c r="D153" s="247" t="s">
        <v>3666</v>
      </c>
      <c r="E153" s="247" t="s">
        <v>446</v>
      </c>
      <c r="F153" s="248">
        <v>35364</v>
      </c>
      <c r="G153" s="247" t="s">
        <v>3667</v>
      </c>
      <c r="H153" s="247" t="s">
        <v>447</v>
      </c>
      <c r="I153" s="247" t="s">
        <v>575</v>
      </c>
      <c r="S153" s="247">
        <v>818</v>
      </c>
      <c r="T153" s="249">
        <v>44423</v>
      </c>
      <c r="U153" s="247">
        <v>11500</v>
      </c>
      <c r="Z153" s="247"/>
    </row>
    <row r="154" spans="1:26" x14ac:dyDescent="0.3">
      <c r="A154" s="189">
        <v>212354</v>
      </c>
      <c r="B154" s="247" t="s">
        <v>592</v>
      </c>
      <c r="C154" s="247" t="s">
        <v>1295</v>
      </c>
      <c r="D154" s="247" t="s">
        <v>3668</v>
      </c>
      <c r="E154" s="247" t="s">
        <v>446</v>
      </c>
      <c r="F154" s="248">
        <v>33292</v>
      </c>
      <c r="G154" s="247" t="s">
        <v>3669</v>
      </c>
      <c r="H154" s="247" t="s">
        <v>447</v>
      </c>
      <c r="I154" s="247" t="s">
        <v>575</v>
      </c>
      <c r="S154" s="247"/>
      <c r="T154" s="249"/>
      <c r="U154" s="247"/>
      <c r="Z154" s="247"/>
    </row>
    <row r="155" spans="1:26" x14ac:dyDescent="0.3">
      <c r="A155" s="189">
        <v>212374</v>
      </c>
      <c r="B155" s="247" t="s">
        <v>3051</v>
      </c>
      <c r="C155" s="247" t="s">
        <v>71</v>
      </c>
      <c r="D155" s="247" t="s">
        <v>492</v>
      </c>
      <c r="E155" s="247" t="s">
        <v>445</v>
      </c>
      <c r="F155" s="248">
        <v>30317</v>
      </c>
      <c r="G155" s="247" t="s">
        <v>422</v>
      </c>
      <c r="H155" s="247" t="s">
        <v>447</v>
      </c>
      <c r="I155" s="247" t="s">
        <v>575</v>
      </c>
      <c r="S155" s="247"/>
      <c r="T155" s="249"/>
      <c r="U155" s="247"/>
      <c r="Z155" s="247" t="s">
        <v>1201</v>
      </c>
    </row>
    <row r="156" spans="1:26" x14ac:dyDescent="0.3">
      <c r="A156" s="189">
        <v>212381</v>
      </c>
      <c r="B156" s="247" t="s">
        <v>2916</v>
      </c>
      <c r="C156" s="247" t="s">
        <v>667</v>
      </c>
      <c r="D156" s="247" t="s">
        <v>259</v>
      </c>
      <c r="E156" s="247" t="s">
        <v>445</v>
      </c>
      <c r="F156" s="248">
        <v>0</v>
      </c>
      <c r="G156" s="247"/>
      <c r="H156" s="247"/>
      <c r="I156" s="247" t="s">
        <v>575</v>
      </c>
      <c r="S156" s="247"/>
      <c r="T156" s="249"/>
      <c r="U156" s="247"/>
      <c r="Y156" s="189" t="s">
        <v>1201</v>
      </c>
      <c r="Z156" s="247" t="s">
        <v>1201</v>
      </c>
    </row>
    <row r="157" spans="1:26" x14ac:dyDescent="0.3">
      <c r="A157" s="189">
        <v>212387</v>
      </c>
      <c r="B157" s="247" t="s">
        <v>1697</v>
      </c>
      <c r="C157" s="247" t="s">
        <v>65</v>
      </c>
      <c r="D157" s="247" t="s">
        <v>1698</v>
      </c>
      <c r="E157" s="247" t="s">
        <v>445</v>
      </c>
      <c r="F157" s="248">
        <v>34983</v>
      </c>
      <c r="G157" s="247" t="s">
        <v>1053</v>
      </c>
      <c r="H157" s="247" t="s">
        <v>447</v>
      </c>
      <c r="I157" s="247" t="s">
        <v>575</v>
      </c>
      <c r="S157" s="247"/>
      <c r="T157" s="249"/>
      <c r="U157" s="247"/>
      <c r="Y157" s="189" t="s">
        <v>1201</v>
      </c>
      <c r="Z157" s="247" t="s">
        <v>1201</v>
      </c>
    </row>
    <row r="158" spans="1:26" x14ac:dyDescent="0.3">
      <c r="A158" s="189">
        <v>212391</v>
      </c>
      <c r="B158" s="247" t="s">
        <v>1296</v>
      </c>
      <c r="C158" s="247" t="s">
        <v>210</v>
      </c>
      <c r="D158" s="247" t="s">
        <v>1297</v>
      </c>
      <c r="E158" s="247" t="s">
        <v>446</v>
      </c>
      <c r="F158" s="248">
        <v>32379</v>
      </c>
      <c r="G158" s="247" t="s">
        <v>1298</v>
      </c>
      <c r="H158" s="247" t="s">
        <v>447</v>
      </c>
      <c r="I158" s="247" t="s">
        <v>575</v>
      </c>
      <c r="S158" s="247"/>
      <c r="T158" s="249"/>
      <c r="U158" s="247"/>
      <c r="Z158" s="247"/>
    </row>
    <row r="159" spans="1:26" x14ac:dyDescent="0.3">
      <c r="A159" s="189">
        <v>212395</v>
      </c>
      <c r="B159" s="247" t="s">
        <v>1699</v>
      </c>
      <c r="C159" s="247" t="s">
        <v>132</v>
      </c>
      <c r="D159" s="247" t="s">
        <v>259</v>
      </c>
      <c r="E159" s="247" t="s">
        <v>446</v>
      </c>
      <c r="F159" s="248">
        <v>34394</v>
      </c>
      <c r="G159" s="247" t="s">
        <v>422</v>
      </c>
      <c r="H159" s="247" t="s">
        <v>447</v>
      </c>
      <c r="I159" s="247" t="s">
        <v>575</v>
      </c>
      <c r="S159" s="247"/>
      <c r="T159" s="249"/>
      <c r="U159" s="247"/>
      <c r="W159" s="189" t="s">
        <v>1201</v>
      </c>
      <c r="X159" s="189" t="s">
        <v>1201</v>
      </c>
      <c r="Y159" s="189" t="s">
        <v>1201</v>
      </c>
      <c r="Z159" s="247" t="s">
        <v>1201</v>
      </c>
    </row>
    <row r="160" spans="1:26" x14ac:dyDescent="0.3">
      <c r="A160" s="189">
        <v>212416</v>
      </c>
      <c r="B160" s="247" t="s">
        <v>1700</v>
      </c>
      <c r="C160" s="247" t="s">
        <v>137</v>
      </c>
      <c r="D160" s="247" t="s">
        <v>349</v>
      </c>
      <c r="E160" s="247" t="s">
        <v>446</v>
      </c>
      <c r="F160" s="248">
        <v>35916</v>
      </c>
      <c r="G160" s="247" t="s">
        <v>422</v>
      </c>
      <c r="H160" s="247" t="s">
        <v>447</v>
      </c>
      <c r="I160" s="247" t="s">
        <v>575</v>
      </c>
      <c r="S160" s="247"/>
      <c r="T160" s="249"/>
      <c r="U160" s="247"/>
      <c r="Y160" s="189" t="s">
        <v>1201</v>
      </c>
      <c r="Z160" s="247" t="s">
        <v>1201</v>
      </c>
    </row>
    <row r="161" spans="1:26" x14ac:dyDescent="0.3">
      <c r="A161" s="189">
        <v>212418</v>
      </c>
      <c r="B161" s="247" t="s">
        <v>1701</v>
      </c>
      <c r="C161" s="247" t="s">
        <v>175</v>
      </c>
      <c r="D161" s="247" t="s">
        <v>662</v>
      </c>
      <c r="E161" s="247" t="s">
        <v>446</v>
      </c>
      <c r="F161" s="248">
        <v>34342</v>
      </c>
      <c r="G161" s="247" t="s">
        <v>1702</v>
      </c>
      <c r="H161" s="247" t="s">
        <v>447</v>
      </c>
      <c r="I161" s="247" t="s">
        <v>575</v>
      </c>
      <c r="S161" s="247"/>
      <c r="T161" s="249"/>
      <c r="U161" s="247"/>
      <c r="Y161" s="189" t="s">
        <v>1201</v>
      </c>
      <c r="Z161" s="247" t="s">
        <v>1201</v>
      </c>
    </row>
    <row r="162" spans="1:26" x14ac:dyDescent="0.3">
      <c r="A162" s="189">
        <v>212424</v>
      </c>
      <c r="B162" s="247" t="s">
        <v>3073</v>
      </c>
      <c r="C162" s="247" t="s">
        <v>83</v>
      </c>
      <c r="D162" s="247" t="s">
        <v>268</v>
      </c>
      <c r="E162" s="247" t="s">
        <v>446</v>
      </c>
      <c r="F162" s="248">
        <v>35915</v>
      </c>
      <c r="G162" s="247" t="s">
        <v>422</v>
      </c>
      <c r="H162" s="247" t="s">
        <v>447</v>
      </c>
      <c r="I162" s="247" t="s">
        <v>575</v>
      </c>
      <c r="S162" s="247"/>
      <c r="T162" s="249"/>
      <c r="U162" s="247"/>
      <c r="Z162" s="247" t="s">
        <v>1201</v>
      </c>
    </row>
    <row r="163" spans="1:26" x14ac:dyDescent="0.3">
      <c r="A163" s="189">
        <v>212435</v>
      </c>
      <c r="B163" s="247" t="s">
        <v>2917</v>
      </c>
      <c r="C163" s="247" t="s">
        <v>113</v>
      </c>
      <c r="D163" s="247" t="s">
        <v>291</v>
      </c>
      <c r="E163" s="247" t="s">
        <v>446</v>
      </c>
      <c r="F163" s="248">
        <v>0</v>
      </c>
      <c r="G163" s="247"/>
      <c r="H163" s="247"/>
      <c r="I163" s="247" t="s">
        <v>575</v>
      </c>
      <c r="S163" s="247"/>
      <c r="T163" s="249"/>
      <c r="U163" s="247"/>
      <c r="Y163" s="189" t="s">
        <v>1201</v>
      </c>
      <c r="Z163" s="247" t="s">
        <v>1201</v>
      </c>
    </row>
    <row r="164" spans="1:26" x14ac:dyDescent="0.3">
      <c r="A164" s="189">
        <v>212447</v>
      </c>
      <c r="B164" s="247" t="s">
        <v>3670</v>
      </c>
      <c r="C164" s="247" t="s">
        <v>3671</v>
      </c>
      <c r="D164" s="247" t="s">
        <v>3672</v>
      </c>
      <c r="E164" s="247" t="s">
        <v>446</v>
      </c>
      <c r="F164" s="248">
        <v>34951</v>
      </c>
      <c r="G164" s="247" t="s">
        <v>3673</v>
      </c>
      <c r="H164" s="247" t="s">
        <v>447</v>
      </c>
      <c r="I164" s="247" t="s">
        <v>575</v>
      </c>
      <c r="S164" s="247"/>
      <c r="T164" s="249"/>
      <c r="U164" s="247"/>
      <c r="Z164" s="247"/>
    </row>
    <row r="165" spans="1:26" x14ac:dyDescent="0.3">
      <c r="A165" s="189">
        <v>212467</v>
      </c>
      <c r="B165" s="247" t="s">
        <v>1703</v>
      </c>
      <c r="C165" s="247" t="s">
        <v>524</v>
      </c>
      <c r="D165" s="247" t="s">
        <v>325</v>
      </c>
      <c r="E165" s="247" t="s">
        <v>446</v>
      </c>
      <c r="F165" s="248">
        <v>35249</v>
      </c>
      <c r="G165" s="247" t="s">
        <v>450</v>
      </c>
      <c r="H165" s="247" t="s">
        <v>447</v>
      </c>
      <c r="I165" s="247" t="s">
        <v>575</v>
      </c>
      <c r="S165" s="247"/>
      <c r="T165" s="249"/>
      <c r="U165" s="247"/>
      <c r="W165" s="189" t="s">
        <v>1201</v>
      </c>
      <c r="X165" s="189" t="s">
        <v>1201</v>
      </c>
      <c r="Y165" s="189" t="s">
        <v>1201</v>
      </c>
      <c r="Z165" s="247" t="s">
        <v>1201</v>
      </c>
    </row>
    <row r="166" spans="1:26" x14ac:dyDescent="0.3">
      <c r="A166" s="189">
        <v>212504</v>
      </c>
      <c r="B166" s="247" t="s">
        <v>1704</v>
      </c>
      <c r="C166" s="247" t="s">
        <v>561</v>
      </c>
      <c r="D166" s="247" t="s">
        <v>304</v>
      </c>
      <c r="E166" s="247" t="s">
        <v>446</v>
      </c>
      <c r="F166" s="248">
        <v>34803</v>
      </c>
      <c r="G166" s="247" t="s">
        <v>432</v>
      </c>
      <c r="H166" s="247" t="s">
        <v>447</v>
      </c>
      <c r="I166" s="247" t="s">
        <v>575</v>
      </c>
      <c r="S166" s="247"/>
      <c r="T166" s="249"/>
      <c r="U166" s="247"/>
      <c r="X166" s="189" t="s">
        <v>1201</v>
      </c>
      <c r="Y166" s="189" t="s">
        <v>1201</v>
      </c>
      <c r="Z166" s="247" t="s">
        <v>1201</v>
      </c>
    </row>
    <row r="167" spans="1:26" x14ac:dyDescent="0.3">
      <c r="A167" s="189">
        <v>212528</v>
      </c>
      <c r="B167" s="247" t="s">
        <v>1705</v>
      </c>
      <c r="C167" s="247" t="s">
        <v>98</v>
      </c>
      <c r="D167" s="247" t="s">
        <v>1706</v>
      </c>
      <c r="E167" s="247" t="s">
        <v>446</v>
      </c>
      <c r="F167" s="248">
        <v>31210</v>
      </c>
      <c r="G167" s="247" t="s">
        <v>422</v>
      </c>
      <c r="H167" s="247" t="s">
        <v>447</v>
      </c>
      <c r="I167" s="247" t="s">
        <v>575</v>
      </c>
      <c r="S167" s="247"/>
      <c r="T167" s="249"/>
      <c r="U167" s="247"/>
      <c r="Y167" s="189" t="s">
        <v>1201</v>
      </c>
      <c r="Z167" s="247" t="s">
        <v>1201</v>
      </c>
    </row>
    <row r="168" spans="1:26" x14ac:dyDescent="0.3">
      <c r="A168" s="189">
        <v>212546</v>
      </c>
      <c r="B168" s="247" t="s">
        <v>1299</v>
      </c>
      <c r="C168" s="247" t="s">
        <v>580</v>
      </c>
      <c r="D168" s="247" t="s">
        <v>3674</v>
      </c>
      <c r="E168" s="247" t="s">
        <v>446</v>
      </c>
      <c r="F168" s="248">
        <v>35607</v>
      </c>
      <c r="G168" s="247" t="s">
        <v>3675</v>
      </c>
      <c r="H168" s="247" t="s">
        <v>447</v>
      </c>
      <c r="I168" s="247" t="s">
        <v>575</v>
      </c>
      <c r="S168" s="247"/>
      <c r="T168" s="249"/>
      <c r="U168" s="247"/>
      <c r="Z168" s="247"/>
    </row>
    <row r="169" spans="1:26" x14ac:dyDescent="0.3">
      <c r="A169" s="189">
        <v>212556</v>
      </c>
      <c r="B169" s="247" t="s">
        <v>1707</v>
      </c>
      <c r="C169" s="247" t="s">
        <v>88</v>
      </c>
      <c r="D169" s="247" t="s">
        <v>329</v>
      </c>
      <c r="E169" s="247" t="s">
        <v>445</v>
      </c>
      <c r="F169" s="248">
        <v>34523</v>
      </c>
      <c r="G169" s="247" t="s">
        <v>1016</v>
      </c>
      <c r="H169" s="247" t="s">
        <v>447</v>
      </c>
      <c r="I169" s="247" t="s">
        <v>575</v>
      </c>
      <c r="S169" s="247"/>
      <c r="T169" s="249"/>
      <c r="U169" s="247"/>
      <c r="X169" s="189" t="s">
        <v>1201</v>
      </c>
      <c r="Y169" s="189" t="s">
        <v>1201</v>
      </c>
      <c r="Z169" s="247" t="s">
        <v>1201</v>
      </c>
    </row>
    <row r="170" spans="1:26" x14ac:dyDescent="0.3">
      <c r="A170" s="189">
        <v>212557</v>
      </c>
      <c r="B170" s="247" t="s">
        <v>1708</v>
      </c>
      <c r="C170" s="247" t="s">
        <v>112</v>
      </c>
      <c r="D170" s="247" t="s">
        <v>332</v>
      </c>
      <c r="E170" s="247" t="s">
        <v>446</v>
      </c>
      <c r="F170" s="248">
        <v>26940</v>
      </c>
      <c r="G170" s="247" t="s">
        <v>422</v>
      </c>
      <c r="H170" s="247" t="s">
        <v>447</v>
      </c>
      <c r="I170" s="247" t="s">
        <v>575</v>
      </c>
      <c r="S170" s="247"/>
      <c r="T170" s="249"/>
      <c r="U170" s="247"/>
      <c r="Y170" s="189" t="s">
        <v>1201</v>
      </c>
      <c r="Z170" s="247" t="s">
        <v>1201</v>
      </c>
    </row>
    <row r="171" spans="1:26" x14ac:dyDescent="0.3">
      <c r="A171" s="189">
        <v>212566</v>
      </c>
      <c r="B171" s="247" t="s">
        <v>1709</v>
      </c>
      <c r="C171" s="247" t="s">
        <v>68</v>
      </c>
      <c r="D171" s="247" t="s">
        <v>288</v>
      </c>
      <c r="E171" s="247" t="s">
        <v>446</v>
      </c>
      <c r="F171" s="248">
        <v>34348</v>
      </c>
      <c r="G171" s="247" t="s">
        <v>1008</v>
      </c>
      <c r="H171" s="247" t="s">
        <v>447</v>
      </c>
      <c r="I171" s="247" t="s">
        <v>575</v>
      </c>
      <c r="S171" s="247"/>
      <c r="T171" s="249"/>
      <c r="U171" s="247"/>
      <c r="X171" s="189" t="s">
        <v>1201</v>
      </c>
      <c r="Y171" s="189" t="s">
        <v>1201</v>
      </c>
      <c r="Z171" s="247" t="s">
        <v>1201</v>
      </c>
    </row>
    <row r="172" spans="1:26" x14ac:dyDescent="0.3">
      <c r="A172" s="189">
        <v>212572</v>
      </c>
      <c r="B172" s="247" t="s">
        <v>1710</v>
      </c>
      <c r="C172" s="247" t="s">
        <v>71</v>
      </c>
      <c r="D172" s="247" t="s">
        <v>123</v>
      </c>
      <c r="E172" s="247" t="s">
        <v>445</v>
      </c>
      <c r="F172" s="248">
        <v>35295</v>
      </c>
      <c r="G172" s="247" t="s">
        <v>422</v>
      </c>
      <c r="H172" s="247" t="s">
        <v>447</v>
      </c>
      <c r="I172" s="247" t="s">
        <v>575</v>
      </c>
      <c r="S172" s="247"/>
      <c r="T172" s="249"/>
      <c r="U172" s="247"/>
      <c r="Y172" s="189" t="s">
        <v>1201</v>
      </c>
      <c r="Z172" s="247" t="s">
        <v>1201</v>
      </c>
    </row>
    <row r="173" spans="1:26" x14ac:dyDescent="0.3">
      <c r="A173" s="189">
        <v>212581</v>
      </c>
      <c r="B173" s="247" t="s">
        <v>3052</v>
      </c>
      <c r="C173" s="247" t="s">
        <v>628</v>
      </c>
      <c r="D173" s="247" t="s">
        <v>269</v>
      </c>
      <c r="E173" s="247" t="s">
        <v>445</v>
      </c>
      <c r="F173" s="248">
        <v>28738</v>
      </c>
      <c r="G173" s="247" t="s">
        <v>431</v>
      </c>
      <c r="H173" s="247" t="s">
        <v>447</v>
      </c>
      <c r="I173" s="247" t="s">
        <v>575</v>
      </c>
      <c r="S173" s="247"/>
      <c r="T173" s="249"/>
      <c r="U173" s="247"/>
      <c r="Z173" s="247" t="s">
        <v>1201</v>
      </c>
    </row>
    <row r="174" spans="1:26" x14ac:dyDescent="0.3">
      <c r="A174" s="189">
        <v>212588</v>
      </c>
      <c r="B174" s="247" t="s">
        <v>1711</v>
      </c>
      <c r="C174" s="247" t="s">
        <v>78</v>
      </c>
      <c r="D174" s="247" t="s">
        <v>1712</v>
      </c>
      <c r="E174" s="247" t="s">
        <v>445</v>
      </c>
      <c r="F174" s="248">
        <v>34113</v>
      </c>
      <c r="G174" s="247" t="s">
        <v>1713</v>
      </c>
      <c r="H174" s="247" t="s">
        <v>447</v>
      </c>
      <c r="I174" s="247" t="s">
        <v>575</v>
      </c>
      <c r="S174" s="247"/>
      <c r="T174" s="249"/>
      <c r="U174" s="247"/>
      <c r="W174" s="189" t="s">
        <v>1201</v>
      </c>
      <c r="X174" s="189" t="s">
        <v>1201</v>
      </c>
      <c r="Y174" s="189" t="s">
        <v>1201</v>
      </c>
      <c r="Z174" s="247" t="s">
        <v>1201</v>
      </c>
    </row>
    <row r="175" spans="1:26" x14ac:dyDescent="0.3">
      <c r="A175" s="189">
        <v>212589</v>
      </c>
      <c r="B175" s="247" t="s">
        <v>1301</v>
      </c>
      <c r="C175" s="247" t="s">
        <v>93</v>
      </c>
      <c r="D175" s="247" t="s">
        <v>3676</v>
      </c>
      <c r="E175" s="247" t="s">
        <v>445</v>
      </c>
      <c r="F175" s="248">
        <v>35584</v>
      </c>
      <c r="G175" s="247" t="s">
        <v>3662</v>
      </c>
      <c r="H175" s="247" t="s">
        <v>447</v>
      </c>
      <c r="I175" s="247" t="s">
        <v>575</v>
      </c>
      <c r="S175" s="247"/>
      <c r="T175" s="249"/>
      <c r="U175" s="247"/>
      <c r="Z175" s="247"/>
    </row>
    <row r="176" spans="1:26" x14ac:dyDescent="0.3">
      <c r="A176" s="189">
        <v>212598</v>
      </c>
      <c r="B176" s="247" t="s">
        <v>3053</v>
      </c>
      <c r="C176" s="247" t="s">
        <v>594</v>
      </c>
      <c r="D176" s="247" t="s">
        <v>801</v>
      </c>
      <c r="E176" s="247" t="s">
        <v>445</v>
      </c>
      <c r="F176" s="248">
        <v>35988</v>
      </c>
      <c r="G176" s="247" t="s">
        <v>1056</v>
      </c>
      <c r="H176" s="247" t="s">
        <v>447</v>
      </c>
      <c r="I176" s="247" t="s">
        <v>575</v>
      </c>
      <c r="S176" s="247"/>
      <c r="T176" s="249"/>
      <c r="U176" s="247"/>
      <c r="Z176" s="247" t="s">
        <v>1201</v>
      </c>
    </row>
    <row r="177" spans="1:26" x14ac:dyDescent="0.3">
      <c r="A177" s="189">
        <v>212605</v>
      </c>
      <c r="B177" s="247" t="s">
        <v>1714</v>
      </c>
      <c r="C177" s="247" t="s">
        <v>214</v>
      </c>
      <c r="D177" s="247" t="s">
        <v>253</v>
      </c>
      <c r="E177" s="247" t="s">
        <v>445</v>
      </c>
      <c r="F177" s="248">
        <v>33661</v>
      </c>
      <c r="G177" s="247" t="s">
        <v>432</v>
      </c>
      <c r="H177" s="247" t="s">
        <v>447</v>
      </c>
      <c r="I177" s="247" t="s">
        <v>575</v>
      </c>
      <c r="S177" s="247"/>
      <c r="T177" s="249"/>
      <c r="U177" s="247"/>
      <c r="W177" s="189" t="s">
        <v>1201</v>
      </c>
      <c r="X177" s="189" t="s">
        <v>1201</v>
      </c>
      <c r="Y177" s="189" t="s">
        <v>1201</v>
      </c>
      <c r="Z177" s="247" t="s">
        <v>1201</v>
      </c>
    </row>
    <row r="178" spans="1:26" x14ac:dyDescent="0.3">
      <c r="A178" s="189">
        <v>212606</v>
      </c>
      <c r="B178" s="247" t="s">
        <v>1715</v>
      </c>
      <c r="C178" s="247" t="s">
        <v>735</v>
      </c>
      <c r="D178" s="247" t="s">
        <v>617</v>
      </c>
      <c r="E178" s="247" t="s">
        <v>445</v>
      </c>
      <c r="F178" s="248">
        <v>31837</v>
      </c>
      <c r="G178" s="247" t="s">
        <v>1602</v>
      </c>
      <c r="H178" s="247" t="s">
        <v>447</v>
      </c>
      <c r="I178" s="247" t="s">
        <v>575</v>
      </c>
      <c r="S178" s="247"/>
      <c r="T178" s="249"/>
      <c r="U178" s="247"/>
      <c r="Y178" s="189" t="s">
        <v>1201</v>
      </c>
      <c r="Z178" s="247" t="s">
        <v>1201</v>
      </c>
    </row>
    <row r="179" spans="1:26" x14ac:dyDescent="0.3">
      <c r="A179" s="189">
        <v>212607</v>
      </c>
      <c r="B179" s="247" t="s">
        <v>1716</v>
      </c>
      <c r="C179" s="247" t="s">
        <v>97</v>
      </c>
      <c r="D179" s="247" t="s">
        <v>296</v>
      </c>
      <c r="E179" s="247" t="s">
        <v>446</v>
      </c>
      <c r="F179" s="248">
        <v>32994</v>
      </c>
      <c r="G179" s="247" t="s">
        <v>1717</v>
      </c>
      <c r="H179" s="247" t="s">
        <v>447</v>
      </c>
      <c r="I179" s="247" t="s">
        <v>575</v>
      </c>
      <c r="S179" s="247"/>
      <c r="T179" s="249"/>
      <c r="U179" s="247"/>
      <c r="V179" s="189" t="s">
        <v>1201</v>
      </c>
      <c r="X179" s="189" t="s">
        <v>1201</v>
      </c>
      <c r="Y179" s="189" t="s">
        <v>1201</v>
      </c>
      <c r="Z179" s="247" t="s">
        <v>1201</v>
      </c>
    </row>
    <row r="180" spans="1:26" x14ac:dyDescent="0.3">
      <c r="A180" s="189">
        <v>212610</v>
      </c>
      <c r="B180" s="247" t="s">
        <v>1718</v>
      </c>
      <c r="C180" s="247" t="s">
        <v>65</v>
      </c>
      <c r="D180" s="247" t="s">
        <v>379</v>
      </c>
      <c r="E180" s="247" t="s">
        <v>446</v>
      </c>
      <c r="F180" s="248">
        <v>35066</v>
      </c>
      <c r="G180" s="247" t="s">
        <v>970</v>
      </c>
      <c r="H180" s="247" t="s">
        <v>447</v>
      </c>
      <c r="I180" s="247" t="s">
        <v>575</v>
      </c>
      <c r="S180" s="247"/>
      <c r="T180" s="249"/>
      <c r="U180" s="247"/>
      <c r="W180" s="189" t="s">
        <v>1201</v>
      </c>
      <c r="X180" s="189" t="s">
        <v>1201</v>
      </c>
      <c r="Y180" s="189" t="s">
        <v>1201</v>
      </c>
      <c r="Z180" s="247" t="s">
        <v>1201</v>
      </c>
    </row>
    <row r="181" spans="1:26" x14ac:dyDescent="0.3">
      <c r="A181" s="189">
        <v>212619</v>
      </c>
      <c r="B181" s="247" t="s">
        <v>1719</v>
      </c>
      <c r="C181" s="247" t="s">
        <v>68</v>
      </c>
      <c r="D181" s="247" t="s">
        <v>1720</v>
      </c>
      <c r="E181" s="247" t="s">
        <v>446</v>
      </c>
      <c r="F181" s="248">
        <v>32605</v>
      </c>
      <c r="G181" s="247" t="s">
        <v>431</v>
      </c>
      <c r="H181" s="247" t="s">
        <v>447</v>
      </c>
      <c r="I181" s="247" t="s">
        <v>575</v>
      </c>
      <c r="S181" s="247"/>
      <c r="T181" s="249"/>
      <c r="U181" s="247"/>
      <c r="W181" s="189" t="s">
        <v>1201</v>
      </c>
      <c r="Y181" s="189" t="s">
        <v>1201</v>
      </c>
      <c r="Z181" s="247" t="s">
        <v>1201</v>
      </c>
    </row>
    <row r="182" spans="1:26" x14ac:dyDescent="0.3">
      <c r="A182" s="189">
        <v>212628</v>
      </c>
      <c r="B182" s="247" t="s">
        <v>1721</v>
      </c>
      <c r="C182" s="247" t="s">
        <v>118</v>
      </c>
      <c r="D182" s="247" t="s">
        <v>285</v>
      </c>
      <c r="E182" s="247" t="s">
        <v>446</v>
      </c>
      <c r="F182" s="248">
        <v>36161</v>
      </c>
      <c r="G182" s="247" t="s">
        <v>422</v>
      </c>
      <c r="H182" s="247" t="s">
        <v>447</v>
      </c>
      <c r="I182" s="247" t="s">
        <v>575</v>
      </c>
      <c r="S182" s="247"/>
      <c r="T182" s="249"/>
      <c r="U182" s="247"/>
      <c r="W182" s="189" t="s">
        <v>1201</v>
      </c>
      <c r="X182" s="189" t="s">
        <v>1201</v>
      </c>
      <c r="Y182" s="189" t="s">
        <v>1201</v>
      </c>
      <c r="Z182" s="247" t="s">
        <v>1201</v>
      </c>
    </row>
    <row r="183" spans="1:26" x14ac:dyDescent="0.3">
      <c r="A183" s="189">
        <v>212635</v>
      </c>
      <c r="B183" s="247" t="s">
        <v>1722</v>
      </c>
      <c r="C183" s="247" t="s">
        <v>113</v>
      </c>
      <c r="D183" s="247" t="s">
        <v>324</v>
      </c>
      <c r="E183" s="247" t="s">
        <v>445</v>
      </c>
      <c r="F183" s="248">
        <v>35838</v>
      </c>
      <c r="G183" s="247" t="s">
        <v>422</v>
      </c>
      <c r="H183" s="247" t="s">
        <v>447</v>
      </c>
      <c r="I183" s="247" t="s">
        <v>575</v>
      </c>
      <c r="S183" s="247"/>
      <c r="T183" s="249"/>
      <c r="U183" s="247"/>
      <c r="Y183" s="189" t="s">
        <v>1201</v>
      </c>
      <c r="Z183" s="247" t="s">
        <v>1201</v>
      </c>
    </row>
    <row r="184" spans="1:26" x14ac:dyDescent="0.3">
      <c r="A184" s="189">
        <v>212637</v>
      </c>
      <c r="B184" s="247" t="s">
        <v>1723</v>
      </c>
      <c r="C184" s="247" t="s">
        <v>748</v>
      </c>
      <c r="D184" s="247" t="s">
        <v>627</v>
      </c>
      <c r="E184" s="247" t="s">
        <v>445</v>
      </c>
      <c r="F184" s="248">
        <v>34354</v>
      </c>
      <c r="G184" s="247" t="s">
        <v>1724</v>
      </c>
      <c r="H184" s="247" t="s">
        <v>447</v>
      </c>
      <c r="I184" s="247" t="s">
        <v>575</v>
      </c>
      <c r="S184" s="247"/>
      <c r="T184" s="249"/>
      <c r="U184" s="247"/>
      <c r="V184" s="189" t="s">
        <v>1201</v>
      </c>
      <c r="Y184" s="189" t="s">
        <v>1201</v>
      </c>
      <c r="Z184" s="247" t="s">
        <v>1201</v>
      </c>
    </row>
    <row r="185" spans="1:26" x14ac:dyDescent="0.3">
      <c r="A185" s="189">
        <v>212639</v>
      </c>
      <c r="B185" s="247" t="s">
        <v>1253</v>
      </c>
      <c r="C185" s="247" t="s">
        <v>71</v>
      </c>
      <c r="D185" s="247" t="s">
        <v>1254</v>
      </c>
      <c r="E185" s="247" t="s">
        <v>445</v>
      </c>
      <c r="F185" s="248">
        <v>34144</v>
      </c>
      <c r="G185" s="247" t="s">
        <v>1255</v>
      </c>
      <c r="H185" s="247" t="s">
        <v>447</v>
      </c>
      <c r="I185" s="247" t="s">
        <v>575</v>
      </c>
      <c r="S185" s="247"/>
      <c r="T185" s="249"/>
      <c r="U185" s="247"/>
      <c r="Z185" s="247" t="s">
        <v>1201</v>
      </c>
    </row>
    <row r="186" spans="1:26" x14ac:dyDescent="0.3">
      <c r="A186" s="189">
        <v>212649</v>
      </c>
      <c r="B186" s="247" t="s">
        <v>1725</v>
      </c>
      <c r="C186" s="247" t="s">
        <v>495</v>
      </c>
      <c r="D186" s="247" t="s">
        <v>329</v>
      </c>
      <c r="E186" s="247" t="s">
        <v>445</v>
      </c>
      <c r="F186" s="248">
        <v>35264</v>
      </c>
      <c r="G186" s="247" t="s">
        <v>422</v>
      </c>
      <c r="H186" s="247" t="s">
        <v>447</v>
      </c>
      <c r="I186" s="247" t="s">
        <v>575</v>
      </c>
      <c r="S186" s="247"/>
      <c r="T186" s="249"/>
      <c r="U186" s="247"/>
      <c r="Y186" s="189" t="s">
        <v>1201</v>
      </c>
      <c r="Z186" s="247" t="s">
        <v>1201</v>
      </c>
    </row>
    <row r="187" spans="1:26" x14ac:dyDescent="0.3">
      <c r="A187" s="189">
        <v>212654</v>
      </c>
      <c r="B187" s="247" t="s">
        <v>1726</v>
      </c>
      <c r="C187" s="247" t="s">
        <v>71</v>
      </c>
      <c r="D187" s="247" t="s">
        <v>278</v>
      </c>
      <c r="E187" s="247" t="s">
        <v>445</v>
      </c>
      <c r="F187" s="248">
        <v>34594</v>
      </c>
      <c r="G187" s="247" t="s">
        <v>422</v>
      </c>
      <c r="H187" s="247" t="s">
        <v>447</v>
      </c>
      <c r="I187" s="247" t="s">
        <v>575</v>
      </c>
      <c r="S187" s="247"/>
      <c r="T187" s="249"/>
      <c r="U187" s="247"/>
      <c r="Y187" s="189" t="s">
        <v>1201</v>
      </c>
      <c r="Z187" s="247" t="s">
        <v>1201</v>
      </c>
    </row>
    <row r="188" spans="1:26" x14ac:dyDescent="0.3">
      <c r="A188" s="189">
        <v>212663</v>
      </c>
      <c r="B188" s="247" t="s">
        <v>3202</v>
      </c>
      <c r="C188" s="247" t="s">
        <v>71</v>
      </c>
      <c r="D188" s="247" t="s">
        <v>303</v>
      </c>
      <c r="E188" s="247" t="s">
        <v>445</v>
      </c>
      <c r="F188" s="248">
        <v>24473</v>
      </c>
      <c r="G188" s="247" t="s">
        <v>436</v>
      </c>
      <c r="H188" s="247" t="s">
        <v>447</v>
      </c>
      <c r="I188" s="247" t="s">
        <v>575</v>
      </c>
      <c r="S188" s="247"/>
      <c r="T188" s="249"/>
      <c r="U188" s="247"/>
      <c r="Z188" s="247" t="s">
        <v>1201</v>
      </c>
    </row>
    <row r="189" spans="1:26" x14ac:dyDescent="0.3">
      <c r="A189" s="189">
        <v>212665</v>
      </c>
      <c r="B189" s="247" t="s">
        <v>3074</v>
      </c>
      <c r="C189" s="247" t="s">
        <v>129</v>
      </c>
      <c r="D189" s="247" t="s">
        <v>357</v>
      </c>
      <c r="E189" s="247" t="s">
        <v>445</v>
      </c>
      <c r="F189" s="248">
        <v>35073</v>
      </c>
      <c r="G189" s="247" t="s">
        <v>422</v>
      </c>
      <c r="H189" s="247" t="s">
        <v>447</v>
      </c>
      <c r="I189" s="247" t="s">
        <v>575</v>
      </c>
      <c r="S189" s="247"/>
      <c r="T189" s="249"/>
      <c r="U189" s="247"/>
      <c r="Z189" s="247" t="s">
        <v>1201</v>
      </c>
    </row>
    <row r="190" spans="1:26" x14ac:dyDescent="0.3">
      <c r="A190" s="189">
        <v>212674</v>
      </c>
      <c r="B190" s="247" t="s">
        <v>1727</v>
      </c>
      <c r="C190" s="247" t="s">
        <v>175</v>
      </c>
      <c r="D190" s="247" t="s">
        <v>754</v>
      </c>
      <c r="E190" s="247" t="s">
        <v>446</v>
      </c>
      <c r="F190" s="248">
        <v>35954</v>
      </c>
      <c r="G190" s="247" t="s">
        <v>432</v>
      </c>
      <c r="H190" s="247" t="s">
        <v>447</v>
      </c>
      <c r="I190" s="247" t="s">
        <v>575</v>
      </c>
      <c r="S190" s="247"/>
      <c r="T190" s="249"/>
      <c r="U190" s="247"/>
      <c r="Y190" s="189" t="s">
        <v>1201</v>
      </c>
      <c r="Z190" s="247" t="s">
        <v>1201</v>
      </c>
    </row>
    <row r="191" spans="1:26" x14ac:dyDescent="0.3">
      <c r="A191" s="189">
        <v>212678</v>
      </c>
      <c r="B191" s="247" t="s">
        <v>1728</v>
      </c>
      <c r="C191" s="247" t="s">
        <v>105</v>
      </c>
      <c r="D191" s="247" t="s">
        <v>290</v>
      </c>
      <c r="E191" s="247" t="s">
        <v>445</v>
      </c>
      <c r="F191" s="248">
        <v>35814</v>
      </c>
      <c r="G191" s="247" t="s">
        <v>1013</v>
      </c>
      <c r="H191" s="247" t="s">
        <v>447</v>
      </c>
      <c r="I191" s="247" t="s">
        <v>575</v>
      </c>
      <c r="S191" s="247"/>
      <c r="T191" s="249"/>
      <c r="U191" s="247"/>
      <c r="W191" s="189" t="s">
        <v>1201</v>
      </c>
      <c r="X191" s="189" t="s">
        <v>1201</v>
      </c>
      <c r="Y191" s="189" t="s">
        <v>1201</v>
      </c>
      <c r="Z191" s="247" t="s">
        <v>1201</v>
      </c>
    </row>
    <row r="192" spans="1:26" x14ac:dyDescent="0.3">
      <c r="A192" s="189">
        <v>212688</v>
      </c>
      <c r="B192" s="247" t="s">
        <v>1302</v>
      </c>
      <c r="C192" s="247" t="s">
        <v>146</v>
      </c>
      <c r="D192" s="247" t="s">
        <v>3677</v>
      </c>
      <c r="E192" s="247" t="s">
        <v>445</v>
      </c>
      <c r="F192" s="248">
        <v>36161</v>
      </c>
      <c r="G192" s="247" t="s">
        <v>3662</v>
      </c>
      <c r="H192" s="247" t="s">
        <v>447</v>
      </c>
      <c r="I192" s="247" t="s">
        <v>575</v>
      </c>
      <c r="S192" s="247"/>
      <c r="T192" s="249"/>
      <c r="U192" s="247"/>
      <c r="Z192" s="247"/>
    </row>
    <row r="193" spans="1:26" x14ac:dyDescent="0.3">
      <c r="A193" s="189">
        <v>212693</v>
      </c>
      <c r="B193" s="247" t="s">
        <v>392</v>
      </c>
      <c r="C193" s="247" t="s">
        <v>69</v>
      </c>
      <c r="D193" s="247" t="s">
        <v>391</v>
      </c>
      <c r="E193" s="247" t="s">
        <v>446</v>
      </c>
      <c r="F193" s="248">
        <v>35317</v>
      </c>
      <c r="G193" s="247" t="s">
        <v>422</v>
      </c>
      <c r="H193" s="247" t="s">
        <v>447</v>
      </c>
      <c r="I193" s="247" t="s">
        <v>575</v>
      </c>
      <c r="S193" s="247"/>
      <c r="T193" s="249"/>
      <c r="U193" s="247"/>
      <c r="W193" s="189" t="s">
        <v>1201</v>
      </c>
      <c r="X193" s="189" t="s">
        <v>1201</v>
      </c>
      <c r="Y193" s="189" t="s">
        <v>1201</v>
      </c>
      <c r="Z193" s="247" t="s">
        <v>1201</v>
      </c>
    </row>
    <row r="194" spans="1:26" x14ac:dyDescent="0.3">
      <c r="A194" s="189">
        <v>212695</v>
      </c>
      <c r="B194" s="247" t="s">
        <v>1729</v>
      </c>
      <c r="C194" s="247" t="s">
        <v>71</v>
      </c>
      <c r="D194" s="247" t="s">
        <v>571</v>
      </c>
      <c r="E194" s="247" t="s">
        <v>446</v>
      </c>
      <c r="F194" s="248">
        <v>35079</v>
      </c>
      <c r="G194" s="247" t="s">
        <v>1003</v>
      </c>
      <c r="H194" s="247" t="s">
        <v>447</v>
      </c>
      <c r="I194" s="247" t="s">
        <v>575</v>
      </c>
      <c r="S194" s="247"/>
      <c r="T194" s="249"/>
      <c r="U194" s="247"/>
      <c r="Y194" s="189" t="s">
        <v>1201</v>
      </c>
      <c r="Z194" s="247" t="s">
        <v>1201</v>
      </c>
    </row>
    <row r="195" spans="1:26" x14ac:dyDescent="0.3">
      <c r="A195" s="189">
        <v>212707</v>
      </c>
      <c r="B195" s="247" t="s">
        <v>1279</v>
      </c>
      <c r="C195" s="247" t="s">
        <v>1280</v>
      </c>
      <c r="D195" s="247" t="s">
        <v>1281</v>
      </c>
      <c r="E195" s="247" t="s">
        <v>446</v>
      </c>
      <c r="F195" s="248">
        <v>32815</v>
      </c>
      <c r="G195" s="247" t="s">
        <v>1282</v>
      </c>
      <c r="H195" s="247" t="s">
        <v>447</v>
      </c>
      <c r="I195" s="247" t="s">
        <v>575</v>
      </c>
      <c r="S195" s="247"/>
      <c r="T195" s="249"/>
      <c r="U195" s="247"/>
      <c r="Z195" s="247"/>
    </row>
    <row r="196" spans="1:26" x14ac:dyDescent="0.3">
      <c r="A196" s="189">
        <v>212720</v>
      </c>
      <c r="B196" s="247" t="s">
        <v>2918</v>
      </c>
      <c r="C196" s="247" t="s">
        <v>84</v>
      </c>
      <c r="D196" s="247" t="s">
        <v>299</v>
      </c>
      <c r="E196" s="247" t="s">
        <v>446</v>
      </c>
      <c r="F196" s="248">
        <v>0</v>
      </c>
      <c r="G196" s="247"/>
      <c r="H196" s="247"/>
      <c r="I196" s="247" t="s">
        <v>575</v>
      </c>
      <c r="S196" s="247"/>
      <c r="T196" s="249"/>
      <c r="U196" s="247"/>
      <c r="Y196" s="189" t="s">
        <v>1201</v>
      </c>
      <c r="Z196" s="247" t="s">
        <v>1201</v>
      </c>
    </row>
    <row r="197" spans="1:26" x14ac:dyDescent="0.3">
      <c r="A197" s="189">
        <v>212721</v>
      </c>
      <c r="B197" s="247" t="s">
        <v>3086</v>
      </c>
      <c r="C197" s="247" t="s">
        <v>77</v>
      </c>
      <c r="D197" s="247" t="s">
        <v>269</v>
      </c>
      <c r="E197" s="247" t="s">
        <v>445</v>
      </c>
      <c r="F197" s="248">
        <v>36161</v>
      </c>
      <c r="G197" s="247" t="s">
        <v>1032</v>
      </c>
      <c r="H197" s="247"/>
      <c r="I197" s="247" t="s">
        <v>575</v>
      </c>
      <c r="S197" s="247"/>
      <c r="T197" s="249"/>
      <c r="U197" s="247"/>
      <c r="Z197" s="247" t="s">
        <v>1201</v>
      </c>
    </row>
    <row r="198" spans="1:26" x14ac:dyDescent="0.3">
      <c r="A198" s="189">
        <v>212722</v>
      </c>
      <c r="B198" s="247" t="s">
        <v>1730</v>
      </c>
      <c r="C198" s="247" t="s">
        <v>110</v>
      </c>
      <c r="D198" s="247" t="s">
        <v>599</v>
      </c>
      <c r="E198" s="247" t="s">
        <v>445</v>
      </c>
      <c r="F198" s="248">
        <v>35119</v>
      </c>
      <c r="G198" s="247" t="s">
        <v>422</v>
      </c>
      <c r="H198" s="247" t="s">
        <v>447</v>
      </c>
      <c r="I198" s="247" t="s">
        <v>575</v>
      </c>
      <c r="S198" s="247"/>
      <c r="T198" s="249"/>
      <c r="U198" s="247"/>
      <c r="W198" s="189" t="s">
        <v>1201</v>
      </c>
      <c r="Y198" s="189" t="s">
        <v>1201</v>
      </c>
      <c r="Z198" s="247" t="s">
        <v>1201</v>
      </c>
    </row>
    <row r="199" spans="1:26" x14ac:dyDescent="0.3">
      <c r="A199" s="189">
        <v>212727</v>
      </c>
      <c r="B199" s="247" t="s">
        <v>1731</v>
      </c>
      <c r="C199" s="247" t="s">
        <v>152</v>
      </c>
      <c r="D199" s="247" t="s">
        <v>288</v>
      </c>
      <c r="E199" s="247" t="s">
        <v>446</v>
      </c>
      <c r="F199" s="248">
        <v>31969</v>
      </c>
      <c r="G199" s="247" t="s">
        <v>443</v>
      </c>
      <c r="H199" s="247" t="s">
        <v>447</v>
      </c>
      <c r="I199" s="247" t="s">
        <v>575</v>
      </c>
      <c r="S199" s="247"/>
      <c r="T199" s="249"/>
      <c r="U199" s="247"/>
      <c r="W199" s="189" t="s">
        <v>1201</v>
      </c>
      <c r="X199" s="189" t="s">
        <v>1201</v>
      </c>
      <c r="Y199" s="189" t="s">
        <v>1201</v>
      </c>
      <c r="Z199" s="247" t="s">
        <v>1201</v>
      </c>
    </row>
    <row r="200" spans="1:26" x14ac:dyDescent="0.3">
      <c r="A200" s="189">
        <v>212733</v>
      </c>
      <c r="B200" s="247" t="s">
        <v>3066</v>
      </c>
      <c r="C200" s="247" t="s">
        <v>103</v>
      </c>
      <c r="D200" s="247" t="s">
        <v>286</v>
      </c>
      <c r="E200" s="247" t="s">
        <v>446</v>
      </c>
      <c r="F200" s="248">
        <v>33807</v>
      </c>
      <c r="G200" s="247" t="s">
        <v>1060</v>
      </c>
      <c r="H200" s="247" t="s">
        <v>447</v>
      </c>
      <c r="I200" s="247" t="s">
        <v>575</v>
      </c>
      <c r="S200" s="247"/>
      <c r="T200" s="249"/>
      <c r="U200" s="247"/>
      <c r="Z200" s="247" t="s">
        <v>1201</v>
      </c>
    </row>
    <row r="201" spans="1:26" x14ac:dyDescent="0.3">
      <c r="A201" s="189">
        <v>212749</v>
      </c>
      <c r="B201" s="247" t="s">
        <v>1732</v>
      </c>
      <c r="C201" s="247" t="s">
        <v>90</v>
      </c>
      <c r="D201" s="247" t="s">
        <v>557</v>
      </c>
      <c r="E201" s="247" t="s">
        <v>445</v>
      </c>
      <c r="F201" s="248">
        <v>35431</v>
      </c>
      <c r="G201" s="247" t="s">
        <v>1003</v>
      </c>
      <c r="H201" s="247" t="s">
        <v>447</v>
      </c>
      <c r="I201" s="247" t="s">
        <v>575</v>
      </c>
      <c r="S201" s="247"/>
      <c r="T201" s="249"/>
      <c r="U201" s="247"/>
      <c r="W201" s="189" t="s">
        <v>1201</v>
      </c>
      <c r="X201" s="189" t="s">
        <v>1201</v>
      </c>
      <c r="Y201" s="189" t="s">
        <v>1201</v>
      </c>
      <c r="Z201" s="247" t="s">
        <v>1201</v>
      </c>
    </row>
    <row r="202" spans="1:26" x14ac:dyDescent="0.3">
      <c r="A202" s="189">
        <v>212754</v>
      </c>
      <c r="B202" s="247" t="s">
        <v>2919</v>
      </c>
      <c r="C202" s="247" t="s">
        <v>175</v>
      </c>
      <c r="D202" s="247" t="s">
        <v>317</v>
      </c>
      <c r="E202" s="247" t="s">
        <v>446</v>
      </c>
      <c r="F202" s="248">
        <v>0</v>
      </c>
      <c r="G202" s="247"/>
      <c r="H202" s="247"/>
      <c r="I202" s="247" t="s">
        <v>575</v>
      </c>
      <c r="S202" s="247"/>
      <c r="T202" s="249"/>
      <c r="U202" s="247"/>
      <c r="Y202" s="189" t="s">
        <v>1201</v>
      </c>
      <c r="Z202" s="247" t="s">
        <v>1201</v>
      </c>
    </row>
    <row r="203" spans="1:26" x14ac:dyDescent="0.3">
      <c r="A203" s="189">
        <v>212755</v>
      </c>
      <c r="B203" s="247" t="s">
        <v>1733</v>
      </c>
      <c r="C203" s="247" t="s">
        <v>711</v>
      </c>
      <c r="D203" s="247" t="s">
        <v>566</v>
      </c>
      <c r="E203" s="247" t="s">
        <v>446</v>
      </c>
      <c r="F203" s="248">
        <v>34700</v>
      </c>
      <c r="G203" s="247" t="s">
        <v>1734</v>
      </c>
      <c r="H203" s="247" t="s">
        <v>447</v>
      </c>
      <c r="I203" s="247" t="s">
        <v>575</v>
      </c>
      <c r="S203" s="247"/>
      <c r="T203" s="249"/>
      <c r="U203" s="247"/>
      <c r="Y203" s="189" t="s">
        <v>1201</v>
      </c>
      <c r="Z203" s="247" t="s">
        <v>1201</v>
      </c>
    </row>
    <row r="204" spans="1:26" x14ac:dyDescent="0.3">
      <c r="A204" s="189">
        <v>212757</v>
      </c>
      <c r="B204" s="247" t="s">
        <v>1735</v>
      </c>
      <c r="C204" s="247" t="s">
        <v>65</v>
      </c>
      <c r="D204" s="247" t="s">
        <v>319</v>
      </c>
      <c r="E204" s="247" t="s">
        <v>446</v>
      </c>
      <c r="F204" s="248">
        <v>35231</v>
      </c>
      <c r="G204" s="247" t="s">
        <v>422</v>
      </c>
      <c r="H204" s="247" t="s">
        <v>447</v>
      </c>
      <c r="I204" s="247" t="s">
        <v>575</v>
      </c>
      <c r="S204" s="247"/>
      <c r="T204" s="249"/>
      <c r="U204" s="247"/>
      <c r="V204" s="189" t="s">
        <v>1201</v>
      </c>
      <c r="W204" s="189" t="s">
        <v>1201</v>
      </c>
      <c r="Y204" s="189" t="s">
        <v>1201</v>
      </c>
      <c r="Z204" s="247" t="s">
        <v>1201</v>
      </c>
    </row>
    <row r="205" spans="1:26" x14ac:dyDescent="0.3">
      <c r="A205" s="189">
        <v>212762</v>
      </c>
      <c r="B205" s="247" t="s">
        <v>1736</v>
      </c>
      <c r="C205" s="247" t="s">
        <v>162</v>
      </c>
      <c r="D205" s="247" t="s">
        <v>557</v>
      </c>
      <c r="E205" s="247" t="s">
        <v>446</v>
      </c>
      <c r="F205" s="248">
        <v>34976</v>
      </c>
      <c r="G205" s="247" t="s">
        <v>422</v>
      </c>
      <c r="H205" s="247" t="s">
        <v>447</v>
      </c>
      <c r="I205" s="247" t="s">
        <v>575</v>
      </c>
      <c r="S205" s="247"/>
      <c r="T205" s="249"/>
      <c r="U205" s="247"/>
      <c r="V205" s="189" t="s">
        <v>1201</v>
      </c>
      <c r="Y205" s="189" t="s">
        <v>1201</v>
      </c>
      <c r="Z205" s="247" t="s">
        <v>1201</v>
      </c>
    </row>
    <row r="206" spans="1:26" x14ac:dyDescent="0.3">
      <c r="A206" s="189">
        <v>212775</v>
      </c>
      <c r="B206" s="247" t="s">
        <v>1269</v>
      </c>
      <c r="C206" s="247" t="s">
        <v>77</v>
      </c>
      <c r="D206" s="247" t="s">
        <v>1270</v>
      </c>
      <c r="E206" s="247" t="s">
        <v>446</v>
      </c>
      <c r="F206" s="248">
        <v>35964</v>
      </c>
      <c r="G206" s="247" t="s">
        <v>422</v>
      </c>
      <c r="H206" s="247" t="s">
        <v>447</v>
      </c>
      <c r="I206" s="247" t="s">
        <v>575</v>
      </c>
      <c r="S206" s="247"/>
      <c r="T206" s="249"/>
      <c r="U206" s="247"/>
      <c r="Z206" s="247" t="s">
        <v>1201</v>
      </c>
    </row>
    <row r="207" spans="1:26" x14ac:dyDescent="0.3">
      <c r="A207" s="189">
        <v>212779</v>
      </c>
      <c r="B207" s="247" t="s">
        <v>1737</v>
      </c>
      <c r="C207" s="247" t="s">
        <v>1738</v>
      </c>
      <c r="D207" s="247" t="s">
        <v>663</v>
      </c>
      <c r="E207" s="247" t="s">
        <v>445</v>
      </c>
      <c r="F207" s="248">
        <v>35329</v>
      </c>
      <c r="G207" s="247" t="s">
        <v>1739</v>
      </c>
      <c r="H207" s="247" t="s">
        <v>1740</v>
      </c>
      <c r="I207" s="247" t="s">
        <v>575</v>
      </c>
      <c r="S207" s="247"/>
      <c r="T207" s="249"/>
      <c r="U207" s="247"/>
      <c r="X207" s="189" t="s">
        <v>1201</v>
      </c>
      <c r="Y207" s="189" t="s">
        <v>1201</v>
      </c>
      <c r="Z207" s="247" t="s">
        <v>1201</v>
      </c>
    </row>
    <row r="208" spans="1:26" x14ac:dyDescent="0.3">
      <c r="A208" s="189">
        <v>212786</v>
      </c>
      <c r="B208" s="247" t="s">
        <v>1741</v>
      </c>
      <c r="C208" s="247" t="s">
        <v>170</v>
      </c>
      <c r="D208" s="247" t="s">
        <v>325</v>
      </c>
      <c r="E208" s="247" t="s">
        <v>445</v>
      </c>
      <c r="F208" s="248">
        <v>33975</v>
      </c>
      <c r="G208" s="247" t="s">
        <v>422</v>
      </c>
      <c r="H208" s="247" t="s">
        <v>447</v>
      </c>
      <c r="I208" s="247" t="s">
        <v>575</v>
      </c>
      <c r="S208" s="247"/>
      <c r="T208" s="249"/>
      <c r="U208" s="247"/>
      <c r="W208" s="189" t="s">
        <v>1201</v>
      </c>
      <c r="X208" s="189" t="s">
        <v>1201</v>
      </c>
      <c r="Y208" s="189" t="s">
        <v>1201</v>
      </c>
      <c r="Z208" s="247" t="s">
        <v>1201</v>
      </c>
    </row>
    <row r="209" spans="1:26" x14ac:dyDescent="0.3">
      <c r="A209" s="189">
        <v>212792</v>
      </c>
      <c r="B209" s="247" t="s">
        <v>1742</v>
      </c>
      <c r="C209" s="247" t="s">
        <v>97</v>
      </c>
      <c r="D209" s="247" t="s">
        <v>540</v>
      </c>
      <c r="E209" s="247" t="s">
        <v>445</v>
      </c>
      <c r="F209" s="248">
        <v>36044</v>
      </c>
      <c r="G209" s="247" t="s">
        <v>422</v>
      </c>
      <c r="H209" s="247" t="s">
        <v>447</v>
      </c>
      <c r="I209" s="247" t="s">
        <v>575</v>
      </c>
      <c r="S209" s="247"/>
      <c r="T209" s="249"/>
      <c r="U209" s="247"/>
      <c r="Y209" s="189" t="s">
        <v>1201</v>
      </c>
      <c r="Z209" s="247" t="s">
        <v>1201</v>
      </c>
    </row>
    <row r="210" spans="1:26" x14ac:dyDescent="0.3">
      <c r="A210" s="189">
        <v>212801</v>
      </c>
      <c r="B210" s="247" t="s">
        <v>1743</v>
      </c>
      <c r="C210" s="247" t="s">
        <v>158</v>
      </c>
      <c r="D210" s="247" t="s">
        <v>341</v>
      </c>
      <c r="E210" s="247" t="s">
        <v>445</v>
      </c>
      <c r="F210" s="248">
        <v>36162</v>
      </c>
      <c r="G210" s="247" t="s">
        <v>422</v>
      </c>
      <c r="H210" s="247" t="s">
        <v>447</v>
      </c>
      <c r="I210" s="247" t="s">
        <v>575</v>
      </c>
      <c r="S210" s="247"/>
      <c r="T210" s="249"/>
      <c r="U210" s="247"/>
      <c r="X210" s="189" t="s">
        <v>1201</v>
      </c>
      <c r="Y210" s="189" t="s">
        <v>1201</v>
      </c>
      <c r="Z210" s="247" t="s">
        <v>1201</v>
      </c>
    </row>
    <row r="211" spans="1:26" x14ac:dyDescent="0.3">
      <c r="A211" s="189">
        <v>212804</v>
      </c>
      <c r="B211" s="247" t="s">
        <v>1142</v>
      </c>
      <c r="C211" s="247" t="s">
        <v>68</v>
      </c>
      <c r="D211" s="247" t="s">
        <v>2218</v>
      </c>
      <c r="E211" s="247" t="s">
        <v>445</v>
      </c>
      <c r="F211" s="248">
        <v>0</v>
      </c>
      <c r="G211" s="247"/>
      <c r="H211" s="247"/>
      <c r="I211" s="247" t="s">
        <v>575</v>
      </c>
      <c r="S211" s="247"/>
      <c r="T211" s="249"/>
      <c r="U211" s="247"/>
      <c r="Y211" s="189" t="s">
        <v>1201</v>
      </c>
      <c r="Z211" s="247" t="s">
        <v>1201</v>
      </c>
    </row>
    <row r="212" spans="1:26" x14ac:dyDescent="0.3">
      <c r="A212" s="189">
        <v>212811</v>
      </c>
      <c r="B212" s="247" t="s">
        <v>1744</v>
      </c>
      <c r="C212" s="247" t="s">
        <v>826</v>
      </c>
      <c r="D212" s="247" t="s">
        <v>801</v>
      </c>
      <c r="E212" s="247" t="s">
        <v>445</v>
      </c>
      <c r="F212" s="248">
        <v>35558</v>
      </c>
      <c r="G212" s="247" t="s">
        <v>422</v>
      </c>
      <c r="H212" s="247" t="s">
        <v>447</v>
      </c>
      <c r="I212" s="247" t="s">
        <v>575</v>
      </c>
      <c r="S212" s="247"/>
      <c r="T212" s="249"/>
      <c r="U212" s="247"/>
      <c r="Y212" s="189" t="s">
        <v>1201</v>
      </c>
      <c r="Z212" s="247" t="s">
        <v>1201</v>
      </c>
    </row>
    <row r="213" spans="1:26" x14ac:dyDescent="0.3">
      <c r="A213" s="189">
        <v>212818</v>
      </c>
      <c r="B213" s="247" t="s">
        <v>1745</v>
      </c>
      <c r="C213" s="247" t="s">
        <v>113</v>
      </c>
      <c r="D213" s="247" t="s">
        <v>276</v>
      </c>
      <c r="E213" s="247" t="s">
        <v>445</v>
      </c>
      <c r="F213" s="248">
        <v>36236</v>
      </c>
      <c r="G213" s="247" t="s">
        <v>422</v>
      </c>
      <c r="H213" s="247" t="s">
        <v>447</v>
      </c>
      <c r="I213" s="247" t="s">
        <v>575</v>
      </c>
      <c r="S213" s="247"/>
      <c r="T213" s="249"/>
      <c r="U213" s="247"/>
      <c r="Y213" s="189" t="s">
        <v>1201</v>
      </c>
      <c r="Z213" s="247" t="s">
        <v>1201</v>
      </c>
    </row>
    <row r="214" spans="1:26" x14ac:dyDescent="0.3">
      <c r="A214" s="189">
        <v>212824</v>
      </c>
      <c r="B214" s="247" t="s">
        <v>3075</v>
      </c>
      <c r="C214" s="247" t="s">
        <v>636</v>
      </c>
      <c r="D214" s="247" t="s">
        <v>251</v>
      </c>
      <c r="E214" s="247" t="s">
        <v>445</v>
      </c>
      <c r="F214" s="248">
        <v>33709</v>
      </c>
      <c r="G214" s="247" t="s">
        <v>422</v>
      </c>
      <c r="H214" s="247" t="s">
        <v>447</v>
      </c>
      <c r="I214" s="247" t="s">
        <v>575</v>
      </c>
      <c r="S214" s="247"/>
      <c r="T214" s="249"/>
      <c r="U214" s="247"/>
      <c r="Z214" s="247" t="s">
        <v>1201</v>
      </c>
    </row>
    <row r="215" spans="1:26" x14ac:dyDescent="0.3">
      <c r="A215" s="189">
        <v>212827</v>
      </c>
      <c r="B215" s="247" t="s">
        <v>1746</v>
      </c>
      <c r="C215" s="247" t="s">
        <v>1747</v>
      </c>
      <c r="D215" s="247" t="s">
        <v>828</v>
      </c>
      <c r="E215" s="247" t="s">
        <v>445</v>
      </c>
      <c r="F215" s="248">
        <v>35643</v>
      </c>
      <c r="G215" s="247" t="s">
        <v>422</v>
      </c>
      <c r="H215" s="247" t="s">
        <v>447</v>
      </c>
      <c r="I215" s="247" t="s">
        <v>575</v>
      </c>
      <c r="S215" s="247"/>
      <c r="T215" s="249"/>
      <c r="U215" s="247"/>
      <c r="V215" s="189" t="s">
        <v>1201</v>
      </c>
      <c r="X215" s="189" t="s">
        <v>1201</v>
      </c>
      <c r="Y215" s="189" t="s">
        <v>1201</v>
      </c>
      <c r="Z215" s="247" t="s">
        <v>1201</v>
      </c>
    </row>
    <row r="216" spans="1:26" x14ac:dyDescent="0.3">
      <c r="A216" s="189">
        <v>212834</v>
      </c>
      <c r="B216" s="247" t="s">
        <v>2920</v>
      </c>
      <c r="C216" s="247" t="s">
        <v>109</v>
      </c>
      <c r="D216" s="247" t="s">
        <v>254</v>
      </c>
      <c r="E216" s="247" t="s">
        <v>445</v>
      </c>
      <c r="F216" s="248">
        <v>0</v>
      </c>
      <c r="G216" s="247"/>
      <c r="H216" s="247"/>
      <c r="I216" s="247" t="s">
        <v>575</v>
      </c>
      <c r="S216" s="247"/>
      <c r="T216" s="249"/>
      <c r="U216" s="247"/>
      <c r="Y216" s="189" t="s">
        <v>1201</v>
      </c>
      <c r="Z216" s="247" t="s">
        <v>1201</v>
      </c>
    </row>
    <row r="217" spans="1:26" x14ac:dyDescent="0.3">
      <c r="A217" s="189">
        <v>212860</v>
      </c>
      <c r="B217" s="247" t="s">
        <v>1748</v>
      </c>
      <c r="C217" s="247" t="s">
        <v>124</v>
      </c>
      <c r="D217" s="247" t="s">
        <v>272</v>
      </c>
      <c r="E217" s="247" t="s">
        <v>445</v>
      </c>
      <c r="F217" s="248">
        <v>0</v>
      </c>
      <c r="G217" s="247"/>
      <c r="H217" s="247" t="s">
        <v>447</v>
      </c>
      <c r="I217" s="247" t="s">
        <v>575</v>
      </c>
      <c r="S217" s="247"/>
      <c r="T217" s="249"/>
      <c r="U217" s="247"/>
      <c r="Y217" s="189" t="s">
        <v>1201</v>
      </c>
      <c r="Z217" s="247" t="s">
        <v>1201</v>
      </c>
    </row>
    <row r="218" spans="1:26" x14ac:dyDescent="0.3">
      <c r="A218" s="189">
        <v>212863</v>
      </c>
      <c r="B218" s="247" t="s">
        <v>1749</v>
      </c>
      <c r="C218" s="247" t="s">
        <v>171</v>
      </c>
      <c r="D218" s="247" t="s">
        <v>254</v>
      </c>
      <c r="E218" s="247" t="s">
        <v>445</v>
      </c>
      <c r="F218" s="248">
        <v>33486</v>
      </c>
      <c r="G218" s="247" t="s">
        <v>424</v>
      </c>
      <c r="H218" s="247" t="s">
        <v>447</v>
      </c>
      <c r="I218" s="247" t="s">
        <v>575</v>
      </c>
      <c r="S218" s="247"/>
      <c r="T218" s="249"/>
      <c r="U218" s="247"/>
      <c r="W218" s="189" t="s">
        <v>1201</v>
      </c>
      <c r="X218" s="189" t="s">
        <v>1201</v>
      </c>
      <c r="Y218" s="189" t="s">
        <v>1201</v>
      </c>
      <c r="Z218" s="247" t="s">
        <v>1201</v>
      </c>
    </row>
    <row r="219" spans="1:26" x14ac:dyDescent="0.3">
      <c r="A219" s="189">
        <v>212870</v>
      </c>
      <c r="B219" s="247" t="s">
        <v>1750</v>
      </c>
      <c r="C219" s="247" t="s">
        <v>65</v>
      </c>
      <c r="D219" s="247" t="s">
        <v>345</v>
      </c>
      <c r="E219" s="247" t="s">
        <v>445</v>
      </c>
      <c r="F219" s="248">
        <v>36074</v>
      </c>
      <c r="G219" s="247" t="s">
        <v>1751</v>
      </c>
      <c r="H219" s="247" t="s">
        <v>447</v>
      </c>
      <c r="I219" s="247" t="s">
        <v>575</v>
      </c>
      <c r="S219" s="247"/>
      <c r="T219" s="249"/>
      <c r="U219" s="247"/>
      <c r="W219" s="189" t="s">
        <v>1201</v>
      </c>
      <c r="X219" s="189" t="s">
        <v>1201</v>
      </c>
      <c r="Y219" s="189" t="s">
        <v>1201</v>
      </c>
      <c r="Z219" s="247" t="s">
        <v>1201</v>
      </c>
    </row>
    <row r="220" spans="1:26" x14ac:dyDescent="0.3">
      <c r="A220" s="189">
        <v>212873</v>
      </c>
      <c r="B220" s="247" t="s">
        <v>1752</v>
      </c>
      <c r="C220" s="247" t="s">
        <v>71</v>
      </c>
      <c r="D220" s="247" t="s">
        <v>666</v>
      </c>
      <c r="E220" s="247" t="s">
        <v>445</v>
      </c>
      <c r="F220" s="248">
        <v>32972</v>
      </c>
      <c r="G220" s="247" t="s">
        <v>1753</v>
      </c>
      <c r="H220" s="247" t="s">
        <v>447</v>
      </c>
      <c r="I220" s="247" t="s">
        <v>575</v>
      </c>
      <c r="S220" s="247"/>
      <c r="T220" s="249"/>
      <c r="U220" s="247"/>
      <c r="Y220" s="189" t="s">
        <v>1201</v>
      </c>
      <c r="Z220" s="247" t="s">
        <v>1201</v>
      </c>
    </row>
    <row r="221" spans="1:26" x14ac:dyDescent="0.3">
      <c r="A221" s="189">
        <v>212876</v>
      </c>
      <c r="B221" s="247" t="s">
        <v>1754</v>
      </c>
      <c r="C221" s="247" t="s">
        <v>827</v>
      </c>
      <c r="D221" s="247" t="s">
        <v>280</v>
      </c>
      <c r="E221" s="247" t="s">
        <v>445</v>
      </c>
      <c r="F221" s="248">
        <v>34841</v>
      </c>
      <c r="G221" s="247" t="s">
        <v>1000</v>
      </c>
      <c r="H221" s="247" t="s">
        <v>447</v>
      </c>
      <c r="I221" s="247" t="s">
        <v>575</v>
      </c>
      <c r="S221" s="247"/>
      <c r="T221" s="249"/>
      <c r="U221" s="247"/>
      <c r="V221" s="189" t="s">
        <v>1201</v>
      </c>
      <c r="X221" s="189" t="s">
        <v>1201</v>
      </c>
      <c r="Y221" s="189" t="s">
        <v>1201</v>
      </c>
      <c r="Z221" s="247" t="s">
        <v>1201</v>
      </c>
    </row>
    <row r="222" spans="1:26" x14ac:dyDescent="0.3">
      <c r="A222" s="189">
        <v>212877</v>
      </c>
      <c r="B222" s="247" t="s">
        <v>3678</v>
      </c>
      <c r="C222" s="247" t="s">
        <v>129</v>
      </c>
      <c r="D222" s="247" t="s">
        <v>3679</v>
      </c>
      <c r="E222" s="247" t="s">
        <v>446</v>
      </c>
      <c r="F222" s="248">
        <v>35477</v>
      </c>
      <c r="G222" s="247" t="s">
        <v>422</v>
      </c>
      <c r="H222" s="247" t="s">
        <v>447</v>
      </c>
      <c r="I222" s="247" t="s">
        <v>575</v>
      </c>
      <c r="S222" s="247"/>
      <c r="T222" s="249"/>
      <c r="U222" s="247"/>
      <c r="Z222" s="247"/>
    </row>
    <row r="223" spans="1:26" x14ac:dyDescent="0.3">
      <c r="A223" s="189">
        <v>212880</v>
      </c>
      <c r="B223" s="247" t="s">
        <v>3044</v>
      </c>
      <c r="C223" s="247" t="s">
        <v>175</v>
      </c>
      <c r="D223" s="247" t="s">
        <v>2694</v>
      </c>
      <c r="E223" s="247" t="s">
        <v>446</v>
      </c>
      <c r="F223" s="248">
        <v>34700</v>
      </c>
      <c r="G223" s="247" t="s">
        <v>987</v>
      </c>
      <c r="H223" s="247" t="s">
        <v>447</v>
      </c>
      <c r="I223" s="247" t="s">
        <v>575</v>
      </c>
      <c r="S223" s="247"/>
      <c r="T223" s="249"/>
      <c r="U223" s="247"/>
      <c r="Z223" s="247" t="s">
        <v>1201</v>
      </c>
    </row>
    <row r="224" spans="1:26" x14ac:dyDescent="0.3">
      <c r="A224" s="189">
        <v>212900</v>
      </c>
      <c r="B224" s="247" t="s">
        <v>1755</v>
      </c>
      <c r="C224" s="247" t="s">
        <v>701</v>
      </c>
      <c r="D224" s="247" t="s">
        <v>393</v>
      </c>
      <c r="E224" s="247" t="s">
        <v>445</v>
      </c>
      <c r="F224" s="248">
        <v>30352</v>
      </c>
      <c r="G224" s="247" t="s">
        <v>434</v>
      </c>
      <c r="H224" s="247" t="s">
        <v>447</v>
      </c>
      <c r="I224" s="247" t="s">
        <v>575</v>
      </c>
      <c r="S224" s="247"/>
      <c r="T224" s="249"/>
      <c r="U224" s="247"/>
      <c r="W224" s="189" t="s">
        <v>1201</v>
      </c>
      <c r="X224" s="189" t="s">
        <v>1201</v>
      </c>
      <c r="Y224" s="189" t="s">
        <v>1201</v>
      </c>
      <c r="Z224" s="247" t="s">
        <v>1201</v>
      </c>
    </row>
    <row r="225" spans="1:26" x14ac:dyDescent="0.3">
      <c r="A225" s="189">
        <v>212902</v>
      </c>
      <c r="B225" s="247" t="s">
        <v>1756</v>
      </c>
      <c r="C225" s="247" t="s">
        <v>113</v>
      </c>
      <c r="D225" s="247" t="s">
        <v>736</v>
      </c>
      <c r="E225" s="247" t="s">
        <v>446</v>
      </c>
      <c r="F225" s="248">
        <v>0</v>
      </c>
      <c r="G225" s="247"/>
      <c r="H225" s="247" t="s">
        <v>447</v>
      </c>
      <c r="I225" s="247" t="s">
        <v>575</v>
      </c>
      <c r="S225" s="247"/>
      <c r="T225" s="249"/>
      <c r="U225" s="247"/>
      <c r="Y225" s="189" t="s">
        <v>1201</v>
      </c>
      <c r="Z225" s="247" t="s">
        <v>1201</v>
      </c>
    </row>
    <row r="226" spans="1:26" x14ac:dyDescent="0.3">
      <c r="A226" s="189">
        <v>212910</v>
      </c>
      <c r="B226" s="247" t="s">
        <v>1757</v>
      </c>
      <c r="C226" s="247" t="s">
        <v>157</v>
      </c>
      <c r="D226" s="247" t="s">
        <v>1213</v>
      </c>
      <c r="E226" s="247" t="s">
        <v>445</v>
      </c>
      <c r="F226" s="248">
        <v>35796</v>
      </c>
      <c r="G226" s="247" t="s">
        <v>422</v>
      </c>
      <c r="H226" s="247" t="s">
        <v>447</v>
      </c>
      <c r="I226" s="247" t="s">
        <v>575</v>
      </c>
      <c r="S226" s="247"/>
      <c r="T226" s="249"/>
      <c r="U226" s="247"/>
      <c r="V226" s="189" t="s">
        <v>1201</v>
      </c>
      <c r="X226" s="189" t="s">
        <v>1201</v>
      </c>
      <c r="Y226" s="189" t="s">
        <v>1201</v>
      </c>
      <c r="Z226" s="247" t="s">
        <v>1201</v>
      </c>
    </row>
    <row r="227" spans="1:26" x14ac:dyDescent="0.3">
      <c r="A227" s="189">
        <v>212916</v>
      </c>
      <c r="B227" s="247" t="s">
        <v>1758</v>
      </c>
      <c r="C227" s="247" t="s">
        <v>501</v>
      </c>
      <c r="D227" s="247" t="s">
        <v>342</v>
      </c>
      <c r="E227" s="247" t="s">
        <v>445</v>
      </c>
      <c r="F227" s="248">
        <v>33604</v>
      </c>
      <c r="G227" s="247" t="s">
        <v>422</v>
      </c>
      <c r="H227" s="247" t="s">
        <v>447</v>
      </c>
      <c r="I227" s="247" t="s">
        <v>575</v>
      </c>
      <c r="S227" s="247"/>
      <c r="T227" s="249"/>
      <c r="U227" s="247"/>
      <c r="Y227" s="189" t="s">
        <v>1201</v>
      </c>
      <c r="Z227" s="247" t="s">
        <v>1201</v>
      </c>
    </row>
    <row r="228" spans="1:26" x14ac:dyDescent="0.3">
      <c r="A228" s="189">
        <v>212918</v>
      </c>
      <c r="B228" s="247" t="s">
        <v>1759</v>
      </c>
      <c r="C228" s="247" t="s">
        <v>77</v>
      </c>
      <c r="D228" s="247" t="s">
        <v>782</v>
      </c>
      <c r="E228" s="247" t="s">
        <v>446</v>
      </c>
      <c r="F228" s="248">
        <v>0</v>
      </c>
      <c r="G228" s="247"/>
      <c r="H228" s="247" t="s">
        <v>447</v>
      </c>
      <c r="I228" s="247" t="s">
        <v>575</v>
      </c>
      <c r="S228" s="247"/>
      <c r="T228" s="249"/>
      <c r="U228" s="247"/>
      <c r="Y228" s="189" t="s">
        <v>1201</v>
      </c>
      <c r="Z228" s="247" t="s">
        <v>1201</v>
      </c>
    </row>
    <row r="229" spans="1:26" x14ac:dyDescent="0.3">
      <c r="A229" s="189">
        <v>212920</v>
      </c>
      <c r="B229" s="247" t="s">
        <v>1760</v>
      </c>
      <c r="C229" s="247" t="s">
        <v>84</v>
      </c>
      <c r="D229" s="247" t="s">
        <v>1761</v>
      </c>
      <c r="E229" s="247" t="s">
        <v>446</v>
      </c>
      <c r="F229" s="248">
        <v>33611</v>
      </c>
      <c r="G229" s="247" t="s">
        <v>1061</v>
      </c>
      <c r="H229" s="247" t="s">
        <v>447</v>
      </c>
      <c r="I229" s="247" t="s">
        <v>575</v>
      </c>
      <c r="S229" s="247"/>
      <c r="T229" s="249"/>
      <c r="U229" s="247"/>
      <c r="Y229" s="189" t="s">
        <v>1201</v>
      </c>
      <c r="Z229" s="247" t="s">
        <v>1201</v>
      </c>
    </row>
    <row r="230" spans="1:26" x14ac:dyDescent="0.3">
      <c r="A230" s="189">
        <v>212924</v>
      </c>
      <c r="B230" s="247" t="s">
        <v>1303</v>
      </c>
      <c r="C230" s="247" t="s">
        <v>78</v>
      </c>
      <c r="D230" s="247" t="s">
        <v>3680</v>
      </c>
      <c r="E230" s="247" t="s">
        <v>446</v>
      </c>
      <c r="F230" s="248">
        <v>33201</v>
      </c>
      <c r="G230" s="247" t="s">
        <v>3681</v>
      </c>
      <c r="H230" s="247" t="s">
        <v>447</v>
      </c>
      <c r="I230" s="247" t="s">
        <v>575</v>
      </c>
      <c r="S230" s="247"/>
      <c r="T230" s="249"/>
      <c r="U230" s="247"/>
      <c r="Z230" s="247"/>
    </row>
    <row r="231" spans="1:26" x14ac:dyDescent="0.3">
      <c r="A231" s="189">
        <v>212930</v>
      </c>
      <c r="B231" s="247" t="s">
        <v>1762</v>
      </c>
      <c r="C231" s="247" t="s">
        <v>139</v>
      </c>
      <c r="D231" s="247" t="s">
        <v>562</v>
      </c>
      <c r="E231" s="247" t="s">
        <v>446</v>
      </c>
      <c r="F231" s="248">
        <v>35835</v>
      </c>
      <c r="G231" s="247" t="s">
        <v>422</v>
      </c>
      <c r="H231" s="247" t="s">
        <v>447</v>
      </c>
      <c r="I231" s="247" t="s">
        <v>575</v>
      </c>
      <c r="S231" s="247"/>
      <c r="T231" s="249"/>
      <c r="U231" s="247"/>
      <c r="W231" s="189" t="s">
        <v>1201</v>
      </c>
      <c r="X231" s="189" t="s">
        <v>1201</v>
      </c>
      <c r="Y231" s="189" t="s">
        <v>1201</v>
      </c>
      <c r="Z231" s="247" t="s">
        <v>1201</v>
      </c>
    </row>
    <row r="232" spans="1:26" x14ac:dyDescent="0.3">
      <c r="A232" s="189">
        <v>212932</v>
      </c>
      <c r="B232" s="247" t="s">
        <v>1763</v>
      </c>
      <c r="C232" s="247" t="s">
        <v>130</v>
      </c>
      <c r="D232" s="247" t="s">
        <v>319</v>
      </c>
      <c r="E232" s="247" t="s">
        <v>446</v>
      </c>
      <c r="F232" s="248">
        <v>35595</v>
      </c>
      <c r="G232" s="247" t="s">
        <v>422</v>
      </c>
      <c r="H232" s="247" t="s">
        <v>447</v>
      </c>
      <c r="I232" s="247" t="s">
        <v>575</v>
      </c>
      <c r="S232" s="247"/>
      <c r="T232" s="249"/>
      <c r="U232" s="247"/>
      <c r="W232" s="189" t="s">
        <v>1201</v>
      </c>
      <c r="X232" s="189" t="s">
        <v>1201</v>
      </c>
      <c r="Y232" s="189" t="s">
        <v>1201</v>
      </c>
      <c r="Z232" s="247" t="s">
        <v>1201</v>
      </c>
    </row>
    <row r="233" spans="1:26" x14ac:dyDescent="0.3">
      <c r="A233" s="189">
        <v>212954</v>
      </c>
      <c r="B233" s="247" t="s">
        <v>1764</v>
      </c>
      <c r="C233" s="247" t="s">
        <v>854</v>
      </c>
      <c r="D233" s="247" t="s">
        <v>286</v>
      </c>
      <c r="E233" s="247" t="s">
        <v>446</v>
      </c>
      <c r="F233" s="248">
        <v>36462</v>
      </c>
      <c r="G233" s="247" t="s">
        <v>422</v>
      </c>
      <c r="H233" s="247" t="s">
        <v>458</v>
      </c>
      <c r="I233" s="247" t="s">
        <v>575</v>
      </c>
      <c r="S233" s="247"/>
      <c r="T233" s="249"/>
      <c r="U233" s="247"/>
      <c r="W233" s="189" t="s">
        <v>1201</v>
      </c>
      <c r="X233" s="189" t="s">
        <v>1201</v>
      </c>
      <c r="Y233" s="189" t="s">
        <v>1201</v>
      </c>
      <c r="Z233" s="247" t="s">
        <v>1201</v>
      </c>
    </row>
    <row r="234" spans="1:26" x14ac:dyDescent="0.3">
      <c r="A234" s="189">
        <v>212967</v>
      </c>
      <c r="B234" s="247" t="s">
        <v>1765</v>
      </c>
      <c r="C234" s="247" t="s">
        <v>97</v>
      </c>
      <c r="D234" s="247" t="s">
        <v>287</v>
      </c>
      <c r="E234" s="247" t="s">
        <v>445</v>
      </c>
      <c r="F234" s="248">
        <v>34335</v>
      </c>
      <c r="G234" s="247" t="s">
        <v>1055</v>
      </c>
      <c r="H234" s="247" t="s">
        <v>447</v>
      </c>
      <c r="I234" s="247" t="s">
        <v>575</v>
      </c>
      <c r="S234" s="247"/>
      <c r="T234" s="249"/>
      <c r="U234" s="247"/>
      <c r="Y234" s="189" t="s">
        <v>1201</v>
      </c>
      <c r="Z234" s="247" t="s">
        <v>1201</v>
      </c>
    </row>
    <row r="235" spans="1:26" x14ac:dyDescent="0.3">
      <c r="A235" s="189">
        <v>212969</v>
      </c>
      <c r="B235" s="247" t="s">
        <v>1766</v>
      </c>
      <c r="C235" s="247" t="s">
        <v>610</v>
      </c>
      <c r="D235" s="247" t="s">
        <v>287</v>
      </c>
      <c r="E235" s="247" t="s">
        <v>446</v>
      </c>
      <c r="F235" s="248">
        <v>31498</v>
      </c>
      <c r="G235" s="247" t="s">
        <v>439</v>
      </c>
      <c r="H235" s="247" t="s">
        <v>447</v>
      </c>
      <c r="I235" s="247" t="s">
        <v>575</v>
      </c>
      <c r="S235" s="247"/>
      <c r="T235" s="249"/>
      <c r="U235" s="247"/>
      <c r="W235" s="189" t="s">
        <v>1201</v>
      </c>
      <c r="X235" s="189" t="s">
        <v>1201</v>
      </c>
      <c r="Y235" s="189" t="s">
        <v>1201</v>
      </c>
      <c r="Z235" s="247" t="s">
        <v>1201</v>
      </c>
    </row>
    <row r="236" spans="1:26" x14ac:dyDescent="0.3">
      <c r="A236" s="189">
        <v>212999</v>
      </c>
      <c r="B236" s="247" t="s">
        <v>2921</v>
      </c>
      <c r="C236" s="247" t="s">
        <v>2922</v>
      </c>
      <c r="D236" s="247" t="s">
        <v>2923</v>
      </c>
      <c r="E236" s="247" t="s">
        <v>446</v>
      </c>
      <c r="F236" s="248">
        <v>0</v>
      </c>
      <c r="G236" s="247"/>
      <c r="H236" s="247"/>
      <c r="I236" s="247" t="s">
        <v>575</v>
      </c>
      <c r="S236" s="247"/>
      <c r="T236" s="249"/>
      <c r="U236" s="247"/>
      <c r="Y236" s="189" t="s">
        <v>1201</v>
      </c>
      <c r="Z236" s="247" t="s">
        <v>1201</v>
      </c>
    </row>
    <row r="237" spans="1:26" x14ac:dyDescent="0.3">
      <c r="A237" s="189">
        <v>213002</v>
      </c>
      <c r="B237" s="247" t="s">
        <v>1767</v>
      </c>
      <c r="C237" s="247" t="s">
        <v>142</v>
      </c>
      <c r="D237" s="247" t="s">
        <v>1768</v>
      </c>
      <c r="E237" s="247" t="s">
        <v>446</v>
      </c>
      <c r="F237" s="248">
        <v>34750</v>
      </c>
      <c r="G237" s="247" t="s">
        <v>993</v>
      </c>
      <c r="H237" s="247" t="s">
        <v>457</v>
      </c>
      <c r="I237" s="247" t="s">
        <v>575</v>
      </c>
      <c r="S237" s="247"/>
      <c r="T237" s="249"/>
      <c r="U237" s="247"/>
      <c r="Y237" s="189" t="s">
        <v>1201</v>
      </c>
      <c r="Z237" s="247" t="s">
        <v>1201</v>
      </c>
    </row>
    <row r="238" spans="1:26" x14ac:dyDescent="0.3">
      <c r="A238" s="189">
        <v>213028</v>
      </c>
      <c r="B238" s="247" t="s">
        <v>2924</v>
      </c>
      <c r="C238" s="247" t="s">
        <v>506</v>
      </c>
      <c r="D238" s="247" t="s">
        <v>2925</v>
      </c>
      <c r="E238" s="247" t="s">
        <v>446</v>
      </c>
      <c r="F238" s="248">
        <v>0</v>
      </c>
      <c r="G238" s="247"/>
      <c r="H238" s="247"/>
      <c r="I238" s="247" t="s">
        <v>575</v>
      </c>
      <c r="S238" s="247"/>
      <c r="T238" s="249"/>
      <c r="U238" s="247"/>
      <c r="Y238" s="189" t="s">
        <v>1201</v>
      </c>
      <c r="Z238" s="247" t="s">
        <v>1201</v>
      </c>
    </row>
    <row r="239" spans="1:26" x14ac:dyDescent="0.3">
      <c r="A239" s="189">
        <v>213034</v>
      </c>
      <c r="B239" s="247" t="s">
        <v>1305</v>
      </c>
      <c r="C239" s="247" t="s">
        <v>75</v>
      </c>
      <c r="D239" s="247" t="s">
        <v>3682</v>
      </c>
      <c r="E239" s="247" t="s">
        <v>446</v>
      </c>
      <c r="F239" s="248">
        <v>36033</v>
      </c>
      <c r="G239" s="247" t="s">
        <v>3662</v>
      </c>
      <c r="H239" s="247" t="s">
        <v>447</v>
      </c>
      <c r="I239" s="247" t="s">
        <v>575</v>
      </c>
      <c r="S239" s="247"/>
      <c r="T239" s="249"/>
      <c r="U239" s="247"/>
      <c r="Z239" s="247"/>
    </row>
    <row r="240" spans="1:26" x14ac:dyDescent="0.3">
      <c r="A240" s="189">
        <v>213036</v>
      </c>
      <c r="B240" s="247" t="s">
        <v>2926</v>
      </c>
      <c r="C240" s="247" t="s">
        <v>71</v>
      </c>
      <c r="D240" s="247" t="s">
        <v>740</v>
      </c>
      <c r="E240" s="247" t="s">
        <v>446</v>
      </c>
      <c r="F240" s="248">
        <v>0</v>
      </c>
      <c r="G240" s="247"/>
      <c r="H240" s="247"/>
      <c r="I240" s="247" t="s">
        <v>575</v>
      </c>
      <c r="S240" s="247"/>
      <c r="T240" s="249"/>
      <c r="U240" s="247"/>
      <c r="Y240" s="189" t="s">
        <v>1201</v>
      </c>
      <c r="Z240" s="247" t="s">
        <v>1201</v>
      </c>
    </row>
    <row r="241" spans="1:26" x14ac:dyDescent="0.3">
      <c r="A241" s="189">
        <v>213047</v>
      </c>
      <c r="B241" s="247" t="s">
        <v>1306</v>
      </c>
      <c r="C241" s="247" t="s">
        <v>164</v>
      </c>
      <c r="D241" s="247" t="s">
        <v>3683</v>
      </c>
      <c r="E241" s="247" t="s">
        <v>446</v>
      </c>
      <c r="F241" s="248">
        <v>34712</v>
      </c>
      <c r="G241" s="247" t="s">
        <v>3662</v>
      </c>
      <c r="H241" s="247" t="s">
        <v>447</v>
      </c>
      <c r="I241" s="247" t="s">
        <v>575</v>
      </c>
      <c r="S241" s="247"/>
      <c r="T241" s="249"/>
      <c r="U241" s="247"/>
      <c r="Z241" s="247"/>
    </row>
    <row r="242" spans="1:26" x14ac:dyDescent="0.3">
      <c r="A242" s="189">
        <v>213050</v>
      </c>
      <c r="B242" s="247" t="s">
        <v>1769</v>
      </c>
      <c r="C242" s="247" t="s">
        <v>115</v>
      </c>
      <c r="D242" s="247" t="s">
        <v>339</v>
      </c>
      <c r="E242" s="247" t="s">
        <v>446</v>
      </c>
      <c r="F242" s="248">
        <v>34700</v>
      </c>
      <c r="G242" s="247" t="s">
        <v>1009</v>
      </c>
      <c r="H242" s="247" t="s">
        <v>447</v>
      </c>
      <c r="I242" s="247" t="s">
        <v>575</v>
      </c>
      <c r="S242" s="247"/>
      <c r="T242" s="249"/>
      <c r="U242" s="247"/>
      <c r="W242" s="189" t="s">
        <v>1201</v>
      </c>
      <c r="X242" s="189" t="s">
        <v>1201</v>
      </c>
      <c r="Y242" s="189" t="s">
        <v>1201</v>
      </c>
      <c r="Z242" s="247" t="s">
        <v>1201</v>
      </c>
    </row>
    <row r="243" spans="1:26" x14ac:dyDescent="0.3">
      <c r="A243" s="189">
        <v>213064</v>
      </c>
      <c r="B243" s="247" t="s">
        <v>1770</v>
      </c>
      <c r="C243" s="247" t="s">
        <v>113</v>
      </c>
      <c r="D243" s="247" t="s">
        <v>288</v>
      </c>
      <c r="E243" s="247" t="s">
        <v>446</v>
      </c>
      <c r="F243" s="248">
        <v>32517</v>
      </c>
      <c r="G243" s="247" t="s">
        <v>978</v>
      </c>
      <c r="H243" s="247" t="s">
        <v>447</v>
      </c>
      <c r="I243" s="247" t="s">
        <v>575</v>
      </c>
      <c r="S243" s="247"/>
      <c r="T243" s="249"/>
      <c r="U243" s="247"/>
      <c r="Y243" s="189" t="s">
        <v>1201</v>
      </c>
      <c r="Z243" s="247" t="s">
        <v>1201</v>
      </c>
    </row>
    <row r="244" spans="1:26" x14ac:dyDescent="0.3">
      <c r="A244" s="189">
        <v>213065</v>
      </c>
      <c r="B244" s="247" t="s">
        <v>1771</v>
      </c>
      <c r="C244" s="247" t="s">
        <v>183</v>
      </c>
      <c r="D244" s="247" t="s">
        <v>251</v>
      </c>
      <c r="E244" s="247" t="s">
        <v>446</v>
      </c>
      <c r="F244" s="248">
        <v>32313</v>
      </c>
      <c r="G244" s="247" t="s">
        <v>450</v>
      </c>
      <c r="H244" s="247" t="s">
        <v>447</v>
      </c>
      <c r="I244" s="247" t="s">
        <v>575</v>
      </c>
      <c r="S244" s="247"/>
      <c r="T244" s="249"/>
      <c r="U244" s="247"/>
      <c r="V244" s="189" t="s">
        <v>1201</v>
      </c>
      <c r="W244" s="189" t="s">
        <v>1201</v>
      </c>
      <c r="X244" s="189" t="s">
        <v>1201</v>
      </c>
      <c r="Y244" s="189" t="s">
        <v>1201</v>
      </c>
      <c r="Z244" s="247" t="s">
        <v>1201</v>
      </c>
    </row>
    <row r="245" spans="1:26" x14ac:dyDescent="0.3">
      <c r="A245" s="189">
        <v>213068</v>
      </c>
      <c r="B245" s="247" t="s">
        <v>1772</v>
      </c>
      <c r="C245" s="247" t="s">
        <v>149</v>
      </c>
      <c r="D245" s="247" t="s">
        <v>322</v>
      </c>
      <c r="E245" s="247" t="s">
        <v>446</v>
      </c>
      <c r="F245" s="248">
        <v>34408</v>
      </c>
      <c r="G245" s="247" t="s">
        <v>432</v>
      </c>
      <c r="H245" s="247" t="s">
        <v>447</v>
      </c>
      <c r="I245" s="247" t="s">
        <v>575</v>
      </c>
      <c r="S245" s="247"/>
      <c r="T245" s="249"/>
      <c r="U245" s="247"/>
      <c r="X245" s="189" t="s">
        <v>1201</v>
      </c>
      <c r="Y245" s="189" t="s">
        <v>1201</v>
      </c>
      <c r="Z245" s="247" t="s">
        <v>1201</v>
      </c>
    </row>
    <row r="246" spans="1:26" x14ac:dyDescent="0.3">
      <c r="A246" s="189">
        <v>213070</v>
      </c>
      <c r="B246" s="247" t="s">
        <v>1773</v>
      </c>
      <c r="C246" s="247" t="s">
        <v>71</v>
      </c>
      <c r="D246" s="247" t="s">
        <v>1774</v>
      </c>
      <c r="E246" s="247" t="s">
        <v>446</v>
      </c>
      <c r="F246" s="248">
        <v>32667</v>
      </c>
      <c r="G246" s="247" t="s">
        <v>441</v>
      </c>
      <c r="H246" s="247" t="s">
        <v>447</v>
      </c>
      <c r="I246" s="247" t="s">
        <v>575</v>
      </c>
      <c r="S246" s="247"/>
      <c r="T246" s="249"/>
      <c r="U246" s="247"/>
      <c r="Y246" s="189" t="s">
        <v>1201</v>
      </c>
      <c r="Z246" s="247" t="s">
        <v>1201</v>
      </c>
    </row>
    <row r="247" spans="1:26" x14ac:dyDescent="0.3">
      <c r="A247" s="189">
        <v>213082</v>
      </c>
      <c r="B247" s="247" t="s">
        <v>1775</v>
      </c>
      <c r="C247" s="247" t="s">
        <v>649</v>
      </c>
      <c r="D247" s="247" t="s">
        <v>351</v>
      </c>
      <c r="E247" s="247" t="s">
        <v>446</v>
      </c>
      <c r="F247" s="248">
        <v>0</v>
      </c>
      <c r="G247" s="247"/>
      <c r="H247" s="247" t="s">
        <v>447</v>
      </c>
      <c r="I247" s="247" t="s">
        <v>575</v>
      </c>
      <c r="S247" s="247"/>
      <c r="T247" s="249"/>
      <c r="U247" s="247"/>
      <c r="Y247" s="189" t="s">
        <v>1201</v>
      </c>
      <c r="Z247" s="247" t="s">
        <v>1201</v>
      </c>
    </row>
    <row r="248" spans="1:26" x14ac:dyDescent="0.3">
      <c r="A248" s="189">
        <v>213092</v>
      </c>
      <c r="B248" s="247" t="s">
        <v>2927</v>
      </c>
      <c r="C248" s="247" t="s">
        <v>97</v>
      </c>
      <c r="D248" s="247" t="s">
        <v>286</v>
      </c>
      <c r="E248" s="247" t="s">
        <v>445</v>
      </c>
      <c r="F248" s="248">
        <v>0</v>
      </c>
      <c r="G248" s="247"/>
      <c r="H248" s="247"/>
      <c r="I248" s="247" t="s">
        <v>575</v>
      </c>
      <c r="S248" s="247"/>
      <c r="T248" s="249"/>
      <c r="U248" s="247"/>
      <c r="Y248" s="189" t="s">
        <v>1201</v>
      </c>
      <c r="Z248" s="247" t="s">
        <v>1201</v>
      </c>
    </row>
    <row r="249" spans="1:26" x14ac:dyDescent="0.3">
      <c r="A249" s="189">
        <v>213093</v>
      </c>
      <c r="B249" s="247" t="s">
        <v>2928</v>
      </c>
      <c r="C249" s="247" t="s">
        <v>148</v>
      </c>
      <c r="D249" s="247" t="s">
        <v>624</v>
      </c>
      <c r="E249" s="247" t="s">
        <v>445</v>
      </c>
      <c r="F249" s="248">
        <v>0</v>
      </c>
      <c r="G249" s="247"/>
      <c r="H249" s="247"/>
      <c r="I249" s="247" t="s">
        <v>575</v>
      </c>
      <c r="S249" s="247"/>
      <c r="T249" s="249"/>
      <c r="U249" s="247"/>
      <c r="Y249" s="189" t="s">
        <v>1201</v>
      </c>
      <c r="Z249" s="247" t="s">
        <v>1201</v>
      </c>
    </row>
    <row r="250" spans="1:26" x14ac:dyDescent="0.3">
      <c r="A250" s="189">
        <v>213101</v>
      </c>
      <c r="B250" s="247" t="s">
        <v>2929</v>
      </c>
      <c r="C250" s="247" t="s">
        <v>710</v>
      </c>
      <c r="D250" s="247" t="s">
        <v>390</v>
      </c>
      <c r="E250" s="247" t="s">
        <v>445</v>
      </c>
      <c r="F250" s="248">
        <v>0</v>
      </c>
      <c r="G250" s="247"/>
      <c r="H250" s="247"/>
      <c r="I250" s="247" t="s">
        <v>575</v>
      </c>
      <c r="S250" s="247"/>
      <c r="T250" s="249"/>
      <c r="U250" s="247"/>
      <c r="Y250" s="189" t="s">
        <v>1201</v>
      </c>
      <c r="Z250" s="247" t="s">
        <v>1201</v>
      </c>
    </row>
    <row r="251" spans="1:26" x14ac:dyDescent="0.3">
      <c r="A251" s="189">
        <v>213112</v>
      </c>
      <c r="B251" s="247" t="s">
        <v>1776</v>
      </c>
      <c r="C251" s="247" t="s">
        <v>510</v>
      </c>
      <c r="D251" s="247" t="s">
        <v>1777</v>
      </c>
      <c r="E251" s="247" t="s">
        <v>445</v>
      </c>
      <c r="F251" s="248">
        <v>31204</v>
      </c>
      <c r="G251" s="247" t="s">
        <v>422</v>
      </c>
      <c r="H251" s="247" t="s">
        <v>447</v>
      </c>
      <c r="I251" s="247" t="s">
        <v>575</v>
      </c>
      <c r="S251" s="247"/>
      <c r="T251" s="249"/>
      <c r="U251" s="247"/>
      <c r="Y251" s="189" t="s">
        <v>1201</v>
      </c>
      <c r="Z251" s="247" t="s">
        <v>1201</v>
      </c>
    </row>
    <row r="252" spans="1:26" x14ac:dyDescent="0.3">
      <c r="A252" s="189">
        <v>213120</v>
      </c>
      <c r="B252" s="247" t="s">
        <v>1778</v>
      </c>
      <c r="C252" s="247" t="s">
        <v>77</v>
      </c>
      <c r="D252" s="247" t="s">
        <v>751</v>
      </c>
      <c r="E252" s="247" t="s">
        <v>445</v>
      </c>
      <c r="F252" s="248">
        <v>36039</v>
      </c>
      <c r="G252" s="247" t="s">
        <v>422</v>
      </c>
      <c r="H252" s="247" t="s">
        <v>447</v>
      </c>
      <c r="I252" s="247" t="s">
        <v>575</v>
      </c>
      <c r="S252" s="247"/>
      <c r="T252" s="249"/>
      <c r="U252" s="247"/>
      <c r="W252" s="189" t="s">
        <v>1201</v>
      </c>
      <c r="X252" s="189" t="s">
        <v>1201</v>
      </c>
      <c r="Y252" s="189" t="s">
        <v>1201</v>
      </c>
      <c r="Z252" s="247" t="s">
        <v>1201</v>
      </c>
    </row>
    <row r="253" spans="1:26" x14ac:dyDescent="0.3">
      <c r="A253" s="189">
        <v>213121</v>
      </c>
      <c r="B253" s="247" t="s">
        <v>1779</v>
      </c>
      <c r="C253" s="247" t="s">
        <v>139</v>
      </c>
      <c r="D253" s="247" t="s">
        <v>847</v>
      </c>
      <c r="E253" s="247" t="s">
        <v>445</v>
      </c>
      <c r="F253" s="248">
        <v>36068</v>
      </c>
      <c r="G253" s="247" t="s">
        <v>986</v>
      </c>
      <c r="H253" s="247" t="s">
        <v>457</v>
      </c>
      <c r="I253" s="247" t="s">
        <v>575</v>
      </c>
      <c r="S253" s="247"/>
      <c r="T253" s="249"/>
      <c r="U253" s="247"/>
      <c r="Y253" s="189" t="s">
        <v>1201</v>
      </c>
      <c r="Z253" s="247" t="s">
        <v>1201</v>
      </c>
    </row>
    <row r="254" spans="1:26" x14ac:dyDescent="0.3">
      <c r="A254" s="189">
        <v>213124</v>
      </c>
      <c r="B254" s="247" t="s">
        <v>3028</v>
      </c>
      <c r="C254" s="247" t="s">
        <v>881</v>
      </c>
      <c r="D254" s="247" t="s">
        <v>343</v>
      </c>
      <c r="E254" s="247" t="s">
        <v>445</v>
      </c>
      <c r="F254" s="248">
        <v>0</v>
      </c>
      <c r="G254" s="247"/>
      <c r="H254" s="247"/>
      <c r="I254" s="247" t="s">
        <v>575</v>
      </c>
      <c r="S254" s="247"/>
      <c r="T254" s="249"/>
      <c r="U254" s="247"/>
      <c r="W254" s="189" t="s">
        <v>1201</v>
      </c>
      <c r="X254" s="189" t="s">
        <v>1201</v>
      </c>
      <c r="Y254" s="189" t="s">
        <v>1201</v>
      </c>
      <c r="Z254" s="247" t="s">
        <v>1201</v>
      </c>
    </row>
    <row r="255" spans="1:26" x14ac:dyDescent="0.3">
      <c r="A255" s="189">
        <v>213128</v>
      </c>
      <c r="B255" s="247" t="s">
        <v>2930</v>
      </c>
      <c r="C255" s="247" t="s">
        <v>97</v>
      </c>
      <c r="D255" s="247" t="s">
        <v>299</v>
      </c>
      <c r="E255" s="247" t="s">
        <v>446</v>
      </c>
      <c r="F255" s="248">
        <v>0</v>
      </c>
      <c r="G255" s="247"/>
      <c r="H255" s="247"/>
      <c r="I255" s="247" t="s">
        <v>575</v>
      </c>
      <c r="S255" s="247"/>
      <c r="T255" s="249"/>
      <c r="U255" s="247"/>
      <c r="Y255" s="189" t="s">
        <v>1201</v>
      </c>
      <c r="Z255" s="247" t="s">
        <v>1201</v>
      </c>
    </row>
    <row r="256" spans="1:26" x14ac:dyDescent="0.3">
      <c r="A256" s="189">
        <v>213129</v>
      </c>
      <c r="B256" s="247" t="s">
        <v>489</v>
      </c>
      <c r="C256" s="247" t="s">
        <v>71</v>
      </c>
      <c r="D256" s="247" t="s">
        <v>291</v>
      </c>
      <c r="E256" s="247" t="s">
        <v>445</v>
      </c>
      <c r="F256" s="248">
        <v>35692</v>
      </c>
      <c r="G256" s="247" t="s">
        <v>981</v>
      </c>
      <c r="H256" s="247" t="s">
        <v>457</v>
      </c>
      <c r="I256" s="247" t="s">
        <v>575</v>
      </c>
      <c r="S256" s="247"/>
      <c r="T256" s="249"/>
      <c r="U256" s="247"/>
      <c r="Y256" s="189" t="s">
        <v>1201</v>
      </c>
      <c r="Z256" s="247" t="s">
        <v>1201</v>
      </c>
    </row>
    <row r="257" spans="1:26" x14ac:dyDescent="0.3">
      <c r="A257" s="189">
        <v>213131</v>
      </c>
      <c r="B257" s="247" t="s">
        <v>1780</v>
      </c>
      <c r="C257" s="247" t="s">
        <v>550</v>
      </c>
      <c r="D257" s="247" t="s">
        <v>264</v>
      </c>
      <c r="E257" s="247" t="s">
        <v>445</v>
      </c>
      <c r="F257" s="248">
        <v>34874</v>
      </c>
      <c r="G257" s="247" t="s">
        <v>1003</v>
      </c>
      <c r="H257" s="247" t="s">
        <v>447</v>
      </c>
      <c r="I257" s="247" t="s">
        <v>575</v>
      </c>
      <c r="S257" s="247"/>
      <c r="T257" s="249"/>
      <c r="U257" s="247"/>
      <c r="W257" s="189" t="s">
        <v>1201</v>
      </c>
      <c r="X257" s="189" t="s">
        <v>1201</v>
      </c>
      <c r="Y257" s="189" t="s">
        <v>1201</v>
      </c>
      <c r="Z257" s="247" t="s">
        <v>1201</v>
      </c>
    </row>
    <row r="258" spans="1:26" x14ac:dyDescent="0.3">
      <c r="A258" s="189">
        <v>213133</v>
      </c>
      <c r="B258" s="247" t="s">
        <v>1781</v>
      </c>
      <c r="C258" s="247" t="s">
        <v>822</v>
      </c>
      <c r="D258" s="247" t="s">
        <v>123</v>
      </c>
      <c r="E258" s="247" t="s">
        <v>445</v>
      </c>
      <c r="F258" s="248">
        <v>36161</v>
      </c>
      <c r="G258" s="247" t="s">
        <v>422</v>
      </c>
      <c r="H258" s="247" t="s">
        <v>447</v>
      </c>
      <c r="I258" s="247" t="s">
        <v>575</v>
      </c>
      <c r="S258" s="247"/>
      <c r="T258" s="249"/>
      <c r="U258" s="247"/>
      <c r="Y258" s="189" t="s">
        <v>1201</v>
      </c>
      <c r="Z258" s="247" t="s">
        <v>1201</v>
      </c>
    </row>
    <row r="259" spans="1:26" x14ac:dyDescent="0.3">
      <c r="A259" s="189">
        <v>213136</v>
      </c>
      <c r="B259" s="247" t="s">
        <v>1782</v>
      </c>
      <c r="C259" s="247" t="s">
        <v>822</v>
      </c>
      <c r="D259" s="247" t="s">
        <v>364</v>
      </c>
      <c r="E259" s="247" t="s">
        <v>445</v>
      </c>
      <c r="F259" s="248">
        <v>33195</v>
      </c>
      <c r="G259" s="247" t="s">
        <v>1020</v>
      </c>
      <c r="H259" s="247" t="s">
        <v>447</v>
      </c>
      <c r="I259" s="247" t="s">
        <v>575</v>
      </c>
      <c r="S259" s="247"/>
      <c r="T259" s="249"/>
      <c r="U259" s="247"/>
      <c r="X259" s="189" t="s">
        <v>1201</v>
      </c>
      <c r="Y259" s="189" t="s">
        <v>1201</v>
      </c>
      <c r="Z259" s="247" t="s">
        <v>1201</v>
      </c>
    </row>
    <row r="260" spans="1:26" x14ac:dyDescent="0.3">
      <c r="A260" s="189">
        <v>213138</v>
      </c>
      <c r="B260" s="247" t="s">
        <v>2931</v>
      </c>
      <c r="C260" s="247" t="s">
        <v>78</v>
      </c>
      <c r="D260" s="247" t="s">
        <v>642</v>
      </c>
      <c r="E260" s="247" t="s">
        <v>445</v>
      </c>
      <c r="F260" s="248">
        <v>0</v>
      </c>
      <c r="G260" s="247"/>
      <c r="H260" s="247"/>
      <c r="I260" s="247" t="s">
        <v>575</v>
      </c>
      <c r="S260" s="247"/>
      <c r="T260" s="249"/>
      <c r="U260" s="247"/>
      <c r="Y260" s="189" t="s">
        <v>1201</v>
      </c>
      <c r="Z260" s="247" t="s">
        <v>1201</v>
      </c>
    </row>
    <row r="261" spans="1:26" x14ac:dyDescent="0.3">
      <c r="A261" s="189">
        <v>213141</v>
      </c>
      <c r="B261" s="247" t="s">
        <v>2932</v>
      </c>
      <c r="C261" s="247" t="s">
        <v>67</v>
      </c>
      <c r="D261" s="247" t="s">
        <v>299</v>
      </c>
      <c r="E261" s="247" t="s">
        <v>445</v>
      </c>
      <c r="F261" s="248">
        <v>0</v>
      </c>
      <c r="G261" s="247"/>
      <c r="H261" s="247"/>
      <c r="I261" s="247" t="s">
        <v>575</v>
      </c>
      <c r="S261" s="247"/>
      <c r="T261" s="249"/>
      <c r="U261" s="247"/>
      <c r="Y261" s="189" t="s">
        <v>1201</v>
      </c>
      <c r="Z261" s="247" t="s">
        <v>1201</v>
      </c>
    </row>
    <row r="262" spans="1:26" x14ac:dyDescent="0.3">
      <c r="A262" s="189">
        <v>213143</v>
      </c>
      <c r="B262" s="247" t="s">
        <v>2933</v>
      </c>
      <c r="C262" s="247" t="s">
        <v>508</v>
      </c>
      <c r="D262" s="247" t="s">
        <v>275</v>
      </c>
      <c r="E262" s="247" t="s">
        <v>445</v>
      </c>
      <c r="F262" s="248">
        <v>0</v>
      </c>
      <c r="G262" s="247"/>
      <c r="H262" s="247"/>
      <c r="I262" s="247" t="s">
        <v>575</v>
      </c>
      <c r="S262" s="247"/>
      <c r="T262" s="249"/>
      <c r="U262" s="247"/>
      <c r="Y262" s="189" t="s">
        <v>1201</v>
      </c>
      <c r="Z262" s="247" t="s">
        <v>1201</v>
      </c>
    </row>
    <row r="263" spans="1:26" x14ac:dyDescent="0.3">
      <c r="A263" s="189">
        <v>213147</v>
      </c>
      <c r="B263" s="247" t="s">
        <v>1783</v>
      </c>
      <c r="C263" s="247" t="s">
        <v>68</v>
      </c>
      <c r="D263" s="247" t="s">
        <v>291</v>
      </c>
      <c r="E263" s="247" t="s">
        <v>445</v>
      </c>
      <c r="F263" s="248">
        <v>34352</v>
      </c>
      <c r="G263" s="247" t="s">
        <v>422</v>
      </c>
      <c r="H263" s="247" t="s">
        <v>447</v>
      </c>
      <c r="I263" s="247" t="s">
        <v>575</v>
      </c>
      <c r="S263" s="247"/>
      <c r="T263" s="249"/>
      <c r="U263" s="247"/>
      <c r="W263" s="189" t="s">
        <v>1201</v>
      </c>
      <c r="X263" s="189" t="s">
        <v>1201</v>
      </c>
      <c r="Y263" s="189" t="s">
        <v>1201</v>
      </c>
      <c r="Z263" s="247" t="s">
        <v>1201</v>
      </c>
    </row>
    <row r="264" spans="1:26" x14ac:dyDescent="0.3">
      <c r="A264" s="189">
        <v>213155</v>
      </c>
      <c r="B264" s="247" t="s">
        <v>1784</v>
      </c>
      <c r="C264" s="247" t="s">
        <v>197</v>
      </c>
      <c r="D264" s="247" t="s">
        <v>1785</v>
      </c>
      <c r="E264" s="247" t="s">
        <v>445</v>
      </c>
      <c r="F264" s="248">
        <v>35670</v>
      </c>
      <c r="G264" s="247" t="s">
        <v>1005</v>
      </c>
      <c r="H264" s="247" t="s">
        <v>447</v>
      </c>
      <c r="I264" s="247" t="s">
        <v>575</v>
      </c>
      <c r="S264" s="247"/>
      <c r="T264" s="249"/>
      <c r="U264" s="247"/>
      <c r="Y264" s="189" t="s">
        <v>1201</v>
      </c>
      <c r="Z264" s="247" t="s">
        <v>1201</v>
      </c>
    </row>
    <row r="265" spans="1:26" x14ac:dyDescent="0.3">
      <c r="A265" s="189">
        <v>213156</v>
      </c>
      <c r="B265" s="247" t="s">
        <v>1786</v>
      </c>
      <c r="C265" s="247" t="s">
        <v>116</v>
      </c>
      <c r="D265" s="247" t="s">
        <v>365</v>
      </c>
      <c r="E265" s="247" t="s">
        <v>445</v>
      </c>
      <c r="F265" s="248">
        <v>25350</v>
      </c>
      <c r="G265" s="247" t="s">
        <v>442</v>
      </c>
      <c r="H265" s="247" t="s">
        <v>447</v>
      </c>
      <c r="I265" s="247" t="s">
        <v>575</v>
      </c>
      <c r="S265" s="247"/>
      <c r="T265" s="249"/>
      <c r="U265" s="247"/>
      <c r="W265" s="189" t="s">
        <v>1201</v>
      </c>
      <c r="X265" s="189" t="s">
        <v>1201</v>
      </c>
      <c r="Y265" s="189" t="s">
        <v>1201</v>
      </c>
      <c r="Z265" s="247" t="s">
        <v>1201</v>
      </c>
    </row>
    <row r="266" spans="1:26" x14ac:dyDescent="0.3">
      <c r="A266" s="189">
        <v>213157</v>
      </c>
      <c r="B266" s="247" t="s">
        <v>1787</v>
      </c>
      <c r="C266" s="247" t="s">
        <v>187</v>
      </c>
      <c r="D266" s="247" t="s">
        <v>823</v>
      </c>
      <c r="E266" s="247" t="s">
        <v>445</v>
      </c>
      <c r="F266" s="248">
        <v>35796</v>
      </c>
      <c r="G266" s="247" t="s">
        <v>422</v>
      </c>
      <c r="H266" s="247" t="s">
        <v>447</v>
      </c>
      <c r="I266" s="247" t="s">
        <v>575</v>
      </c>
      <c r="S266" s="247"/>
      <c r="T266" s="249"/>
      <c r="U266" s="247"/>
      <c r="X266" s="189" t="s">
        <v>1201</v>
      </c>
      <c r="Y266" s="189" t="s">
        <v>1201</v>
      </c>
      <c r="Z266" s="247" t="s">
        <v>1201</v>
      </c>
    </row>
    <row r="267" spans="1:26" x14ac:dyDescent="0.3">
      <c r="A267" s="189">
        <v>213158</v>
      </c>
      <c r="B267" s="247" t="s">
        <v>1788</v>
      </c>
      <c r="C267" s="247" t="s">
        <v>65</v>
      </c>
      <c r="D267" s="247" t="s">
        <v>873</v>
      </c>
      <c r="E267" s="247" t="s">
        <v>445</v>
      </c>
      <c r="F267" s="248">
        <v>36162</v>
      </c>
      <c r="G267" s="247" t="s">
        <v>1063</v>
      </c>
      <c r="H267" s="247" t="s">
        <v>447</v>
      </c>
      <c r="I267" s="247" t="s">
        <v>575</v>
      </c>
      <c r="S267" s="247"/>
      <c r="T267" s="249"/>
      <c r="U267" s="247"/>
      <c r="Y267" s="189" t="s">
        <v>1201</v>
      </c>
      <c r="Z267" s="247" t="s">
        <v>1201</v>
      </c>
    </row>
    <row r="268" spans="1:26" x14ac:dyDescent="0.3">
      <c r="A268" s="189">
        <v>213159</v>
      </c>
      <c r="B268" s="247" t="s">
        <v>1789</v>
      </c>
      <c r="C268" s="247" t="s">
        <v>124</v>
      </c>
      <c r="D268" s="247" t="s">
        <v>1790</v>
      </c>
      <c r="E268" s="247" t="s">
        <v>445</v>
      </c>
      <c r="F268" s="248">
        <v>31809</v>
      </c>
      <c r="G268" s="247" t="s">
        <v>1019</v>
      </c>
      <c r="H268" s="247" t="s">
        <v>447</v>
      </c>
      <c r="I268" s="247" t="s">
        <v>575</v>
      </c>
      <c r="S268" s="247"/>
      <c r="T268" s="249"/>
      <c r="U268" s="247"/>
      <c r="W268" s="189" t="s">
        <v>1201</v>
      </c>
      <c r="X268" s="189" t="s">
        <v>1201</v>
      </c>
      <c r="Y268" s="189" t="s">
        <v>1201</v>
      </c>
      <c r="Z268" s="247" t="s">
        <v>1201</v>
      </c>
    </row>
    <row r="269" spans="1:26" x14ac:dyDescent="0.3">
      <c r="A269" s="189">
        <v>213160</v>
      </c>
      <c r="B269" s="247" t="s">
        <v>2934</v>
      </c>
      <c r="C269" s="247" t="s">
        <v>81</v>
      </c>
      <c r="D269" s="247" t="s">
        <v>523</v>
      </c>
      <c r="E269" s="247" t="s">
        <v>445</v>
      </c>
      <c r="F269" s="248">
        <v>0</v>
      </c>
      <c r="G269" s="247"/>
      <c r="H269" s="247"/>
      <c r="I269" s="247" t="s">
        <v>575</v>
      </c>
      <c r="S269" s="247"/>
      <c r="T269" s="249"/>
      <c r="U269" s="247"/>
      <c r="Y269" s="189" t="s">
        <v>1201</v>
      </c>
      <c r="Z269" s="247" t="s">
        <v>1201</v>
      </c>
    </row>
    <row r="270" spans="1:26" x14ac:dyDescent="0.3">
      <c r="A270" s="189">
        <v>213161</v>
      </c>
      <c r="B270" s="247" t="s">
        <v>1791</v>
      </c>
      <c r="C270" s="247" t="s">
        <v>898</v>
      </c>
      <c r="D270" s="247" t="s">
        <v>1792</v>
      </c>
      <c r="E270" s="247" t="s">
        <v>445</v>
      </c>
      <c r="F270" s="248">
        <v>34705</v>
      </c>
      <c r="G270" s="247" t="s">
        <v>422</v>
      </c>
      <c r="H270" s="247" t="s">
        <v>1177</v>
      </c>
      <c r="I270" s="247" t="s">
        <v>575</v>
      </c>
      <c r="S270" s="247"/>
      <c r="T270" s="249"/>
      <c r="U270" s="247"/>
      <c r="V270" s="189" t="s">
        <v>1201</v>
      </c>
      <c r="Y270" s="189" t="s">
        <v>1201</v>
      </c>
      <c r="Z270" s="247" t="s">
        <v>1201</v>
      </c>
    </row>
    <row r="271" spans="1:26" x14ac:dyDescent="0.3">
      <c r="A271" s="189">
        <v>213163</v>
      </c>
      <c r="B271" s="247" t="s">
        <v>1793</v>
      </c>
      <c r="C271" s="247" t="s">
        <v>497</v>
      </c>
      <c r="D271" s="247" t="s">
        <v>271</v>
      </c>
      <c r="E271" s="247" t="s">
        <v>445</v>
      </c>
      <c r="F271" s="248">
        <v>35597</v>
      </c>
      <c r="G271" s="247" t="s">
        <v>422</v>
      </c>
      <c r="H271" s="247" t="s">
        <v>447</v>
      </c>
      <c r="I271" s="247" t="s">
        <v>575</v>
      </c>
      <c r="S271" s="247"/>
      <c r="T271" s="249"/>
      <c r="U271" s="247"/>
      <c r="W271" s="189" t="s">
        <v>1201</v>
      </c>
      <c r="X271" s="189" t="s">
        <v>1201</v>
      </c>
      <c r="Y271" s="189" t="s">
        <v>1201</v>
      </c>
      <c r="Z271" s="247" t="s">
        <v>1201</v>
      </c>
    </row>
    <row r="272" spans="1:26" x14ac:dyDescent="0.3">
      <c r="A272" s="189">
        <v>213166</v>
      </c>
      <c r="B272" s="247" t="s">
        <v>759</v>
      </c>
      <c r="C272" s="247" t="s">
        <v>77</v>
      </c>
      <c r="D272" s="247" t="s">
        <v>1794</v>
      </c>
      <c r="E272" s="247" t="s">
        <v>445</v>
      </c>
      <c r="F272" s="248">
        <v>36192</v>
      </c>
      <c r="G272" s="247" t="s">
        <v>929</v>
      </c>
      <c r="H272" s="247" t="s">
        <v>447</v>
      </c>
      <c r="I272" s="247" t="s">
        <v>575</v>
      </c>
      <c r="S272" s="247"/>
      <c r="T272" s="249"/>
      <c r="U272" s="247"/>
      <c r="W272" s="189" t="s">
        <v>1201</v>
      </c>
      <c r="X272" s="189" t="s">
        <v>1201</v>
      </c>
      <c r="Y272" s="189" t="s">
        <v>1201</v>
      </c>
      <c r="Z272" s="247" t="s">
        <v>1201</v>
      </c>
    </row>
    <row r="273" spans="1:26" x14ac:dyDescent="0.3">
      <c r="A273" s="189">
        <v>213167</v>
      </c>
      <c r="B273" s="247" t="s">
        <v>1795</v>
      </c>
      <c r="C273" s="247" t="s">
        <v>197</v>
      </c>
      <c r="D273" s="247" t="s">
        <v>209</v>
      </c>
      <c r="E273" s="247" t="s">
        <v>446</v>
      </c>
      <c r="F273" s="248">
        <v>34012</v>
      </c>
      <c r="G273" s="247" t="s">
        <v>1064</v>
      </c>
      <c r="H273" s="247" t="s">
        <v>447</v>
      </c>
      <c r="I273" s="247" t="s">
        <v>575</v>
      </c>
      <c r="S273" s="247"/>
      <c r="T273" s="249"/>
      <c r="U273" s="247"/>
      <c r="W273" s="189" t="s">
        <v>1201</v>
      </c>
      <c r="X273" s="189" t="s">
        <v>1201</v>
      </c>
      <c r="Y273" s="189" t="s">
        <v>1201</v>
      </c>
      <c r="Z273" s="247" t="s">
        <v>1201</v>
      </c>
    </row>
    <row r="274" spans="1:26" x14ac:dyDescent="0.3">
      <c r="A274" s="189">
        <v>213168</v>
      </c>
      <c r="B274" s="247" t="s">
        <v>3067</v>
      </c>
      <c r="C274" s="247" t="s">
        <v>95</v>
      </c>
      <c r="D274" s="247" t="s">
        <v>320</v>
      </c>
      <c r="E274" s="247" t="s">
        <v>445</v>
      </c>
      <c r="F274" s="248">
        <v>32680</v>
      </c>
      <c r="G274" s="247" t="s">
        <v>422</v>
      </c>
      <c r="H274" s="247" t="s">
        <v>447</v>
      </c>
      <c r="I274" s="247" t="s">
        <v>575</v>
      </c>
      <c r="S274" s="247"/>
      <c r="T274" s="249"/>
      <c r="U274" s="247"/>
      <c r="Z274" s="247" t="s">
        <v>1201</v>
      </c>
    </row>
    <row r="275" spans="1:26" x14ac:dyDescent="0.3">
      <c r="A275" s="189">
        <v>213169</v>
      </c>
      <c r="B275" s="247" t="s">
        <v>1796</v>
      </c>
      <c r="C275" s="247" t="s">
        <v>68</v>
      </c>
      <c r="D275" s="247" t="s">
        <v>273</v>
      </c>
      <c r="E275" s="247" t="s">
        <v>445</v>
      </c>
      <c r="F275" s="248">
        <v>35069</v>
      </c>
      <c r="G275" s="247" t="s">
        <v>422</v>
      </c>
      <c r="H275" s="247" t="s">
        <v>447</v>
      </c>
      <c r="I275" s="247" t="s">
        <v>575</v>
      </c>
      <c r="S275" s="247"/>
      <c r="T275" s="249"/>
      <c r="U275" s="247"/>
      <c r="W275" s="189" t="s">
        <v>1201</v>
      </c>
      <c r="X275" s="189" t="s">
        <v>1201</v>
      </c>
      <c r="Y275" s="189" t="s">
        <v>1201</v>
      </c>
      <c r="Z275" s="247" t="s">
        <v>1201</v>
      </c>
    </row>
    <row r="276" spans="1:26" x14ac:dyDescent="0.3">
      <c r="A276" s="189">
        <v>213175</v>
      </c>
      <c r="B276" s="247" t="s">
        <v>1797</v>
      </c>
      <c r="C276" s="247" t="s">
        <v>675</v>
      </c>
      <c r="D276" s="247" t="s">
        <v>275</v>
      </c>
      <c r="E276" s="247" t="s">
        <v>446</v>
      </c>
      <c r="F276" s="248">
        <v>34700</v>
      </c>
      <c r="G276" s="247" t="s">
        <v>440</v>
      </c>
      <c r="H276" s="247" t="s">
        <v>447</v>
      </c>
      <c r="I276" s="247" t="s">
        <v>575</v>
      </c>
      <c r="S276" s="247"/>
      <c r="T276" s="249"/>
      <c r="U276" s="247"/>
      <c r="X276" s="189" t="s">
        <v>1201</v>
      </c>
      <c r="Y276" s="189" t="s">
        <v>1201</v>
      </c>
      <c r="Z276" s="247" t="s">
        <v>1201</v>
      </c>
    </row>
    <row r="277" spans="1:26" x14ac:dyDescent="0.3">
      <c r="A277" s="189">
        <v>213180</v>
      </c>
      <c r="B277" s="247" t="s">
        <v>1798</v>
      </c>
      <c r="C277" s="247" t="s">
        <v>74</v>
      </c>
      <c r="D277" s="247" t="s">
        <v>319</v>
      </c>
      <c r="E277" s="247" t="s">
        <v>445</v>
      </c>
      <c r="F277" s="248">
        <v>25948</v>
      </c>
      <c r="G277" s="247" t="s">
        <v>422</v>
      </c>
      <c r="H277" s="247" t="s">
        <v>447</v>
      </c>
      <c r="I277" s="247" t="s">
        <v>575</v>
      </c>
      <c r="S277" s="247"/>
      <c r="T277" s="249"/>
      <c r="U277" s="247"/>
      <c r="W277" s="189" t="s">
        <v>1201</v>
      </c>
      <c r="X277" s="189" t="s">
        <v>1201</v>
      </c>
      <c r="Y277" s="189" t="s">
        <v>1201</v>
      </c>
      <c r="Z277" s="247" t="s">
        <v>1201</v>
      </c>
    </row>
    <row r="278" spans="1:26" x14ac:dyDescent="0.3">
      <c r="A278" s="189">
        <v>213191</v>
      </c>
      <c r="B278" s="247" t="s">
        <v>861</v>
      </c>
      <c r="C278" s="247" t="s">
        <v>124</v>
      </c>
      <c r="D278" s="247" t="s">
        <v>1799</v>
      </c>
      <c r="E278" s="247" t="s">
        <v>446</v>
      </c>
      <c r="F278" s="248">
        <v>33248</v>
      </c>
      <c r="G278" s="247" t="s">
        <v>982</v>
      </c>
      <c r="H278" s="247" t="s">
        <v>447</v>
      </c>
      <c r="I278" s="247" t="s">
        <v>575</v>
      </c>
      <c r="S278" s="247"/>
      <c r="T278" s="249"/>
      <c r="U278" s="247"/>
      <c r="X278" s="189" t="s">
        <v>1201</v>
      </c>
      <c r="Y278" s="189" t="s">
        <v>1201</v>
      </c>
      <c r="Z278" s="247" t="s">
        <v>1201</v>
      </c>
    </row>
    <row r="279" spans="1:26" x14ac:dyDescent="0.3">
      <c r="A279" s="189">
        <v>213192</v>
      </c>
      <c r="B279" s="247" t="s">
        <v>1800</v>
      </c>
      <c r="C279" s="247" t="s">
        <v>71</v>
      </c>
      <c r="D279" s="247" t="s">
        <v>220</v>
      </c>
      <c r="E279" s="247" t="s">
        <v>446</v>
      </c>
      <c r="F279" s="248">
        <v>36100</v>
      </c>
      <c r="G279" s="247" t="s">
        <v>443</v>
      </c>
      <c r="H279" s="247" t="s">
        <v>447</v>
      </c>
      <c r="I279" s="247" t="s">
        <v>575</v>
      </c>
      <c r="S279" s="247"/>
      <c r="T279" s="249"/>
      <c r="U279" s="247"/>
      <c r="Y279" s="189" t="s">
        <v>1201</v>
      </c>
      <c r="Z279" s="247" t="s">
        <v>1201</v>
      </c>
    </row>
    <row r="280" spans="1:26" x14ac:dyDescent="0.3">
      <c r="A280" s="189">
        <v>213196</v>
      </c>
      <c r="B280" s="247" t="s">
        <v>1801</v>
      </c>
      <c r="C280" s="247" t="s">
        <v>830</v>
      </c>
      <c r="D280" s="247" t="s">
        <v>800</v>
      </c>
      <c r="E280" s="247" t="s">
        <v>446</v>
      </c>
      <c r="F280" s="248">
        <v>35239</v>
      </c>
      <c r="G280" s="247" t="s">
        <v>1031</v>
      </c>
      <c r="H280" s="247" t="s">
        <v>447</v>
      </c>
      <c r="I280" s="247" t="s">
        <v>575</v>
      </c>
      <c r="S280" s="247"/>
      <c r="T280" s="249"/>
      <c r="U280" s="247"/>
      <c r="Y280" s="189" t="s">
        <v>1201</v>
      </c>
      <c r="Z280" s="247" t="s">
        <v>1201</v>
      </c>
    </row>
    <row r="281" spans="1:26" x14ac:dyDescent="0.3">
      <c r="A281" s="189">
        <v>213201</v>
      </c>
      <c r="B281" s="247" t="s">
        <v>2935</v>
      </c>
      <c r="C281" s="247" t="s">
        <v>785</v>
      </c>
      <c r="D281" s="247" t="s">
        <v>317</v>
      </c>
      <c r="E281" s="247" t="s">
        <v>445</v>
      </c>
      <c r="F281" s="248">
        <v>0</v>
      </c>
      <c r="G281" s="247"/>
      <c r="H281" s="247"/>
      <c r="I281" s="247" t="s">
        <v>575</v>
      </c>
      <c r="S281" s="247"/>
      <c r="T281" s="249"/>
      <c r="U281" s="247"/>
      <c r="Y281" s="189" t="s">
        <v>1201</v>
      </c>
      <c r="Z281" s="247" t="s">
        <v>1201</v>
      </c>
    </row>
    <row r="282" spans="1:26" x14ac:dyDescent="0.3">
      <c r="A282" s="189">
        <v>213207</v>
      </c>
      <c r="B282" s="247" t="s">
        <v>1802</v>
      </c>
      <c r="C282" s="247" t="s">
        <v>113</v>
      </c>
      <c r="D282" s="247" t="s">
        <v>123</v>
      </c>
      <c r="E282" s="247" t="s">
        <v>446</v>
      </c>
      <c r="F282" s="248">
        <v>34906</v>
      </c>
      <c r="G282" s="247" t="s">
        <v>1067</v>
      </c>
      <c r="H282" s="247" t="s">
        <v>447</v>
      </c>
      <c r="I282" s="247" t="s">
        <v>575</v>
      </c>
      <c r="S282" s="247"/>
      <c r="T282" s="249"/>
      <c r="U282" s="247"/>
      <c r="Y282" s="189" t="s">
        <v>1201</v>
      </c>
      <c r="Z282" s="247" t="s">
        <v>1201</v>
      </c>
    </row>
    <row r="283" spans="1:26" x14ac:dyDescent="0.3">
      <c r="A283" s="189">
        <v>213208</v>
      </c>
      <c r="B283" s="247" t="s">
        <v>1803</v>
      </c>
      <c r="C283" s="247" t="s">
        <v>113</v>
      </c>
      <c r="D283" s="247" t="s">
        <v>288</v>
      </c>
      <c r="E283" s="247" t="s">
        <v>446</v>
      </c>
      <c r="F283" s="248">
        <v>35825</v>
      </c>
      <c r="G283" s="247" t="s">
        <v>1001</v>
      </c>
      <c r="H283" s="247" t="s">
        <v>447</v>
      </c>
      <c r="I283" s="247" t="s">
        <v>575</v>
      </c>
      <c r="S283" s="247"/>
      <c r="T283" s="249"/>
      <c r="U283" s="247"/>
      <c r="W283" s="189" t="s">
        <v>1201</v>
      </c>
      <c r="X283" s="189" t="s">
        <v>1201</v>
      </c>
      <c r="Y283" s="189" t="s">
        <v>1201</v>
      </c>
      <c r="Z283" s="247" t="s">
        <v>1201</v>
      </c>
    </row>
    <row r="284" spans="1:26" x14ac:dyDescent="0.3">
      <c r="A284" s="189">
        <v>213223</v>
      </c>
      <c r="B284" s="247" t="s">
        <v>1804</v>
      </c>
      <c r="C284" s="247" t="s">
        <v>623</v>
      </c>
      <c r="D284" s="247" t="s">
        <v>252</v>
      </c>
      <c r="E284" s="247" t="s">
        <v>446</v>
      </c>
      <c r="F284" s="248">
        <v>36205</v>
      </c>
      <c r="G284" s="247" t="s">
        <v>422</v>
      </c>
      <c r="H284" s="247" t="s">
        <v>447</v>
      </c>
      <c r="I284" s="247" t="s">
        <v>575</v>
      </c>
      <c r="S284" s="247"/>
      <c r="T284" s="249"/>
      <c r="U284" s="247"/>
      <c r="W284" s="189" t="s">
        <v>1201</v>
      </c>
      <c r="X284" s="189" t="s">
        <v>1201</v>
      </c>
      <c r="Y284" s="189" t="s">
        <v>1201</v>
      </c>
      <c r="Z284" s="247" t="s">
        <v>1201</v>
      </c>
    </row>
    <row r="285" spans="1:26" x14ac:dyDescent="0.3">
      <c r="A285" s="189">
        <v>213227</v>
      </c>
      <c r="B285" s="247" t="s">
        <v>1805</v>
      </c>
      <c r="C285" s="247" t="s">
        <v>71</v>
      </c>
      <c r="D285" s="247" t="s">
        <v>1806</v>
      </c>
      <c r="E285" s="247" t="s">
        <v>446</v>
      </c>
      <c r="F285" s="248">
        <v>29952</v>
      </c>
      <c r="G285" s="247" t="s">
        <v>1059</v>
      </c>
      <c r="H285" s="247" t="s">
        <v>447</v>
      </c>
      <c r="I285" s="247" t="s">
        <v>575</v>
      </c>
      <c r="S285" s="247"/>
      <c r="T285" s="249"/>
      <c r="U285" s="247"/>
      <c r="X285" s="189" t="s">
        <v>1201</v>
      </c>
      <c r="Y285" s="189" t="s">
        <v>1201</v>
      </c>
      <c r="Z285" s="247" t="s">
        <v>1201</v>
      </c>
    </row>
    <row r="286" spans="1:26" x14ac:dyDescent="0.3">
      <c r="A286" s="189">
        <v>213231</v>
      </c>
      <c r="B286" s="247" t="s">
        <v>1807</v>
      </c>
      <c r="C286" s="247" t="s">
        <v>113</v>
      </c>
      <c r="D286" s="247" t="s">
        <v>272</v>
      </c>
      <c r="E286" s="247" t="s">
        <v>446</v>
      </c>
      <c r="F286" s="248">
        <v>34053</v>
      </c>
      <c r="G286" s="247" t="s">
        <v>422</v>
      </c>
      <c r="H286" s="247" t="s">
        <v>447</v>
      </c>
      <c r="I286" s="247" t="s">
        <v>575</v>
      </c>
      <c r="S286" s="247"/>
      <c r="T286" s="249"/>
      <c r="U286" s="247"/>
      <c r="Y286" s="189" t="s">
        <v>1201</v>
      </c>
      <c r="Z286" s="247" t="s">
        <v>1201</v>
      </c>
    </row>
    <row r="287" spans="1:26" x14ac:dyDescent="0.3">
      <c r="A287" s="189">
        <v>213233</v>
      </c>
      <c r="B287" s="247" t="s">
        <v>3684</v>
      </c>
      <c r="C287" s="247" t="s">
        <v>202</v>
      </c>
      <c r="D287" s="247" t="s">
        <v>3685</v>
      </c>
      <c r="E287" s="247" t="s">
        <v>445</v>
      </c>
      <c r="F287" s="248">
        <v>36263</v>
      </c>
      <c r="G287" s="247" t="s">
        <v>451</v>
      </c>
      <c r="H287" s="247" t="s">
        <v>447</v>
      </c>
      <c r="I287" s="247" t="s">
        <v>575</v>
      </c>
      <c r="S287" s="247">
        <v>841</v>
      </c>
      <c r="T287" s="249">
        <v>44424</v>
      </c>
      <c r="U287" s="247">
        <v>14000</v>
      </c>
      <c r="Z287" s="247"/>
    </row>
    <row r="288" spans="1:26" x14ac:dyDescent="0.3">
      <c r="A288" s="189">
        <v>213238</v>
      </c>
      <c r="B288" s="247" t="s">
        <v>1307</v>
      </c>
      <c r="C288" s="247" t="s">
        <v>106</v>
      </c>
      <c r="D288" s="247" t="s">
        <v>3686</v>
      </c>
      <c r="E288" s="247" t="s">
        <v>446</v>
      </c>
      <c r="F288" s="248">
        <v>35799</v>
      </c>
      <c r="G288" s="247" t="s">
        <v>3687</v>
      </c>
      <c r="H288" s="247" t="s">
        <v>447</v>
      </c>
      <c r="I288" s="247" t="s">
        <v>575</v>
      </c>
      <c r="S288" s="247"/>
      <c r="T288" s="249"/>
      <c r="U288" s="247"/>
      <c r="Z288" s="247"/>
    </row>
    <row r="289" spans="1:26" x14ac:dyDescent="0.3">
      <c r="A289" s="189">
        <v>213239</v>
      </c>
      <c r="B289" s="247" t="s">
        <v>2936</v>
      </c>
      <c r="C289" s="247" t="s">
        <v>744</v>
      </c>
      <c r="D289" s="247" t="s">
        <v>268</v>
      </c>
      <c r="E289" s="247" t="s">
        <v>446</v>
      </c>
      <c r="F289" s="248">
        <v>0</v>
      </c>
      <c r="G289" s="247"/>
      <c r="H289" s="247"/>
      <c r="I289" s="247" t="s">
        <v>575</v>
      </c>
      <c r="S289" s="247"/>
      <c r="T289" s="249"/>
      <c r="U289" s="247"/>
      <c r="Y289" s="189" t="s">
        <v>1201</v>
      </c>
      <c r="Z289" s="247" t="s">
        <v>1201</v>
      </c>
    </row>
    <row r="290" spans="1:26" x14ac:dyDescent="0.3">
      <c r="A290" s="189">
        <v>213250</v>
      </c>
      <c r="B290" s="247" t="s">
        <v>1808</v>
      </c>
      <c r="C290" s="247" t="s">
        <v>725</v>
      </c>
      <c r="D290" s="247" t="s">
        <v>726</v>
      </c>
      <c r="E290" s="247" t="s">
        <v>445</v>
      </c>
      <c r="F290" s="248">
        <v>36400</v>
      </c>
      <c r="G290" s="247" t="s">
        <v>1809</v>
      </c>
      <c r="H290" s="247" t="s">
        <v>447</v>
      </c>
      <c r="I290" s="247" t="s">
        <v>575</v>
      </c>
      <c r="S290" s="247"/>
      <c r="T290" s="249"/>
      <c r="U290" s="247"/>
      <c r="X290" s="189" t="s">
        <v>1201</v>
      </c>
      <c r="Y290" s="189" t="s">
        <v>1201</v>
      </c>
      <c r="Z290" s="247" t="s">
        <v>1201</v>
      </c>
    </row>
    <row r="291" spans="1:26" x14ac:dyDescent="0.3">
      <c r="A291" s="189">
        <v>213251</v>
      </c>
      <c r="B291" s="247" t="s">
        <v>3203</v>
      </c>
      <c r="C291" s="247" t="s">
        <v>82</v>
      </c>
      <c r="D291" s="247" t="s">
        <v>527</v>
      </c>
      <c r="E291" s="247" t="s">
        <v>446</v>
      </c>
      <c r="F291" s="248">
        <v>29039</v>
      </c>
      <c r="G291" s="247" t="s">
        <v>981</v>
      </c>
      <c r="H291" s="247" t="s">
        <v>447</v>
      </c>
      <c r="I291" s="247" t="s">
        <v>575</v>
      </c>
      <c r="S291" s="247"/>
      <c r="T291" s="249"/>
      <c r="U291" s="247"/>
      <c r="Z291" s="247" t="s">
        <v>1201</v>
      </c>
    </row>
    <row r="292" spans="1:26" x14ac:dyDescent="0.3">
      <c r="A292" s="189">
        <v>213258</v>
      </c>
      <c r="B292" s="247" t="s">
        <v>1810</v>
      </c>
      <c r="C292" s="247" t="s">
        <v>167</v>
      </c>
      <c r="D292" s="247" t="s">
        <v>348</v>
      </c>
      <c r="E292" s="247" t="s">
        <v>445</v>
      </c>
      <c r="F292" s="248">
        <v>35667</v>
      </c>
      <c r="G292" s="247" t="s">
        <v>1811</v>
      </c>
      <c r="H292" s="247" t="s">
        <v>447</v>
      </c>
      <c r="I292" s="247" t="s">
        <v>575</v>
      </c>
      <c r="S292" s="247"/>
      <c r="T292" s="249"/>
      <c r="U292" s="247"/>
      <c r="W292" s="189" t="s">
        <v>1201</v>
      </c>
      <c r="X292" s="189" t="s">
        <v>1201</v>
      </c>
      <c r="Y292" s="189" t="s">
        <v>1201</v>
      </c>
      <c r="Z292" s="247" t="s">
        <v>1201</v>
      </c>
    </row>
    <row r="293" spans="1:26" x14ac:dyDescent="0.3">
      <c r="A293" s="189">
        <v>213267</v>
      </c>
      <c r="B293" s="247" t="s">
        <v>2937</v>
      </c>
      <c r="C293" s="247" t="s">
        <v>621</v>
      </c>
      <c r="D293" s="247" t="s">
        <v>763</v>
      </c>
      <c r="E293" s="247" t="s">
        <v>446</v>
      </c>
      <c r="F293" s="248">
        <v>0</v>
      </c>
      <c r="G293" s="247"/>
      <c r="H293" s="247"/>
      <c r="I293" s="247" t="s">
        <v>575</v>
      </c>
      <c r="S293" s="247"/>
      <c r="T293" s="249"/>
      <c r="U293" s="247"/>
      <c r="Y293" s="189" t="s">
        <v>1201</v>
      </c>
      <c r="Z293" s="247" t="s">
        <v>1201</v>
      </c>
    </row>
    <row r="294" spans="1:26" x14ac:dyDescent="0.3">
      <c r="A294" s="189">
        <v>213270</v>
      </c>
      <c r="B294" s="247" t="s">
        <v>1812</v>
      </c>
      <c r="C294" s="247" t="s">
        <v>74</v>
      </c>
      <c r="D294" s="247" t="s">
        <v>287</v>
      </c>
      <c r="E294" s="247" t="s">
        <v>445</v>
      </c>
      <c r="F294" s="248">
        <v>35678</v>
      </c>
      <c r="G294" s="247" t="s">
        <v>1813</v>
      </c>
      <c r="H294" s="247" t="s">
        <v>447</v>
      </c>
      <c r="I294" s="247" t="s">
        <v>575</v>
      </c>
      <c r="S294" s="247"/>
      <c r="T294" s="249"/>
      <c r="U294" s="247"/>
      <c r="W294" s="189" t="s">
        <v>1201</v>
      </c>
      <c r="X294" s="189" t="s">
        <v>1201</v>
      </c>
      <c r="Y294" s="189" t="s">
        <v>1201</v>
      </c>
      <c r="Z294" s="247" t="s">
        <v>1201</v>
      </c>
    </row>
    <row r="295" spans="1:26" x14ac:dyDescent="0.3">
      <c r="A295" s="189">
        <v>213279</v>
      </c>
      <c r="B295" s="247" t="s">
        <v>2938</v>
      </c>
      <c r="C295" s="247" t="s">
        <v>204</v>
      </c>
      <c r="D295" s="247" t="s">
        <v>270</v>
      </c>
      <c r="E295" s="247" t="s">
        <v>446</v>
      </c>
      <c r="F295" s="248">
        <v>0</v>
      </c>
      <c r="G295" s="247"/>
      <c r="H295" s="247"/>
      <c r="I295" s="247" t="s">
        <v>575</v>
      </c>
      <c r="S295" s="247"/>
      <c r="T295" s="249"/>
      <c r="U295" s="247"/>
      <c r="Y295" s="189" t="s">
        <v>1201</v>
      </c>
      <c r="Z295" s="247" t="s">
        <v>1201</v>
      </c>
    </row>
    <row r="296" spans="1:26" x14ac:dyDescent="0.3">
      <c r="A296" s="189">
        <v>213294</v>
      </c>
      <c r="B296" s="247" t="s">
        <v>1814</v>
      </c>
      <c r="C296" s="247" t="s">
        <v>1815</v>
      </c>
      <c r="D296" s="247" t="s">
        <v>818</v>
      </c>
      <c r="E296" s="247" t="s">
        <v>446</v>
      </c>
      <c r="F296" s="248">
        <v>32744</v>
      </c>
      <c r="G296" s="247" t="s">
        <v>422</v>
      </c>
      <c r="H296" s="247" t="s">
        <v>447</v>
      </c>
      <c r="I296" s="247" t="s">
        <v>575</v>
      </c>
      <c r="S296" s="247"/>
      <c r="T296" s="249"/>
      <c r="U296" s="247"/>
      <c r="V296" s="189" t="s">
        <v>1201</v>
      </c>
      <c r="X296" s="189" t="s">
        <v>1201</v>
      </c>
      <c r="Y296" s="189" t="s">
        <v>1201</v>
      </c>
      <c r="Z296" s="247" t="s">
        <v>1201</v>
      </c>
    </row>
    <row r="297" spans="1:26" x14ac:dyDescent="0.3">
      <c r="A297" s="189">
        <v>213298</v>
      </c>
      <c r="B297" s="247" t="s">
        <v>1816</v>
      </c>
      <c r="C297" s="247" t="s">
        <v>71</v>
      </c>
      <c r="D297" s="247" t="s">
        <v>523</v>
      </c>
      <c r="E297" s="247" t="s">
        <v>445</v>
      </c>
      <c r="F297" s="248">
        <v>35307</v>
      </c>
      <c r="G297" s="247" t="s">
        <v>914</v>
      </c>
      <c r="H297" s="247" t="s">
        <v>447</v>
      </c>
      <c r="I297" s="247" t="s">
        <v>575</v>
      </c>
      <c r="S297" s="247"/>
      <c r="T297" s="249"/>
      <c r="U297" s="247"/>
      <c r="W297" s="189" t="s">
        <v>1201</v>
      </c>
      <c r="Y297" s="189" t="s">
        <v>1201</v>
      </c>
      <c r="Z297" s="247" t="s">
        <v>1201</v>
      </c>
    </row>
    <row r="298" spans="1:26" x14ac:dyDescent="0.3">
      <c r="A298" s="189">
        <v>213301</v>
      </c>
      <c r="B298" s="247" t="s">
        <v>3037</v>
      </c>
      <c r="C298" s="247" t="s">
        <v>68</v>
      </c>
      <c r="D298" s="247" t="s">
        <v>1382</v>
      </c>
      <c r="E298" s="247" t="s">
        <v>446</v>
      </c>
      <c r="F298" s="248">
        <v>0</v>
      </c>
      <c r="G298" s="247"/>
      <c r="H298" s="247"/>
      <c r="I298" s="247" t="s">
        <v>575</v>
      </c>
      <c r="S298" s="247"/>
      <c r="T298" s="249"/>
      <c r="U298" s="247"/>
      <c r="X298" s="189" t="s">
        <v>1201</v>
      </c>
      <c r="Y298" s="189" t="s">
        <v>1201</v>
      </c>
      <c r="Z298" s="247" t="s">
        <v>1201</v>
      </c>
    </row>
    <row r="299" spans="1:26" x14ac:dyDescent="0.3">
      <c r="A299" s="189">
        <v>213315</v>
      </c>
      <c r="B299" s="247" t="s">
        <v>2939</v>
      </c>
      <c r="C299" s="247" t="s">
        <v>137</v>
      </c>
      <c r="D299" s="247" t="s">
        <v>747</v>
      </c>
      <c r="E299" s="247" t="s">
        <v>446</v>
      </c>
      <c r="F299" s="248">
        <v>0</v>
      </c>
      <c r="G299" s="247"/>
      <c r="H299" s="247"/>
      <c r="I299" s="247" t="s">
        <v>575</v>
      </c>
      <c r="S299" s="247"/>
      <c r="T299" s="249"/>
      <c r="U299" s="247"/>
      <c r="Y299" s="189" t="s">
        <v>1201</v>
      </c>
      <c r="Z299" s="247" t="s">
        <v>1201</v>
      </c>
    </row>
    <row r="300" spans="1:26" x14ac:dyDescent="0.3">
      <c r="A300" s="189">
        <v>213316</v>
      </c>
      <c r="B300" s="247" t="s">
        <v>1308</v>
      </c>
      <c r="C300" s="247" t="s">
        <v>71</v>
      </c>
      <c r="D300" s="247" t="s">
        <v>3688</v>
      </c>
      <c r="E300" s="247" t="s">
        <v>445</v>
      </c>
      <c r="F300" s="248">
        <v>34547</v>
      </c>
      <c r="G300" s="247" t="s">
        <v>3689</v>
      </c>
      <c r="H300" s="247" t="s">
        <v>447</v>
      </c>
      <c r="I300" s="247" t="s">
        <v>575</v>
      </c>
      <c r="S300" s="247"/>
      <c r="T300" s="249"/>
      <c r="U300" s="247"/>
      <c r="Z300" s="247"/>
    </row>
    <row r="301" spans="1:26" x14ac:dyDescent="0.3">
      <c r="A301" s="189">
        <v>213317</v>
      </c>
      <c r="B301" s="247" t="s">
        <v>2940</v>
      </c>
      <c r="C301" s="247" t="s">
        <v>590</v>
      </c>
      <c r="D301" s="247" t="s">
        <v>697</v>
      </c>
      <c r="E301" s="247" t="s">
        <v>446</v>
      </c>
      <c r="F301" s="248">
        <v>0</v>
      </c>
      <c r="G301" s="247"/>
      <c r="H301" s="247"/>
      <c r="I301" s="247" t="s">
        <v>575</v>
      </c>
      <c r="S301" s="247"/>
      <c r="T301" s="249"/>
      <c r="U301" s="247"/>
      <c r="Y301" s="189" t="s">
        <v>1201</v>
      </c>
      <c r="Z301" s="247" t="s">
        <v>1201</v>
      </c>
    </row>
    <row r="302" spans="1:26" x14ac:dyDescent="0.3">
      <c r="A302" s="189">
        <v>213326</v>
      </c>
      <c r="B302" s="247" t="s">
        <v>1817</v>
      </c>
      <c r="C302" s="247" t="s">
        <v>119</v>
      </c>
      <c r="D302" s="247" t="s">
        <v>256</v>
      </c>
      <c r="E302" s="247" t="s">
        <v>446</v>
      </c>
      <c r="F302" s="248">
        <v>34700</v>
      </c>
      <c r="G302" s="247" t="s">
        <v>422</v>
      </c>
      <c r="H302" s="247" t="s">
        <v>447</v>
      </c>
      <c r="I302" s="247" t="s">
        <v>575</v>
      </c>
      <c r="S302" s="247"/>
      <c r="T302" s="249"/>
      <c r="U302" s="247"/>
      <c r="W302" s="189" t="s">
        <v>1201</v>
      </c>
      <c r="X302" s="189" t="s">
        <v>1201</v>
      </c>
      <c r="Y302" s="189" t="s">
        <v>1201</v>
      </c>
      <c r="Z302" s="247" t="s">
        <v>1201</v>
      </c>
    </row>
    <row r="303" spans="1:26" x14ac:dyDescent="0.3">
      <c r="A303" s="189">
        <v>213330</v>
      </c>
      <c r="B303" s="247" t="s">
        <v>1818</v>
      </c>
      <c r="C303" s="247" t="s">
        <v>129</v>
      </c>
      <c r="D303" s="247" t="s">
        <v>284</v>
      </c>
      <c r="E303" s="247" t="s">
        <v>445</v>
      </c>
      <c r="F303" s="248">
        <v>35980</v>
      </c>
      <c r="G303" s="247" t="s">
        <v>439</v>
      </c>
      <c r="H303" s="247" t="s">
        <v>447</v>
      </c>
      <c r="I303" s="247" t="s">
        <v>575</v>
      </c>
      <c r="S303" s="247"/>
      <c r="T303" s="249"/>
      <c r="U303" s="247"/>
      <c r="W303" s="189" t="s">
        <v>1201</v>
      </c>
      <c r="X303" s="189" t="s">
        <v>1201</v>
      </c>
      <c r="Y303" s="189" t="s">
        <v>1201</v>
      </c>
      <c r="Z303" s="247" t="s">
        <v>1201</v>
      </c>
    </row>
    <row r="304" spans="1:26" x14ac:dyDescent="0.3">
      <c r="A304" s="189">
        <v>213331</v>
      </c>
      <c r="B304" s="247" t="s">
        <v>1819</v>
      </c>
      <c r="C304" s="247" t="s">
        <v>74</v>
      </c>
      <c r="D304" s="247" t="s">
        <v>1820</v>
      </c>
      <c r="E304" s="247" t="s">
        <v>445</v>
      </c>
      <c r="F304" s="248">
        <v>35528</v>
      </c>
      <c r="G304" s="247" t="s">
        <v>439</v>
      </c>
      <c r="H304" s="247" t="s">
        <v>447</v>
      </c>
      <c r="I304" s="247" t="s">
        <v>575</v>
      </c>
      <c r="S304" s="247"/>
      <c r="T304" s="249"/>
      <c r="U304" s="247"/>
      <c r="Y304" s="189" t="s">
        <v>1201</v>
      </c>
      <c r="Z304" s="247" t="s">
        <v>1201</v>
      </c>
    </row>
    <row r="305" spans="1:26" x14ac:dyDescent="0.3">
      <c r="A305" s="189">
        <v>213332</v>
      </c>
      <c r="B305" s="247" t="s">
        <v>1821</v>
      </c>
      <c r="C305" s="247" t="s">
        <v>101</v>
      </c>
      <c r="D305" s="247" t="s">
        <v>284</v>
      </c>
      <c r="E305" s="247" t="s">
        <v>446</v>
      </c>
      <c r="F305" s="248">
        <v>33604</v>
      </c>
      <c r="G305" s="247" t="s">
        <v>422</v>
      </c>
      <c r="H305" s="247" t="s">
        <v>447</v>
      </c>
      <c r="I305" s="247" t="s">
        <v>575</v>
      </c>
      <c r="S305" s="247"/>
      <c r="T305" s="249"/>
      <c r="U305" s="247"/>
      <c r="X305" s="189" t="s">
        <v>1201</v>
      </c>
      <c r="Y305" s="189" t="s">
        <v>1201</v>
      </c>
      <c r="Z305" s="247" t="s">
        <v>1201</v>
      </c>
    </row>
    <row r="306" spans="1:26" x14ac:dyDescent="0.3">
      <c r="A306" s="189">
        <v>213333</v>
      </c>
      <c r="B306" s="247" t="s">
        <v>1822</v>
      </c>
      <c r="C306" s="247" t="s">
        <v>126</v>
      </c>
      <c r="D306" s="247" t="s">
        <v>693</v>
      </c>
      <c r="E306" s="247" t="s">
        <v>446</v>
      </c>
      <c r="F306" s="248">
        <v>34984</v>
      </c>
      <c r="G306" s="247" t="s">
        <v>432</v>
      </c>
      <c r="H306" s="247" t="s">
        <v>447</v>
      </c>
      <c r="I306" s="247" t="s">
        <v>575</v>
      </c>
      <c r="S306" s="247"/>
      <c r="T306" s="249"/>
      <c r="U306" s="247"/>
      <c r="X306" s="189" t="s">
        <v>1201</v>
      </c>
      <c r="Y306" s="189" t="s">
        <v>1201</v>
      </c>
      <c r="Z306" s="247" t="s">
        <v>1201</v>
      </c>
    </row>
    <row r="307" spans="1:26" x14ac:dyDescent="0.3">
      <c r="A307" s="189">
        <v>213339</v>
      </c>
      <c r="B307" s="247" t="s">
        <v>1823</v>
      </c>
      <c r="C307" s="247" t="s">
        <v>631</v>
      </c>
      <c r="D307" s="247" t="s">
        <v>1824</v>
      </c>
      <c r="E307" s="247" t="s">
        <v>445</v>
      </c>
      <c r="F307" s="248">
        <v>32042</v>
      </c>
      <c r="G307" s="247" t="s">
        <v>972</v>
      </c>
      <c r="H307" s="247" t="s">
        <v>447</v>
      </c>
      <c r="I307" s="247" t="s">
        <v>575</v>
      </c>
      <c r="S307" s="247"/>
      <c r="T307" s="249"/>
      <c r="U307" s="247"/>
      <c r="W307" s="189" t="s">
        <v>1201</v>
      </c>
      <c r="X307" s="189" t="s">
        <v>1201</v>
      </c>
      <c r="Y307" s="189" t="s">
        <v>1201</v>
      </c>
      <c r="Z307" s="247" t="s">
        <v>1201</v>
      </c>
    </row>
    <row r="308" spans="1:26" x14ac:dyDescent="0.3">
      <c r="A308" s="189">
        <v>213342</v>
      </c>
      <c r="B308" s="247" t="s">
        <v>2941</v>
      </c>
      <c r="C308" s="247" t="s">
        <v>2942</v>
      </c>
      <c r="D308" s="247" t="s">
        <v>325</v>
      </c>
      <c r="E308" s="247" t="s">
        <v>446</v>
      </c>
      <c r="F308" s="248">
        <v>0</v>
      </c>
      <c r="G308" s="247"/>
      <c r="H308" s="247"/>
      <c r="I308" s="247" t="s">
        <v>575</v>
      </c>
      <c r="S308" s="247"/>
      <c r="T308" s="249"/>
      <c r="U308" s="247"/>
      <c r="Y308" s="189" t="s">
        <v>1201</v>
      </c>
      <c r="Z308" s="247" t="s">
        <v>1201</v>
      </c>
    </row>
    <row r="309" spans="1:26" x14ac:dyDescent="0.3">
      <c r="A309" s="189">
        <v>213346</v>
      </c>
      <c r="B309" s="247" t="s">
        <v>1350</v>
      </c>
      <c r="C309" s="247" t="s">
        <v>178</v>
      </c>
      <c r="D309" s="247" t="s">
        <v>254</v>
      </c>
      <c r="E309" s="247" t="s">
        <v>446</v>
      </c>
      <c r="F309" s="248">
        <v>35065</v>
      </c>
      <c r="G309" s="247" t="s">
        <v>422</v>
      </c>
      <c r="H309" s="247" t="s">
        <v>1740</v>
      </c>
      <c r="I309" s="247" t="s">
        <v>575</v>
      </c>
      <c r="S309" s="247"/>
      <c r="T309" s="249"/>
      <c r="U309" s="247"/>
      <c r="V309" s="189" t="s">
        <v>1201</v>
      </c>
      <c r="X309" s="189" t="s">
        <v>1201</v>
      </c>
      <c r="Y309" s="189" t="s">
        <v>1201</v>
      </c>
      <c r="Z309" s="247" t="s">
        <v>1201</v>
      </c>
    </row>
    <row r="310" spans="1:26" x14ac:dyDescent="0.3">
      <c r="A310" s="189">
        <v>213350</v>
      </c>
      <c r="B310" s="247" t="s">
        <v>1825</v>
      </c>
      <c r="C310" s="247" t="s">
        <v>1826</v>
      </c>
      <c r="D310" s="247" t="s">
        <v>276</v>
      </c>
      <c r="E310" s="247" t="s">
        <v>446</v>
      </c>
      <c r="F310" s="248">
        <v>35825</v>
      </c>
      <c r="G310" s="247" t="s">
        <v>442</v>
      </c>
      <c r="H310" s="247" t="s">
        <v>447</v>
      </c>
      <c r="I310" s="247" t="s">
        <v>575</v>
      </c>
      <c r="S310" s="247"/>
      <c r="T310" s="249"/>
      <c r="U310" s="247"/>
      <c r="V310" s="189" t="s">
        <v>1201</v>
      </c>
      <c r="X310" s="189" t="s">
        <v>1201</v>
      </c>
      <c r="Y310" s="189" t="s">
        <v>1201</v>
      </c>
      <c r="Z310" s="247" t="s">
        <v>1201</v>
      </c>
    </row>
    <row r="311" spans="1:26" x14ac:dyDescent="0.3">
      <c r="A311" s="189">
        <v>213356</v>
      </c>
      <c r="B311" s="247" t="s">
        <v>1446</v>
      </c>
      <c r="C311" s="247" t="s">
        <v>113</v>
      </c>
      <c r="D311" s="247" t="s">
        <v>252</v>
      </c>
      <c r="E311" s="247" t="s">
        <v>446</v>
      </c>
      <c r="F311" s="248">
        <v>32876</v>
      </c>
      <c r="G311" s="247" t="s">
        <v>975</v>
      </c>
      <c r="H311" s="247" t="s">
        <v>447</v>
      </c>
      <c r="I311" s="247" t="s">
        <v>575</v>
      </c>
      <c r="S311" s="247"/>
      <c r="T311" s="249"/>
      <c r="U311" s="247"/>
      <c r="X311" s="189" t="s">
        <v>1201</v>
      </c>
      <c r="Y311" s="189" t="s">
        <v>1201</v>
      </c>
      <c r="Z311" s="247" t="s">
        <v>1201</v>
      </c>
    </row>
    <row r="312" spans="1:26" x14ac:dyDescent="0.3">
      <c r="A312" s="189">
        <v>213361</v>
      </c>
      <c r="B312" s="247" t="s">
        <v>2943</v>
      </c>
      <c r="C312" s="247" t="s">
        <v>2944</v>
      </c>
      <c r="D312" s="247" t="s">
        <v>778</v>
      </c>
      <c r="E312" s="247" t="s">
        <v>446</v>
      </c>
      <c r="F312" s="248">
        <v>0</v>
      </c>
      <c r="G312" s="247"/>
      <c r="H312" s="247"/>
      <c r="I312" s="247" t="s">
        <v>575</v>
      </c>
      <c r="S312" s="247"/>
      <c r="T312" s="249"/>
      <c r="U312" s="247"/>
      <c r="Y312" s="189" t="s">
        <v>1201</v>
      </c>
      <c r="Z312" s="247" t="s">
        <v>1201</v>
      </c>
    </row>
    <row r="313" spans="1:26" x14ac:dyDescent="0.3">
      <c r="A313" s="189">
        <v>213363</v>
      </c>
      <c r="B313" s="247" t="s">
        <v>2945</v>
      </c>
      <c r="C313" s="247" t="s">
        <v>216</v>
      </c>
      <c r="D313" s="247" t="s">
        <v>385</v>
      </c>
      <c r="E313" s="247" t="s">
        <v>446</v>
      </c>
      <c r="F313" s="248">
        <v>0</v>
      </c>
      <c r="G313" s="247"/>
      <c r="H313" s="247"/>
      <c r="I313" s="247" t="s">
        <v>575</v>
      </c>
      <c r="S313" s="247"/>
      <c r="T313" s="249"/>
      <c r="U313" s="247"/>
      <c r="Y313" s="189" t="s">
        <v>1201</v>
      </c>
      <c r="Z313" s="247" t="s">
        <v>1201</v>
      </c>
    </row>
    <row r="314" spans="1:26" x14ac:dyDescent="0.3">
      <c r="A314" s="189">
        <v>213368</v>
      </c>
      <c r="B314" s="247" t="s">
        <v>1827</v>
      </c>
      <c r="C314" s="247" t="s">
        <v>103</v>
      </c>
      <c r="D314" s="247" t="s">
        <v>858</v>
      </c>
      <c r="E314" s="247" t="s">
        <v>445</v>
      </c>
      <c r="F314" s="248">
        <v>34918</v>
      </c>
      <c r="G314" s="247" t="s">
        <v>983</v>
      </c>
      <c r="H314" s="247" t="s">
        <v>447</v>
      </c>
      <c r="I314" s="247" t="s">
        <v>575</v>
      </c>
      <c r="S314" s="247"/>
      <c r="T314" s="249"/>
      <c r="U314" s="247"/>
      <c r="W314" s="189" t="s">
        <v>1201</v>
      </c>
      <c r="X314" s="189" t="s">
        <v>1201</v>
      </c>
      <c r="Y314" s="189" t="s">
        <v>1201</v>
      </c>
      <c r="Z314" s="247" t="s">
        <v>1201</v>
      </c>
    </row>
    <row r="315" spans="1:26" x14ac:dyDescent="0.3">
      <c r="A315" s="189">
        <v>213371</v>
      </c>
      <c r="B315" s="247" t="s">
        <v>2946</v>
      </c>
      <c r="C315" s="247" t="s">
        <v>71</v>
      </c>
      <c r="D315" s="247" t="s">
        <v>326</v>
      </c>
      <c r="E315" s="247" t="s">
        <v>445</v>
      </c>
      <c r="F315" s="248">
        <v>0</v>
      </c>
      <c r="G315" s="247"/>
      <c r="H315" s="247"/>
      <c r="I315" s="247" t="s">
        <v>575</v>
      </c>
      <c r="S315" s="247"/>
      <c r="T315" s="249"/>
      <c r="U315" s="247"/>
      <c r="Y315" s="189" t="s">
        <v>1201</v>
      </c>
      <c r="Z315" s="247" t="s">
        <v>1201</v>
      </c>
    </row>
    <row r="316" spans="1:26" x14ac:dyDescent="0.3">
      <c r="A316" s="189">
        <v>213383</v>
      </c>
      <c r="B316" s="247" t="s">
        <v>2947</v>
      </c>
      <c r="C316" s="247" t="s">
        <v>132</v>
      </c>
      <c r="D316" s="247" t="s">
        <v>737</v>
      </c>
      <c r="E316" s="247" t="s">
        <v>446</v>
      </c>
      <c r="F316" s="248">
        <v>0</v>
      </c>
      <c r="G316" s="247"/>
      <c r="H316" s="247"/>
      <c r="I316" s="247" t="s">
        <v>575</v>
      </c>
      <c r="S316" s="247"/>
      <c r="T316" s="249"/>
      <c r="U316" s="247"/>
      <c r="Y316" s="189" t="s">
        <v>1201</v>
      </c>
      <c r="Z316" s="247" t="s">
        <v>1201</v>
      </c>
    </row>
    <row r="317" spans="1:26" x14ac:dyDescent="0.3">
      <c r="A317" s="189">
        <v>213385</v>
      </c>
      <c r="B317" s="247" t="s">
        <v>1828</v>
      </c>
      <c r="C317" s="247" t="s">
        <v>117</v>
      </c>
      <c r="D317" s="247" t="s">
        <v>280</v>
      </c>
      <c r="E317" s="247" t="s">
        <v>445</v>
      </c>
      <c r="F317" s="248">
        <v>36304</v>
      </c>
      <c r="G317" s="247" t="s">
        <v>422</v>
      </c>
      <c r="H317" s="247" t="s">
        <v>447</v>
      </c>
      <c r="I317" s="247" t="s">
        <v>575</v>
      </c>
      <c r="S317" s="247"/>
      <c r="T317" s="249"/>
      <c r="U317" s="247"/>
      <c r="V317" s="189" t="s">
        <v>1201</v>
      </c>
      <c r="W317" s="189" t="s">
        <v>1201</v>
      </c>
      <c r="Y317" s="189" t="s">
        <v>1201</v>
      </c>
      <c r="Z317" s="247" t="s">
        <v>1201</v>
      </c>
    </row>
    <row r="318" spans="1:26" x14ac:dyDescent="0.3">
      <c r="A318" s="189">
        <v>213387</v>
      </c>
      <c r="B318" s="247" t="s">
        <v>1829</v>
      </c>
      <c r="C318" s="247" t="s">
        <v>658</v>
      </c>
      <c r="D318" s="247" t="s">
        <v>367</v>
      </c>
      <c r="E318" s="247" t="s">
        <v>446</v>
      </c>
      <c r="F318" s="248">
        <v>36161</v>
      </c>
      <c r="G318" s="247" t="s">
        <v>422</v>
      </c>
      <c r="H318" s="247" t="s">
        <v>447</v>
      </c>
      <c r="I318" s="247" t="s">
        <v>575</v>
      </c>
      <c r="S318" s="247"/>
      <c r="T318" s="249"/>
      <c r="U318" s="247"/>
      <c r="V318" s="189" t="s">
        <v>1201</v>
      </c>
      <c r="W318" s="189" t="s">
        <v>1201</v>
      </c>
      <c r="X318" s="189" t="s">
        <v>1201</v>
      </c>
      <c r="Y318" s="189" t="s">
        <v>1201</v>
      </c>
      <c r="Z318" s="247" t="s">
        <v>1201</v>
      </c>
    </row>
    <row r="319" spans="1:26" x14ac:dyDescent="0.3">
      <c r="A319" s="189">
        <v>213388</v>
      </c>
      <c r="B319" s="247" t="s">
        <v>1830</v>
      </c>
      <c r="C319" s="247" t="s">
        <v>1831</v>
      </c>
      <c r="D319" s="247" t="s">
        <v>1832</v>
      </c>
      <c r="E319" s="247" t="s">
        <v>446</v>
      </c>
      <c r="F319" s="248">
        <v>26308</v>
      </c>
      <c r="G319" s="247" t="s">
        <v>422</v>
      </c>
      <c r="H319" s="247" t="s">
        <v>447</v>
      </c>
      <c r="I319" s="247" t="s">
        <v>575</v>
      </c>
      <c r="S319" s="247"/>
      <c r="T319" s="249"/>
      <c r="U319" s="247"/>
      <c r="W319" s="189" t="s">
        <v>1201</v>
      </c>
      <c r="Y319" s="189" t="s">
        <v>1201</v>
      </c>
      <c r="Z319" s="247" t="s">
        <v>1201</v>
      </c>
    </row>
    <row r="320" spans="1:26" x14ac:dyDescent="0.3">
      <c r="A320" s="189">
        <v>213404</v>
      </c>
      <c r="B320" s="247" t="s">
        <v>1833</v>
      </c>
      <c r="C320" s="247" t="s">
        <v>550</v>
      </c>
      <c r="D320" s="247" t="s">
        <v>316</v>
      </c>
      <c r="E320" s="247" t="s">
        <v>446</v>
      </c>
      <c r="F320" s="248">
        <v>35333</v>
      </c>
      <c r="G320" s="247" t="s">
        <v>422</v>
      </c>
      <c r="H320" s="247" t="s">
        <v>447</v>
      </c>
      <c r="I320" s="247" t="s">
        <v>575</v>
      </c>
      <c r="S320" s="247"/>
      <c r="T320" s="249"/>
      <c r="U320" s="247"/>
      <c r="X320" s="189" t="s">
        <v>1201</v>
      </c>
      <c r="Y320" s="189" t="s">
        <v>1201</v>
      </c>
      <c r="Z320" s="247" t="s">
        <v>1201</v>
      </c>
    </row>
    <row r="321" spans="1:26" x14ac:dyDescent="0.3">
      <c r="A321" s="189">
        <v>213407</v>
      </c>
      <c r="B321" s="247" t="s">
        <v>3204</v>
      </c>
      <c r="C321" s="247" t="s">
        <v>104</v>
      </c>
      <c r="D321" s="247" t="s">
        <v>252</v>
      </c>
      <c r="E321" s="247" t="s">
        <v>445</v>
      </c>
      <c r="F321" s="248">
        <v>33363</v>
      </c>
      <c r="G321" s="247" t="s">
        <v>422</v>
      </c>
      <c r="H321" s="247" t="s">
        <v>447</v>
      </c>
      <c r="I321" s="247" t="s">
        <v>575</v>
      </c>
      <c r="S321" s="247"/>
      <c r="T321" s="249"/>
      <c r="U321" s="247"/>
      <c r="Z321" s="247" t="s">
        <v>1201</v>
      </c>
    </row>
    <row r="322" spans="1:26" x14ac:dyDescent="0.3">
      <c r="A322" s="189">
        <v>213414</v>
      </c>
      <c r="B322" s="247" t="s">
        <v>1834</v>
      </c>
      <c r="C322" s="247" t="s">
        <v>744</v>
      </c>
      <c r="D322" s="247" t="s">
        <v>624</v>
      </c>
      <c r="E322" s="247" t="s">
        <v>445</v>
      </c>
      <c r="F322" s="248">
        <v>35977</v>
      </c>
      <c r="G322" s="247" t="s">
        <v>1835</v>
      </c>
      <c r="H322" s="247" t="s">
        <v>447</v>
      </c>
      <c r="I322" s="247" t="s">
        <v>575</v>
      </c>
      <c r="S322" s="247"/>
      <c r="T322" s="249"/>
      <c r="U322" s="247"/>
      <c r="V322" s="189" t="s">
        <v>1201</v>
      </c>
      <c r="X322" s="189" t="s">
        <v>1201</v>
      </c>
      <c r="Y322" s="189" t="s">
        <v>1201</v>
      </c>
      <c r="Z322" s="247" t="s">
        <v>1201</v>
      </c>
    </row>
    <row r="323" spans="1:26" x14ac:dyDescent="0.3">
      <c r="A323" s="189">
        <v>213418</v>
      </c>
      <c r="B323" s="247" t="s">
        <v>2948</v>
      </c>
      <c r="C323" s="247" t="s">
        <v>594</v>
      </c>
      <c r="D323" s="247" t="s">
        <v>2949</v>
      </c>
      <c r="E323" s="247" t="s">
        <v>445</v>
      </c>
      <c r="F323" s="248">
        <v>0</v>
      </c>
      <c r="G323" s="247"/>
      <c r="H323" s="247"/>
      <c r="I323" s="247" t="s">
        <v>575</v>
      </c>
      <c r="S323" s="247"/>
      <c r="T323" s="249"/>
      <c r="U323" s="247"/>
      <c r="Y323" s="189" t="s">
        <v>1201</v>
      </c>
      <c r="Z323" s="247" t="s">
        <v>1201</v>
      </c>
    </row>
    <row r="324" spans="1:26" x14ac:dyDescent="0.3">
      <c r="A324" s="189">
        <v>213423</v>
      </c>
      <c r="B324" s="247" t="s">
        <v>1836</v>
      </c>
      <c r="C324" s="247" t="s">
        <v>75</v>
      </c>
      <c r="D324" s="247" t="s">
        <v>1837</v>
      </c>
      <c r="E324" s="247" t="s">
        <v>445</v>
      </c>
      <c r="F324" s="248">
        <v>32965</v>
      </c>
      <c r="G324" s="247" t="s">
        <v>1838</v>
      </c>
      <c r="H324" s="247" t="s">
        <v>447</v>
      </c>
      <c r="I324" s="247" t="s">
        <v>575</v>
      </c>
      <c r="S324" s="247"/>
      <c r="T324" s="249"/>
      <c r="U324" s="247"/>
      <c r="W324" s="189" t="s">
        <v>1201</v>
      </c>
      <c r="X324" s="189" t="s">
        <v>1201</v>
      </c>
      <c r="Y324" s="189" t="s">
        <v>1201</v>
      </c>
      <c r="Z324" s="247" t="s">
        <v>1201</v>
      </c>
    </row>
    <row r="325" spans="1:26" x14ac:dyDescent="0.3">
      <c r="A325" s="189">
        <v>213434</v>
      </c>
      <c r="B325" s="247" t="s">
        <v>1839</v>
      </c>
      <c r="C325" s="247" t="s">
        <v>125</v>
      </c>
      <c r="D325" s="247" t="s">
        <v>286</v>
      </c>
      <c r="E325" s="247" t="s">
        <v>446</v>
      </c>
      <c r="F325" s="248">
        <v>34700</v>
      </c>
      <c r="G325" s="247" t="s">
        <v>1840</v>
      </c>
      <c r="H325" s="247" t="s">
        <v>447</v>
      </c>
      <c r="I325" s="247" t="s">
        <v>575</v>
      </c>
      <c r="S325" s="247"/>
      <c r="T325" s="249"/>
      <c r="U325" s="247"/>
      <c r="W325" s="189" t="s">
        <v>1201</v>
      </c>
      <c r="X325" s="189" t="s">
        <v>1201</v>
      </c>
      <c r="Y325" s="189" t="s">
        <v>1201</v>
      </c>
      <c r="Z325" s="247" t="s">
        <v>1201</v>
      </c>
    </row>
    <row r="326" spans="1:26" x14ac:dyDescent="0.3">
      <c r="A326" s="189">
        <v>213435</v>
      </c>
      <c r="B326" s="247" t="s">
        <v>1841</v>
      </c>
      <c r="C326" s="247" t="s">
        <v>579</v>
      </c>
      <c r="D326" s="247" t="s">
        <v>555</v>
      </c>
      <c r="E326" s="247" t="s">
        <v>446</v>
      </c>
      <c r="F326" s="248">
        <v>33394</v>
      </c>
      <c r="G326" s="247" t="s">
        <v>442</v>
      </c>
      <c r="H326" s="247" t="s">
        <v>447</v>
      </c>
      <c r="I326" s="247" t="s">
        <v>575</v>
      </c>
      <c r="S326" s="247"/>
      <c r="T326" s="249"/>
      <c r="U326" s="247"/>
      <c r="Y326" s="189" t="s">
        <v>1201</v>
      </c>
      <c r="Z326" s="247" t="s">
        <v>1201</v>
      </c>
    </row>
    <row r="327" spans="1:26" x14ac:dyDescent="0.3">
      <c r="A327" s="189">
        <v>213436</v>
      </c>
      <c r="B327" s="247" t="s">
        <v>1842</v>
      </c>
      <c r="C327" s="247" t="s">
        <v>181</v>
      </c>
      <c r="D327" s="247" t="s">
        <v>1843</v>
      </c>
      <c r="E327" s="247" t="s">
        <v>446</v>
      </c>
      <c r="F327" s="248">
        <v>29268</v>
      </c>
      <c r="G327" s="247" t="s">
        <v>1844</v>
      </c>
      <c r="H327" s="247" t="s">
        <v>447</v>
      </c>
      <c r="I327" s="247" t="s">
        <v>575</v>
      </c>
      <c r="S327" s="247"/>
      <c r="T327" s="249"/>
      <c r="U327" s="247"/>
      <c r="W327" s="189" t="s">
        <v>1201</v>
      </c>
      <c r="X327" s="189" t="s">
        <v>1201</v>
      </c>
      <c r="Y327" s="189" t="s">
        <v>1201</v>
      </c>
      <c r="Z327" s="247" t="s">
        <v>1201</v>
      </c>
    </row>
    <row r="328" spans="1:26" x14ac:dyDescent="0.3">
      <c r="A328" s="189">
        <v>213444</v>
      </c>
      <c r="B328" s="247" t="s">
        <v>1845</v>
      </c>
      <c r="C328" s="247" t="s">
        <v>71</v>
      </c>
      <c r="D328" s="247" t="s">
        <v>276</v>
      </c>
      <c r="E328" s="247" t="s">
        <v>446</v>
      </c>
      <c r="F328" s="248">
        <v>33104</v>
      </c>
      <c r="G328" s="247" t="s">
        <v>422</v>
      </c>
      <c r="H328" s="247" t="s">
        <v>1177</v>
      </c>
      <c r="I328" s="247" t="s">
        <v>575</v>
      </c>
      <c r="S328" s="247"/>
      <c r="T328" s="249"/>
      <c r="U328" s="247"/>
      <c r="Y328" s="189" t="s">
        <v>1201</v>
      </c>
      <c r="Z328" s="247" t="s">
        <v>1201</v>
      </c>
    </row>
    <row r="329" spans="1:26" x14ac:dyDescent="0.3">
      <c r="A329" s="189">
        <v>213452</v>
      </c>
      <c r="B329" s="247" t="s">
        <v>2950</v>
      </c>
      <c r="C329" s="247" t="s">
        <v>2951</v>
      </c>
      <c r="D329" s="247" t="s">
        <v>311</v>
      </c>
      <c r="E329" s="247" t="s">
        <v>446</v>
      </c>
      <c r="F329" s="248">
        <v>0</v>
      </c>
      <c r="G329" s="247"/>
      <c r="H329" s="247"/>
      <c r="I329" s="247" t="s">
        <v>575</v>
      </c>
      <c r="S329" s="247"/>
      <c r="T329" s="249"/>
      <c r="U329" s="247"/>
      <c r="Y329" s="189" t="s">
        <v>1201</v>
      </c>
      <c r="Z329" s="247" t="s">
        <v>1201</v>
      </c>
    </row>
    <row r="330" spans="1:26" x14ac:dyDescent="0.3">
      <c r="A330" s="189">
        <v>213453</v>
      </c>
      <c r="B330" s="247" t="s">
        <v>1846</v>
      </c>
      <c r="C330" s="247" t="s">
        <v>1847</v>
      </c>
      <c r="D330" s="247" t="s">
        <v>582</v>
      </c>
      <c r="E330" s="247" t="s">
        <v>446</v>
      </c>
      <c r="F330" s="248">
        <v>33628</v>
      </c>
      <c r="G330" s="247" t="s">
        <v>1848</v>
      </c>
      <c r="H330" s="247" t="s">
        <v>447</v>
      </c>
      <c r="I330" s="247" t="s">
        <v>575</v>
      </c>
      <c r="S330" s="247"/>
      <c r="T330" s="249"/>
      <c r="U330" s="247"/>
      <c r="W330" s="189" t="s">
        <v>1201</v>
      </c>
      <c r="Y330" s="189" t="s">
        <v>1201</v>
      </c>
      <c r="Z330" s="247" t="s">
        <v>1201</v>
      </c>
    </row>
    <row r="331" spans="1:26" x14ac:dyDescent="0.3">
      <c r="A331" s="189">
        <v>213456</v>
      </c>
      <c r="B331" s="247" t="s">
        <v>1849</v>
      </c>
      <c r="C331" s="247" t="s">
        <v>208</v>
      </c>
      <c r="D331" s="247" t="s">
        <v>391</v>
      </c>
      <c r="E331" s="247" t="s">
        <v>446</v>
      </c>
      <c r="F331" s="248">
        <v>34567</v>
      </c>
      <c r="G331" s="247" t="s">
        <v>970</v>
      </c>
      <c r="H331" s="247" t="s">
        <v>447</v>
      </c>
      <c r="I331" s="247" t="s">
        <v>575</v>
      </c>
      <c r="S331" s="247"/>
      <c r="T331" s="249"/>
      <c r="U331" s="247"/>
      <c r="X331" s="189" t="s">
        <v>1201</v>
      </c>
      <c r="Y331" s="189" t="s">
        <v>1201</v>
      </c>
      <c r="Z331" s="247" t="s">
        <v>1201</v>
      </c>
    </row>
    <row r="332" spans="1:26" x14ac:dyDescent="0.3">
      <c r="A332" s="189">
        <v>213458</v>
      </c>
      <c r="B332" s="247" t="s">
        <v>1850</v>
      </c>
      <c r="C332" s="247" t="s">
        <v>113</v>
      </c>
      <c r="D332" s="247" t="s">
        <v>302</v>
      </c>
      <c r="E332" s="247" t="s">
        <v>445</v>
      </c>
      <c r="F332" s="248">
        <v>36069</v>
      </c>
      <c r="G332" s="247" t="s">
        <v>422</v>
      </c>
      <c r="H332" s="247" t="s">
        <v>447</v>
      </c>
      <c r="I332" s="247" t="s">
        <v>575</v>
      </c>
      <c r="S332" s="247"/>
      <c r="T332" s="249"/>
      <c r="U332" s="247"/>
      <c r="W332" s="189" t="s">
        <v>1201</v>
      </c>
      <c r="X332" s="189" t="s">
        <v>1201</v>
      </c>
      <c r="Y332" s="189" t="s">
        <v>1201</v>
      </c>
      <c r="Z332" s="247" t="s">
        <v>1201</v>
      </c>
    </row>
    <row r="333" spans="1:26" x14ac:dyDescent="0.3">
      <c r="A333" s="189">
        <v>213463</v>
      </c>
      <c r="B333" s="247" t="s">
        <v>2952</v>
      </c>
      <c r="C333" s="247" t="s">
        <v>594</v>
      </c>
      <c r="D333" s="247" t="s">
        <v>333</v>
      </c>
      <c r="E333" s="247" t="s">
        <v>445</v>
      </c>
      <c r="F333" s="248">
        <v>0</v>
      </c>
      <c r="G333" s="247"/>
      <c r="H333" s="247"/>
      <c r="I333" s="247" t="s">
        <v>575</v>
      </c>
      <c r="S333" s="247"/>
      <c r="T333" s="249"/>
      <c r="U333" s="247"/>
      <c r="Y333" s="189" t="s">
        <v>1201</v>
      </c>
      <c r="Z333" s="247" t="s">
        <v>1201</v>
      </c>
    </row>
    <row r="334" spans="1:26" x14ac:dyDescent="0.3">
      <c r="A334" s="189">
        <v>213464</v>
      </c>
      <c r="B334" s="247" t="s">
        <v>1851</v>
      </c>
      <c r="C334" s="247" t="s">
        <v>565</v>
      </c>
      <c r="D334" s="247" t="s">
        <v>270</v>
      </c>
      <c r="E334" s="247" t="s">
        <v>445</v>
      </c>
      <c r="F334" s="248">
        <v>35431</v>
      </c>
      <c r="G334" s="247" t="s">
        <v>1065</v>
      </c>
      <c r="H334" s="247" t="s">
        <v>447</v>
      </c>
      <c r="I334" s="247" t="s">
        <v>575</v>
      </c>
      <c r="S334" s="247"/>
      <c r="T334" s="249"/>
      <c r="U334" s="247"/>
      <c r="W334" s="189" t="s">
        <v>1201</v>
      </c>
      <c r="X334" s="189" t="s">
        <v>1201</v>
      </c>
      <c r="Y334" s="189" t="s">
        <v>1201</v>
      </c>
      <c r="Z334" s="247" t="s">
        <v>1201</v>
      </c>
    </row>
    <row r="335" spans="1:26" x14ac:dyDescent="0.3">
      <c r="A335" s="189">
        <v>213470</v>
      </c>
      <c r="B335" s="247" t="s">
        <v>1852</v>
      </c>
      <c r="C335" s="247" t="s">
        <v>78</v>
      </c>
      <c r="D335" s="247" t="s">
        <v>97</v>
      </c>
      <c r="E335" s="247" t="s">
        <v>445</v>
      </c>
      <c r="F335" s="248">
        <v>30682</v>
      </c>
      <c r="G335" s="247" t="s">
        <v>432</v>
      </c>
      <c r="H335" s="247" t="s">
        <v>447</v>
      </c>
      <c r="I335" s="247" t="s">
        <v>575</v>
      </c>
      <c r="S335" s="247"/>
      <c r="T335" s="249"/>
      <c r="U335" s="247"/>
      <c r="V335" s="189" t="s">
        <v>1201</v>
      </c>
      <c r="Y335" s="189" t="s">
        <v>1201</v>
      </c>
      <c r="Z335" s="247" t="s">
        <v>1201</v>
      </c>
    </row>
    <row r="336" spans="1:26" x14ac:dyDescent="0.3">
      <c r="A336" s="189">
        <v>213471</v>
      </c>
      <c r="B336" s="247" t="s">
        <v>1853</v>
      </c>
      <c r="C336" s="247" t="s">
        <v>118</v>
      </c>
      <c r="D336" s="247" t="s">
        <v>251</v>
      </c>
      <c r="E336" s="247" t="s">
        <v>446</v>
      </c>
      <c r="F336" s="248">
        <v>35551</v>
      </c>
      <c r="G336" s="247" t="s">
        <v>1854</v>
      </c>
      <c r="H336" s="247" t="s">
        <v>447</v>
      </c>
      <c r="I336" s="247" t="s">
        <v>575</v>
      </c>
      <c r="S336" s="247"/>
      <c r="T336" s="249"/>
      <c r="U336" s="247"/>
      <c r="V336" s="189" t="s">
        <v>1201</v>
      </c>
      <c r="X336" s="189" t="s">
        <v>1201</v>
      </c>
      <c r="Y336" s="189" t="s">
        <v>1201</v>
      </c>
      <c r="Z336" s="247" t="s">
        <v>1201</v>
      </c>
    </row>
    <row r="337" spans="1:26" x14ac:dyDescent="0.3">
      <c r="A337" s="189">
        <v>213477</v>
      </c>
      <c r="B337" s="247" t="s">
        <v>1855</v>
      </c>
      <c r="C337" s="247" t="s">
        <v>176</v>
      </c>
      <c r="D337" s="247" t="s">
        <v>334</v>
      </c>
      <c r="E337" s="247" t="s">
        <v>446</v>
      </c>
      <c r="F337" s="248">
        <v>35693</v>
      </c>
      <c r="G337" s="247" t="s">
        <v>422</v>
      </c>
      <c r="H337" s="247" t="s">
        <v>447</v>
      </c>
      <c r="I337" s="247" t="s">
        <v>575</v>
      </c>
      <c r="S337" s="247"/>
      <c r="T337" s="249"/>
      <c r="U337" s="247"/>
      <c r="V337" s="189" t="s">
        <v>1201</v>
      </c>
      <c r="W337" s="189" t="s">
        <v>1201</v>
      </c>
      <c r="Y337" s="189" t="s">
        <v>1201</v>
      </c>
      <c r="Z337" s="247" t="s">
        <v>1201</v>
      </c>
    </row>
    <row r="338" spans="1:26" x14ac:dyDescent="0.3">
      <c r="A338" s="189">
        <v>213481</v>
      </c>
      <c r="B338" s="247" t="s">
        <v>1856</v>
      </c>
      <c r="C338" s="247" t="s">
        <v>871</v>
      </c>
      <c r="D338" s="247" t="s">
        <v>263</v>
      </c>
      <c r="E338" s="247" t="s">
        <v>446</v>
      </c>
      <c r="F338" s="248">
        <v>33008</v>
      </c>
      <c r="G338" s="247" t="s">
        <v>450</v>
      </c>
      <c r="H338" s="247" t="s">
        <v>447</v>
      </c>
      <c r="I338" s="247" t="s">
        <v>575</v>
      </c>
      <c r="S338" s="247"/>
      <c r="T338" s="249"/>
      <c r="U338" s="247"/>
      <c r="W338" s="189" t="s">
        <v>1201</v>
      </c>
      <c r="X338" s="189" t="s">
        <v>1201</v>
      </c>
      <c r="Y338" s="189" t="s">
        <v>1201</v>
      </c>
      <c r="Z338" s="247" t="s">
        <v>1201</v>
      </c>
    </row>
    <row r="339" spans="1:26" x14ac:dyDescent="0.3">
      <c r="A339" s="189">
        <v>213485</v>
      </c>
      <c r="B339" s="247" t="s">
        <v>1857</v>
      </c>
      <c r="C339" s="247" t="s">
        <v>1858</v>
      </c>
      <c r="D339" s="247" t="s">
        <v>325</v>
      </c>
      <c r="E339" s="247" t="s">
        <v>445</v>
      </c>
      <c r="F339" s="248">
        <v>35265</v>
      </c>
      <c r="G339" s="247" t="s">
        <v>451</v>
      </c>
      <c r="H339" s="247" t="s">
        <v>447</v>
      </c>
      <c r="I339" s="247" t="s">
        <v>575</v>
      </c>
      <c r="S339" s="247"/>
      <c r="T339" s="249"/>
      <c r="U339" s="247"/>
      <c r="X339" s="189" t="s">
        <v>1201</v>
      </c>
      <c r="Y339" s="189" t="s">
        <v>1201</v>
      </c>
      <c r="Z339" s="247" t="s">
        <v>1201</v>
      </c>
    </row>
    <row r="340" spans="1:26" x14ac:dyDescent="0.3">
      <c r="A340" s="189">
        <v>213488</v>
      </c>
      <c r="B340" s="247" t="s">
        <v>1859</v>
      </c>
      <c r="C340" s="247" t="s">
        <v>811</v>
      </c>
      <c r="D340" s="247" t="s">
        <v>271</v>
      </c>
      <c r="E340" s="247" t="s">
        <v>446</v>
      </c>
      <c r="F340" s="248">
        <v>34769</v>
      </c>
      <c r="G340" s="247" t="s">
        <v>1013</v>
      </c>
      <c r="H340" s="247" t="s">
        <v>447</v>
      </c>
      <c r="I340" s="247" t="s">
        <v>575</v>
      </c>
      <c r="S340" s="247"/>
      <c r="T340" s="249"/>
      <c r="U340" s="247"/>
      <c r="Y340" s="189" t="s">
        <v>1201</v>
      </c>
      <c r="Z340" s="247" t="s">
        <v>1201</v>
      </c>
    </row>
    <row r="341" spans="1:26" x14ac:dyDescent="0.3">
      <c r="A341" s="189">
        <v>213490</v>
      </c>
      <c r="B341" s="247" t="s">
        <v>1860</v>
      </c>
      <c r="C341" s="247" t="s">
        <v>177</v>
      </c>
      <c r="D341" s="247" t="s">
        <v>223</v>
      </c>
      <c r="E341" s="247" t="s">
        <v>445</v>
      </c>
      <c r="F341" s="248">
        <v>34101</v>
      </c>
      <c r="G341" s="247" t="s">
        <v>422</v>
      </c>
      <c r="H341" s="247" t="s">
        <v>447</v>
      </c>
      <c r="I341" s="247" t="s">
        <v>575</v>
      </c>
      <c r="S341" s="247"/>
      <c r="T341" s="249"/>
      <c r="U341" s="247"/>
      <c r="V341" s="189" t="s">
        <v>1201</v>
      </c>
      <c r="Y341" s="189" t="s">
        <v>1201</v>
      </c>
      <c r="Z341" s="247" t="s">
        <v>1201</v>
      </c>
    </row>
    <row r="342" spans="1:26" x14ac:dyDescent="0.3">
      <c r="A342" s="189">
        <v>213496</v>
      </c>
      <c r="B342" s="247" t="s">
        <v>3205</v>
      </c>
      <c r="C342" s="247" t="s">
        <v>807</v>
      </c>
      <c r="D342" s="247" t="s">
        <v>260</v>
      </c>
      <c r="E342" s="247" t="s">
        <v>446</v>
      </c>
      <c r="F342" s="248">
        <v>34926</v>
      </c>
      <c r="G342" s="247" t="s">
        <v>422</v>
      </c>
      <c r="H342" s="247" t="s">
        <v>447</v>
      </c>
      <c r="I342" s="247" t="s">
        <v>575</v>
      </c>
      <c r="S342" s="247"/>
      <c r="T342" s="249"/>
      <c r="U342" s="247"/>
      <c r="Z342" s="247" t="s">
        <v>1201</v>
      </c>
    </row>
    <row r="343" spans="1:26" x14ac:dyDescent="0.3">
      <c r="A343" s="189">
        <v>213501</v>
      </c>
      <c r="B343" s="247" t="s">
        <v>2953</v>
      </c>
      <c r="C343" s="247" t="s">
        <v>114</v>
      </c>
      <c r="D343" s="247" t="s">
        <v>2954</v>
      </c>
      <c r="E343" s="247" t="s">
        <v>446</v>
      </c>
      <c r="F343" s="248">
        <v>0</v>
      </c>
      <c r="G343" s="247"/>
      <c r="H343" s="247"/>
      <c r="I343" s="247" t="s">
        <v>575</v>
      </c>
      <c r="S343" s="247"/>
      <c r="T343" s="249"/>
      <c r="U343" s="247"/>
      <c r="Y343" s="189" t="s">
        <v>1201</v>
      </c>
      <c r="Z343" s="247" t="s">
        <v>1201</v>
      </c>
    </row>
    <row r="344" spans="1:26" x14ac:dyDescent="0.3">
      <c r="A344" s="189">
        <v>213507</v>
      </c>
      <c r="B344" s="247" t="s">
        <v>1861</v>
      </c>
      <c r="C344" s="247" t="s">
        <v>97</v>
      </c>
      <c r="D344" s="247" t="s">
        <v>503</v>
      </c>
      <c r="E344" s="247" t="s">
        <v>446</v>
      </c>
      <c r="F344" s="248">
        <v>33635</v>
      </c>
      <c r="G344" s="247" t="s">
        <v>1862</v>
      </c>
      <c r="H344" s="247" t="s">
        <v>447</v>
      </c>
      <c r="I344" s="247" t="s">
        <v>575</v>
      </c>
      <c r="S344" s="247"/>
      <c r="T344" s="249"/>
      <c r="U344" s="247"/>
      <c r="X344" s="189" t="s">
        <v>1201</v>
      </c>
      <c r="Y344" s="189" t="s">
        <v>1201</v>
      </c>
      <c r="Z344" s="247" t="s">
        <v>1201</v>
      </c>
    </row>
    <row r="345" spans="1:26" x14ac:dyDescent="0.3">
      <c r="A345" s="189">
        <v>213508</v>
      </c>
      <c r="B345" s="247" t="s">
        <v>3690</v>
      </c>
      <c r="C345" s="247" t="s">
        <v>113</v>
      </c>
      <c r="D345" s="247" t="s">
        <v>3691</v>
      </c>
      <c r="E345" s="247" t="s">
        <v>446</v>
      </c>
      <c r="F345" s="248">
        <v>33749</v>
      </c>
      <c r="G345" s="247" t="s">
        <v>3692</v>
      </c>
      <c r="H345" s="247" t="s">
        <v>457</v>
      </c>
      <c r="I345" s="247" t="s">
        <v>575</v>
      </c>
      <c r="S345" s="247"/>
      <c r="T345" s="249"/>
      <c r="U345" s="247"/>
      <c r="Z345" s="247"/>
    </row>
    <row r="346" spans="1:26" x14ac:dyDescent="0.3">
      <c r="A346" s="189">
        <v>213511</v>
      </c>
      <c r="B346" s="247" t="s">
        <v>3029</v>
      </c>
      <c r="C346" s="247" t="s">
        <v>174</v>
      </c>
      <c r="D346" s="247" t="s">
        <v>262</v>
      </c>
      <c r="E346" s="247" t="s">
        <v>446</v>
      </c>
      <c r="F346" s="248">
        <v>0</v>
      </c>
      <c r="G346" s="247"/>
      <c r="H346" s="247"/>
      <c r="I346" s="247" t="s">
        <v>575</v>
      </c>
      <c r="S346" s="247"/>
      <c r="T346" s="249"/>
      <c r="U346" s="247"/>
      <c r="W346" s="189" t="s">
        <v>1201</v>
      </c>
      <c r="X346" s="189" t="s">
        <v>1201</v>
      </c>
      <c r="Y346" s="189" t="s">
        <v>1201</v>
      </c>
      <c r="Z346" s="247" t="s">
        <v>1201</v>
      </c>
    </row>
    <row r="347" spans="1:26" x14ac:dyDescent="0.3">
      <c r="A347" s="189">
        <v>213521</v>
      </c>
      <c r="B347" s="247" t="s">
        <v>2955</v>
      </c>
      <c r="C347" s="247" t="s">
        <v>208</v>
      </c>
      <c r="D347" s="247" t="s">
        <v>801</v>
      </c>
      <c r="E347" s="247" t="s">
        <v>446</v>
      </c>
      <c r="F347" s="248">
        <v>0</v>
      </c>
      <c r="G347" s="247"/>
      <c r="H347" s="247"/>
      <c r="I347" s="247" t="s">
        <v>575</v>
      </c>
      <c r="S347" s="247"/>
      <c r="T347" s="249"/>
      <c r="U347" s="247"/>
      <c r="Y347" s="189" t="s">
        <v>1201</v>
      </c>
      <c r="Z347" s="247" t="s">
        <v>1201</v>
      </c>
    </row>
    <row r="348" spans="1:26" x14ac:dyDescent="0.3">
      <c r="A348" s="189">
        <v>213522</v>
      </c>
      <c r="B348" s="247" t="s">
        <v>1863</v>
      </c>
      <c r="C348" s="247" t="s">
        <v>71</v>
      </c>
      <c r="D348" s="247" t="s">
        <v>700</v>
      </c>
      <c r="E348" s="247" t="s">
        <v>446</v>
      </c>
      <c r="F348" s="248">
        <v>36069</v>
      </c>
      <c r="G348" s="247" t="s">
        <v>1864</v>
      </c>
      <c r="H348" s="247" t="s">
        <v>447</v>
      </c>
      <c r="I348" s="247" t="s">
        <v>575</v>
      </c>
      <c r="S348" s="247"/>
      <c r="T348" s="249"/>
      <c r="U348" s="247"/>
      <c r="X348" s="189" t="s">
        <v>1201</v>
      </c>
      <c r="Y348" s="189" t="s">
        <v>1201</v>
      </c>
      <c r="Z348" s="247" t="s">
        <v>1201</v>
      </c>
    </row>
    <row r="349" spans="1:26" x14ac:dyDescent="0.3">
      <c r="A349" s="189">
        <v>213524</v>
      </c>
      <c r="B349" s="247" t="s">
        <v>3206</v>
      </c>
      <c r="C349" s="247" t="s">
        <v>71</v>
      </c>
      <c r="D349" s="247" t="s">
        <v>532</v>
      </c>
      <c r="E349" s="247" t="s">
        <v>446</v>
      </c>
      <c r="F349" s="248">
        <v>36334</v>
      </c>
      <c r="G349" s="247" t="s">
        <v>422</v>
      </c>
      <c r="H349" s="247" t="s">
        <v>457</v>
      </c>
      <c r="I349" s="247" t="s">
        <v>575</v>
      </c>
      <c r="S349" s="247"/>
      <c r="T349" s="249"/>
      <c r="U349" s="247"/>
      <c r="Z349" s="247" t="s">
        <v>1201</v>
      </c>
    </row>
    <row r="350" spans="1:26" x14ac:dyDescent="0.3">
      <c r="A350" s="189">
        <v>213529</v>
      </c>
      <c r="B350" s="247" t="s">
        <v>3693</v>
      </c>
      <c r="C350" s="247" t="s">
        <v>121</v>
      </c>
      <c r="D350" s="247" t="s">
        <v>1309</v>
      </c>
      <c r="E350" s="247" t="s">
        <v>446</v>
      </c>
      <c r="F350" s="248">
        <v>36332</v>
      </c>
      <c r="G350" s="247" t="s">
        <v>424</v>
      </c>
      <c r="H350" s="247" t="s">
        <v>447</v>
      </c>
      <c r="I350" s="247" t="s">
        <v>575</v>
      </c>
      <c r="S350" s="247"/>
      <c r="T350" s="249"/>
      <c r="U350" s="247"/>
      <c r="Z350" s="247"/>
    </row>
    <row r="351" spans="1:26" x14ac:dyDescent="0.3">
      <c r="A351" s="189">
        <v>213530</v>
      </c>
      <c r="B351" s="247" t="s">
        <v>1865</v>
      </c>
      <c r="C351" s="247" t="s">
        <v>508</v>
      </c>
      <c r="D351" s="247" t="s">
        <v>1866</v>
      </c>
      <c r="E351" s="247" t="s">
        <v>446</v>
      </c>
      <c r="F351" s="248">
        <v>36345</v>
      </c>
      <c r="G351" s="247" t="s">
        <v>422</v>
      </c>
      <c r="H351" s="247" t="s">
        <v>447</v>
      </c>
      <c r="I351" s="247" t="s">
        <v>575</v>
      </c>
      <c r="S351" s="247"/>
      <c r="T351" s="249"/>
      <c r="U351" s="247"/>
      <c r="X351" s="189" t="s">
        <v>1201</v>
      </c>
      <c r="Y351" s="189" t="s">
        <v>1201</v>
      </c>
      <c r="Z351" s="247" t="s">
        <v>1201</v>
      </c>
    </row>
    <row r="352" spans="1:26" x14ac:dyDescent="0.3">
      <c r="A352" s="189">
        <v>213537</v>
      </c>
      <c r="B352" s="247" t="s">
        <v>1867</v>
      </c>
      <c r="C352" s="247" t="s">
        <v>110</v>
      </c>
      <c r="D352" s="247" t="s">
        <v>705</v>
      </c>
      <c r="E352" s="247" t="s">
        <v>445</v>
      </c>
      <c r="F352" s="248">
        <v>36012</v>
      </c>
      <c r="G352" s="247" t="s">
        <v>422</v>
      </c>
      <c r="H352" s="247" t="s">
        <v>447</v>
      </c>
      <c r="I352" s="247" t="s">
        <v>575</v>
      </c>
      <c r="S352" s="247"/>
      <c r="T352" s="249"/>
      <c r="U352" s="247"/>
      <c r="X352" s="189" t="s">
        <v>1201</v>
      </c>
      <c r="Y352" s="189" t="s">
        <v>1201</v>
      </c>
      <c r="Z352" s="247" t="s">
        <v>1201</v>
      </c>
    </row>
    <row r="353" spans="1:26" x14ac:dyDescent="0.3">
      <c r="A353" s="189">
        <v>213541</v>
      </c>
      <c r="B353" s="247" t="s">
        <v>1868</v>
      </c>
      <c r="C353" s="247" t="s">
        <v>595</v>
      </c>
      <c r="D353" s="247" t="s">
        <v>352</v>
      </c>
      <c r="E353" s="247" t="s">
        <v>446</v>
      </c>
      <c r="F353" s="248">
        <v>34700</v>
      </c>
      <c r="G353" s="247" t="s">
        <v>422</v>
      </c>
      <c r="H353" s="247" t="s">
        <v>457</v>
      </c>
      <c r="I353" s="247" t="s">
        <v>575</v>
      </c>
      <c r="S353" s="247"/>
      <c r="T353" s="249"/>
      <c r="U353" s="247"/>
      <c r="X353" s="189" t="s">
        <v>1201</v>
      </c>
      <c r="Y353" s="189" t="s">
        <v>1201</v>
      </c>
      <c r="Z353" s="247" t="s">
        <v>1201</v>
      </c>
    </row>
    <row r="354" spans="1:26" x14ac:dyDescent="0.3">
      <c r="A354" s="189">
        <v>213547</v>
      </c>
      <c r="B354" s="247" t="s">
        <v>1869</v>
      </c>
      <c r="C354" s="247" t="s">
        <v>117</v>
      </c>
      <c r="D354" s="247" t="s">
        <v>276</v>
      </c>
      <c r="E354" s="247" t="s">
        <v>445</v>
      </c>
      <c r="F354" s="248">
        <v>36236</v>
      </c>
      <c r="G354" s="247" t="s">
        <v>422</v>
      </c>
      <c r="H354" s="247" t="s">
        <v>447</v>
      </c>
      <c r="I354" s="247" t="s">
        <v>575</v>
      </c>
      <c r="S354" s="247"/>
      <c r="T354" s="249"/>
      <c r="U354" s="247"/>
      <c r="Y354" s="189" t="s">
        <v>1201</v>
      </c>
      <c r="Z354" s="247" t="s">
        <v>1201</v>
      </c>
    </row>
    <row r="355" spans="1:26" x14ac:dyDescent="0.3">
      <c r="A355" s="189">
        <v>213562</v>
      </c>
      <c r="B355" s="247" t="s">
        <v>2956</v>
      </c>
      <c r="C355" s="247" t="s">
        <v>630</v>
      </c>
      <c r="D355" s="247" t="s">
        <v>373</v>
      </c>
      <c r="E355" s="247" t="s">
        <v>446</v>
      </c>
      <c r="F355" s="248">
        <v>0</v>
      </c>
      <c r="G355" s="247"/>
      <c r="H355" s="247"/>
      <c r="I355" s="247" t="s">
        <v>575</v>
      </c>
      <c r="S355" s="247"/>
      <c r="T355" s="249"/>
      <c r="U355" s="247"/>
      <c r="Y355" s="189" t="s">
        <v>1201</v>
      </c>
      <c r="Z355" s="247" t="s">
        <v>1201</v>
      </c>
    </row>
    <row r="356" spans="1:26" x14ac:dyDescent="0.3">
      <c r="A356" s="189">
        <v>213563</v>
      </c>
      <c r="B356" s="247" t="s">
        <v>2957</v>
      </c>
      <c r="C356" s="247" t="s">
        <v>71</v>
      </c>
      <c r="D356" s="247" t="s">
        <v>573</v>
      </c>
      <c r="E356" s="247" t="s">
        <v>446</v>
      </c>
      <c r="F356" s="248">
        <v>0</v>
      </c>
      <c r="G356" s="247"/>
      <c r="H356" s="247"/>
      <c r="I356" s="247" t="s">
        <v>575</v>
      </c>
      <c r="S356" s="247"/>
      <c r="T356" s="249"/>
      <c r="U356" s="247"/>
      <c r="Y356" s="189" t="s">
        <v>1201</v>
      </c>
      <c r="Z356" s="247" t="s">
        <v>1201</v>
      </c>
    </row>
    <row r="357" spans="1:26" x14ac:dyDescent="0.3">
      <c r="A357" s="189">
        <v>213571</v>
      </c>
      <c r="B357" s="247" t="s">
        <v>2958</v>
      </c>
      <c r="C357" s="247" t="s">
        <v>744</v>
      </c>
      <c r="D357" s="247" t="s">
        <v>308</v>
      </c>
      <c r="E357" s="247" t="s">
        <v>445</v>
      </c>
      <c r="F357" s="248">
        <v>0</v>
      </c>
      <c r="G357" s="247"/>
      <c r="H357" s="247"/>
      <c r="I357" s="247" t="s">
        <v>575</v>
      </c>
      <c r="S357" s="247"/>
      <c r="T357" s="249"/>
      <c r="U357" s="247"/>
      <c r="Y357" s="189" t="s">
        <v>1201</v>
      </c>
      <c r="Z357" s="247" t="s">
        <v>1201</v>
      </c>
    </row>
    <row r="358" spans="1:26" x14ac:dyDescent="0.3">
      <c r="A358" s="189">
        <v>213572</v>
      </c>
      <c r="B358" s="247" t="s">
        <v>1870</v>
      </c>
      <c r="C358" s="247" t="s">
        <v>176</v>
      </c>
      <c r="D358" s="247" t="s">
        <v>341</v>
      </c>
      <c r="E358" s="247" t="s">
        <v>445</v>
      </c>
      <c r="F358" s="248">
        <v>35538</v>
      </c>
      <c r="G358" s="247" t="s">
        <v>422</v>
      </c>
      <c r="H358" s="247" t="s">
        <v>447</v>
      </c>
      <c r="I358" s="247" t="s">
        <v>575</v>
      </c>
      <c r="S358" s="247"/>
      <c r="T358" s="249"/>
      <c r="U358" s="247"/>
      <c r="W358" s="189" t="s">
        <v>1201</v>
      </c>
      <c r="X358" s="189" t="s">
        <v>1201</v>
      </c>
      <c r="Y358" s="189" t="s">
        <v>1201</v>
      </c>
      <c r="Z358" s="247" t="s">
        <v>1201</v>
      </c>
    </row>
    <row r="359" spans="1:26" x14ac:dyDescent="0.3">
      <c r="A359" s="189">
        <v>213578</v>
      </c>
      <c r="B359" s="247" t="s">
        <v>1871</v>
      </c>
      <c r="C359" s="247" t="s">
        <v>490</v>
      </c>
      <c r="D359" s="247" t="s">
        <v>1872</v>
      </c>
      <c r="E359" s="247" t="s">
        <v>446</v>
      </c>
      <c r="F359" s="248">
        <v>29336</v>
      </c>
      <c r="G359" s="247" t="s">
        <v>1873</v>
      </c>
      <c r="H359" s="247" t="s">
        <v>447</v>
      </c>
      <c r="I359" s="247" t="s">
        <v>575</v>
      </c>
      <c r="S359" s="247"/>
      <c r="T359" s="249"/>
      <c r="U359" s="247"/>
      <c r="Y359" s="189" t="s">
        <v>1201</v>
      </c>
      <c r="Z359" s="247" t="s">
        <v>1201</v>
      </c>
    </row>
    <row r="360" spans="1:26" x14ac:dyDescent="0.3">
      <c r="A360" s="189">
        <v>213584</v>
      </c>
      <c r="B360" s="247" t="s">
        <v>1874</v>
      </c>
      <c r="C360" s="247" t="s">
        <v>107</v>
      </c>
      <c r="D360" s="247" t="s">
        <v>1875</v>
      </c>
      <c r="E360" s="247" t="s">
        <v>445</v>
      </c>
      <c r="F360" s="248">
        <v>35462</v>
      </c>
      <c r="G360" s="247" t="s">
        <v>1876</v>
      </c>
      <c r="H360" s="247" t="s">
        <v>447</v>
      </c>
      <c r="I360" s="247" t="s">
        <v>575</v>
      </c>
      <c r="S360" s="247"/>
      <c r="T360" s="249"/>
      <c r="U360" s="247"/>
      <c r="W360" s="189" t="s">
        <v>1201</v>
      </c>
      <c r="X360" s="189" t="s">
        <v>1201</v>
      </c>
      <c r="Y360" s="189" t="s">
        <v>1201</v>
      </c>
      <c r="Z360" s="247" t="s">
        <v>1201</v>
      </c>
    </row>
    <row r="361" spans="1:26" x14ac:dyDescent="0.3">
      <c r="A361" s="189">
        <v>213585</v>
      </c>
      <c r="B361" s="247" t="s">
        <v>3207</v>
      </c>
      <c r="C361" s="247" t="s">
        <v>142</v>
      </c>
      <c r="D361" s="247" t="s">
        <v>1720</v>
      </c>
      <c r="E361" s="247" t="s">
        <v>446</v>
      </c>
      <c r="F361" s="248">
        <v>34031</v>
      </c>
      <c r="G361" s="247" t="s">
        <v>422</v>
      </c>
      <c r="H361" s="247" t="s">
        <v>447</v>
      </c>
      <c r="I361" s="247" t="s">
        <v>575</v>
      </c>
      <c r="S361" s="247"/>
      <c r="T361" s="249"/>
      <c r="U361" s="247"/>
      <c r="Z361" s="247" t="s">
        <v>1201</v>
      </c>
    </row>
    <row r="362" spans="1:26" x14ac:dyDescent="0.3">
      <c r="A362" s="189">
        <v>213587</v>
      </c>
      <c r="B362" s="247" t="s">
        <v>1310</v>
      </c>
      <c r="C362" s="247" t="s">
        <v>71</v>
      </c>
      <c r="D362" s="247" t="s">
        <v>3694</v>
      </c>
      <c r="E362" s="247" t="s">
        <v>446</v>
      </c>
      <c r="F362" s="248">
        <v>33344</v>
      </c>
      <c r="G362" s="247" t="s">
        <v>3695</v>
      </c>
      <c r="H362" s="247" t="s">
        <v>447</v>
      </c>
      <c r="I362" s="247" t="s">
        <v>575</v>
      </c>
      <c r="S362" s="247"/>
      <c r="T362" s="249"/>
      <c r="U362" s="247"/>
      <c r="Z362" s="247"/>
    </row>
    <row r="363" spans="1:26" x14ac:dyDescent="0.3">
      <c r="A363" s="189">
        <v>213592</v>
      </c>
      <c r="B363" s="247" t="s">
        <v>3068</v>
      </c>
      <c r="C363" s="247" t="s">
        <v>145</v>
      </c>
      <c r="D363" s="247" t="s">
        <v>795</v>
      </c>
      <c r="E363" s="247" t="s">
        <v>446</v>
      </c>
      <c r="F363" s="248">
        <v>36353</v>
      </c>
      <c r="G363" s="247" t="s">
        <v>981</v>
      </c>
      <c r="H363" s="247" t="s">
        <v>447</v>
      </c>
      <c r="I363" s="247" t="s">
        <v>575</v>
      </c>
      <c r="S363" s="247"/>
      <c r="T363" s="249"/>
      <c r="U363" s="247"/>
      <c r="Z363" s="247" t="s">
        <v>1201</v>
      </c>
    </row>
    <row r="364" spans="1:26" x14ac:dyDescent="0.3">
      <c r="A364" s="189">
        <v>213600</v>
      </c>
      <c r="B364" s="247" t="s">
        <v>2959</v>
      </c>
      <c r="C364" s="247" t="s">
        <v>735</v>
      </c>
      <c r="D364" s="247" t="s">
        <v>288</v>
      </c>
      <c r="E364" s="247" t="s">
        <v>446</v>
      </c>
      <c r="F364" s="248">
        <v>0</v>
      </c>
      <c r="G364" s="247"/>
      <c r="H364" s="247"/>
      <c r="I364" s="247" t="s">
        <v>575</v>
      </c>
      <c r="S364" s="247"/>
      <c r="T364" s="249"/>
      <c r="U364" s="247"/>
      <c r="Y364" s="189" t="s">
        <v>1201</v>
      </c>
      <c r="Z364" s="247" t="s">
        <v>1201</v>
      </c>
    </row>
    <row r="365" spans="1:26" x14ac:dyDescent="0.3">
      <c r="A365" s="189">
        <v>213603</v>
      </c>
      <c r="B365" s="247" t="s">
        <v>3208</v>
      </c>
      <c r="C365" s="247" t="s">
        <v>124</v>
      </c>
      <c r="D365" s="247" t="s">
        <v>271</v>
      </c>
      <c r="E365" s="247" t="s">
        <v>446</v>
      </c>
      <c r="F365" s="248">
        <v>35445</v>
      </c>
      <c r="G365" s="247" t="s">
        <v>1009</v>
      </c>
      <c r="H365" s="247" t="s">
        <v>447</v>
      </c>
      <c r="I365" s="247" t="s">
        <v>575</v>
      </c>
      <c r="S365" s="247"/>
      <c r="T365" s="249"/>
      <c r="U365" s="247"/>
      <c r="Z365" s="247" t="s">
        <v>1201</v>
      </c>
    </row>
    <row r="366" spans="1:26" x14ac:dyDescent="0.3">
      <c r="A366" s="189">
        <v>213605</v>
      </c>
      <c r="B366" s="247" t="s">
        <v>2960</v>
      </c>
      <c r="C366" s="247" t="s">
        <v>71</v>
      </c>
      <c r="D366" s="247" t="s">
        <v>2961</v>
      </c>
      <c r="E366" s="247" t="s">
        <v>446</v>
      </c>
      <c r="F366" s="248">
        <v>0</v>
      </c>
      <c r="G366" s="247"/>
      <c r="H366" s="247"/>
      <c r="I366" s="247" t="s">
        <v>575</v>
      </c>
      <c r="S366" s="247"/>
      <c r="T366" s="249"/>
      <c r="U366" s="247"/>
      <c r="Y366" s="189" t="s">
        <v>1201</v>
      </c>
      <c r="Z366" s="247" t="s">
        <v>1201</v>
      </c>
    </row>
    <row r="367" spans="1:26" x14ac:dyDescent="0.3">
      <c r="A367" s="189">
        <v>213606</v>
      </c>
      <c r="B367" s="247" t="s">
        <v>1263</v>
      </c>
      <c r="C367" s="247" t="s">
        <v>68</v>
      </c>
      <c r="D367" s="247" t="s">
        <v>293</v>
      </c>
      <c r="E367" s="247" t="s">
        <v>446</v>
      </c>
      <c r="F367" s="248">
        <v>32210</v>
      </c>
      <c r="G367" s="247" t="s">
        <v>433</v>
      </c>
      <c r="H367" s="247" t="s">
        <v>447</v>
      </c>
      <c r="I367" s="247" t="s">
        <v>575</v>
      </c>
      <c r="S367" s="247"/>
      <c r="T367" s="249"/>
      <c r="U367" s="247"/>
      <c r="Z367" s="247" t="s">
        <v>1201</v>
      </c>
    </row>
    <row r="368" spans="1:26" x14ac:dyDescent="0.3">
      <c r="A368" s="189">
        <v>213607</v>
      </c>
      <c r="B368" s="247" t="s">
        <v>1877</v>
      </c>
      <c r="C368" s="247" t="s">
        <v>161</v>
      </c>
      <c r="D368" s="247" t="s">
        <v>341</v>
      </c>
      <c r="E368" s="247" t="s">
        <v>446</v>
      </c>
      <c r="F368" s="248">
        <v>30538</v>
      </c>
      <c r="G368" s="247" t="s">
        <v>1074</v>
      </c>
      <c r="H368" s="247" t="s">
        <v>447</v>
      </c>
      <c r="I368" s="247" t="s">
        <v>575</v>
      </c>
      <c r="S368" s="247"/>
      <c r="T368" s="249"/>
      <c r="U368" s="247"/>
      <c r="W368" s="189" t="s">
        <v>1201</v>
      </c>
      <c r="X368" s="189" t="s">
        <v>1201</v>
      </c>
      <c r="Y368" s="189" t="s">
        <v>1201</v>
      </c>
      <c r="Z368" s="247" t="s">
        <v>1201</v>
      </c>
    </row>
    <row r="369" spans="1:26" x14ac:dyDescent="0.3">
      <c r="A369" s="189">
        <v>213609</v>
      </c>
      <c r="B369" s="247" t="s">
        <v>3696</v>
      </c>
      <c r="C369" s="247" t="s">
        <v>99</v>
      </c>
      <c r="D369" s="247" t="s">
        <v>3697</v>
      </c>
      <c r="E369" s="247" t="s">
        <v>446</v>
      </c>
      <c r="F369" s="248">
        <v>35105</v>
      </c>
      <c r="G369" s="247" t="s">
        <v>1075</v>
      </c>
      <c r="H369" s="247" t="s">
        <v>457</v>
      </c>
      <c r="I369" s="247" t="s">
        <v>575</v>
      </c>
      <c r="S369" s="247"/>
      <c r="T369" s="249"/>
      <c r="U369" s="247"/>
      <c r="Z369" s="247"/>
    </row>
    <row r="370" spans="1:26" x14ac:dyDescent="0.3">
      <c r="A370" s="189">
        <v>213640</v>
      </c>
      <c r="B370" s="247" t="s">
        <v>879</v>
      </c>
      <c r="C370" s="247" t="s">
        <v>661</v>
      </c>
      <c r="D370" s="247" t="s">
        <v>277</v>
      </c>
      <c r="E370" s="247" t="s">
        <v>446</v>
      </c>
      <c r="F370" s="248">
        <v>34567</v>
      </c>
      <c r="G370" s="247" t="s">
        <v>451</v>
      </c>
      <c r="H370" s="247" t="s">
        <v>447</v>
      </c>
      <c r="I370" s="247" t="s">
        <v>575</v>
      </c>
      <c r="S370" s="247"/>
      <c r="T370" s="249"/>
      <c r="U370" s="247"/>
      <c r="Y370" s="189" t="s">
        <v>1201</v>
      </c>
      <c r="Z370" s="247" t="s">
        <v>1201</v>
      </c>
    </row>
    <row r="371" spans="1:26" x14ac:dyDescent="0.3">
      <c r="A371" s="189">
        <v>213643</v>
      </c>
      <c r="B371" s="247" t="s">
        <v>1878</v>
      </c>
      <c r="C371" s="247" t="s">
        <v>589</v>
      </c>
      <c r="D371" s="247" t="s">
        <v>303</v>
      </c>
      <c r="E371" s="247" t="s">
        <v>446</v>
      </c>
      <c r="F371" s="248">
        <v>34155</v>
      </c>
      <c r="G371" s="247" t="s">
        <v>1879</v>
      </c>
      <c r="H371" s="247" t="s">
        <v>447</v>
      </c>
      <c r="I371" s="247" t="s">
        <v>575</v>
      </c>
      <c r="S371" s="247"/>
      <c r="T371" s="249"/>
      <c r="U371" s="247"/>
      <c r="W371" s="189" t="s">
        <v>1201</v>
      </c>
      <c r="X371" s="189" t="s">
        <v>1201</v>
      </c>
      <c r="Y371" s="189" t="s">
        <v>1201</v>
      </c>
      <c r="Z371" s="247" t="s">
        <v>1201</v>
      </c>
    </row>
    <row r="372" spans="1:26" x14ac:dyDescent="0.3">
      <c r="A372" s="189">
        <v>213644</v>
      </c>
      <c r="B372" s="247" t="s">
        <v>1880</v>
      </c>
      <c r="C372" s="247" t="s">
        <v>119</v>
      </c>
      <c r="D372" s="247" t="s">
        <v>723</v>
      </c>
      <c r="E372" s="247" t="s">
        <v>446</v>
      </c>
      <c r="F372" s="248">
        <v>33970</v>
      </c>
      <c r="G372" s="247" t="s">
        <v>1021</v>
      </c>
      <c r="H372" s="247" t="s">
        <v>447</v>
      </c>
      <c r="I372" s="247" t="s">
        <v>575</v>
      </c>
      <c r="S372" s="247"/>
      <c r="T372" s="249"/>
      <c r="U372" s="247"/>
      <c r="Y372" s="189" t="s">
        <v>1201</v>
      </c>
      <c r="Z372" s="247" t="s">
        <v>1201</v>
      </c>
    </row>
    <row r="373" spans="1:26" x14ac:dyDescent="0.3">
      <c r="A373" s="189">
        <v>213646</v>
      </c>
      <c r="B373" s="247" t="s">
        <v>2962</v>
      </c>
      <c r="C373" s="247" t="s">
        <v>68</v>
      </c>
      <c r="D373" s="247" t="s">
        <v>283</v>
      </c>
      <c r="E373" s="247" t="s">
        <v>446</v>
      </c>
      <c r="F373" s="248">
        <v>0</v>
      </c>
      <c r="G373" s="247"/>
      <c r="H373" s="247"/>
      <c r="I373" s="247" t="s">
        <v>575</v>
      </c>
      <c r="S373" s="247"/>
      <c r="T373" s="249"/>
      <c r="U373" s="247"/>
      <c r="Y373" s="189" t="s">
        <v>1201</v>
      </c>
      <c r="Z373" s="247" t="s">
        <v>1201</v>
      </c>
    </row>
    <row r="374" spans="1:26" x14ac:dyDescent="0.3">
      <c r="A374" s="189">
        <v>213648</v>
      </c>
      <c r="B374" s="247" t="s">
        <v>2963</v>
      </c>
      <c r="C374" s="247" t="s">
        <v>1143</v>
      </c>
      <c r="D374" s="247" t="s">
        <v>541</v>
      </c>
      <c r="E374" s="247" t="s">
        <v>446</v>
      </c>
      <c r="F374" s="248">
        <v>0</v>
      </c>
      <c r="G374" s="247"/>
      <c r="H374" s="247"/>
      <c r="I374" s="247" t="s">
        <v>575</v>
      </c>
      <c r="S374" s="247"/>
      <c r="T374" s="249"/>
      <c r="U374" s="247"/>
      <c r="Y374" s="189" t="s">
        <v>1201</v>
      </c>
      <c r="Z374" s="247" t="s">
        <v>1201</v>
      </c>
    </row>
    <row r="375" spans="1:26" x14ac:dyDescent="0.3">
      <c r="A375" s="189">
        <v>213649</v>
      </c>
      <c r="B375" s="247" t="s">
        <v>3030</v>
      </c>
      <c r="C375" s="247" t="s">
        <v>136</v>
      </c>
      <c r="D375" s="247" t="s">
        <v>288</v>
      </c>
      <c r="E375" s="247" t="s">
        <v>446</v>
      </c>
      <c r="F375" s="248">
        <v>0</v>
      </c>
      <c r="G375" s="247"/>
      <c r="H375" s="247"/>
      <c r="I375" s="247" t="s">
        <v>575</v>
      </c>
      <c r="S375" s="247"/>
      <c r="T375" s="249"/>
      <c r="U375" s="247"/>
      <c r="W375" s="189" t="s">
        <v>1201</v>
      </c>
      <c r="X375" s="189" t="s">
        <v>1201</v>
      </c>
      <c r="Y375" s="189" t="s">
        <v>1201</v>
      </c>
      <c r="Z375" s="247" t="s">
        <v>1201</v>
      </c>
    </row>
    <row r="376" spans="1:26" x14ac:dyDescent="0.3">
      <c r="A376" s="189">
        <v>213650</v>
      </c>
      <c r="B376" s="247" t="s">
        <v>1881</v>
      </c>
      <c r="C376" s="247" t="s">
        <v>180</v>
      </c>
      <c r="D376" s="247" t="s">
        <v>1882</v>
      </c>
      <c r="E376" s="247" t="s">
        <v>446</v>
      </c>
      <c r="F376" s="248">
        <v>32982</v>
      </c>
      <c r="G376" s="247" t="s">
        <v>422</v>
      </c>
      <c r="H376" s="247" t="s">
        <v>457</v>
      </c>
      <c r="I376" s="247" t="s">
        <v>575</v>
      </c>
      <c r="S376" s="247"/>
      <c r="T376" s="249"/>
      <c r="U376" s="247"/>
      <c r="X376" s="189" t="s">
        <v>1201</v>
      </c>
      <c r="Y376" s="189" t="s">
        <v>1201</v>
      </c>
      <c r="Z376" s="247" t="s">
        <v>1201</v>
      </c>
    </row>
    <row r="377" spans="1:26" x14ac:dyDescent="0.3">
      <c r="A377" s="189">
        <v>213660</v>
      </c>
      <c r="B377" s="247" t="s">
        <v>1883</v>
      </c>
      <c r="C377" s="247" t="s">
        <v>71</v>
      </c>
      <c r="D377" s="247" t="s">
        <v>764</v>
      </c>
      <c r="E377" s="247" t="s">
        <v>446</v>
      </c>
      <c r="F377" s="248">
        <v>34851</v>
      </c>
      <c r="G377" s="247" t="s">
        <v>422</v>
      </c>
      <c r="H377" s="247" t="s">
        <v>447</v>
      </c>
      <c r="I377" s="247" t="s">
        <v>575</v>
      </c>
      <c r="S377" s="247"/>
      <c r="T377" s="249"/>
      <c r="U377" s="247"/>
      <c r="W377" s="189" t="s">
        <v>1201</v>
      </c>
      <c r="X377" s="189" t="s">
        <v>1201</v>
      </c>
      <c r="Y377" s="189" t="s">
        <v>1201</v>
      </c>
      <c r="Z377" s="247" t="s">
        <v>1201</v>
      </c>
    </row>
    <row r="378" spans="1:26" x14ac:dyDescent="0.3">
      <c r="A378" s="189">
        <v>213668</v>
      </c>
      <c r="B378" s="247" t="s">
        <v>865</v>
      </c>
      <c r="C378" s="247" t="s">
        <v>1884</v>
      </c>
      <c r="D378" s="247" t="s">
        <v>370</v>
      </c>
      <c r="E378" s="247" t="s">
        <v>446</v>
      </c>
      <c r="F378" s="248">
        <v>36015</v>
      </c>
      <c r="G378" s="247" t="s">
        <v>1006</v>
      </c>
      <c r="H378" s="247" t="s">
        <v>447</v>
      </c>
      <c r="I378" s="247" t="s">
        <v>575</v>
      </c>
      <c r="S378" s="247"/>
      <c r="T378" s="249"/>
      <c r="U378" s="247"/>
      <c r="W378" s="189" t="s">
        <v>1201</v>
      </c>
      <c r="X378" s="189" t="s">
        <v>1201</v>
      </c>
      <c r="Y378" s="189" t="s">
        <v>1201</v>
      </c>
      <c r="Z378" s="247" t="s">
        <v>1201</v>
      </c>
    </row>
    <row r="379" spans="1:26" x14ac:dyDescent="0.3">
      <c r="A379" s="189">
        <v>213674</v>
      </c>
      <c r="B379" s="247" t="s">
        <v>1885</v>
      </c>
      <c r="C379" s="247" t="s">
        <v>139</v>
      </c>
      <c r="D379" s="247" t="s">
        <v>329</v>
      </c>
      <c r="E379" s="247" t="s">
        <v>446</v>
      </c>
      <c r="F379" s="248">
        <v>35694</v>
      </c>
      <c r="G379" s="247" t="s">
        <v>422</v>
      </c>
      <c r="H379" s="247" t="s">
        <v>447</v>
      </c>
      <c r="I379" s="247" t="s">
        <v>575</v>
      </c>
      <c r="S379" s="247"/>
      <c r="T379" s="249"/>
      <c r="U379" s="247"/>
      <c r="W379" s="189" t="s">
        <v>1201</v>
      </c>
      <c r="Y379" s="189" t="s">
        <v>1201</v>
      </c>
      <c r="Z379" s="247" t="s">
        <v>1201</v>
      </c>
    </row>
    <row r="380" spans="1:26" x14ac:dyDescent="0.3">
      <c r="A380" s="189">
        <v>213677</v>
      </c>
      <c r="B380" s="247" t="s">
        <v>1886</v>
      </c>
      <c r="C380" s="247" t="s">
        <v>74</v>
      </c>
      <c r="D380" s="247" t="s">
        <v>302</v>
      </c>
      <c r="E380" s="247" t="s">
        <v>446</v>
      </c>
      <c r="F380" s="248">
        <v>34243</v>
      </c>
      <c r="G380" s="247" t="s">
        <v>1077</v>
      </c>
      <c r="H380" s="247" t="s">
        <v>447</v>
      </c>
      <c r="I380" s="247" t="s">
        <v>575</v>
      </c>
      <c r="S380" s="247"/>
      <c r="T380" s="249"/>
      <c r="U380" s="247"/>
      <c r="W380" s="189" t="s">
        <v>1201</v>
      </c>
      <c r="X380" s="189" t="s">
        <v>1201</v>
      </c>
      <c r="Y380" s="189" t="s">
        <v>1201</v>
      </c>
      <c r="Z380" s="247" t="s">
        <v>1201</v>
      </c>
    </row>
    <row r="381" spans="1:26" x14ac:dyDescent="0.3">
      <c r="A381" s="189">
        <v>213682</v>
      </c>
      <c r="B381" s="247" t="s">
        <v>1887</v>
      </c>
      <c r="C381" s="247" t="s">
        <v>191</v>
      </c>
      <c r="D381" s="247" t="s">
        <v>220</v>
      </c>
      <c r="E381" s="247" t="s">
        <v>446</v>
      </c>
      <c r="F381" s="248">
        <v>35768</v>
      </c>
      <c r="G381" s="247" t="s">
        <v>422</v>
      </c>
      <c r="H381" s="247" t="s">
        <v>447</v>
      </c>
      <c r="I381" s="247" t="s">
        <v>575</v>
      </c>
      <c r="S381" s="247"/>
      <c r="T381" s="249"/>
      <c r="U381" s="247"/>
      <c r="X381" s="189" t="s">
        <v>1201</v>
      </c>
      <c r="Y381" s="189" t="s">
        <v>1201</v>
      </c>
      <c r="Z381" s="247" t="s">
        <v>1201</v>
      </c>
    </row>
    <row r="382" spans="1:26" x14ac:dyDescent="0.3">
      <c r="A382" s="189">
        <v>213688</v>
      </c>
      <c r="B382" s="247" t="s">
        <v>1311</v>
      </c>
      <c r="C382" s="247" t="s">
        <v>90</v>
      </c>
      <c r="D382" s="247" t="s">
        <v>3698</v>
      </c>
      <c r="E382" s="247" t="s">
        <v>446</v>
      </c>
      <c r="F382" s="248">
        <v>36383</v>
      </c>
      <c r="G382" s="247" t="s">
        <v>3667</v>
      </c>
      <c r="H382" s="247" t="s">
        <v>447</v>
      </c>
      <c r="I382" s="247" t="s">
        <v>575</v>
      </c>
      <c r="S382" s="247"/>
      <c r="T382" s="249"/>
      <c r="U382" s="247"/>
      <c r="Z382" s="247"/>
    </row>
    <row r="383" spans="1:26" x14ac:dyDescent="0.3">
      <c r="A383" s="189">
        <v>213698</v>
      </c>
      <c r="B383" s="247" t="s">
        <v>1888</v>
      </c>
      <c r="C383" s="247" t="s">
        <v>217</v>
      </c>
      <c r="D383" s="247" t="s">
        <v>718</v>
      </c>
      <c r="E383" s="247" t="s">
        <v>446</v>
      </c>
      <c r="F383" s="248">
        <v>31990</v>
      </c>
      <c r="G383" s="247" t="s">
        <v>977</v>
      </c>
      <c r="H383" s="247" t="s">
        <v>447</v>
      </c>
      <c r="I383" s="247" t="s">
        <v>575</v>
      </c>
      <c r="S383" s="247"/>
      <c r="T383" s="249"/>
      <c r="U383" s="247"/>
      <c r="W383" s="189" t="s">
        <v>1201</v>
      </c>
      <c r="Y383" s="189" t="s">
        <v>1201</v>
      </c>
      <c r="Z383" s="247" t="s">
        <v>1201</v>
      </c>
    </row>
    <row r="384" spans="1:26" x14ac:dyDescent="0.3">
      <c r="A384" s="189">
        <v>213700</v>
      </c>
      <c r="B384" s="247" t="s">
        <v>1889</v>
      </c>
      <c r="C384" s="247" t="s">
        <v>82</v>
      </c>
      <c r="D384" s="247" t="s">
        <v>271</v>
      </c>
      <c r="E384" s="247" t="s">
        <v>446</v>
      </c>
      <c r="F384" s="248">
        <v>30460</v>
      </c>
      <c r="G384" s="247" t="s">
        <v>422</v>
      </c>
      <c r="H384" s="247" t="s">
        <v>447</v>
      </c>
      <c r="I384" s="247" t="s">
        <v>575</v>
      </c>
      <c r="S384" s="247"/>
      <c r="T384" s="249"/>
      <c r="U384" s="247"/>
      <c r="Y384" s="189" t="s">
        <v>1201</v>
      </c>
      <c r="Z384" s="247" t="s">
        <v>1201</v>
      </c>
    </row>
    <row r="385" spans="1:26" x14ac:dyDescent="0.3">
      <c r="A385" s="189">
        <v>213706</v>
      </c>
      <c r="B385" s="247" t="s">
        <v>2964</v>
      </c>
      <c r="C385" s="247" t="s">
        <v>71</v>
      </c>
      <c r="D385" s="247" t="s">
        <v>347</v>
      </c>
      <c r="E385" s="247" t="s">
        <v>446</v>
      </c>
      <c r="F385" s="248">
        <v>0</v>
      </c>
      <c r="G385" s="247"/>
      <c r="H385" s="247"/>
      <c r="I385" s="247" t="s">
        <v>575</v>
      </c>
      <c r="S385" s="247"/>
      <c r="T385" s="249"/>
      <c r="U385" s="247"/>
      <c r="Y385" s="189" t="s">
        <v>1201</v>
      </c>
      <c r="Z385" s="247" t="s">
        <v>1201</v>
      </c>
    </row>
    <row r="386" spans="1:26" x14ac:dyDescent="0.3">
      <c r="A386" s="189">
        <v>213708</v>
      </c>
      <c r="B386" s="247" t="s">
        <v>3054</v>
      </c>
      <c r="C386" s="247" t="s">
        <v>113</v>
      </c>
      <c r="D386" s="247" t="s">
        <v>312</v>
      </c>
      <c r="E386" s="247" t="s">
        <v>446</v>
      </c>
      <c r="F386" s="248">
        <v>36318</v>
      </c>
      <c r="G386" s="247" t="s">
        <v>422</v>
      </c>
      <c r="H386" s="247" t="s">
        <v>447</v>
      </c>
      <c r="I386" s="247" t="s">
        <v>575</v>
      </c>
      <c r="S386" s="247"/>
      <c r="T386" s="249"/>
      <c r="U386" s="247"/>
      <c r="Z386" s="247" t="s">
        <v>1201</v>
      </c>
    </row>
    <row r="387" spans="1:26" x14ac:dyDescent="0.3">
      <c r="A387" s="189">
        <v>213711</v>
      </c>
      <c r="B387" s="247" t="s">
        <v>2965</v>
      </c>
      <c r="C387" s="247" t="s">
        <v>595</v>
      </c>
      <c r="D387" s="247" t="s">
        <v>333</v>
      </c>
      <c r="E387" s="247" t="s">
        <v>446</v>
      </c>
      <c r="F387" s="248">
        <v>0</v>
      </c>
      <c r="G387" s="247"/>
      <c r="H387" s="247"/>
      <c r="I387" s="247" t="s">
        <v>575</v>
      </c>
      <c r="S387" s="247"/>
      <c r="T387" s="249"/>
      <c r="U387" s="247"/>
      <c r="Y387" s="189" t="s">
        <v>1201</v>
      </c>
      <c r="Z387" s="247" t="s">
        <v>1201</v>
      </c>
    </row>
    <row r="388" spans="1:26" x14ac:dyDescent="0.3">
      <c r="A388" s="189">
        <v>213714</v>
      </c>
      <c r="B388" s="247" t="s">
        <v>1890</v>
      </c>
      <c r="C388" s="247" t="s">
        <v>225</v>
      </c>
      <c r="D388" s="247" t="s">
        <v>572</v>
      </c>
      <c r="E388" s="247" t="s">
        <v>445</v>
      </c>
      <c r="F388" s="248">
        <v>35243</v>
      </c>
      <c r="G388" s="247" t="s">
        <v>1038</v>
      </c>
      <c r="H388" s="247" t="s">
        <v>447</v>
      </c>
      <c r="I388" s="247" t="s">
        <v>575</v>
      </c>
      <c r="S388" s="247"/>
      <c r="T388" s="249"/>
      <c r="U388" s="247"/>
      <c r="W388" s="189" t="s">
        <v>1201</v>
      </c>
      <c r="X388" s="189" t="s">
        <v>1201</v>
      </c>
      <c r="Y388" s="189" t="s">
        <v>1201</v>
      </c>
      <c r="Z388" s="247" t="s">
        <v>1201</v>
      </c>
    </row>
    <row r="389" spans="1:26" x14ac:dyDescent="0.3">
      <c r="A389" s="189">
        <v>213718</v>
      </c>
      <c r="B389" s="247" t="s">
        <v>1891</v>
      </c>
      <c r="C389" s="247" t="s">
        <v>113</v>
      </c>
      <c r="D389" s="247" t="s">
        <v>254</v>
      </c>
      <c r="E389" s="247" t="s">
        <v>446</v>
      </c>
      <c r="F389" s="248">
        <v>34247</v>
      </c>
      <c r="G389" s="247" t="s">
        <v>910</v>
      </c>
      <c r="H389" s="247" t="s">
        <v>447</v>
      </c>
      <c r="I389" s="247" t="s">
        <v>575</v>
      </c>
      <c r="S389" s="247"/>
      <c r="T389" s="249"/>
      <c r="U389" s="247"/>
      <c r="W389" s="189" t="s">
        <v>1201</v>
      </c>
      <c r="X389" s="189" t="s">
        <v>1201</v>
      </c>
      <c r="Y389" s="189" t="s">
        <v>1201</v>
      </c>
      <c r="Z389" s="247" t="s">
        <v>1201</v>
      </c>
    </row>
    <row r="390" spans="1:26" x14ac:dyDescent="0.3">
      <c r="A390" s="189">
        <v>213727</v>
      </c>
      <c r="B390" s="247" t="s">
        <v>1892</v>
      </c>
      <c r="C390" s="247" t="s">
        <v>164</v>
      </c>
      <c r="D390" s="247" t="s">
        <v>286</v>
      </c>
      <c r="E390" s="247" t="s">
        <v>446</v>
      </c>
      <c r="F390" s="248">
        <v>36175</v>
      </c>
      <c r="G390" s="247" t="s">
        <v>1893</v>
      </c>
      <c r="H390" s="247" t="s">
        <v>447</v>
      </c>
      <c r="I390" s="247" t="s">
        <v>575</v>
      </c>
      <c r="S390" s="247"/>
      <c r="T390" s="249"/>
      <c r="U390" s="247"/>
      <c r="W390" s="189" t="s">
        <v>1201</v>
      </c>
      <c r="X390" s="189" t="s">
        <v>1201</v>
      </c>
      <c r="Y390" s="189" t="s">
        <v>1201</v>
      </c>
      <c r="Z390" s="247" t="s">
        <v>1201</v>
      </c>
    </row>
    <row r="391" spans="1:26" x14ac:dyDescent="0.3">
      <c r="A391" s="189">
        <v>213728</v>
      </c>
      <c r="B391" s="247" t="s">
        <v>2966</v>
      </c>
      <c r="C391" s="247" t="s">
        <v>212</v>
      </c>
      <c r="D391" s="247" t="s">
        <v>286</v>
      </c>
      <c r="E391" s="247" t="s">
        <v>446</v>
      </c>
      <c r="F391" s="248">
        <v>0</v>
      </c>
      <c r="G391" s="247"/>
      <c r="H391" s="247"/>
      <c r="I391" s="247" t="s">
        <v>575</v>
      </c>
      <c r="S391" s="247"/>
      <c r="T391" s="249"/>
      <c r="U391" s="247"/>
      <c r="Y391" s="189" t="s">
        <v>1201</v>
      </c>
      <c r="Z391" s="247" t="s">
        <v>1201</v>
      </c>
    </row>
    <row r="392" spans="1:26" x14ac:dyDescent="0.3">
      <c r="A392" s="189">
        <v>213730</v>
      </c>
      <c r="B392" s="247" t="s">
        <v>2967</v>
      </c>
      <c r="C392" s="247" t="s">
        <v>151</v>
      </c>
      <c r="D392" s="247" t="s">
        <v>372</v>
      </c>
      <c r="E392" s="247" t="s">
        <v>446</v>
      </c>
      <c r="F392" s="248">
        <v>0</v>
      </c>
      <c r="G392" s="247"/>
      <c r="H392" s="247"/>
      <c r="I392" s="247" t="s">
        <v>575</v>
      </c>
      <c r="S392" s="247"/>
      <c r="T392" s="249"/>
      <c r="U392" s="247"/>
      <c r="Y392" s="189" t="s">
        <v>1201</v>
      </c>
      <c r="Z392" s="247" t="s">
        <v>1201</v>
      </c>
    </row>
    <row r="393" spans="1:26" x14ac:dyDescent="0.3">
      <c r="A393" s="189">
        <v>213734</v>
      </c>
      <c r="B393" s="247" t="s">
        <v>1894</v>
      </c>
      <c r="C393" s="247" t="s">
        <v>1895</v>
      </c>
      <c r="D393" s="247" t="s">
        <v>702</v>
      </c>
      <c r="E393" s="247" t="s">
        <v>446</v>
      </c>
      <c r="F393" s="248">
        <v>34353</v>
      </c>
      <c r="G393" s="247" t="s">
        <v>1896</v>
      </c>
      <c r="H393" s="247" t="s">
        <v>447</v>
      </c>
      <c r="I393" s="247" t="s">
        <v>575</v>
      </c>
      <c r="S393" s="247"/>
      <c r="T393" s="249"/>
      <c r="U393" s="247"/>
      <c r="V393" s="189" t="s">
        <v>1201</v>
      </c>
      <c r="W393" s="189" t="s">
        <v>1201</v>
      </c>
      <c r="Y393" s="189" t="s">
        <v>1201</v>
      </c>
      <c r="Z393" s="247" t="s">
        <v>1201</v>
      </c>
    </row>
    <row r="394" spans="1:26" x14ac:dyDescent="0.3">
      <c r="A394" s="189">
        <v>213740</v>
      </c>
      <c r="B394" s="247" t="s">
        <v>1897</v>
      </c>
      <c r="C394" s="247" t="s">
        <v>75</v>
      </c>
      <c r="D394" s="247" t="s">
        <v>1430</v>
      </c>
      <c r="E394" s="247" t="s">
        <v>446</v>
      </c>
      <c r="F394" s="248">
        <v>36340</v>
      </c>
      <c r="G394" s="247" t="s">
        <v>422</v>
      </c>
      <c r="H394" s="247" t="s">
        <v>447</v>
      </c>
      <c r="I394" s="247" t="s">
        <v>575</v>
      </c>
      <c r="S394" s="247"/>
      <c r="T394" s="249"/>
      <c r="U394" s="247"/>
      <c r="W394" s="189" t="s">
        <v>1201</v>
      </c>
      <c r="X394" s="189" t="s">
        <v>1201</v>
      </c>
      <c r="Y394" s="189" t="s">
        <v>1201</v>
      </c>
      <c r="Z394" s="247" t="s">
        <v>1201</v>
      </c>
    </row>
    <row r="395" spans="1:26" x14ac:dyDescent="0.3">
      <c r="A395" s="189">
        <v>213747</v>
      </c>
      <c r="B395" s="247" t="s">
        <v>3209</v>
      </c>
      <c r="C395" s="247" t="s">
        <v>3210</v>
      </c>
      <c r="D395" s="247" t="s">
        <v>286</v>
      </c>
      <c r="E395" s="247" t="s">
        <v>446</v>
      </c>
      <c r="F395" s="248">
        <v>33312</v>
      </c>
      <c r="G395" s="247" t="s">
        <v>3211</v>
      </c>
      <c r="H395" s="247" t="s">
        <v>447</v>
      </c>
      <c r="I395" s="247" t="s">
        <v>575</v>
      </c>
      <c r="S395" s="247"/>
      <c r="T395" s="249"/>
      <c r="U395" s="247"/>
      <c r="V395" s="189" t="s">
        <v>1201</v>
      </c>
      <c r="X395" s="189" t="s">
        <v>1201</v>
      </c>
      <c r="Z395" s="247" t="s">
        <v>1201</v>
      </c>
    </row>
    <row r="396" spans="1:26" x14ac:dyDescent="0.3">
      <c r="A396" s="189">
        <v>213751</v>
      </c>
      <c r="B396" s="247" t="s">
        <v>1898</v>
      </c>
      <c r="C396" s="247" t="s">
        <v>796</v>
      </c>
      <c r="D396" s="247" t="s">
        <v>487</v>
      </c>
      <c r="E396" s="247" t="s">
        <v>446</v>
      </c>
      <c r="F396" s="248">
        <v>35285</v>
      </c>
      <c r="G396" s="247" t="s">
        <v>1078</v>
      </c>
      <c r="H396" s="247" t="s">
        <v>447</v>
      </c>
      <c r="I396" s="247" t="s">
        <v>575</v>
      </c>
      <c r="S396" s="247"/>
      <c r="T396" s="249"/>
      <c r="U396" s="247"/>
      <c r="Y396" s="189" t="s">
        <v>1201</v>
      </c>
      <c r="Z396" s="247" t="s">
        <v>1201</v>
      </c>
    </row>
    <row r="397" spans="1:26" x14ac:dyDescent="0.3">
      <c r="A397" s="189">
        <v>213758</v>
      </c>
      <c r="B397" s="247" t="s">
        <v>1312</v>
      </c>
      <c r="C397" s="247" t="s">
        <v>138</v>
      </c>
      <c r="D397" s="247" t="s">
        <v>312</v>
      </c>
      <c r="E397" s="247" t="s">
        <v>446</v>
      </c>
      <c r="F397" s="248">
        <v>35196</v>
      </c>
      <c r="G397" s="247" t="s">
        <v>1055</v>
      </c>
      <c r="H397" s="247" t="s">
        <v>447</v>
      </c>
      <c r="I397" s="247" t="s">
        <v>575</v>
      </c>
      <c r="S397" s="247"/>
      <c r="T397" s="249"/>
      <c r="U397" s="247"/>
      <c r="Z397" s="247"/>
    </row>
    <row r="398" spans="1:26" x14ac:dyDescent="0.3">
      <c r="A398" s="189">
        <v>213759</v>
      </c>
      <c r="B398" s="247" t="s">
        <v>3076</v>
      </c>
      <c r="C398" s="247" t="s">
        <v>178</v>
      </c>
      <c r="D398" s="247" t="s">
        <v>276</v>
      </c>
      <c r="E398" s="247" t="s">
        <v>446</v>
      </c>
      <c r="F398" s="248">
        <v>36318</v>
      </c>
      <c r="G398" s="247" t="s">
        <v>422</v>
      </c>
      <c r="H398" s="247" t="s">
        <v>447</v>
      </c>
      <c r="I398" s="247" t="s">
        <v>575</v>
      </c>
      <c r="S398" s="247"/>
      <c r="T398" s="249"/>
      <c r="U398" s="247"/>
      <c r="Z398" s="247" t="s">
        <v>1201</v>
      </c>
    </row>
    <row r="399" spans="1:26" x14ac:dyDescent="0.3">
      <c r="A399" s="189">
        <v>213761</v>
      </c>
      <c r="B399" s="247" t="s">
        <v>2968</v>
      </c>
      <c r="C399" s="247" t="s">
        <v>151</v>
      </c>
      <c r="D399" s="247" t="s">
        <v>255</v>
      </c>
      <c r="E399" s="247" t="s">
        <v>445</v>
      </c>
      <c r="F399" s="248">
        <v>0</v>
      </c>
      <c r="G399" s="247"/>
      <c r="H399" s="247"/>
      <c r="I399" s="247" t="s">
        <v>575</v>
      </c>
      <c r="S399" s="247"/>
      <c r="T399" s="249"/>
      <c r="U399" s="247"/>
      <c r="Y399" s="189" t="s">
        <v>1201</v>
      </c>
      <c r="Z399" s="247" t="s">
        <v>1201</v>
      </c>
    </row>
    <row r="400" spans="1:26" x14ac:dyDescent="0.3">
      <c r="A400" s="189">
        <v>213762</v>
      </c>
      <c r="B400" s="247" t="s">
        <v>1899</v>
      </c>
      <c r="C400" s="247" t="s">
        <v>594</v>
      </c>
      <c r="D400" s="247" t="s">
        <v>666</v>
      </c>
      <c r="E400" s="247" t="s">
        <v>445</v>
      </c>
      <c r="F400" s="248">
        <v>35800</v>
      </c>
      <c r="G400" s="247" t="s">
        <v>1056</v>
      </c>
      <c r="H400" s="247" t="s">
        <v>447</v>
      </c>
      <c r="I400" s="247" t="s">
        <v>575</v>
      </c>
      <c r="S400" s="247"/>
      <c r="T400" s="249"/>
      <c r="U400" s="247"/>
      <c r="Y400" s="189" t="s">
        <v>1201</v>
      </c>
      <c r="Z400" s="247" t="s">
        <v>1201</v>
      </c>
    </row>
    <row r="401" spans="1:26" x14ac:dyDescent="0.3">
      <c r="A401" s="189">
        <v>213767</v>
      </c>
      <c r="B401" s="247" t="s">
        <v>3055</v>
      </c>
      <c r="C401" s="247" t="s">
        <v>796</v>
      </c>
      <c r="D401" s="247" t="s">
        <v>487</v>
      </c>
      <c r="E401" s="247" t="s">
        <v>446</v>
      </c>
      <c r="F401" s="248">
        <v>34384</v>
      </c>
      <c r="G401" s="247" t="s">
        <v>1078</v>
      </c>
      <c r="H401" s="247" t="s">
        <v>447</v>
      </c>
      <c r="I401" s="247" t="s">
        <v>575</v>
      </c>
      <c r="S401" s="247"/>
      <c r="T401" s="249"/>
      <c r="U401" s="247"/>
      <c r="Z401" s="247" t="s">
        <v>1201</v>
      </c>
    </row>
    <row r="402" spans="1:26" x14ac:dyDescent="0.3">
      <c r="A402" s="189">
        <v>213770</v>
      </c>
      <c r="B402" s="247" t="s">
        <v>2969</v>
      </c>
      <c r="C402" s="247" t="s">
        <v>71</v>
      </c>
      <c r="D402" s="247" t="s">
        <v>1430</v>
      </c>
      <c r="E402" s="247" t="s">
        <v>446</v>
      </c>
      <c r="F402" s="248">
        <v>0</v>
      </c>
      <c r="G402" s="247"/>
      <c r="H402" s="247"/>
      <c r="I402" s="247" t="s">
        <v>575</v>
      </c>
      <c r="S402" s="247"/>
      <c r="T402" s="249"/>
      <c r="U402" s="247"/>
      <c r="Y402" s="189" t="s">
        <v>1201</v>
      </c>
      <c r="Z402" s="247" t="s">
        <v>1201</v>
      </c>
    </row>
    <row r="403" spans="1:26" x14ac:dyDescent="0.3">
      <c r="A403" s="189">
        <v>213773</v>
      </c>
      <c r="B403" s="247" t="s">
        <v>2970</v>
      </c>
      <c r="C403" s="247" t="s">
        <v>2971</v>
      </c>
      <c r="D403" s="247" t="s">
        <v>256</v>
      </c>
      <c r="E403" s="247" t="s">
        <v>445</v>
      </c>
      <c r="F403" s="248">
        <v>0</v>
      </c>
      <c r="G403" s="247"/>
      <c r="H403" s="247"/>
      <c r="I403" s="247" t="s">
        <v>575</v>
      </c>
      <c r="S403" s="247"/>
      <c r="T403" s="249"/>
      <c r="U403" s="247"/>
      <c r="Y403" s="189" t="s">
        <v>1201</v>
      </c>
      <c r="Z403" s="247" t="s">
        <v>1201</v>
      </c>
    </row>
    <row r="404" spans="1:26" x14ac:dyDescent="0.3">
      <c r="A404" s="189">
        <v>213775</v>
      </c>
      <c r="B404" s="247" t="s">
        <v>3031</v>
      </c>
      <c r="C404" s="247" t="s">
        <v>3032</v>
      </c>
      <c r="D404" s="247" t="s">
        <v>267</v>
      </c>
      <c r="E404" s="247" t="s">
        <v>446</v>
      </c>
      <c r="F404" s="248">
        <v>0</v>
      </c>
      <c r="G404" s="247"/>
      <c r="H404" s="247"/>
      <c r="I404" s="247" t="s">
        <v>575</v>
      </c>
      <c r="S404" s="247"/>
      <c r="T404" s="249"/>
      <c r="U404" s="247"/>
      <c r="W404" s="189" t="s">
        <v>1201</v>
      </c>
      <c r="X404" s="189" t="s">
        <v>1201</v>
      </c>
      <c r="Y404" s="189" t="s">
        <v>1201</v>
      </c>
      <c r="Z404" s="247" t="s">
        <v>1201</v>
      </c>
    </row>
    <row r="405" spans="1:26" x14ac:dyDescent="0.3">
      <c r="A405" s="189">
        <v>213786</v>
      </c>
      <c r="B405" s="247" t="s">
        <v>1900</v>
      </c>
      <c r="C405" s="247" t="s">
        <v>218</v>
      </c>
      <c r="D405" s="247" t="s">
        <v>728</v>
      </c>
      <c r="E405" s="247" t="s">
        <v>445</v>
      </c>
      <c r="F405" s="248">
        <v>31432</v>
      </c>
      <c r="G405" s="247" t="s">
        <v>441</v>
      </c>
      <c r="H405" s="247" t="s">
        <v>447</v>
      </c>
      <c r="I405" s="247" t="s">
        <v>575</v>
      </c>
      <c r="S405" s="247"/>
      <c r="T405" s="249"/>
      <c r="U405" s="247"/>
      <c r="Y405" s="189" t="s">
        <v>1201</v>
      </c>
      <c r="Z405" s="247" t="s">
        <v>1201</v>
      </c>
    </row>
    <row r="406" spans="1:26" x14ac:dyDescent="0.3">
      <c r="A406" s="189">
        <v>213788</v>
      </c>
      <c r="B406" s="247" t="s">
        <v>3212</v>
      </c>
      <c r="C406" s="247" t="s">
        <v>163</v>
      </c>
      <c r="D406" s="247" t="s">
        <v>272</v>
      </c>
      <c r="E406" s="247" t="s">
        <v>446</v>
      </c>
      <c r="F406" s="248">
        <v>34529</v>
      </c>
      <c r="G406" s="247" t="s">
        <v>422</v>
      </c>
      <c r="H406" s="247" t="s">
        <v>447</v>
      </c>
      <c r="I406" s="247" t="s">
        <v>575</v>
      </c>
      <c r="S406" s="247"/>
      <c r="T406" s="249"/>
      <c r="U406" s="247"/>
      <c r="Z406" s="247" t="s">
        <v>1201</v>
      </c>
    </row>
    <row r="407" spans="1:26" x14ac:dyDescent="0.3">
      <c r="A407" s="189">
        <v>213791</v>
      </c>
      <c r="B407" s="247" t="s">
        <v>2972</v>
      </c>
      <c r="C407" s="247" t="s">
        <v>89</v>
      </c>
      <c r="D407" s="247" t="s">
        <v>253</v>
      </c>
      <c r="E407" s="247" t="s">
        <v>446</v>
      </c>
      <c r="F407" s="248">
        <v>0</v>
      </c>
      <c r="G407" s="247"/>
      <c r="H407" s="247"/>
      <c r="I407" s="247" t="s">
        <v>575</v>
      </c>
      <c r="S407" s="247"/>
      <c r="T407" s="249"/>
      <c r="U407" s="247"/>
      <c r="Y407" s="189" t="s">
        <v>1201</v>
      </c>
      <c r="Z407" s="247" t="s">
        <v>1201</v>
      </c>
    </row>
    <row r="408" spans="1:26" x14ac:dyDescent="0.3">
      <c r="A408" s="189">
        <v>213800</v>
      </c>
      <c r="B408" s="247" t="s">
        <v>3213</v>
      </c>
      <c r="C408" s="247" t="s">
        <v>71</v>
      </c>
      <c r="D408" s="247" t="s">
        <v>604</v>
      </c>
      <c r="E408" s="247" t="s">
        <v>446</v>
      </c>
      <c r="F408" s="248">
        <v>28553</v>
      </c>
      <c r="G408" s="247" t="s">
        <v>422</v>
      </c>
      <c r="H408" s="247" t="s">
        <v>447</v>
      </c>
      <c r="I408" s="247" t="s">
        <v>575</v>
      </c>
      <c r="S408" s="247"/>
      <c r="T408" s="249"/>
      <c r="U408" s="247"/>
      <c r="W408" s="189" t="s">
        <v>1201</v>
      </c>
      <c r="X408" s="189" t="s">
        <v>1201</v>
      </c>
      <c r="Z408" s="247" t="s">
        <v>1201</v>
      </c>
    </row>
    <row r="409" spans="1:26" x14ac:dyDescent="0.3">
      <c r="A409" s="189">
        <v>213805</v>
      </c>
      <c r="B409" s="247" t="s">
        <v>2973</v>
      </c>
      <c r="C409" s="247" t="s">
        <v>530</v>
      </c>
      <c r="D409" s="247" t="s">
        <v>254</v>
      </c>
      <c r="E409" s="247" t="s">
        <v>446</v>
      </c>
      <c r="F409" s="248">
        <v>0</v>
      </c>
      <c r="G409" s="247"/>
      <c r="H409" s="247"/>
      <c r="I409" s="247" t="s">
        <v>575</v>
      </c>
      <c r="S409" s="247"/>
      <c r="T409" s="249"/>
      <c r="U409" s="247"/>
      <c r="Y409" s="189" t="s">
        <v>1201</v>
      </c>
      <c r="Z409" s="247" t="s">
        <v>1201</v>
      </c>
    </row>
    <row r="410" spans="1:26" x14ac:dyDescent="0.3">
      <c r="A410" s="189">
        <v>213808</v>
      </c>
      <c r="B410" s="247" t="s">
        <v>1901</v>
      </c>
      <c r="C410" s="247" t="s">
        <v>67</v>
      </c>
      <c r="D410" s="247" t="s">
        <v>611</v>
      </c>
      <c r="E410" s="247" t="s">
        <v>445</v>
      </c>
      <c r="F410" s="248">
        <v>35580</v>
      </c>
      <c r="G410" s="247" t="s">
        <v>422</v>
      </c>
      <c r="H410" s="247" t="s">
        <v>447</v>
      </c>
      <c r="I410" s="247" t="s">
        <v>575</v>
      </c>
      <c r="S410" s="247"/>
      <c r="T410" s="249"/>
      <c r="U410" s="247"/>
      <c r="V410" s="189" t="s">
        <v>1201</v>
      </c>
      <c r="X410" s="189" t="s">
        <v>1201</v>
      </c>
      <c r="Y410" s="189" t="s">
        <v>1201</v>
      </c>
      <c r="Z410" s="247" t="s">
        <v>1201</v>
      </c>
    </row>
    <row r="411" spans="1:26" x14ac:dyDescent="0.3">
      <c r="A411" s="189">
        <v>213813</v>
      </c>
      <c r="B411" s="247" t="s">
        <v>1902</v>
      </c>
      <c r="C411" s="247" t="s">
        <v>560</v>
      </c>
      <c r="D411" s="247" t="s">
        <v>483</v>
      </c>
      <c r="E411" s="247" t="s">
        <v>446</v>
      </c>
      <c r="F411" s="248">
        <v>34293</v>
      </c>
      <c r="G411" s="247" t="s">
        <v>422</v>
      </c>
      <c r="H411" s="247" t="s">
        <v>457</v>
      </c>
      <c r="I411" s="247" t="s">
        <v>575</v>
      </c>
      <c r="S411" s="247"/>
      <c r="T411" s="249"/>
      <c r="U411" s="247"/>
      <c r="X411" s="189" t="s">
        <v>1201</v>
      </c>
      <c r="Y411" s="189" t="s">
        <v>1201</v>
      </c>
      <c r="Z411" s="247" t="s">
        <v>1201</v>
      </c>
    </row>
    <row r="412" spans="1:26" x14ac:dyDescent="0.3">
      <c r="A412" s="189">
        <v>213815</v>
      </c>
      <c r="B412" s="247" t="s">
        <v>1903</v>
      </c>
      <c r="C412" s="247" t="s">
        <v>1904</v>
      </c>
      <c r="D412" s="247" t="s">
        <v>400</v>
      </c>
      <c r="E412" s="247" t="s">
        <v>446</v>
      </c>
      <c r="F412" s="248">
        <v>34335</v>
      </c>
      <c r="G412" s="247" t="s">
        <v>454</v>
      </c>
      <c r="H412" s="247" t="s">
        <v>447</v>
      </c>
      <c r="I412" s="247" t="s">
        <v>575</v>
      </c>
      <c r="S412" s="247"/>
      <c r="T412" s="249"/>
      <c r="U412" s="247"/>
      <c r="X412" s="189" t="s">
        <v>1201</v>
      </c>
      <c r="Y412" s="189" t="s">
        <v>1201</v>
      </c>
      <c r="Z412" s="247" t="s">
        <v>1201</v>
      </c>
    </row>
    <row r="413" spans="1:26" x14ac:dyDescent="0.3">
      <c r="A413" s="189">
        <v>213818</v>
      </c>
      <c r="B413" s="247" t="s">
        <v>1905</v>
      </c>
      <c r="C413" s="247" t="s">
        <v>67</v>
      </c>
      <c r="D413" s="247" t="s">
        <v>629</v>
      </c>
      <c r="E413" s="247" t="s">
        <v>445</v>
      </c>
      <c r="F413" s="248">
        <v>36508</v>
      </c>
      <c r="G413" s="247" t="s">
        <v>422</v>
      </c>
      <c r="H413" s="247" t="s">
        <v>447</v>
      </c>
      <c r="I413" s="247" t="s">
        <v>575</v>
      </c>
      <c r="S413" s="247"/>
      <c r="T413" s="249"/>
      <c r="U413" s="247"/>
      <c r="Y413" s="189" t="s">
        <v>1201</v>
      </c>
      <c r="Z413" s="247" t="s">
        <v>1201</v>
      </c>
    </row>
    <row r="414" spans="1:26" x14ac:dyDescent="0.3">
      <c r="A414" s="189">
        <v>213825</v>
      </c>
      <c r="B414" s="247" t="s">
        <v>2974</v>
      </c>
      <c r="C414" s="247" t="s">
        <v>183</v>
      </c>
      <c r="D414" s="247" t="s">
        <v>1144</v>
      </c>
      <c r="E414" s="247" t="s">
        <v>446</v>
      </c>
      <c r="F414" s="248">
        <v>0</v>
      </c>
      <c r="G414" s="247"/>
      <c r="H414" s="247"/>
      <c r="I414" s="247" t="s">
        <v>575</v>
      </c>
      <c r="S414" s="247"/>
      <c r="T414" s="249"/>
      <c r="U414" s="247"/>
      <c r="Y414" s="189" t="s">
        <v>1201</v>
      </c>
      <c r="Z414" s="247" t="s">
        <v>1201</v>
      </c>
    </row>
    <row r="415" spans="1:26" x14ac:dyDescent="0.3">
      <c r="A415" s="189">
        <v>213827</v>
      </c>
      <c r="B415" s="247" t="s">
        <v>2975</v>
      </c>
      <c r="C415" s="247" t="s">
        <v>91</v>
      </c>
      <c r="D415" s="247" t="s">
        <v>788</v>
      </c>
      <c r="E415" s="247" t="s">
        <v>446</v>
      </c>
      <c r="F415" s="248">
        <v>0</v>
      </c>
      <c r="G415" s="247"/>
      <c r="H415" s="247"/>
      <c r="I415" s="247" t="s">
        <v>575</v>
      </c>
      <c r="S415" s="247"/>
      <c r="T415" s="249"/>
      <c r="U415" s="247"/>
      <c r="Y415" s="189" t="s">
        <v>1201</v>
      </c>
      <c r="Z415" s="247" t="s">
        <v>1201</v>
      </c>
    </row>
    <row r="416" spans="1:26" x14ac:dyDescent="0.3">
      <c r="A416" s="189">
        <v>213828</v>
      </c>
      <c r="B416" s="247" t="s">
        <v>2976</v>
      </c>
      <c r="C416" s="247" t="s">
        <v>93</v>
      </c>
      <c r="D416" s="247" t="s">
        <v>493</v>
      </c>
      <c r="E416" s="247" t="s">
        <v>446</v>
      </c>
      <c r="F416" s="248">
        <v>0</v>
      </c>
      <c r="G416" s="247"/>
      <c r="H416" s="247"/>
      <c r="I416" s="247" t="s">
        <v>575</v>
      </c>
      <c r="S416" s="247"/>
      <c r="T416" s="249"/>
      <c r="U416" s="247"/>
      <c r="Y416" s="189" t="s">
        <v>1201</v>
      </c>
      <c r="Z416" s="247" t="s">
        <v>1201</v>
      </c>
    </row>
    <row r="417" spans="1:26" x14ac:dyDescent="0.3">
      <c r="A417" s="189">
        <v>213831</v>
      </c>
      <c r="B417" s="247" t="s">
        <v>1906</v>
      </c>
      <c r="C417" s="247" t="s">
        <v>677</v>
      </c>
      <c r="D417" s="247" t="s">
        <v>378</v>
      </c>
      <c r="E417" s="247" t="s">
        <v>446</v>
      </c>
      <c r="F417" s="248">
        <v>33987</v>
      </c>
      <c r="G417" s="247" t="s">
        <v>1907</v>
      </c>
      <c r="H417" s="247" t="s">
        <v>447</v>
      </c>
      <c r="I417" s="247" t="s">
        <v>575</v>
      </c>
      <c r="S417" s="247"/>
      <c r="T417" s="249"/>
      <c r="U417" s="247"/>
      <c r="W417" s="189" t="s">
        <v>1201</v>
      </c>
      <c r="X417" s="189" t="s">
        <v>1201</v>
      </c>
      <c r="Y417" s="189" t="s">
        <v>1201</v>
      </c>
      <c r="Z417" s="247" t="s">
        <v>1201</v>
      </c>
    </row>
    <row r="418" spans="1:26" x14ac:dyDescent="0.3">
      <c r="A418" s="189">
        <v>213832</v>
      </c>
      <c r="B418" s="247" t="s">
        <v>1908</v>
      </c>
      <c r="C418" s="247" t="s">
        <v>139</v>
      </c>
      <c r="D418" s="247" t="s">
        <v>599</v>
      </c>
      <c r="E418" s="247" t="s">
        <v>446</v>
      </c>
      <c r="F418" s="248">
        <v>35387</v>
      </c>
      <c r="G418" s="247" t="s">
        <v>422</v>
      </c>
      <c r="H418" s="247" t="s">
        <v>447</v>
      </c>
      <c r="I418" s="247" t="s">
        <v>575</v>
      </c>
      <c r="S418" s="247"/>
      <c r="T418" s="249"/>
      <c r="U418" s="247"/>
      <c r="X418" s="189" t="s">
        <v>1201</v>
      </c>
      <c r="Y418" s="189" t="s">
        <v>1201</v>
      </c>
      <c r="Z418" s="247" t="s">
        <v>1201</v>
      </c>
    </row>
    <row r="419" spans="1:26" x14ac:dyDescent="0.3">
      <c r="A419" s="189">
        <v>213833</v>
      </c>
      <c r="B419" s="247" t="s">
        <v>1232</v>
      </c>
      <c r="C419" s="247" t="s">
        <v>194</v>
      </c>
      <c r="D419" s="247" t="s">
        <v>3699</v>
      </c>
      <c r="E419" s="247" t="s">
        <v>446</v>
      </c>
      <c r="F419" s="248">
        <v>36526</v>
      </c>
      <c r="G419" s="247" t="s">
        <v>3662</v>
      </c>
      <c r="H419" s="247" t="s">
        <v>447</v>
      </c>
      <c r="I419" s="247" t="s">
        <v>575</v>
      </c>
      <c r="S419" s="247">
        <v>845</v>
      </c>
      <c r="T419" s="249">
        <v>44424</v>
      </c>
      <c r="U419" s="247">
        <v>14000</v>
      </c>
      <c r="Z419" s="247"/>
    </row>
    <row r="420" spans="1:26" x14ac:dyDescent="0.3">
      <c r="A420" s="189">
        <v>213839</v>
      </c>
      <c r="B420" s="247" t="s">
        <v>1909</v>
      </c>
      <c r="C420" s="247" t="s">
        <v>168</v>
      </c>
      <c r="D420" s="247" t="s">
        <v>272</v>
      </c>
      <c r="E420" s="247" t="s">
        <v>446</v>
      </c>
      <c r="F420" s="248">
        <v>33992</v>
      </c>
      <c r="G420" s="247" t="s">
        <v>422</v>
      </c>
      <c r="H420" s="247" t="s">
        <v>447</v>
      </c>
      <c r="I420" s="247" t="s">
        <v>575</v>
      </c>
      <c r="S420" s="247"/>
      <c r="T420" s="249"/>
      <c r="U420" s="247"/>
      <c r="X420" s="189" t="s">
        <v>1201</v>
      </c>
      <c r="Y420" s="189" t="s">
        <v>1201</v>
      </c>
      <c r="Z420" s="247" t="s">
        <v>1201</v>
      </c>
    </row>
    <row r="421" spans="1:26" x14ac:dyDescent="0.3">
      <c r="A421" s="189">
        <v>213843</v>
      </c>
      <c r="B421" s="247" t="s">
        <v>3033</v>
      </c>
      <c r="C421" s="247" t="s">
        <v>716</v>
      </c>
      <c r="D421" s="247" t="s">
        <v>750</v>
      </c>
      <c r="E421" s="247" t="s">
        <v>446</v>
      </c>
      <c r="F421" s="248">
        <v>0</v>
      </c>
      <c r="G421" s="247"/>
      <c r="H421" s="247"/>
      <c r="I421" s="247" t="s">
        <v>575</v>
      </c>
      <c r="S421" s="247"/>
      <c r="T421" s="249"/>
      <c r="U421" s="247"/>
      <c r="W421" s="189" t="s">
        <v>1201</v>
      </c>
      <c r="X421" s="189" t="s">
        <v>1201</v>
      </c>
      <c r="Y421" s="189" t="s">
        <v>1201</v>
      </c>
      <c r="Z421" s="247" t="s">
        <v>1201</v>
      </c>
    </row>
    <row r="422" spans="1:26" x14ac:dyDescent="0.3">
      <c r="A422" s="189">
        <v>213846</v>
      </c>
      <c r="B422" s="247" t="s">
        <v>2977</v>
      </c>
      <c r="C422" s="247" t="s">
        <v>1145</v>
      </c>
      <c r="D422" s="247" t="s">
        <v>668</v>
      </c>
      <c r="E422" s="247" t="s">
        <v>446</v>
      </c>
      <c r="F422" s="248">
        <v>0</v>
      </c>
      <c r="G422" s="247"/>
      <c r="H422" s="247"/>
      <c r="I422" s="247" t="s">
        <v>575</v>
      </c>
      <c r="S422" s="247"/>
      <c r="T422" s="249"/>
      <c r="U422" s="247"/>
      <c r="Y422" s="189" t="s">
        <v>1201</v>
      </c>
      <c r="Z422" s="247" t="s">
        <v>1201</v>
      </c>
    </row>
    <row r="423" spans="1:26" x14ac:dyDescent="0.3">
      <c r="A423" s="189">
        <v>213850</v>
      </c>
      <c r="B423" s="247" t="s">
        <v>1910</v>
      </c>
      <c r="C423" s="247" t="s">
        <v>630</v>
      </c>
      <c r="D423" s="247" t="s">
        <v>326</v>
      </c>
      <c r="E423" s="247" t="s">
        <v>446</v>
      </c>
      <c r="F423" s="248">
        <v>34835</v>
      </c>
      <c r="G423" s="247" t="s">
        <v>1081</v>
      </c>
      <c r="H423" s="247" t="s">
        <v>447</v>
      </c>
      <c r="I423" s="247" t="s">
        <v>575</v>
      </c>
      <c r="S423" s="247"/>
      <c r="T423" s="249"/>
      <c r="U423" s="247"/>
      <c r="X423" s="189" t="s">
        <v>1201</v>
      </c>
      <c r="Y423" s="189" t="s">
        <v>1201</v>
      </c>
      <c r="Z423" s="247" t="s">
        <v>1201</v>
      </c>
    </row>
    <row r="424" spans="1:26" x14ac:dyDescent="0.3">
      <c r="A424" s="189">
        <v>213864</v>
      </c>
      <c r="B424" s="247" t="s">
        <v>1911</v>
      </c>
      <c r="C424" s="247" t="s">
        <v>1912</v>
      </c>
      <c r="D424" s="247" t="s">
        <v>1913</v>
      </c>
      <c r="E424" s="247" t="s">
        <v>445</v>
      </c>
      <c r="F424" s="248">
        <v>35313</v>
      </c>
      <c r="G424" s="247" t="s">
        <v>422</v>
      </c>
      <c r="H424" s="247" t="s">
        <v>447</v>
      </c>
      <c r="I424" s="247" t="s">
        <v>575</v>
      </c>
      <c r="S424" s="247"/>
      <c r="T424" s="249"/>
      <c r="U424" s="247"/>
      <c r="Y424" s="189" t="s">
        <v>1201</v>
      </c>
      <c r="Z424" s="247" t="s">
        <v>1201</v>
      </c>
    </row>
    <row r="425" spans="1:26" x14ac:dyDescent="0.3">
      <c r="A425" s="189">
        <v>213867</v>
      </c>
      <c r="B425" s="247" t="s">
        <v>1914</v>
      </c>
      <c r="C425" s="247" t="s">
        <v>118</v>
      </c>
      <c r="D425" s="247" t="s">
        <v>702</v>
      </c>
      <c r="E425" s="247" t="s">
        <v>445</v>
      </c>
      <c r="F425" s="248">
        <v>35065</v>
      </c>
      <c r="G425" s="247" t="s">
        <v>929</v>
      </c>
      <c r="H425" s="247" t="s">
        <v>447</v>
      </c>
      <c r="I425" s="247" t="s">
        <v>575</v>
      </c>
      <c r="S425" s="247"/>
      <c r="T425" s="249"/>
      <c r="U425" s="247"/>
      <c r="W425" s="189" t="s">
        <v>1201</v>
      </c>
      <c r="X425" s="189" t="s">
        <v>1201</v>
      </c>
      <c r="Y425" s="189" t="s">
        <v>1201</v>
      </c>
      <c r="Z425" s="247" t="s">
        <v>1201</v>
      </c>
    </row>
    <row r="426" spans="1:26" x14ac:dyDescent="0.3">
      <c r="A426" s="189">
        <v>213870</v>
      </c>
      <c r="B426" s="247" t="s">
        <v>1915</v>
      </c>
      <c r="C426" s="247" t="s">
        <v>113</v>
      </c>
      <c r="D426" s="247" t="s">
        <v>1916</v>
      </c>
      <c r="E426" s="247" t="s">
        <v>446</v>
      </c>
      <c r="F426" s="248">
        <v>34551</v>
      </c>
      <c r="G426" s="247" t="s">
        <v>1057</v>
      </c>
      <c r="H426" s="247" t="s">
        <v>447</v>
      </c>
      <c r="I426" s="247" t="s">
        <v>575</v>
      </c>
      <c r="S426" s="247"/>
      <c r="T426" s="249"/>
      <c r="U426" s="247"/>
      <c r="Y426" s="189" t="s">
        <v>1201</v>
      </c>
      <c r="Z426" s="247" t="s">
        <v>1201</v>
      </c>
    </row>
    <row r="427" spans="1:26" x14ac:dyDescent="0.3">
      <c r="A427" s="189">
        <v>213871</v>
      </c>
      <c r="B427" s="247" t="s">
        <v>1917</v>
      </c>
      <c r="C427" s="247" t="s">
        <v>85</v>
      </c>
      <c r="D427" s="247" t="s">
        <v>842</v>
      </c>
      <c r="E427" s="247" t="s">
        <v>445</v>
      </c>
      <c r="F427" s="248">
        <v>35469</v>
      </c>
      <c r="G427" s="247" t="s">
        <v>422</v>
      </c>
      <c r="H427" s="247" t="s">
        <v>457</v>
      </c>
      <c r="I427" s="247" t="s">
        <v>575</v>
      </c>
      <c r="S427" s="247"/>
      <c r="T427" s="249"/>
      <c r="U427" s="247"/>
      <c r="W427" s="189" t="s">
        <v>1201</v>
      </c>
      <c r="X427" s="189" t="s">
        <v>1201</v>
      </c>
      <c r="Y427" s="189" t="s">
        <v>1201</v>
      </c>
      <c r="Z427" s="247" t="s">
        <v>1201</v>
      </c>
    </row>
    <row r="428" spans="1:26" x14ac:dyDescent="0.3">
      <c r="A428" s="189">
        <v>213872</v>
      </c>
      <c r="B428" s="247" t="s">
        <v>2978</v>
      </c>
      <c r="C428" s="247" t="s">
        <v>97</v>
      </c>
      <c r="D428" s="247" t="s">
        <v>308</v>
      </c>
      <c r="E428" s="247" t="s">
        <v>445</v>
      </c>
      <c r="F428" s="248">
        <v>0</v>
      </c>
      <c r="G428" s="247"/>
      <c r="H428" s="247"/>
      <c r="I428" s="247" t="s">
        <v>575</v>
      </c>
      <c r="S428" s="247"/>
      <c r="T428" s="249"/>
      <c r="U428" s="247"/>
      <c r="Y428" s="189" t="s">
        <v>1201</v>
      </c>
      <c r="Z428" s="247" t="s">
        <v>1201</v>
      </c>
    </row>
    <row r="429" spans="1:26" x14ac:dyDescent="0.3">
      <c r="A429" s="189">
        <v>213874</v>
      </c>
      <c r="B429" s="247" t="s">
        <v>1918</v>
      </c>
      <c r="C429" s="247" t="s">
        <v>67</v>
      </c>
      <c r="D429" s="247" t="s">
        <v>272</v>
      </c>
      <c r="E429" s="247" t="s">
        <v>445</v>
      </c>
      <c r="F429" s="248">
        <v>35737</v>
      </c>
      <c r="G429" s="247" t="s">
        <v>422</v>
      </c>
      <c r="H429" s="247" t="s">
        <v>447</v>
      </c>
      <c r="I429" s="247" t="s">
        <v>575</v>
      </c>
      <c r="S429" s="247"/>
      <c r="T429" s="249"/>
      <c r="U429" s="247"/>
      <c r="X429" s="189" t="s">
        <v>1201</v>
      </c>
      <c r="Y429" s="189" t="s">
        <v>1201</v>
      </c>
      <c r="Z429" s="247" t="s">
        <v>1201</v>
      </c>
    </row>
    <row r="430" spans="1:26" x14ac:dyDescent="0.3">
      <c r="A430" s="189">
        <v>213875</v>
      </c>
      <c r="B430" s="247" t="s">
        <v>1919</v>
      </c>
      <c r="C430" s="247" t="s">
        <v>520</v>
      </c>
      <c r="D430" s="247" t="s">
        <v>401</v>
      </c>
      <c r="E430" s="247" t="s">
        <v>445</v>
      </c>
      <c r="F430" s="248">
        <v>36244</v>
      </c>
      <c r="G430" s="247" t="s">
        <v>422</v>
      </c>
      <c r="H430" s="247" t="s">
        <v>447</v>
      </c>
      <c r="I430" s="247" t="s">
        <v>575</v>
      </c>
      <c r="S430" s="247"/>
      <c r="T430" s="249"/>
      <c r="U430" s="247"/>
      <c r="Y430" s="189" t="s">
        <v>1201</v>
      </c>
      <c r="Z430" s="247" t="s">
        <v>1201</v>
      </c>
    </row>
    <row r="431" spans="1:26" x14ac:dyDescent="0.3">
      <c r="A431" s="189">
        <v>213880</v>
      </c>
      <c r="B431" s="247" t="s">
        <v>2979</v>
      </c>
      <c r="C431" s="247" t="s">
        <v>71</v>
      </c>
      <c r="D431" s="247" t="s">
        <v>553</v>
      </c>
      <c r="E431" s="247" t="s">
        <v>445</v>
      </c>
      <c r="F431" s="248">
        <v>0</v>
      </c>
      <c r="G431" s="247"/>
      <c r="H431" s="247"/>
      <c r="I431" s="247" t="s">
        <v>575</v>
      </c>
      <c r="S431" s="247"/>
      <c r="T431" s="249"/>
      <c r="U431" s="247"/>
      <c r="Y431" s="189" t="s">
        <v>1201</v>
      </c>
      <c r="Z431" s="247" t="s">
        <v>1201</v>
      </c>
    </row>
    <row r="432" spans="1:26" x14ac:dyDescent="0.3">
      <c r="A432" s="189">
        <v>213881</v>
      </c>
      <c r="B432" s="247" t="s">
        <v>3214</v>
      </c>
      <c r="C432" s="247" t="s">
        <v>71</v>
      </c>
      <c r="D432" s="247" t="s">
        <v>279</v>
      </c>
      <c r="E432" s="247" t="s">
        <v>445</v>
      </c>
      <c r="F432" s="248">
        <v>33615</v>
      </c>
      <c r="G432" s="247" t="s">
        <v>3215</v>
      </c>
      <c r="H432" s="247" t="s">
        <v>447</v>
      </c>
      <c r="I432" s="247" t="s">
        <v>575</v>
      </c>
      <c r="S432" s="247"/>
      <c r="T432" s="249"/>
      <c r="U432" s="247"/>
      <c r="Z432" s="247" t="s">
        <v>1201</v>
      </c>
    </row>
    <row r="433" spans="1:26" x14ac:dyDescent="0.3">
      <c r="A433" s="189">
        <v>213882</v>
      </c>
      <c r="B433" s="247" t="s">
        <v>1920</v>
      </c>
      <c r="C433" s="247" t="s">
        <v>156</v>
      </c>
      <c r="D433" s="247" t="s">
        <v>263</v>
      </c>
      <c r="E433" s="247" t="s">
        <v>445</v>
      </c>
      <c r="F433" s="248">
        <v>35220</v>
      </c>
      <c r="G433" s="247" t="s">
        <v>422</v>
      </c>
      <c r="H433" s="247" t="s">
        <v>447</v>
      </c>
      <c r="I433" s="247" t="s">
        <v>575</v>
      </c>
      <c r="S433" s="247"/>
      <c r="T433" s="249"/>
      <c r="U433" s="247"/>
      <c r="X433" s="189" t="s">
        <v>1201</v>
      </c>
      <c r="Y433" s="189" t="s">
        <v>1201</v>
      </c>
      <c r="Z433" s="247" t="s">
        <v>1201</v>
      </c>
    </row>
    <row r="434" spans="1:26" x14ac:dyDescent="0.3">
      <c r="A434" s="189">
        <v>213883</v>
      </c>
      <c r="B434" s="247" t="s">
        <v>1921</v>
      </c>
      <c r="C434" s="247" t="s">
        <v>498</v>
      </c>
      <c r="D434" s="247" t="s">
        <v>271</v>
      </c>
      <c r="E434" s="247" t="s">
        <v>445</v>
      </c>
      <c r="F434" s="248">
        <v>36161</v>
      </c>
      <c r="G434" s="247" t="s">
        <v>422</v>
      </c>
      <c r="H434" s="247" t="s">
        <v>447</v>
      </c>
      <c r="I434" s="247" t="s">
        <v>575</v>
      </c>
      <c r="S434" s="247"/>
      <c r="T434" s="249"/>
      <c r="U434" s="247"/>
      <c r="X434" s="189" t="s">
        <v>1201</v>
      </c>
      <c r="Y434" s="189" t="s">
        <v>1201</v>
      </c>
      <c r="Z434" s="247" t="s">
        <v>1201</v>
      </c>
    </row>
    <row r="435" spans="1:26" x14ac:dyDescent="0.3">
      <c r="A435" s="189">
        <v>213885</v>
      </c>
      <c r="B435" s="247" t="s">
        <v>1922</v>
      </c>
      <c r="C435" s="247" t="s">
        <v>658</v>
      </c>
      <c r="D435" s="247" t="s">
        <v>220</v>
      </c>
      <c r="E435" s="247" t="s">
        <v>445</v>
      </c>
      <c r="F435" s="248">
        <v>35959</v>
      </c>
      <c r="G435" s="247" t="s">
        <v>422</v>
      </c>
      <c r="H435" s="247" t="s">
        <v>447</v>
      </c>
      <c r="I435" s="247" t="s">
        <v>575</v>
      </c>
      <c r="S435" s="247"/>
      <c r="T435" s="249"/>
      <c r="U435" s="247"/>
      <c r="Y435" s="189" t="s">
        <v>1201</v>
      </c>
      <c r="Z435" s="247" t="s">
        <v>1201</v>
      </c>
    </row>
    <row r="436" spans="1:26" x14ac:dyDescent="0.3">
      <c r="A436" s="189">
        <v>213886</v>
      </c>
      <c r="B436" s="247" t="s">
        <v>1923</v>
      </c>
      <c r="C436" s="247" t="s">
        <v>71</v>
      </c>
      <c r="D436" s="247" t="s">
        <v>288</v>
      </c>
      <c r="E436" s="247" t="s">
        <v>445</v>
      </c>
      <c r="F436" s="248">
        <v>34723</v>
      </c>
      <c r="G436" s="247" t="s">
        <v>978</v>
      </c>
      <c r="H436" s="247" t="s">
        <v>447</v>
      </c>
      <c r="I436" s="247" t="s">
        <v>575</v>
      </c>
      <c r="S436" s="247"/>
      <c r="T436" s="249"/>
      <c r="U436" s="247"/>
      <c r="Y436" s="189" t="s">
        <v>1201</v>
      </c>
      <c r="Z436" s="247" t="s">
        <v>1201</v>
      </c>
    </row>
    <row r="437" spans="1:26" x14ac:dyDescent="0.3">
      <c r="A437" s="189">
        <v>213887</v>
      </c>
      <c r="B437" s="247" t="s">
        <v>1924</v>
      </c>
      <c r="C437" s="247" t="s">
        <v>81</v>
      </c>
      <c r="D437" s="247" t="s">
        <v>288</v>
      </c>
      <c r="E437" s="247" t="s">
        <v>445</v>
      </c>
      <c r="F437" s="248">
        <v>34335</v>
      </c>
      <c r="G437" s="247" t="s">
        <v>972</v>
      </c>
      <c r="H437" s="247" t="s">
        <v>447</v>
      </c>
      <c r="I437" s="247" t="s">
        <v>575</v>
      </c>
      <c r="S437" s="247"/>
      <c r="T437" s="249"/>
      <c r="U437" s="247"/>
      <c r="W437" s="189" t="s">
        <v>1201</v>
      </c>
      <c r="X437" s="189" t="s">
        <v>1201</v>
      </c>
      <c r="Y437" s="189" t="s">
        <v>1201</v>
      </c>
      <c r="Z437" s="247" t="s">
        <v>1201</v>
      </c>
    </row>
    <row r="438" spans="1:26" x14ac:dyDescent="0.3">
      <c r="A438" s="189">
        <v>213890</v>
      </c>
      <c r="B438" s="247" t="s">
        <v>1925</v>
      </c>
      <c r="C438" s="247" t="s">
        <v>153</v>
      </c>
      <c r="D438" s="247" t="s">
        <v>682</v>
      </c>
      <c r="E438" s="247" t="s">
        <v>445</v>
      </c>
      <c r="F438" s="248">
        <v>34644</v>
      </c>
      <c r="G438" s="247" t="s">
        <v>1926</v>
      </c>
      <c r="H438" s="247" t="s">
        <v>447</v>
      </c>
      <c r="I438" s="247" t="s">
        <v>575</v>
      </c>
      <c r="S438" s="247"/>
      <c r="T438" s="249"/>
      <c r="U438" s="247"/>
      <c r="W438" s="189" t="s">
        <v>1201</v>
      </c>
      <c r="X438" s="189" t="s">
        <v>1201</v>
      </c>
      <c r="Y438" s="189" t="s">
        <v>1201</v>
      </c>
      <c r="Z438" s="247" t="s">
        <v>1201</v>
      </c>
    </row>
    <row r="439" spans="1:26" x14ac:dyDescent="0.3">
      <c r="A439" s="189">
        <v>213891</v>
      </c>
      <c r="B439" s="247" t="s">
        <v>2980</v>
      </c>
      <c r="C439" s="247" t="s">
        <v>1146</v>
      </c>
      <c r="D439" s="247" t="s">
        <v>629</v>
      </c>
      <c r="E439" s="247" t="s">
        <v>445</v>
      </c>
      <c r="F439" s="248">
        <v>0</v>
      </c>
      <c r="G439" s="247"/>
      <c r="H439" s="247"/>
      <c r="I439" s="247" t="s">
        <v>575</v>
      </c>
      <c r="S439" s="247"/>
      <c r="T439" s="249"/>
      <c r="U439" s="247"/>
      <c r="Y439" s="189" t="s">
        <v>1201</v>
      </c>
      <c r="Z439" s="247" t="s">
        <v>1201</v>
      </c>
    </row>
    <row r="440" spans="1:26" x14ac:dyDescent="0.3">
      <c r="A440" s="189">
        <v>213892</v>
      </c>
      <c r="B440" s="247" t="s">
        <v>2981</v>
      </c>
      <c r="C440" s="247" t="s">
        <v>497</v>
      </c>
      <c r="D440" s="247" t="s">
        <v>330</v>
      </c>
      <c r="E440" s="247" t="s">
        <v>445</v>
      </c>
      <c r="F440" s="248">
        <v>0</v>
      </c>
      <c r="G440" s="247"/>
      <c r="H440" s="247"/>
      <c r="I440" s="247" t="s">
        <v>575</v>
      </c>
      <c r="S440" s="247"/>
      <c r="T440" s="249"/>
      <c r="U440" s="247"/>
      <c r="Y440" s="189" t="s">
        <v>1201</v>
      </c>
      <c r="Z440" s="247" t="s">
        <v>1201</v>
      </c>
    </row>
    <row r="441" spans="1:26" x14ac:dyDescent="0.3">
      <c r="A441" s="189">
        <v>213893</v>
      </c>
      <c r="B441" s="247" t="s">
        <v>1927</v>
      </c>
      <c r="C441" s="247" t="s">
        <v>216</v>
      </c>
      <c r="D441" s="247" t="s">
        <v>496</v>
      </c>
      <c r="E441" s="247" t="s">
        <v>445</v>
      </c>
      <c r="F441" s="248">
        <v>26073</v>
      </c>
      <c r="G441" s="247" t="s">
        <v>451</v>
      </c>
      <c r="H441" s="247" t="s">
        <v>457</v>
      </c>
      <c r="I441" s="247" t="s">
        <v>575</v>
      </c>
      <c r="S441" s="247"/>
      <c r="T441" s="249"/>
      <c r="U441" s="247"/>
      <c r="Y441" s="189" t="s">
        <v>1201</v>
      </c>
      <c r="Z441" s="247" t="s">
        <v>1201</v>
      </c>
    </row>
    <row r="442" spans="1:26" x14ac:dyDescent="0.3">
      <c r="A442" s="189">
        <v>213897</v>
      </c>
      <c r="B442" s="247" t="s">
        <v>2982</v>
      </c>
      <c r="C442" s="247" t="s">
        <v>124</v>
      </c>
      <c r="D442" s="247" t="s">
        <v>493</v>
      </c>
      <c r="E442" s="247" t="s">
        <v>445</v>
      </c>
      <c r="F442" s="248">
        <v>0</v>
      </c>
      <c r="G442" s="247"/>
      <c r="H442" s="247"/>
      <c r="I442" s="247" t="s">
        <v>575</v>
      </c>
      <c r="S442" s="247"/>
      <c r="T442" s="249"/>
      <c r="U442" s="247"/>
      <c r="Y442" s="189" t="s">
        <v>1201</v>
      </c>
      <c r="Z442" s="247" t="s">
        <v>1201</v>
      </c>
    </row>
    <row r="443" spans="1:26" x14ac:dyDescent="0.3">
      <c r="A443" s="189">
        <v>213904</v>
      </c>
      <c r="B443" s="247" t="s">
        <v>1928</v>
      </c>
      <c r="C443" s="247" t="s">
        <v>607</v>
      </c>
      <c r="D443" s="247" t="s">
        <v>252</v>
      </c>
      <c r="E443" s="247" t="s">
        <v>446</v>
      </c>
      <c r="F443" s="248">
        <v>34289</v>
      </c>
      <c r="G443" s="247" t="s">
        <v>439</v>
      </c>
      <c r="H443" s="247" t="s">
        <v>447</v>
      </c>
      <c r="I443" s="247" t="s">
        <v>575</v>
      </c>
      <c r="S443" s="247"/>
      <c r="T443" s="249"/>
      <c r="U443" s="247"/>
      <c r="W443" s="189" t="s">
        <v>1201</v>
      </c>
      <c r="X443" s="189" t="s">
        <v>1201</v>
      </c>
      <c r="Y443" s="189" t="s">
        <v>1201</v>
      </c>
      <c r="Z443" s="247" t="s">
        <v>1201</v>
      </c>
    </row>
    <row r="444" spans="1:26" x14ac:dyDescent="0.3">
      <c r="A444" s="189">
        <v>213905</v>
      </c>
      <c r="B444" s="247" t="s">
        <v>2983</v>
      </c>
      <c r="C444" s="247" t="s">
        <v>71</v>
      </c>
      <c r="D444" s="247" t="s">
        <v>292</v>
      </c>
      <c r="E444" s="247" t="s">
        <v>446</v>
      </c>
      <c r="F444" s="248">
        <v>0</v>
      </c>
      <c r="G444" s="247"/>
      <c r="H444" s="247"/>
      <c r="I444" s="247" t="s">
        <v>575</v>
      </c>
      <c r="S444" s="247"/>
      <c r="T444" s="249"/>
      <c r="U444" s="247"/>
      <c r="Y444" s="189" t="s">
        <v>1201</v>
      </c>
      <c r="Z444" s="247" t="s">
        <v>1201</v>
      </c>
    </row>
    <row r="445" spans="1:26" x14ac:dyDescent="0.3">
      <c r="A445" s="189">
        <v>213906</v>
      </c>
      <c r="B445" s="247" t="s">
        <v>2984</v>
      </c>
      <c r="C445" s="247" t="s">
        <v>96</v>
      </c>
      <c r="D445" s="247" t="s">
        <v>300</v>
      </c>
      <c r="E445" s="247" t="s">
        <v>445</v>
      </c>
      <c r="F445" s="248">
        <v>0</v>
      </c>
      <c r="G445" s="247"/>
      <c r="H445" s="247"/>
      <c r="I445" s="247" t="s">
        <v>575</v>
      </c>
      <c r="S445" s="247"/>
      <c r="T445" s="249"/>
      <c r="U445" s="247"/>
      <c r="Y445" s="189" t="s">
        <v>1201</v>
      </c>
      <c r="Z445" s="247" t="s">
        <v>1201</v>
      </c>
    </row>
    <row r="446" spans="1:26" x14ac:dyDescent="0.3">
      <c r="A446" s="189">
        <v>213916</v>
      </c>
      <c r="B446" s="247" t="s">
        <v>1929</v>
      </c>
      <c r="C446" s="247" t="s">
        <v>486</v>
      </c>
      <c r="D446" s="247" t="s">
        <v>281</v>
      </c>
      <c r="E446" s="247" t="s">
        <v>445</v>
      </c>
      <c r="F446" s="248">
        <v>34799</v>
      </c>
      <c r="G446" s="247" t="s">
        <v>1930</v>
      </c>
      <c r="H446" s="247" t="s">
        <v>447</v>
      </c>
      <c r="I446" s="247" t="s">
        <v>575</v>
      </c>
      <c r="S446" s="247"/>
      <c r="T446" s="249"/>
      <c r="U446" s="247"/>
      <c r="W446" s="189" t="s">
        <v>1201</v>
      </c>
      <c r="X446" s="189" t="s">
        <v>1201</v>
      </c>
      <c r="Y446" s="189" t="s">
        <v>1201</v>
      </c>
      <c r="Z446" s="247" t="s">
        <v>1201</v>
      </c>
    </row>
    <row r="447" spans="1:26" x14ac:dyDescent="0.3">
      <c r="A447" s="189">
        <v>213923</v>
      </c>
      <c r="B447" s="247" t="s">
        <v>1931</v>
      </c>
      <c r="C447" s="247" t="s">
        <v>140</v>
      </c>
      <c r="D447" s="247" t="s">
        <v>323</v>
      </c>
      <c r="E447" s="247" t="s">
        <v>446</v>
      </c>
      <c r="F447" s="248">
        <v>35460</v>
      </c>
      <c r="G447" s="247" t="s">
        <v>991</v>
      </c>
      <c r="H447" s="247" t="s">
        <v>447</v>
      </c>
      <c r="I447" s="247" t="s">
        <v>575</v>
      </c>
      <c r="S447" s="247"/>
      <c r="T447" s="249"/>
      <c r="U447" s="247"/>
      <c r="W447" s="189" t="s">
        <v>1201</v>
      </c>
      <c r="X447" s="189" t="s">
        <v>1201</v>
      </c>
      <c r="Y447" s="189" t="s">
        <v>1201</v>
      </c>
      <c r="Z447" s="247" t="s">
        <v>1201</v>
      </c>
    </row>
    <row r="448" spans="1:26" x14ac:dyDescent="0.3">
      <c r="A448" s="189">
        <v>213924</v>
      </c>
      <c r="B448" s="247" t="s">
        <v>2985</v>
      </c>
      <c r="C448" s="247" t="s">
        <v>75</v>
      </c>
      <c r="D448" s="247" t="s">
        <v>1147</v>
      </c>
      <c r="E448" s="247" t="s">
        <v>446</v>
      </c>
      <c r="F448" s="248">
        <v>0</v>
      </c>
      <c r="G448" s="247"/>
      <c r="H448" s="247"/>
      <c r="I448" s="247" t="s">
        <v>575</v>
      </c>
      <c r="S448" s="247"/>
      <c r="T448" s="249"/>
      <c r="U448" s="247"/>
      <c r="Y448" s="189" t="s">
        <v>1201</v>
      </c>
      <c r="Z448" s="247" t="s">
        <v>1201</v>
      </c>
    </row>
    <row r="449" spans="1:26" x14ac:dyDescent="0.3">
      <c r="A449" s="189">
        <v>213932</v>
      </c>
      <c r="B449" s="247" t="s">
        <v>1932</v>
      </c>
      <c r="C449" s="247" t="s">
        <v>142</v>
      </c>
      <c r="D449" s="247" t="s">
        <v>326</v>
      </c>
      <c r="E449" s="247" t="s">
        <v>446</v>
      </c>
      <c r="F449" s="248">
        <v>33013</v>
      </c>
      <c r="G449" s="247" t="s">
        <v>1933</v>
      </c>
      <c r="H449" s="247" t="s">
        <v>447</v>
      </c>
      <c r="I449" s="247" t="s">
        <v>575</v>
      </c>
      <c r="S449" s="247"/>
      <c r="T449" s="249"/>
      <c r="U449" s="247"/>
      <c r="W449" s="189" t="s">
        <v>1201</v>
      </c>
      <c r="X449" s="189" t="s">
        <v>1201</v>
      </c>
      <c r="Y449" s="189" t="s">
        <v>1201</v>
      </c>
      <c r="Z449" s="247" t="s">
        <v>1201</v>
      </c>
    </row>
    <row r="450" spans="1:26" x14ac:dyDescent="0.3">
      <c r="A450" s="189">
        <v>213933</v>
      </c>
      <c r="B450" s="247" t="s">
        <v>3034</v>
      </c>
      <c r="C450" s="247" t="s">
        <v>71</v>
      </c>
      <c r="D450" s="247" t="s">
        <v>312</v>
      </c>
      <c r="E450" s="247" t="s">
        <v>446</v>
      </c>
      <c r="F450" s="248">
        <v>0</v>
      </c>
      <c r="G450" s="247"/>
      <c r="H450" s="247"/>
      <c r="I450" s="247" t="s">
        <v>575</v>
      </c>
      <c r="S450" s="247"/>
      <c r="T450" s="249"/>
      <c r="U450" s="247"/>
      <c r="W450" s="189" t="s">
        <v>1201</v>
      </c>
      <c r="X450" s="189" t="s">
        <v>1201</v>
      </c>
      <c r="Y450" s="189" t="s">
        <v>1201</v>
      </c>
      <c r="Z450" s="247" t="s">
        <v>1201</v>
      </c>
    </row>
    <row r="451" spans="1:26" x14ac:dyDescent="0.3">
      <c r="A451" s="189">
        <v>213939</v>
      </c>
      <c r="B451" s="247" t="s">
        <v>1934</v>
      </c>
      <c r="C451" s="247" t="s">
        <v>108</v>
      </c>
      <c r="D451" s="247" t="s">
        <v>523</v>
      </c>
      <c r="E451" s="247" t="s">
        <v>445</v>
      </c>
      <c r="F451" s="248">
        <v>34410</v>
      </c>
      <c r="G451" s="247" t="s">
        <v>422</v>
      </c>
      <c r="H451" s="247" t="s">
        <v>447</v>
      </c>
      <c r="I451" s="247" t="s">
        <v>575</v>
      </c>
      <c r="S451" s="247"/>
      <c r="T451" s="249"/>
      <c r="U451" s="247"/>
      <c r="Y451" s="189" t="s">
        <v>1201</v>
      </c>
      <c r="Z451" s="247" t="s">
        <v>1201</v>
      </c>
    </row>
    <row r="452" spans="1:26" x14ac:dyDescent="0.3">
      <c r="A452" s="189">
        <v>213943</v>
      </c>
      <c r="B452" s="247" t="s">
        <v>695</v>
      </c>
      <c r="C452" s="247" t="s">
        <v>97</v>
      </c>
      <c r="D452" s="247" t="s">
        <v>696</v>
      </c>
      <c r="E452" s="247" t="s">
        <v>445</v>
      </c>
      <c r="F452" s="248">
        <v>35984</v>
      </c>
      <c r="G452" s="247" t="s">
        <v>422</v>
      </c>
      <c r="H452" s="247" t="s">
        <v>447</v>
      </c>
      <c r="I452" s="247" t="s">
        <v>575</v>
      </c>
      <c r="S452" s="247"/>
      <c r="T452" s="249"/>
      <c r="U452" s="247"/>
      <c r="X452" s="189" t="s">
        <v>1201</v>
      </c>
      <c r="Y452" s="189" t="s">
        <v>1201</v>
      </c>
      <c r="Z452" s="247" t="s">
        <v>1201</v>
      </c>
    </row>
    <row r="453" spans="1:26" x14ac:dyDescent="0.3">
      <c r="A453" s="189">
        <v>213947</v>
      </c>
      <c r="B453" s="247" t="s">
        <v>3083</v>
      </c>
      <c r="C453" s="247" t="s">
        <v>65</v>
      </c>
      <c r="D453" s="247" t="s">
        <v>3084</v>
      </c>
      <c r="E453" s="247" t="s">
        <v>445</v>
      </c>
      <c r="F453" s="248">
        <v>36052</v>
      </c>
      <c r="G453" s="247" t="s">
        <v>929</v>
      </c>
      <c r="H453" s="247"/>
      <c r="I453" s="247" t="s">
        <v>575</v>
      </c>
      <c r="S453" s="247"/>
      <c r="T453" s="249"/>
      <c r="U453" s="247"/>
      <c r="Z453" s="247" t="s">
        <v>1201</v>
      </c>
    </row>
    <row r="454" spans="1:26" x14ac:dyDescent="0.3">
      <c r="A454" s="189">
        <v>213949</v>
      </c>
      <c r="B454" s="247" t="s">
        <v>2986</v>
      </c>
      <c r="C454" s="247" t="s">
        <v>107</v>
      </c>
      <c r="D454" s="247" t="s">
        <v>376</v>
      </c>
      <c r="E454" s="247" t="s">
        <v>445</v>
      </c>
      <c r="F454" s="248">
        <v>0</v>
      </c>
      <c r="G454" s="247"/>
      <c r="H454" s="247"/>
      <c r="I454" s="247" t="s">
        <v>575</v>
      </c>
      <c r="S454" s="247"/>
      <c r="T454" s="249"/>
      <c r="U454" s="247"/>
      <c r="Y454" s="189" t="s">
        <v>1201</v>
      </c>
      <c r="Z454" s="247" t="s">
        <v>1201</v>
      </c>
    </row>
    <row r="455" spans="1:26" x14ac:dyDescent="0.3">
      <c r="A455" s="189">
        <v>213959</v>
      </c>
      <c r="B455" s="247" t="s">
        <v>1935</v>
      </c>
      <c r="C455" s="247" t="s">
        <v>635</v>
      </c>
      <c r="D455" s="247" t="s">
        <v>279</v>
      </c>
      <c r="E455" s="247" t="s">
        <v>445</v>
      </c>
      <c r="F455" s="248">
        <v>33802</v>
      </c>
      <c r="G455" s="247" t="s">
        <v>977</v>
      </c>
      <c r="H455" s="247" t="s">
        <v>447</v>
      </c>
      <c r="I455" s="247" t="s">
        <v>575</v>
      </c>
      <c r="S455" s="247"/>
      <c r="T455" s="249"/>
      <c r="U455" s="247"/>
      <c r="Y455" s="189" t="s">
        <v>1201</v>
      </c>
      <c r="Z455" s="247" t="s">
        <v>1201</v>
      </c>
    </row>
    <row r="456" spans="1:26" x14ac:dyDescent="0.3">
      <c r="A456" s="189">
        <v>213961</v>
      </c>
      <c r="B456" s="247" t="s">
        <v>1936</v>
      </c>
      <c r="C456" s="247" t="s">
        <v>71</v>
      </c>
      <c r="D456" s="247" t="s">
        <v>386</v>
      </c>
      <c r="E456" s="247" t="s">
        <v>445</v>
      </c>
      <c r="F456" s="248">
        <v>35796</v>
      </c>
      <c r="G456" s="247" t="s">
        <v>1937</v>
      </c>
      <c r="H456" s="247" t="s">
        <v>447</v>
      </c>
      <c r="I456" s="247" t="s">
        <v>575</v>
      </c>
      <c r="S456" s="247"/>
      <c r="T456" s="249"/>
      <c r="U456" s="247"/>
      <c r="W456" s="189" t="s">
        <v>1201</v>
      </c>
      <c r="X456" s="189" t="s">
        <v>1201</v>
      </c>
      <c r="Y456" s="189" t="s">
        <v>1201</v>
      </c>
      <c r="Z456" s="247" t="s">
        <v>1201</v>
      </c>
    </row>
    <row r="457" spans="1:26" x14ac:dyDescent="0.3">
      <c r="A457" s="189">
        <v>213962</v>
      </c>
      <c r="B457" s="247" t="s">
        <v>3042</v>
      </c>
      <c r="C457" s="247" t="s">
        <v>124</v>
      </c>
      <c r="D457" s="247" t="s">
        <v>3043</v>
      </c>
      <c r="E457" s="247" t="s">
        <v>445</v>
      </c>
      <c r="F457" s="248">
        <v>35977</v>
      </c>
      <c r="G457" s="247" t="s">
        <v>422</v>
      </c>
      <c r="H457" s="247" t="s">
        <v>447</v>
      </c>
      <c r="I457" s="247" t="s">
        <v>575</v>
      </c>
      <c r="S457" s="247"/>
      <c r="T457" s="249"/>
      <c r="U457" s="247"/>
      <c r="Z457" s="247" t="s">
        <v>1201</v>
      </c>
    </row>
    <row r="458" spans="1:26" x14ac:dyDescent="0.3">
      <c r="A458" s="189">
        <v>213965</v>
      </c>
      <c r="B458" s="247" t="s">
        <v>1938</v>
      </c>
      <c r="C458" s="247" t="s">
        <v>621</v>
      </c>
      <c r="D458" s="247" t="s">
        <v>286</v>
      </c>
      <c r="E458" s="247" t="s">
        <v>445</v>
      </c>
      <c r="F458" s="248">
        <v>36439</v>
      </c>
      <c r="G458" s="247" t="s">
        <v>451</v>
      </c>
      <c r="H458" s="247" t="s">
        <v>447</v>
      </c>
      <c r="I458" s="247" t="s">
        <v>575</v>
      </c>
      <c r="S458" s="247"/>
      <c r="T458" s="249"/>
      <c r="U458" s="247"/>
      <c r="W458" s="189" t="s">
        <v>1201</v>
      </c>
      <c r="X458" s="189" t="s">
        <v>1201</v>
      </c>
      <c r="Y458" s="189" t="s">
        <v>1201</v>
      </c>
      <c r="Z458" s="247" t="s">
        <v>1201</v>
      </c>
    </row>
    <row r="459" spans="1:26" x14ac:dyDescent="0.3">
      <c r="A459" s="189">
        <v>213968</v>
      </c>
      <c r="B459" s="247" t="s">
        <v>1939</v>
      </c>
      <c r="C459" s="247" t="s">
        <v>905</v>
      </c>
      <c r="D459" s="247" t="s">
        <v>906</v>
      </c>
      <c r="E459" s="247" t="s">
        <v>445</v>
      </c>
      <c r="F459" s="248">
        <v>33340</v>
      </c>
      <c r="G459" s="247" t="s">
        <v>999</v>
      </c>
      <c r="H459" s="247" t="s">
        <v>447</v>
      </c>
      <c r="I459" s="247" t="s">
        <v>575</v>
      </c>
      <c r="S459" s="247"/>
      <c r="T459" s="249"/>
      <c r="U459" s="247"/>
      <c r="Y459" s="189" t="s">
        <v>1201</v>
      </c>
      <c r="Z459" s="247" t="s">
        <v>1201</v>
      </c>
    </row>
    <row r="460" spans="1:26" x14ac:dyDescent="0.3">
      <c r="A460" s="189">
        <v>213969</v>
      </c>
      <c r="B460" s="247" t="s">
        <v>1940</v>
      </c>
      <c r="C460" s="247" t="s">
        <v>806</v>
      </c>
      <c r="D460" s="247" t="s">
        <v>252</v>
      </c>
      <c r="E460" s="247" t="s">
        <v>445</v>
      </c>
      <c r="F460" s="248">
        <v>33751</v>
      </c>
      <c r="G460" s="247" t="s">
        <v>422</v>
      </c>
      <c r="H460" s="247" t="s">
        <v>447</v>
      </c>
      <c r="I460" s="247" t="s">
        <v>575</v>
      </c>
      <c r="S460" s="247"/>
      <c r="T460" s="249"/>
      <c r="U460" s="247"/>
      <c r="W460" s="189" t="s">
        <v>1201</v>
      </c>
      <c r="X460" s="189" t="s">
        <v>1201</v>
      </c>
      <c r="Y460" s="189" t="s">
        <v>1201</v>
      </c>
      <c r="Z460" s="247" t="s">
        <v>1201</v>
      </c>
    </row>
    <row r="461" spans="1:26" x14ac:dyDescent="0.3">
      <c r="A461" s="189">
        <v>213971</v>
      </c>
      <c r="B461" s="247" t="s">
        <v>2987</v>
      </c>
      <c r="C461" s="247" t="s">
        <v>101</v>
      </c>
      <c r="D461" s="247" t="s">
        <v>2988</v>
      </c>
      <c r="E461" s="247" t="s">
        <v>446</v>
      </c>
      <c r="F461" s="248">
        <v>0</v>
      </c>
      <c r="G461" s="247"/>
      <c r="H461" s="247"/>
      <c r="I461" s="247" t="s">
        <v>575</v>
      </c>
      <c r="S461" s="247"/>
      <c r="T461" s="249"/>
      <c r="U461" s="247"/>
      <c r="Y461" s="189" t="s">
        <v>1201</v>
      </c>
      <c r="Z461" s="247" t="s">
        <v>1201</v>
      </c>
    </row>
    <row r="462" spans="1:26" x14ac:dyDescent="0.3">
      <c r="A462" s="189">
        <v>213972</v>
      </c>
      <c r="B462" s="247" t="s">
        <v>2989</v>
      </c>
      <c r="C462" s="247" t="s">
        <v>561</v>
      </c>
      <c r="D462" s="247" t="s">
        <v>740</v>
      </c>
      <c r="E462" s="247" t="s">
        <v>446</v>
      </c>
      <c r="F462" s="248">
        <v>0</v>
      </c>
      <c r="G462" s="247"/>
      <c r="H462" s="247"/>
      <c r="I462" s="247" t="s">
        <v>575</v>
      </c>
      <c r="S462" s="247"/>
      <c r="T462" s="249"/>
      <c r="U462" s="247"/>
      <c r="Y462" s="189" t="s">
        <v>1201</v>
      </c>
      <c r="Z462" s="247" t="s">
        <v>1201</v>
      </c>
    </row>
    <row r="463" spans="1:26" x14ac:dyDescent="0.3">
      <c r="A463" s="189">
        <v>213980</v>
      </c>
      <c r="B463" s="247" t="s">
        <v>1941</v>
      </c>
      <c r="C463" s="247" t="s">
        <v>96</v>
      </c>
      <c r="D463" s="247" t="s">
        <v>328</v>
      </c>
      <c r="E463" s="247" t="s">
        <v>446</v>
      </c>
      <c r="F463" s="248">
        <v>0</v>
      </c>
      <c r="G463" s="247"/>
      <c r="H463" s="247" t="s">
        <v>447</v>
      </c>
      <c r="I463" s="247" t="s">
        <v>575</v>
      </c>
      <c r="S463" s="247"/>
      <c r="T463" s="249"/>
      <c r="U463" s="247"/>
      <c r="Y463" s="189" t="s">
        <v>1201</v>
      </c>
      <c r="Z463" s="247" t="s">
        <v>1201</v>
      </c>
    </row>
    <row r="464" spans="1:26" x14ac:dyDescent="0.3">
      <c r="A464" s="189">
        <v>213981</v>
      </c>
      <c r="B464" s="247" t="s">
        <v>1942</v>
      </c>
      <c r="C464" s="247" t="s">
        <v>71</v>
      </c>
      <c r="D464" s="247" t="s">
        <v>624</v>
      </c>
      <c r="E464" s="247" t="s">
        <v>446</v>
      </c>
      <c r="F464" s="248">
        <v>36185</v>
      </c>
      <c r="G464" s="247" t="s">
        <v>422</v>
      </c>
      <c r="H464" s="247" t="s">
        <v>447</v>
      </c>
      <c r="I464" s="247" t="s">
        <v>575</v>
      </c>
      <c r="S464" s="247"/>
      <c r="T464" s="249"/>
      <c r="U464" s="247"/>
      <c r="W464" s="189" t="s">
        <v>1201</v>
      </c>
      <c r="X464" s="189" t="s">
        <v>1201</v>
      </c>
      <c r="Y464" s="189" t="s">
        <v>1201</v>
      </c>
      <c r="Z464" s="247" t="s">
        <v>1201</v>
      </c>
    </row>
    <row r="465" spans="1:26" x14ac:dyDescent="0.3">
      <c r="A465" s="189">
        <v>213991</v>
      </c>
      <c r="B465" s="247" t="s">
        <v>1943</v>
      </c>
      <c r="C465" s="247" t="s">
        <v>124</v>
      </c>
      <c r="D465" s="247" t="s">
        <v>270</v>
      </c>
      <c r="E465" s="247" t="s">
        <v>446</v>
      </c>
      <c r="F465" s="248">
        <v>33259</v>
      </c>
      <c r="G465" s="247" t="s">
        <v>422</v>
      </c>
      <c r="H465" s="247" t="s">
        <v>447</v>
      </c>
      <c r="I465" s="247" t="s">
        <v>575</v>
      </c>
      <c r="S465" s="247"/>
      <c r="T465" s="249"/>
      <c r="U465" s="247"/>
      <c r="X465" s="189" t="s">
        <v>1201</v>
      </c>
      <c r="Y465" s="189" t="s">
        <v>1201</v>
      </c>
      <c r="Z465" s="247" t="s">
        <v>1201</v>
      </c>
    </row>
    <row r="466" spans="1:26" x14ac:dyDescent="0.3">
      <c r="A466" s="189">
        <v>213997</v>
      </c>
      <c r="B466" s="247" t="s">
        <v>1944</v>
      </c>
      <c r="C466" s="247" t="s">
        <v>497</v>
      </c>
      <c r="D466" s="247" t="s">
        <v>321</v>
      </c>
      <c r="E466" s="247" t="s">
        <v>445</v>
      </c>
      <c r="F466" s="248">
        <v>36531</v>
      </c>
      <c r="G466" s="247" t="s">
        <v>422</v>
      </c>
      <c r="H466" s="247" t="s">
        <v>459</v>
      </c>
      <c r="I466" s="247" t="s">
        <v>575</v>
      </c>
      <c r="S466" s="247"/>
      <c r="T466" s="249"/>
      <c r="U466" s="247"/>
      <c r="V466" s="189" t="s">
        <v>1201</v>
      </c>
      <c r="Y466" s="189" t="s">
        <v>1201</v>
      </c>
      <c r="Z466" s="247" t="s">
        <v>1201</v>
      </c>
    </row>
    <row r="467" spans="1:26" x14ac:dyDescent="0.3">
      <c r="A467" s="189">
        <v>214002</v>
      </c>
      <c r="B467" s="247" t="s">
        <v>876</v>
      </c>
      <c r="C467" s="247" t="s">
        <v>855</v>
      </c>
      <c r="D467" s="247" t="s">
        <v>1945</v>
      </c>
      <c r="E467" s="247" t="s">
        <v>445</v>
      </c>
      <c r="F467" s="248">
        <v>34297</v>
      </c>
      <c r="G467" s="247" t="s">
        <v>983</v>
      </c>
      <c r="H467" s="247" t="s">
        <v>447</v>
      </c>
      <c r="I467" s="247" t="s">
        <v>575</v>
      </c>
      <c r="S467" s="247"/>
      <c r="T467" s="249"/>
      <c r="U467" s="247"/>
      <c r="X467" s="189" t="s">
        <v>1201</v>
      </c>
      <c r="Y467" s="189" t="s">
        <v>1201</v>
      </c>
      <c r="Z467" s="247" t="s">
        <v>1201</v>
      </c>
    </row>
    <row r="468" spans="1:26" x14ac:dyDescent="0.3">
      <c r="A468" s="189">
        <v>214003</v>
      </c>
      <c r="B468" s="247" t="s">
        <v>2990</v>
      </c>
      <c r="C468" s="247" t="s">
        <v>149</v>
      </c>
      <c r="D468" s="247" t="s">
        <v>316</v>
      </c>
      <c r="E468" s="247" t="s">
        <v>445</v>
      </c>
      <c r="F468" s="248">
        <v>0</v>
      </c>
      <c r="G468" s="247"/>
      <c r="H468" s="247"/>
      <c r="I468" s="247" t="s">
        <v>575</v>
      </c>
      <c r="S468" s="247"/>
      <c r="T468" s="249"/>
      <c r="U468" s="247"/>
      <c r="Y468" s="189" t="s">
        <v>1201</v>
      </c>
      <c r="Z468" s="247" t="s">
        <v>1201</v>
      </c>
    </row>
    <row r="469" spans="1:26" x14ac:dyDescent="0.3">
      <c r="A469" s="189">
        <v>214011</v>
      </c>
      <c r="B469" s="247" t="s">
        <v>1946</v>
      </c>
      <c r="C469" s="247" t="s">
        <v>132</v>
      </c>
      <c r="D469" s="247" t="s">
        <v>342</v>
      </c>
      <c r="E469" s="247" t="s">
        <v>446</v>
      </c>
      <c r="F469" s="248">
        <v>36118</v>
      </c>
      <c r="G469" s="247" t="s">
        <v>911</v>
      </c>
      <c r="H469" s="247" t="s">
        <v>447</v>
      </c>
      <c r="I469" s="247" t="s">
        <v>575</v>
      </c>
      <c r="S469" s="247"/>
      <c r="T469" s="249"/>
      <c r="U469" s="247"/>
      <c r="Y469" s="189" t="s">
        <v>1201</v>
      </c>
      <c r="Z469" s="247" t="s">
        <v>1201</v>
      </c>
    </row>
    <row r="470" spans="1:26" x14ac:dyDescent="0.3">
      <c r="A470" s="189">
        <v>214019</v>
      </c>
      <c r="B470" s="247" t="s">
        <v>1947</v>
      </c>
      <c r="C470" s="247" t="s">
        <v>126</v>
      </c>
      <c r="D470" s="247" t="s">
        <v>280</v>
      </c>
      <c r="E470" s="247" t="s">
        <v>446</v>
      </c>
      <c r="F470" s="248">
        <v>36526</v>
      </c>
      <c r="G470" s="247" t="s">
        <v>1948</v>
      </c>
      <c r="H470" s="247" t="s">
        <v>447</v>
      </c>
      <c r="I470" s="247" t="s">
        <v>575</v>
      </c>
      <c r="S470" s="247"/>
      <c r="T470" s="249"/>
      <c r="U470" s="247"/>
      <c r="X470" s="189" t="s">
        <v>1201</v>
      </c>
      <c r="Y470" s="189" t="s">
        <v>1201</v>
      </c>
      <c r="Z470" s="247" t="s">
        <v>1201</v>
      </c>
    </row>
    <row r="471" spans="1:26" x14ac:dyDescent="0.3">
      <c r="A471" s="189">
        <v>214021</v>
      </c>
      <c r="B471" s="247" t="s">
        <v>3039</v>
      </c>
      <c r="C471" s="247" t="s">
        <v>71</v>
      </c>
      <c r="D471" s="247" t="s">
        <v>385</v>
      </c>
      <c r="E471" s="247" t="s">
        <v>446</v>
      </c>
      <c r="F471" s="248">
        <v>0</v>
      </c>
      <c r="G471" s="247"/>
      <c r="H471" s="247"/>
      <c r="I471" s="247" t="s">
        <v>575</v>
      </c>
      <c r="S471" s="247"/>
      <c r="T471" s="249"/>
      <c r="U471" s="247"/>
      <c r="Y471" s="189" t="s">
        <v>1201</v>
      </c>
      <c r="Z471" s="247" t="s">
        <v>1201</v>
      </c>
    </row>
    <row r="472" spans="1:26" x14ac:dyDescent="0.3">
      <c r="A472" s="189">
        <v>214026</v>
      </c>
      <c r="B472" s="247" t="s">
        <v>1949</v>
      </c>
      <c r="C472" s="247" t="s">
        <v>72</v>
      </c>
      <c r="D472" s="247" t="s">
        <v>271</v>
      </c>
      <c r="E472" s="247" t="s">
        <v>446</v>
      </c>
      <c r="F472" s="248">
        <v>32888</v>
      </c>
      <c r="G472" s="247" t="s">
        <v>975</v>
      </c>
      <c r="H472" s="247" t="s">
        <v>447</v>
      </c>
      <c r="I472" s="247" t="s">
        <v>575</v>
      </c>
      <c r="S472" s="247"/>
      <c r="T472" s="249"/>
      <c r="U472" s="247"/>
      <c r="W472" s="189" t="s">
        <v>1201</v>
      </c>
      <c r="Y472" s="189" t="s">
        <v>1201</v>
      </c>
      <c r="Z472" s="247" t="s">
        <v>1201</v>
      </c>
    </row>
    <row r="473" spans="1:26" x14ac:dyDescent="0.3">
      <c r="A473" s="189">
        <v>214028</v>
      </c>
      <c r="B473" s="247" t="s">
        <v>1950</v>
      </c>
      <c r="C473" s="247" t="s">
        <v>560</v>
      </c>
      <c r="D473" s="247" t="s">
        <v>220</v>
      </c>
      <c r="E473" s="247" t="s">
        <v>445</v>
      </c>
      <c r="F473" s="248">
        <v>35991</v>
      </c>
      <c r="G473" s="247" t="s">
        <v>1506</v>
      </c>
      <c r="H473" s="247" t="s">
        <v>447</v>
      </c>
      <c r="I473" s="247" t="s">
        <v>575</v>
      </c>
      <c r="S473" s="247"/>
      <c r="T473" s="249"/>
      <c r="U473" s="247"/>
      <c r="Y473" s="189" t="s">
        <v>1201</v>
      </c>
      <c r="Z473" s="247" t="s">
        <v>1201</v>
      </c>
    </row>
    <row r="474" spans="1:26" x14ac:dyDescent="0.3">
      <c r="A474" s="189">
        <v>214033</v>
      </c>
      <c r="B474" s="247" t="s">
        <v>1951</v>
      </c>
      <c r="C474" s="247" t="s">
        <v>71</v>
      </c>
      <c r="D474" s="247" t="s">
        <v>624</v>
      </c>
      <c r="E474" s="247" t="s">
        <v>446</v>
      </c>
      <c r="F474" s="248">
        <v>35236</v>
      </c>
      <c r="G474" s="247" t="s">
        <v>422</v>
      </c>
      <c r="H474" s="247" t="s">
        <v>447</v>
      </c>
      <c r="I474" s="247" t="s">
        <v>575</v>
      </c>
      <c r="S474" s="247"/>
      <c r="T474" s="249"/>
      <c r="U474" s="247"/>
      <c r="W474" s="189" t="s">
        <v>1201</v>
      </c>
      <c r="X474" s="189" t="s">
        <v>1201</v>
      </c>
      <c r="Y474" s="189" t="s">
        <v>1201</v>
      </c>
      <c r="Z474" s="247" t="s">
        <v>1201</v>
      </c>
    </row>
    <row r="475" spans="1:26" x14ac:dyDescent="0.3">
      <c r="A475" s="189">
        <v>214036</v>
      </c>
      <c r="B475" s="247" t="s">
        <v>1952</v>
      </c>
      <c r="C475" s="247" t="s">
        <v>114</v>
      </c>
      <c r="D475" s="247" t="s">
        <v>908</v>
      </c>
      <c r="E475" s="247" t="s">
        <v>446</v>
      </c>
      <c r="F475" s="248">
        <v>32884</v>
      </c>
      <c r="G475" s="247" t="s">
        <v>1085</v>
      </c>
      <c r="H475" s="247" t="s">
        <v>447</v>
      </c>
      <c r="I475" s="247" t="s">
        <v>575</v>
      </c>
      <c r="S475" s="247"/>
      <c r="T475" s="249"/>
      <c r="U475" s="247"/>
      <c r="V475" s="189" t="s">
        <v>1201</v>
      </c>
      <c r="W475" s="189" t="s">
        <v>1201</v>
      </c>
      <c r="Y475" s="189" t="s">
        <v>1201</v>
      </c>
      <c r="Z475" s="247" t="s">
        <v>1201</v>
      </c>
    </row>
    <row r="476" spans="1:26" x14ac:dyDescent="0.3">
      <c r="A476" s="189">
        <v>214039</v>
      </c>
      <c r="B476" s="247" t="s">
        <v>1953</v>
      </c>
      <c r="C476" s="247" t="s">
        <v>103</v>
      </c>
      <c r="D476" s="247" t="s">
        <v>532</v>
      </c>
      <c r="E476" s="247" t="s">
        <v>446</v>
      </c>
      <c r="F476" s="248">
        <v>33871</v>
      </c>
      <c r="G476" s="247" t="s">
        <v>422</v>
      </c>
      <c r="H476" s="247" t="s">
        <v>447</v>
      </c>
      <c r="I476" s="247" t="s">
        <v>575</v>
      </c>
      <c r="S476" s="247"/>
      <c r="T476" s="249"/>
      <c r="U476" s="247"/>
      <c r="W476" s="189" t="s">
        <v>1201</v>
      </c>
      <c r="X476" s="189" t="s">
        <v>1201</v>
      </c>
      <c r="Y476" s="189" t="s">
        <v>1201</v>
      </c>
      <c r="Z476" s="247" t="s">
        <v>1201</v>
      </c>
    </row>
    <row r="477" spans="1:26" x14ac:dyDescent="0.3">
      <c r="A477" s="189">
        <v>214043</v>
      </c>
      <c r="B477" s="247" t="s">
        <v>1954</v>
      </c>
      <c r="C477" s="247" t="s">
        <v>85</v>
      </c>
      <c r="D477" s="247" t="s">
        <v>286</v>
      </c>
      <c r="E477" s="247" t="s">
        <v>445</v>
      </c>
      <c r="F477" s="248">
        <v>35507</v>
      </c>
      <c r="G477" s="247" t="s">
        <v>422</v>
      </c>
      <c r="H477" s="247" t="s">
        <v>457</v>
      </c>
      <c r="I477" s="247" t="s">
        <v>575</v>
      </c>
      <c r="S477" s="247"/>
      <c r="T477" s="249"/>
      <c r="U477" s="247"/>
      <c r="W477" s="189" t="s">
        <v>1201</v>
      </c>
      <c r="Y477" s="189" t="s">
        <v>1201</v>
      </c>
      <c r="Z477" s="247" t="s">
        <v>1201</v>
      </c>
    </row>
    <row r="478" spans="1:26" x14ac:dyDescent="0.3">
      <c r="A478" s="189">
        <v>214044</v>
      </c>
      <c r="B478" s="247" t="s">
        <v>1955</v>
      </c>
      <c r="C478" s="247" t="s">
        <v>69</v>
      </c>
      <c r="D478" s="247" t="s">
        <v>853</v>
      </c>
      <c r="E478" s="247" t="s">
        <v>445</v>
      </c>
      <c r="F478" s="248">
        <v>33171</v>
      </c>
      <c r="G478" s="247" t="s">
        <v>451</v>
      </c>
      <c r="H478" s="247" t="s">
        <v>457</v>
      </c>
      <c r="I478" s="247" t="s">
        <v>575</v>
      </c>
      <c r="S478" s="247"/>
      <c r="T478" s="249"/>
      <c r="U478" s="247"/>
      <c r="V478" s="189" t="s">
        <v>1201</v>
      </c>
      <c r="W478" s="189" t="s">
        <v>1201</v>
      </c>
      <c r="Y478" s="189" t="s">
        <v>1201</v>
      </c>
      <c r="Z478" s="247" t="s">
        <v>1201</v>
      </c>
    </row>
    <row r="479" spans="1:26" x14ac:dyDescent="0.3">
      <c r="A479" s="189">
        <v>214046</v>
      </c>
      <c r="B479" s="247" t="s">
        <v>2991</v>
      </c>
      <c r="C479" s="247" t="s">
        <v>132</v>
      </c>
      <c r="D479" s="247" t="s">
        <v>402</v>
      </c>
      <c r="E479" s="247" t="s">
        <v>445</v>
      </c>
      <c r="F479" s="248">
        <v>0</v>
      </c>
      <c r="G479" s="247"/>
      <c r="H479" s="247"/>
      <c r="I479" s="247" t="s">
        <v>575</v>
      </c>
      <c r="S479" s="247"/>
      <c r="T479" s="249"/>
      <c r="U479" s="247"/>
      <c r="Y479" s="189" t="s">
        <v>1201</v>
      </c>
      <c r="Z479" s="247" t="s">
        <v>1201</v>
      </c>
    </row>
    <row r="480" spans="1:26" x14ac:dyDescent="0.3">
      <c r="A480" s="189">
        <v>214047</v>
      </c>
      <c r="B480" s="247" t="s">
        <v>1956</v>
      </c>
      <c r="C480" s="247" t="s">
        <v>119</v>
      </c>
      <c r="D480" s="247" t="s">
        <v>334</v>
      </c>
      <c r="E480" s="247" t="s">
        <v>445</v>
      </c>
      <c r="F480" s="248">
        <v>36161</v>
      </c>
      <c r="G480" s="247" t="s">
        <v>422</v>
      </c>
      <c r="H480" s="247" t="s">
        <v>447</v>
      </c>
      <c r="I480" s="247" t="s">
        <v>575</v>
      </c>
      <c r="S480" s="247"/>
      <c r="T480" s="249"/>
      <c r="U480" s="247"/>
      <c r="V480" s="189" t="s">
        <v>1201</v>
      </c>
      <c r="W480" s="189" t="s">
        <v>1201</v>
      </c>
      <c r="Y480" s="189" t="s">
        <v>1201</v>
      </c>
      <c r="Z480" s="247" t="s">
        <v>1201</v>
      </c>
    </row>
    <row r="481" spans="1:26" x14ac:dyDescent="0.3">
      <c r="A481" s="189">
        <v>214059</v>
      </c>
      <c r="B481" s="247" t="s">
        <v>1957</v>
      </c>
      <c r="C481" s="247" t="s">
        <v>93</v>
      </c>
      <c r="D481" s="247" t="s">
        <v>312</v>
      </c>
      <c r="E481" s="247" t="s">
        <v>445</v>
      </c>
      <c r="F481" s="248">
        <v>36058</v>
      </c>
      <c r="G481" s="247" t="s">
        <v>1066</v>
      </c>
      <c r="H481" s="247" t="s">
        <v>447</v>
      </c>
      <c r="I481" s="247" t="s">
        <v>575</v>
      </c>
      <c r="S481" s="247"/>
      <c r="T481" s="249"/>
      <c r="U481" s="247"/>
      <c r="W481" s="189" t="s">
        <v>1201</v>
      </c>
      <c r="X481" s="189" t="s">
        <v>1201</v>
      </c>
      <c r="Y481" s="189" t="s">
        <v>1201</v>
      </c>
      <c r="Z481" s="247" t="s">
        <v>1201</v>
      </c>
    </row>
    <row r="482" spans="1:26" x14ac:dyDescent="0.3">
      <c r="A482" s="189">
        <v>214061</v>
      </c>
      <c r="B482" s="247" t="s">
        <v>1958</v>
      </c>
      <c r="C482" s="247" t="s">
        <v>71</v>
      </c>
      <c r="D482" s="247" t="s">
        <v>723</v>
      </c>
      <c r="E482" s="247" t="s">
        <v>445</v>
      </c>
      <c r="F482" s="248">
        <v>33970</v>
      </c>
      <c r="G482" s="247" t="s">
        <v>1959</v>
      </c>
      <c r="H482" s="247" t="s">
        <v>447</v>
      </c>
      <c r="I482" s="247" t="s">
        <v>575</v>
      </c>
      <c r="S482" s="247"/>
      <c r="T482" s="249"/>
      <c r="U482" s="247"/>
      <c r="Y482" s="189" t="s">
        <v>1201</v>
      </c>
      <c r="Z482" s="247" t="s">
        <v>1201</v>
      </c>
    </row>
    <row r="483" spans="1:26" x14ac:dyDescent="0.3">
      <c r="A483" s="189">
        <v>214076</v>
      </c>
      <c r="B483" s="247" t="s">
        <v>2992</v>
      </c>
      <c r="C483" s="247" t="s">
        <v>162</v>
      </c>
      <c r="D483" s="247" t="s">
        <v>354</v>
      </c>
      <c r="E483" s="247" t="s">
        <v>446</v>
      </c>
      <c r="F483" s="248">
        <v>0</v>
      </c>
      <c r="G483" s="247"/>
      <c r="H483" s="247"/>
      <c r="I483" s="247" t="s">
        <v>575</v>
      </c>
      <c r="S483" s="247"/>
      <c r="T483" s="249"/>
      <c r="U483" s="247"/>
      <c r="Y483" s="189" t="s">
        <v>1201</v>
      </c>
      <c r="Z483" s="247" t="s">
        <v>1201</v>
      </c>
    </row>
    <row r="484" spans="1:26" x14ac:dyDescent="0.3">
      <c r="A484" s="189">
        <v>214079</v>
      </c>
      <c r="B484" s="247" t="s">
        <v>1960</v>
      </c>
      <c r="C484" s="247" t="s">
        <v>151</v>
      </c>
      <c r="D484" s="247" t="s">
        <v>269</v>
      </c>
      <c r="E484" s="247" t="s">
        <v>446</v>
      </c>
      <c r="F484" s="248">
        <v>33970</v>
      </c>
      <c r="G484" s="247" t="s">
        <v>422</v>
      </c>
      <c r="H484" s="247" t="s">
        <v>447</v>
      </c>
      <c r="I484" s="247" t="s">
        <v>575</v>
      </c>
      <c r="S484" s="247"/>
      <c r="T484" s="249"/>
      <c r="U484" s="247"/>
      <c r="V484" s="189" t="s">
        <v>1201</v>
      </c>
      <c r="W484" s="189" t="s">
        <v>1201</v>
      </c>
      <c r="X484" s="189" t="s">
        <v>1201</v>
      </c>
      <c r="Y484" s="189" t="s">
        <v>1201</v>
      </c>
      <c r="Z484" s="247" t="s">
        <v>1201</v>
      </c>
    </row>
    <row r="485" spans="1:26" x14ac:dyDescent="0.3">
      <c r="A485" s="189">
        <v>214084</v>
      </c>
      <c r="B485" s="247" t="s">
        <v>2993</v>
      </c>
      <c r="C485" s="247" t="s">
        <v>101</v>
      </c>
      <c r="D485" s="247" t="s">
        <v>396</v>
      </c>
      <c r="E485" s="247" t="s">
        <v>446</v>
      </c>
      <c r="F485" s="248">
        <v>0</v>
      </c>
      <c r="G485" s="247"/>
      <c r="H485" s="247"/>
      <c r="I485" s="247" t="s">
        <v>575</v>
      </c>
      <c r="S485" s="247"/>
      <c r="T485" s="249"/>
      <c r="U485" s="247"/>
      <c r="Y485" s="189" t="s">
        <v>1201</v>
      </c>
      <c r="Z485" s="247" t="s">
        <v>1201</v>
      </c>
    </row>
    <row r="486" spans="1:26" x14ac:dyDescent="0.3">
      <c r="A486" s="189">
        <v>214088</v>
      </c>
      <c r="B486" s="247" t="s">
        <v>1961</v>
      </c>
      <c r="C486" s="247" t="s">
        <v>132</v>
      </c>
      <c r="D486" s="247" t="s">
        <v>270</v>
      </c>
      <c r="E486" s="247" t="s">
        <v>446</v>
      </c>
      <c r="F486" s="248">
        <v>33458</v>
      </c>
      <c r="G486" s="247" t="s">
        <v>422</v>
      </c>
      <c r="H486" s="247" t="s">
        <v>447</v>
      </c>
      <c r="I486" s="247" t="s">
        <v>575</v>
      </c>
      <c r="S486" s="247"/>
      <c r="T486" s="249"/>
      <c r="U486" s="247"/>
      <c r="X486" s="189" t="s">
        <v>1201</v>
      </c>
      <c r="Y486" s="189" t="s">
        <v>1201</v>
      </c>
      <c r="Z486" s="247" t="s">
        <v>1201</v>
      </c>
    </row>
    <row r="487" spans="1:26" x14ac:dyDescent="0.3">
      <c r="A487" s="189">
        <v>214096</v>
      </c>
      <c r="B487" s="247" t="s">
        <v>3035</v>
      </c>
      <c r="C487" s="247" t="s">
        <v>3036</v>
      </c>
      <c r="D487" s="247" t="s">
        <v>714</v>
      </c>
      <c r="E487" s="247" t="s">
        <v>446</v>
      </c>
      <c r="F487" s="248">
        <v>0</v>
      </c>
      <c r="G487" s="247"/>
      <c r="H487" s="247"/>
      <c r="I487" s="247" t="s">
        <v>575</v>
      </c>
      <c r="S487" s="247"/>
      <c r="T487" s="249"/>
      <c r="U487" s="247"/>
      <c r="W487" s="189" t="s">
        <v>1201</v>
      </c>
      <c r="X487" s="189" t="s">
        <v>1201</v>
      </c>
      <c r="Y487" s="189" t="s">
        <v>1201</v>
      </c>
      <c r="Z487" s="247" t="s">
        <v>1201</v>
      </c>
    </row>
    <row r="488" spans="1:26" x14ac:dyDescent="0.3">
      <c r="A488" s="189">
        <v>214098</v>
      </c>
      <c r="B488" s="247" t="s">
        <v>1962</v>
      </c>
      <c r="C488" s="247" t="s">
        <v>157</v>
      </c>
      <c r="D488" s="247" t="s">
        <v>384</v>
      </c>
      <c r="E488" s="247" t="s">
        <v>446</v>
      </c>
      <c r="F488" s="248">
        <v>33309</v>
      </c>
      <c r="G488" s="247" t="s">
        <v>1031</v>
      </c>
      <c r="H488" s="247" t="s">
        <v>447</v>
      </c>
      <c r="I488" s="247" t="s">
        <v>575</v>
      </c>
      <c r="S488" s="247"/>
      <c r="T488" s="249"/>
      <c r="U488" s="247"/>
      <c r="Y488" s="189" t="s">
        <v>1201</v>
      </c>
      <c r="Z488" s="247" t="s">
        <v>1201</v>
      </c>
    </row>
    <row r="489" spans="1:26" x14ac:dyDescent="0.3">
      <c r="A489" s="189">
        <v>214113</v>
      </c>
      <c r="B489" s="247" t="s">
        <v>1963</v>
      </c>
      <c r="C489" s="247" t="s">
        <v>166</v>
      </c>
      <c r="D489" s="247" t="s">
        <v>356</v>
      </c>
      <c r="E489" s="247" t="s">
        <v>446</v>
      </c>
      <c r="F489" s="248">
        <v>36118</v>
      </c>
      <c r="G489" s="247" t="s">
        <v>971</v>
      </c>
      <c r="H489" s="247" t="s">
        <v>447</v>
      </c>
      <c r="I489" s="247" t="s">
        <v>575</v>
      </c>
      <c r="S489" s="247"/>
      <c r="T489" s="249"/>
      <c r="U489" s="247"/>
      <c r="W489" s="189" t="s">
        <v>1201</v>
      </c>
      <c r="Y489" s="189" t="s">
        <v>1201</v>
      </c>
      <c r="Z489" s="247" t="s">
        <v>1201</v>
      </c>
    </row>
    <row r="490" spans="1:26" x14ac:dyDescent="0.3">
      <c r="A490" s="189">
        <v>214114</v>
      </c>
      <c r="B490" s="247" t="s">
        <v>3069</v>
      </c>
      <c r="C490" s="247" t="s">
        <v>174</v>
      </c>
      <c r="D490" s="247" t="s">
        <v>783</v>
      </c>
      <c r="E490" s="247" t="s">
        <v>446</v>
      </c>
      <c r="F490" s="248">
        <v>36468</v>
      </c>
      <c r="G490" s="247" t="s">
        <v>422</v>
      </c>
      <c r="H490" s="247" t="s">
        <v>447</v>
      </c>
      <c r="I490" s="247" t="s">
        <v>575</v>
      </c>
      <c r="S490" s="247"/>
      <c r="T490" s="249"/>
      <c r="U490" s="247"/>
      <c r="Z490" s="247" t="s">
        <v>1201</v>
      </c>
    </row>
    <row r="491" spans="1:26" x14ac:dyDescent="0.3">
      <c r="A491" s="189">
        <v>214120</v>
      </c>
      <c r="B491" s="247" t="s">
        <v>2994</v>
      </c>
      <c r="C491" s="247" t="s">
        <v>91</v>
      </c>
      <c r="D491" s="247" t="s">
        <v>1832</v>
      </c>
      <c r="E491" s="247" t="s">
        <v>446</v>
      </c>
      <c r="F491" s="248">
        <v>0</v>
      </c>
      <c r="G491" s="247"/>
      <c r="H491" s="247"/>
      <c r="I491" s="247" t="s">
        <v>575</v>
      </c>
      <c r="S491" s="247"/>
      <c r="T491" s="249"/>
      <c r="U491" s="247"/>
      <c r="Y491" s="189" t="s">
        <v>1201</v>
      </c>
      <c r="Z491" s="247" t="s">
        <v>1201</v>
      </c>
    </row>
    <row r="492" spans="1:26" x14ac:dyDescent="0.3">
      <c r="A492" s="189">
        <v>214121</v>
      </c>
      <c r="B492" s="247" t="s">
        <v>1964</v>
      </c>
      <c r="C492" s="247" t="s">
        <v>71</v>
      </c>
      <c r="D492" s="247" t="s">
        <v>1965</v>
      </c>
      <c r="E492" s="247" t="s">
        <v>446</v>
      </c>
      <c r="F492" s="248">
        <v>0</v>
      </c>
      <c r="G492" s="247" t="s">
        <v>1005</v>
      </c>
      <c r="H492" s="247" t="s">
        <v>447</v>
      </c>
      <c r="I492" s="247" t="s">
        <v>575</v>
      </c>
      <c r="S492" s="247"/>
      <c r="T492" s="249"/>
      <c r="U492" s="247"/>
      <c r="Y492" s="189" t="s">
        <v>1201</v>
      </c>
      <c r="Z492" s="247" t="s">
        <v>1201</v>
      </c>
    </row>
    <row r="493" spans="1:26" x14ac:dyDescent="0.3">
      <c r="A493" s="189">
        <v>214133</v>
      </c>
      <c r="B493" s="247" t="s">
        <v>1966</v>
      </c>
      <c r="C493" s="247" t="s">
        <v>97</v>
      </c>
      <c r="D493" s="247" t="s">
        <v>220</v>
      </c>
      <c r="E493" s="247" t="s">
        <v>446</v>
      </c>
      <c r="F493" s="248">
        <v>35250</v>
      </c>
      <c r="G493" s="247" t="s">
        <v>422</v>
      </c>
      <c r="H493" s="247" t="s">
        <v>447</v>
      </c>
      <c r="I493" s="247" t="s">
        <v>575</v>
      </c>
      <c r="S493" s="247"/>
      <c r="T493" s="249"/>
      <c r="U493" s="247"/>
      <c r="X493" s="189" t="s">
        <v>1201</v>
      </c>
      <c r="Y493" s="189" t="s">
        <v>1201</v>
      </c>
      <c r="Z493" s="247" t="s">
        <v>1201</v>
      </c>
    </row>
    <row r="494" spans="1:26" x14ac:dyDescent="0.3">
      <c r="A494" s="189">
        <v>214135</v>
      </c>
      <c r="B494" s="247" t="s">
        <v>1967</v>
      </c>
      <c r="C494" s="247" t="s">
        <v>78</v>
      </c>
      <c r="D494" s="247" t="s">
        <v>260</v>
      </c>
      <c r="E494" s="247" t="s">
        <v>445</v>
      </c>
      <c r="F494" s="248">
        <v>34714</v>
      </c>
      <c r="G494" s="247" t="s">
        <v>975</v>
      </c>
      <c r="H494" s="247" t="s">
        <v>447</v>
      </c>
      <c r="I494" s="247" t="s">
        <v>575</v>
      </c>
      <c r="S494" s="247"/>
      <c r="T494" s="249"/>
      <c r="U494" s="247"/>
      <c r="W494" s="189" t="s">
        <v>1201</v>
      </c>
      <c r="X494" s="189" t="s">
        <v>1201</v>
      </c>
      <c r="Y494" s="189" t="s">
        <v>1201</v>
      </c>
      <c r="Z494" s="247" t="s">
        <v>1201</v>
      </c>
    </row>
    <row r="495" spans="1:26" x14ac:dyDescent="0.3">
      <c r="A495" s="189">
        <v>214143</v>
      </c>
      <c r="B495" s="247" t="s">
        <v>1968</v>
      </c>
      <c r="C495" s="247" t="s">
        <v>108</v>
      </c>
      <c r="D495" s="247" t="s">
        <v>259</v>
      </c>
      <c r="E495" s="247" t="s">
        <v>446</v>
      </c>
      <c r="F495" s="248">
        <v>35431</v>
      </c>
      <c r="G495" s="247" t="s">
        <v>1054</v>
      </c>
      <c r="H495" s="247" t="s">
        <v>447</v>
      </c>
      <c r="I495" s="247" t="s">
        <v>575</v>
      </c>
      <c r="S495" s="247"/>
      <c r="T495" s="249"/>
      <c r="U495" s="247"/>
      <c r="Y495" s="189" t="s">
        <v>1201</v>
      </c>
      <c r="Z495" s="247" t="s">
        <v>1201</v>
      </c>
    </row>
    <row r="496" spans="1:26" x14ac:dyDescent="0.3">
      <c r="A496" s="189">
        <v>214147</v>
      </c>
      <c r="B496" s="247" t="s">
        <v>2995</v>
      </c>
      <c r="C496" s="247" t="s">
        <v>133</v>
      </c>
      <c r="D496" s="247" t="s">
        <v>529</v>
      </c>
      <c r="E496" s="247" t="s">
        <v>446</v>
      </c>
      <c r="F496" s="248">
        <v>0</v>
      </c>
      <c r="G496" s="247"/>
      <c r="H496" s="247"/>
      <c r="I496" s="247" t="s">
        <v>575</v>
      </c>
      <c r="S496" s="247"/>
      <c r="T496" s="249"/>
      <c r="U496" s="247"/>
      <c r="Y496" s="189" t="s">
        <v>1201</v>
      </c>
      <c r="Z496" s="247" t="s">
        <v>1201</v>
      </c>
    </row>
    <row r="497" spans="1:26" x14ac:dyDescent="0.3">
      <c r="A497" s="189">
        <v>214150</v>
      </c>
      <c r="B497" s="247" t="s">
        <v>1969</v>
      </c>
      <c r="C497" s="247" t="s">
        <v>71</v>
      </c>
      <c r="D497" s="247" t="s">
        <v>288</v>
      </c>
      <c r="E497" s="247" t="s">
        <v>445</v>
      </c>
      <c r="F497" s="248">
        <v>32143</v>
      </c>
      <c r="G497" s="247" t="s">
        <v>1019</v>
      </c>
      <c r="H497" s="247" t="s">
        <v>447</v>
      </c>
      <c r="I497" s="247" t="s">
        <v>575</v>
      </c>
      <c r="S497" s="247"/>
      <c r="T497" s="249"/>
      <c r="U497" s="247"/>
      <c r="V497" s="189" t="s">
        <v>1201</v>
      </c>
      <c r="X497" s="189" t="s">
        <v>1201</v>
      </c>
      <c r="Y497" s="189" t="s">
        <v>1201</v>
      </c>
      <c r="Z497" s="247" t="s">
        <v>1201</v>
      </c>
    </row>
    <row r="498" spans="1:26" x14ac:dyDescent="0.3">
      <c r="A498" s="189">
        <v>214154</v>
      </c>
      <c r="B498" s="247" t="s">
        <v>2996</v>
      </c>
      <c r="C498" s="247" t="s">
        <v>706</v>
      </c>
      <c r="D498" s="247" t="s">
        <v>627</v>
      </c>
      <c r="E498" s="247" t="s">
        <v>445</v>
      </c>
      <c r="F498" s="248">
        <v>0</v>
      </c>
      <c r="G498" s="247"/>
      <c r="H498" s="247"/>
      <c r="I498" s="247" t="s">
        <v>575</v>
      </c>
      <c r="S498" s="247"/>
      <c r="T498" s="249"/>
      <c r="U498" s="247"/>
      <c r="Y498" s="189" t="s">
        <v>1201</v>
      </c>
      <c r="Z498" s="247" t="s">
        <v>1201</v>
      </c>
    </row>
    <row r="499" spans="1:26" x14ac:dyDescent="0.3">
      <c r="A499" s="189">
        <v>214158</v>
      </c>
      <c r="B499" s="247" t="s">
        <v>1970</v>
      </c>
      <c r="C499" s="247" t="s">
        <v>481</v>
      </c>
      <c r="D499" s="247" t="s">
        <v>257</v>
      </c>
      <c r="E499" s="247" t="s">
        <v>446</v>
      </c>
      <c r="F499" s="248">
        <v>35796</v>
      </c>
      <c r="G499" s="247" t="s">
        <v>910</v>
      </c>
      <c r="H499" s="247" t="s">
        <v>447</v>
      </c>
      <c r="I499" s="247" t="s">
        <v>575</v>
      </c>
      <c r="S499" s="247"/>
      <c r="T499" s="249"/>
      <c r="U499" s="247"/>
      <c r="V499" s="189" t="s">
        <v>1201</v>
      </c>
      <c r="Y499" s="189" t="s">
        <v>1201</v>
      </c>
      <c r="Z499" s="247" t="s">
        <v>1201</v>
      </c>
    </row>
    <row r="500" spans="1:26" x14ac:dyDescent="0.3">
      <c r="A500" s="189">
        <v>214161</v>
      </c>
      <c r="B500" s="247" t="s">
        <v>1971</v>
      </c>
      <c r="C500" s="247" t="s">
        <v>108</v>
      </c>
      <c r="D500" s="247" t="s">
        <v>539</v>
      </c>
      <c r="E500" s="247" t="s">
        <v>446</v>
      </c>
      <c r="F500" s="248">
        <v>36265</v>
      </c>
      <c r="G500" s="247" t="s">
        <v>1004</v>
      </c>
      <c r="H500" s="247" t="s">
        <v>447</v>
      </c>
      <c r="I500" s="247" t="s">
        <v>575</v>
      </c>
      <c r="S500" s="247"/>
      <c r="T500" s="249"/>
      <c r="U500" s="247"/>
      <c r="W500" s="189" t="s">
        <v>1201</v>
      </c>
      <c r="X500" s="189" t="s">
        <v>1201</v>
      </c>
      <c r="Y500" s="189" t="s">
        <v>1201</v>
      </c>
      <c r="Z500" s="247" t="s">
        <v>1201</v>
      </c>
    </row>
    <row r="501" spans="1:26" x14ac:dyDescent="0.3">
      <c r="A501" s="189">
        <v>214164</v>
      </c>
      <c r="B501" s="247" t="s">
        <v>1972</v>
      </c>
      <c r="C501" s="247" t="s">
        <v>75</v>
      </c>
      <c r="D501" s="247" t="s">
        <v>271</v>
      </c>
      <c r="E501" s="247" t="s">
        <v>446</v>
      </c>
      <c r="F501" s="248">
        <v>35941</v>
      </c>
      <c r="G501" s="247" t="s">
        <v>422</v>
      </c>
      <c r="H501" s="247" t="s">
        <v>447</v>
      </c>
      <c r="I501" s="247" t="s">
        <v>575</v>
      </c>
      <c r="S501" s="247"/>
      <c r="T501" s="249"/>
      <c r="U501" s="247"/>
      <c r="W501" s="189" t="s">
        <v>1201</v>
      </c>
      <c r="X501" s="189" t="s">
        <v>1201</v>
      </c>
      <c r="Y501" s="189" t="s">
        <v>1201</v>
      </c>
      <c r="Z501" s="247" t="s">
        <v>1201</v>
      </c>
    </row>
    <row r="502" spans="1:26" x14ac:dyDescent="0.3">
      <c r="A502" s="189">
        <v>214165</v>
      </c>
      <c r="B502" s="247" t="s">
        <v>1973</v>
      </c>
      <c r="C502" s="247" t="s">
        <v>82</v>
      </c>
      <c r="D502" s="247" t="s">
        <v>331</v>
      </c>
      <c r="E502" s="247" t="s">
        <v>446</v>
      </c>
      <c r="F502" s="248">
        <v>34700</v>
      </c>
      <c r="G502" s="247" t="s">
        <v>422</v>
      </c>
      <c r="H502" s="247" t="s">
        <v>447</v>
      </c>
      <c r="I502" s="247" t="s">
        <v>575</v>
      </c>
      <c r="S502" s="247"/>
      <c r="T502" s="249"/>
      <c r="U502" s="247"/>
      <c r="X502" s="189" t="s">
        <v>1201</v>
      </c>
      <c r="Y502" s="189" t="s">
        <v>1201</v>
      </c>
      <c r="Z502" s="247" t="s">
        <v>1201</v>
      </c>
    </row>
    <row r="503" spans="1:26" x14ac:dyDescent="0.3">
      <c r="A503" s="189">
        <v>214167</v>
      </c>
      <c r="B503" s="247" t="s">
        <v>1974</v>
      </c>
      <c r="C503" s="247" t="s">
        <v>72</v>
      </c>
      <c r="D503" s="247" t="s">
        <v>309</v>
      </c>
      <c r="E503" s="247" t="s">
        <v>445</v>
      </c>
      <c r="F503" s="248">
        <v>32622</v>
      </c>
      <c r="G503" s="247" t="s">
        <v>422</v>
      </c>
      <c r="H503" s="247" t="s">
        <v>447</v>
      </c>
      <c r="I503" s="247" t="s">
        <v>575</v>
      </c>
      <c r="S503" s="247"/>
      <c r="T503" s="249"/>
      <c r="U503" s="247"/>
      <c r="X503" s="189" t="s">
        <v>1201</v>
      </c>
      <c r="Y503" s="189" t="s">
        <v>1201</v>
      </c>
      <c r="Z503" s="247" t="s">
        <v>1201</v>
      </c>
    </row>
    <row r="504" spans="1:26" x14ac:dyDescent="0.3">
      <c r="A504" s="189">
        <v>214173</v>
      </c>
      <c r="B504" s="247" t="s">
        <v>1975</v>
      </c>
      <c r="C504" s="247" t="s">
        <v>78</v>
      </c>
      <c r="D504" s="247" t="s">
        <v>391</v>
      </c>
      <c r="E504" s="247" t="s">
        <v>445</v>
      </c>
      <c r="F504" s="248">
        <v>36526</v>
      </c>
      <c r="G504" s="247" t="s">
        <v>1046</v>
      </c>
      <c r="H504" s="247" t="s">
        <v>447</v>
      </c>
      <c r="I504" s="247" t="s">
        <v>575</v>
      </c>
      <c r="S504" s="247"/>
      <c r="T504" s="249"/>
      <c r="U504" s="247"/>
      <c r="Y504" s="189" t="s">
        <v>1201</v>
      </c>
      <c r="Z504" s="247" t="s">
        <v>1201</v>
      </c>
    </row>
    <row r="505" spans="1:26" x14ac:dyDescent="0.3">
      <c r="A505" s="189">
        <v>214176</v>
      </c>
      <c r="B505" s="247" t="s">
        <v>1976</v>
      </c>
      <c r="C505" s="247" t="s">
        <v>168</v>
      </c>
      <c r="D505" s="247" t="s">
        <v>264</v>
      </c>
      <c r="E505" s="247" t="s">
        <v>446</v>
      </c>
      <c r="F505" s="248">
        <v>31413</v>
      </c>
      <c r="G505" s="247" t="s">
        <v>452</v>
      </c>
      <c r="H505" s="247" t="s">
        <v>447</v>
      </c>
      <c r="I505" s="247" t="s">
        <v>575</v>
      </c>
      <c r="S505" s="247"/>
      <c r="T505" s="249"/>
      <c r="U505" s="247"/>
      <c r="Y505" s="189" t="s">
        <v>1201</v>
      </c>
      <c r="Z505" s="247" t="s">
        <v>1201</v>
      </c>
    </row>
    <row r="506" spans="1:26" x14ac:dyDescent="0.3">
      <c r="A506" s="189">
        <v>214178</v>
      </c>
      <c r="B506" s="247" t="s">
        <v>1977</v>
      </c>
      <c r="C506" s="247" t="s">
        <v>619</v>
      </c>
      <c r="D506" s="247" t="s">
        <v>277</v>
      </c>
      <c r="E506" s="247" t="s">
        <v>446</v>
      </c>
      <c r="F506" s="248">
        <v>36314</v>
      </c>
      <c r="G506" s="247" t="s">
        <v>439</v>
      </c>
      <c r="H506" s="247" t="s">
        <v>447</v>
      </c>
      <c r="I506" s="247" t="s">
        <v>575</v>
      </c>
      <c r="S506" s="247"/>
      <c r="T506" s="249"/>
      <c r="U506" s="247"/>
      <c r="Y506" s="189" t="s">
        <v>1201</v>
      </c>
      <c r="Z506" s="247" t="s">
        <v>1201</v>
      </c>
    </row>
    <row r="507" spans="1:26" x14ac:dyDescent="0.3">
      <c r="A507" s="189">
        <v>214180</v>
      </c>
      <c r="B507" s="247" t="s">
        <v>1978</v>
      </c>
      <c r="C507" s="247" t="s">
        <v>68</v>
      </c>
      <c r="D507" s="247" t="s">
        <v>291</v>
      </c>
      <c r="E507" s="247" t="s">
        <v>446</v>
      </c>
      <c r="F507" s="248">
        <v>33922</v>
      </c>
      <c r="G507" s="247" t="s">
        <v>422</v>
      </c>
      <c r="H507" s="247" t="s">
        <v>447</v>
      </c>
      <c r="I507" s="247" t="s">
        <v>575</v>
      </c>
      <c r="S507" s="247"/>
      <c r="T507" s="249"/>
      <c r="U507" s="247"/>
      <c r="W507" s="189" t="s">
        <v>1201</v>
      </c>
      <c r="Y507" s="189" t="s">
        <v>1201</v>
      </c>
      <c r="Z507" s="247" t="s">
        <v>1201</v>
      </c>
    </row>
    <row r="508" spans="1:26" x14ac:dyDescent="0.3">
      <c r="A508" s="189">
        <v>214182</v>
      </c>
      <c r="B508" s="247" t="s">
        <v>1979</v>
      </c>
      <c r="C508" s="247" t="s">
        <v>113</v>
      </c>
      <c r="D508" s="247" t="s">
        <v>305</v>
      </c>
      <c r="E508" s="247" t="s">
        <v>445</v>
      </c>
      <c r="F508" s="248">
        <v>35594</v>
      </c>
      <c r="G508" s="247" t="s">
        <v>422</v>
      </c>
      <c r="H508" s="247" t="s">
        <v>447</v>
      </c>
      <c r="I508" s="247" t="s">
        <v>575</v>
      </c>
      <c r="S508" s="247"/>
      <c r="T508" s="249"/>
      <c r="U508" s="247"/>
      <c r="X508" s="189" t="s">
        <v>1201</v>
      </c>
      <c r="Y508" s="189" t="s">
        <v>1201</v>
      </c>
      <c r="Z508" s="247" t="s">
        <v>1201</v>
      </c>
    </row>
    <row r="509" spans="1:26" x14ac:dyDescent="0.3">
      <c r="A509" s="189">
        <v>214184</v>
      </c>
      <c r="B509" s="247" t="s">
        <v>1980</v>
      </c>
      <c r="C509" s="247" t="s">
        <v>75</v>
      </c>
      <c r="D509" s="247" t="s">
        <v>809</v>
      </c>
      <c r="E509" s="247" t="s">
        <v>445</v>
      </c>
      <c r="F509" s="248">
        <v>35441</v>
      </c>
      <c r="G509" s="247" t="s">
        <v>422</v>
      </c>
      <c r="H509" s="247" t="s">
        <v>447</v>
      </c>
      <c r="I509" s="247" t="s">
        <v>575</v>
      </c>
      <c r="S509" s="247"/>
      <c r="T509" s="249"/>
      <c r="U509" s="247"/>
      <c r="W509" s="189" t="s">
        <v>1201</v>
      </c>
      <c r="Y509" s="189" t="s">
        <v>1201</v>
      </c>
      <c r="Z509" s="247" t="s">
        <v>1201</v>
      </c>
    </row>
    <row r="510" spans="1:26" x14ac:dyDescent="0.3">
      <c r="A510" s="189">
        <v>214186</v>
      </c>
      <c r="B510" s="247" t="s">
        <v>1981</v>
      </c>
      <c r="C510" s="247" t="s">
        <v>727</v>
      </c>
      <c r="D510" s="247" t="s">
        <v>314</v>
      </c>
      <c r="E510" s="247" t="s">
        <v>445</v>
      </c>
      <c r="F510" s="248">
        <v>36495</v>
      </c>
      <c r="G510" s="247" t="s">
        <v>422</v>
      </c>
      <c r="H510" s="247" t="s">
        <v>447</v>
      </c>
      <c r="I510" s="247" t="s">
        <v>575</v>
      </c>
      <c r="S510" s="247"/>
      <c r="T510" s="249"/>
      <c r="U510" s="247"/>
      <c r="V510" s="189" t="s">
        <v>1201</v>
      </c>
      <c r="X510" s="189" t="s">
        <v>1201</v>
      </c>
      <c r="Y510" s="189" t="s">
        <v>1201</v>
      </c>
      <c r="Z510" s="247" t="s">
        <v>1201</v>
      </c>
    </row>
    <row r="511" spans="1:26" x14ac:dyDescent="0.3">
      <c r="A511" s="189">
        <v>214190</v>
      </c>
      <c r="B511" s="247" t="s">
        <v>1982</v>
      </c>
      <c r="C511" s="247" t="s">
        <v>77</v>
      </c>
      <c r="D511" s="247" t="s">
        <v>309</v>
      </c>
      <c r="E511" s="247" t="s">
        <v>445</v>
      </c>
      <c r="F511" s="248">
        <v>35449</v>
      </c>
      <c r="G511" s="247" t="s">
        <v>1065</v>
      </c>
      <c r="H511" s="247" t="s">
        <v>447</v>
      </c>
      <c r="I511" s="247" t="s">
        <v>575</v>
      </c>
      <c r="S511" s="247"/>
      <c r="T511" s="249"/>
      <c r="U511" s="247"/>
      <c r="W511" s="189" t="s">
        <v>1201</v>
      </c>
      <c r="X511" s="189" t="s">
        <v>1201</v>
      </c>
      <c r="Y511" s="189" t="s">
        <v>1201</v>
      </c>
      <c r="Z511" s="247" t="s">
        <v>1201</v>
      </c>
    </row>
    <row r="512" spans="1:26" x14ac:dyDescent="0.3">
      <c r="A512" s="189">
        <v>214197</v>
      </c>
      <c r="B512" s="247" t="s">
        <v>1983</v>
      </c>
      <c r="C512" s="247" t="s">
        <v>100</v>
      </c>
      <c r="D512" s="247" t="s">
        <v>1984</v>
      </c>
      <c r="E512" s="247" t="s">
        <v>445</v>
      </c>
      <c r="F512" s="248">
        <v>35117</v>
      </c>
      <c r="G512" s="247" t="s">
        <v>1985</v>
      </c>
      <c r="H512" s="247" t="s">
        <v>447</v>
      </c>
      <c r="I512" s="247" t="s">
        <v>575</v>
      </c>
      <c r="S512" s="247"/>
      <c r="T512" s="249"/>
      <c r="U512" s="247"/>
      <c r="W512" s="189" t="s">
        <v>1201</v>
      </c>
      <c r="X512" s="189" t="s">
        <v>1201</v>
      </c>
      <c r="Y512" s="189" t="s">
        <v>1201</v>
      </c>
      <c r="Z512" s="247" t="s">
        <v>1201</v>
      </c>
    </row>
    <row r="513" spans="1:26" x14ac:dyDescent="0.3">
      <c r="A513" s="189">
        <v>214206</v>
      </c>
      <c r="B513" s="247" t="s">
        <v>1986</v>
      </c>
      <c r="C513" s="247" t="s">
        <v>165</v>
      </c>
      <c r="D513" s="247" t="s">
        <v>825</v>
      </c>
      <c r="E513" s="247" t="s">
        <v>445</v>
      </c>
      <c r="F513" s="248">
        <v>35431</v>
      </c>
      <c r="G513" s="247" t="s">
        <v>422</v>
      </c>
      <c r="H513" s="247" t="s">
        <v>447</v>
      </c>
      <c r="I513" s="247" t="s">
        <v>575</v>
      </c>
      <c r="S513" s="247"/>
      <c r="T513" s="249"/>
      <c r="U513" s="247"/>
      <c r="X513" s="189" t="s">
        <v>1201</v>
      </c>
      <c r="Y513" s="189" t="s">
        <v>1201</v>
      </c>
      <c r="Z513" s="247" t="s">
        <v>1201</v>
      </c>
    </row>
    <row r="514" spans="1:26" x14ac:dyDescent="0.3">
      <c r="A514" s="189">
        <v>214217</v>
      </c>
      <c r="B514" s="247" t="s">
        <v>1987</v>
      </c>
      <c r="C514" s="247" t="s">
        <v>514</v>
      </c>
      <c r="D514" s="247" t="s">
        <v>269</v>
      </c>
      <c r="E514" s="247" t="s">
        <v>445</v>
      </c>
      <c r="F514" s="248">
        <v>36541</v>
      </c>
      <c r="G514" s="247" t="s">
        <v>1988</v>
      </c>
      <c r="H514" s="247" t="s">
        <v>447</v>
      </c>
      <c r="I514" s="247" t="s">
        <v>575</v>
      </c>
      <c r="S514" s="247"/>
      <c r="T514" s="249"/>
      <c r="U514" s="247"/>
      <c r="Y514" s="189" t="s">
        <v>1201</v>
      </c>
      <c r="Z514" s="247" t="s">
        <v>1201</v>
      </c>
    </row>
    <row r="515" spans="1:26" x14ac:dyDescent="0.3">
      <c r="A515" s="189">
        <v>214218</v>
      </c>
      <c r="B515" s="247" t="s">
        <v>1989</v>
      </c>
      <c r="C515" s="247" t="s">
        <v>136</v>
      </c>
      <c r="D515" s="247" t="s">
        <v>271</v>
      </c>
      <c r="E515" s="247" t="s">
        <v>445</v>
      </c>
      <c r="F515" s="248">
        <v>35090</v>
      </c>
      <c r="G515" s="247" t="s">
        <v>1582</v>
      </c>
      <c r="H515" s="247" t="s">
        <v>447</v>
      </c>
      <c r="I515" s="247" t="s">
        <v>575</v>
      </c>
      <c r="S515" s="247"/>
      <c r="T515" s="249"/>
      <c r="U515" s="247"/>
      <c r="W515" s="189" t="s">
        <v>1201</v>
      </c>
      <c r="X515" s="189" t="s">
        <v>1201</v>
      </c>
      <c r="Y515" s="189" t="s">
        <v>1201</v>
      </c>
      <c r="Z515" s="247" t="s">
        <v>1201</v>
      </c>
    </row>
    <row r="516" spans="1:26" x14ac:dyDescent="0.3">
      <c r="A516" s="189">
        <v>214222</v>
      </c>
      <c r="B516" s="247" t="s">
        <v>1990</v>
      </c>
      <c r="C516" s="247" t="s">
        <v>174</v>
      </c>
      <c r="D516" s="247" t="s">
        <v>349</v>
      </c>
      <c r="E516" s="247" t="s">
        <v>445</v>
      </c>
      <c r="F516" s="248">
        <v>36540</v>
      </c>
      <c r="G516" s="247" t="s">
        <v>1033</v>
      </c>
      <c r="H516" s="247" t="s">
        <v>447</v>
      </c>
      <c r="I516" s="247" t="s">
        <v>575</v>
      </c>
      <c r="S516" s="247"/>
      <c r="T516" s="249"/>
      <c r="U516" s="247"/>
      <c r="W516" s="189" t="s">
        <v>1201</v>
      </c>
      <c r="X516" s="189" t="s">
        <v>1201</v>
      </c>
      <c r="Y516" s="189" t="s">
        <v>1201</v>
      </c>
      <c r="Z516" s="247" t="s">
        <v>1201</v>
      </c>
    </row>
    <row r="517" spans="1:26" x14ac:dyDescent="0.3">
      <c r="A517" s="189">
        <v>214223</v>
      </c>
      <c r="B517" s="247" t="s">
        <v>222</v>
      </c>
      <c r="C517" s="247" t="s">
        <v>65</v>
      </c>
      <c r="D517" s="247" t="s">
        <v>299</v>
      </c>
      <c r="E517" s="247" t="s">
        <v>445</v>
      </c>
      <c r="F517" s="248">
        <v>35710</v>
      </c>
      <c r="G517" s="247" t="s">
        <v>1991</v>
      </c>
      <c r="H517" s="247" t="s">
        <v>447</v>
      </c>
      <c r="I517" s="247" t="s">
        <v>575</v>
      </c>
      <c r="S517" s="247"/>
      <c r="T517" s="249"/>
      <c r="U517" s="247"/>
      <c r="Y517" s="189" t="s">
        <v>1201</v>
      </c>
      <c r="Z517" s="247" t="s">
        <v>1201</v>
      </c>
    </row>
    <row r="518" spans="1:26" x14ac:dyDescent="0.3">
      <c r="A518" s="189">
        <v>214225</v>
      </c>
      <c r="B518" s="247" t="s">
        <v>1992</v>
      </c>
      <c r="C518" s="247" t="s">
        <v>1993</v>
      </c>
      <c r="D518" s="247" t="s">
        <v>624</v>
      </c>
      <c r="E518" s="247" t="s">
        <v>445</v>
      </c>
      <c r="F518" s="248">
        <v>35930</v>
      </c>
      <c r="G518" s="247" t="s">
        <v>422</v>
      </c>
      <c r="H518" s="247" t="s">
        <v>447</v>
      </c>
      <c r="I518" s="247" t="s">
        <v>575</v>
      </c>
      <c r="S518" s="247"/>
      <c r="T518" s="249"/>
      <c r="U518" s="247"/>
      <c r="W518" s="189" t="s">
        <v>1201</v>
      </c>
      <c r="X518" s="189" t="s">
        <v>1201</v>
      </c>
      <c r="Y518" s="189" t="s">
        <v>1201</v>
      </c>
      <c r="Z518" s="247" t="s">
        <v>1201</v>
      </c>
    </row>
    <row r="519" spans="1:26" x14ac:dyDescent="0.3">
      <c r="A519" s="189">
        <v>214234</v>
      </c>
      <c r="B519" s="247" t="s">
        <v>1313</v>
      </c>
      <c r="C519" s="247" t="s">
        <v>118</v>
      </c>
      <c r="D519" s="247" t="s">
        <v>3700</v>
      </c>
      <c r="E519" s="247" t="s">
        <v>445</v>
      </c>
      <c r="F519" s="248">
        <v>35796</v>
      </c>
      <c r="G519" s="247" t="s">
        <v>3662</v>
      </c>
      <c r="H519" s="247" t="s">
        <v>447</v>
      </c>
      <c r="I519" s="247" t="s">
        <v>575</v>
      </c>
      <c r="S519" s="247"/>
      <c r="T519" s="249"/>
      <c r="U519" s="247"/>
      <c r="Z519" s="247"/>
    </row>
    <row r="520" spans="1:26" x14ac:dyDescent="0.3">
      <c r="A520" s="189">
        <v>214235</v>
      </c>
      <c r="B520" s="247" t="s">
        <v>1994</v>
      </c>
      <c r="C520" s="247" t="s">
        <v>208</v>
      </c>
      <c r="D520" s="247" t="s">
        <v>302</v>
      </c>
      <c r="E520" s="247" t="s">
        <v>445</v>
      </c>
      <c r="F520" s="248">
        <v>35525</v>
      </c>
      <c r="G520" s="247" t="s">
        <v>422</v>
      </c>
      <c r="H520" s="247" t="s">
        <v>447</v>
      </c>
      <c r="I520" s="247" t="s">
        <v>575</v>
      </c>
      <c r="S520" s="247"/>
      <c r="T520" s="249"/>
      <c r="U520" s="247"/>
      <c r="W520" s="189" t="s">
        <v>1201</v>
      </c>
      <c r="X520" s="189" t="s">
        <v>1201</v>
      </c>
      <c r="Y520" s="189" t="s">
        <v>1201</v>
      </c>
      <c r="Z520" s="247" t="s">
        <v>1201</v>
      </c>
    </row>
    <row r="521" spans="1:26" x14ac:dyDescent="0.3">
      <c r="A521" s="189">
        <v>214238</v>
      </c>
      <c r="B521" s="247" t="s">
        <v>3216</v>
      </c>
      <c r="C521" s="247" t="s">
        <v>155</v>
      </c>
      <c r="D521" s="247" t="s">
        <v>255</v>
      </c>
      <c r="E521" s="247" t="s">
        <v>445</v>
      </c>
      <c r="F521" s="248">
        <v>35070</v>
      </c>
      <c r="G521" s="247" t="s">
        <v>422</v>
      </c>
      <c r="H521" s="247" t="s">
        <v>447</v>
      </c>
      <c r="I521" s="247" t="s">
        <v>575</v>
      </c>
      <c r="S521" s="247"/>
      <c r="T521" s="249"/>
      <c r="U521" s="247"/>
      <c r="Z521" s="247" t="s">
        <v>1201</v>
      </c>
    </row>
    <row r="522" spans="1:26" x14ac:dyDescent="0.3">
      <c r="A522" s="189">
        <v>214247</v>
      </c>
      <c r="B522" s="247" t="s">
        <v>1995</v>
      </c>
      <c r="C522" s="247" t="s">
        <v>692</v>
      </c>
      <c r="D522" s="247" t="s">
        <v>791</v>
      </c>
      <c r="E522" s="247" t="s">
        <v>445</v>
      </c>
      <c r="F522" s="248">
        <v>34883</v>
      </c>
      <c r="G522" s="247" t="s">
        <v>1996</v>
      </c>
      <c r="H522" s="247" t="s">
        <v>447</v>
      </c>
      <c r="I522" s="247" t="s">
        <v>575</v>
      </c>
      <c r="S522" s="247"/>
      <c r="T522" s="249"/>
      <c r="U522" s="247"/>
      <c r="W522" s="189" t="s">
        <v>1201</v>
      </c>
      <c r="Y522" s="189" t="s">
        <v>1201</v>
      </c>
      <c r="Z522" s="247" t="s">
        <v>1201</v>
      </c>
    </row>
    <row r="523" spans="1:26" x14ac:dyDescent="0.3">
      <c r="A523" s="189">
        <v>214261</v>
      </c>
      <c r="B523" s="247" t="s">
        <v>501</v>
      </c>
      <c r="C523" s="247" t="s">
        <v>200</v>
      </c>
      <c r="D523" s="247" t="s">
        <v>737</v>
      </c>
      <c r="E523" s="247" t="s">
        <v>445</v>
      </c>
      <c r="F523" s="248">
        <v>35440</v>
      </c>
      <c r="G523" s="247" t="s">
        <v>424</v>
      </c>
      <c r="H523" s="247" t="s">
        <v>447</v>
      </c>
      <c r="I523" s="247" t="s">
        <v>575</v>
      </c>
      <c r="S523" s="247"/>
      <c r="T523" s="249"/>
      <c r="U523" s="247"/>
      <c r="W523" s="189" t="s">
        <v>1201</v>
      </c>
      <c r="X523" s="189" t="s">
        <v>1201</v>
      </c>
      <c r="Y523" s="189" t="s">
        <v>1201</v>
      </c>
      <c r="Z523" s="247" t="s">
        <v>1201</v>
      </c>
    </row>
    <row r="524" spans="1:26" x14ac:dyDescent="0.3">
      <c r="A524" s="189">
        <v>214264</v>
      </c>
      <c r="B524" s="247" t="s">
        <v>1997</v>
      </c>
      <c r="C524" s="247" t="s">
        <v>542</v>
      </c>
      <c r="D524" s="247" t="s">
        <v>1998</v>
      </c>
      <c r="E524" s="247" t="s">
        <v>445</v>
      </c>
      <c r="F524" s="248">
        <v>33275</v>
      </c>
      <c r="G524" s="247" t="s">
        <v>1999</v>
      </c>
      <c r="H524" s="247" t="s">
        <v>447</v>
      </c>
      <c r="I524" s="247" t="s">
        <v>575</v>
      </c>
      <c r="S524" s="247"/>
      <c r="T524" s="249"/>
      <c r="U524" s="247"/>
      <c r="W524" s="189" t="s">
        <v>1201</v>
      </c>
      <c r="Y524" s="189" t="s">
        <v>1201</v>
      </c>
      <c r="Z524" s="247" t="s">
        <v>1201</v>
      </c>
    </row>
    <row r="525" spans="1:26" x14ac:dyDescent="0.3">
      <c r="A525" s="189">
        <v>214265</v>
      </c>
      <c r="B525" s="247" t="s">
        <v>2000</v>
      </c>
      <c r="C525" s="247" t="s">
        <v>82</v>
      </c>
      <c r="D525" s="247" t="s">
        <v>335</v>
      </c>
      <c r="E525" s="247" t="s">
        <v>445</v>
      </c>
      <c r="F525" s="248">
        <v>35798</v>
      </c>
      <c r="G525" s="247" t="s">
        <v>422</v>
      </c>
      <c r="H525" s="247" t="s">
        <v>1178</v>
      </c>
      <c r="I525" s="247" t="s">
        <v>575</v>
      </c>
      <c r="S525" s="247"/>
      <c r="T525" s="249"/>
      <c r="U525" s="247"/>
      <c r="W525" s="189" t="s">
        <v>1201</v>
      </c>
      <c r="X525" s="189" t="s">
        <v>1201</v>
      </c>
      <c r="Y525" s="189" t="s">
        <v>1201</v>
      </c>
      <c r="Z525" s="247" t="s">
        <v>1201</v>
      </c>
    </row>
    <row r="526" spans="1:26" x14ac:dyDescent="0.3">
      <c r="A526" s="189">
        <v>214267</v>
      </c>
      <c r="B526" s="247" t="s">
        <v>2001</v>
      </c>
      <c r="C526" s="247" t="s">
        <v>68</v>
      </c>
      <c r="D526" s="247" t="s">
        <v>283</v>
      </c>
      <c r="E526" s="247" t="s">
        <v>445</v>
      </c>
      <c r="F526" s="248">
        <v>35263</v>
      </c>
      <c r="G526" s="247" t="s">
        <v>422</v>
      </c>
      <c r="H526" s="247" t="s">
        <v>447</v>
      </c>
      <c r="I526" s="247" t="s">
        <v>575</v>
      </c>
      <c r="S526" s="247"/>
      <c r="T526" s="249"/>
      <c r="U526" s="247"/>
      <c r="Y526" s="189" t="s">
        <v>1201</v>
      </c>
      <c r="Z526" s="247" t="s">
        <v>1201</v>
      </c>
    </row>
    <row r="527" spans="1:26" x14ac:dyDescent="0.3">
      <c r="A527" s="189">
        <v>214270</v>
      </c>
      <c r="B527" s="247" t="s">
        <v>2002</v>
      </c>
      <c r="C527" s="247" t="s">
        <v>101</v>
      </c>
      <c r="D527" s="247" t="s">
        <v>2003</v>
      </c>
      <c r="E527" s="247" t="s">
        <v>445</v>
      </c>
      <c r="F527" s="248">
        <v>35864</v>
      </c>
      <c r="G527" s="247" t="s">
        <v>422</v>
      </c>
      <c r="H527" s="247" t="s">
        <v>447</v>
      </c>
      <c r="I527" s="247" t="s">
        <v>575</v>
      </c>
      <c r="S527" s="247"/>
      <c r="T527" s="249"/>
      <c r="U527" s="247"/>
      <c r="Y527" s="189" t="s">
        <v>1201</v>
      </c>
      <c r="Z527" s="247" t="s">
        <v>1201</v>
      </c>
    </row>
    <row r="528" spans="1:26" x14ac:dyDescent="0.3">
      <c r="A528" s="189">
        <v>214271</v>
      </c>
      <c r="B528" s="247" t="s">
        <v>2004</v>
      </c>
      <c r="C528" s="247" t="s">
        <v>97</v>
      </c>
      <c r="D528" s="247" t="s">
        <v>319</v>
      </c>
      <c r="E528" s="247" t="s">
        <v>445</v>
      </c>
      <c r="F528" s="248">
        <v>35461</v>
      </c>
      <c r="G528" s="247" t="s">
        <v>997</v>
      </c>
      <c r="H528" s="247" t="s">
        <v>447</v>
      </c>
      <c r="I528" s="247" t="s">
        <v>575</v>
      </c>
      <c r="S528" s="247"/>
      <c r="T528" s="249"/>
      <c r="U528" s="247"/>
      <c r="W528" s="189" t="s">
        <v>1201</v>
      </c>
      <c r="X528" s="189" t="s">
        <v>1201</v>
      </c>
      <c r="Y528" s="189" t="s">
        <v>1201</v>
      </c>
      <c r="Z528" s="247" t="s">
        <v>1201</v>
      </c>
    </row>
    <row r="529" spans="1:26" x14ac:dyDescent="0.3">
      <c r="A529" s="189">
        <v>214276</v>
      </c>
      <c r="B529" s="247" t="s">
        <v>2005</v>
      </c>
      <c r="C529" s="247" t="s">
        <v>204</v>
      </c>
      <c r="D529" s="247" t="s">
        <v>319</v>
      </c>
      <c r="E529" s="247" t="s">
        <v>445</v>
      </c>
      <c r="F529" s="248">
        <v>35809</v>
      </c>
      <c r="G529" s="247" t="s">
        <v>422</v>
      </c>
      <c r="H529" s="247" t="s">
        <v>447</v>
      </c>
      <c r="I529" s="247" t="s">
        <v>575</v>
      </c>
      <c r="S529" s="247"/>
      <c r="T529" s="249"/>
      <c r="U529" s="247"/>
      <c r="X529" s="189" t="s">
        <v>1201</v>
      </c>
      <c r="Y529" s="189" t="s">
        <v>1201</v>
      </c>
      <c r="Z529" s="247" t="s">
        <v>1201</v>
      </c>
    </row>
    <row r="530" spans="1:26" x14ac:dyDescent="0.3">
      <c r="A530" s="189">
        <v>214277</v>
      </c>
      <c r="B530" s="247" t="s">
        <v>2006</v>
      </c>
      <c r="C530" s="247" t="s">
        <v>672</v>
      </c>
      <c r="D530" s="247" t="s">
        <v>283</v>
      </c>
      <c r="E530" s="247" t="s">
        <v>445</v>
      </c>
      <c r="F530" s="248">
        <v>36027</v>
      </c>
      <c r="G530" s="247" t="s">
        <v>422</v>
      </c>
      <c r="H530" s="247" t="s">
        <v>447</v>
      </c>
      <c r="I530" s="247" t="s">
        <v>575</v>
      </c>
      <c r="S530" s="247"/>
      <c r="T530" s="249"/>
      <c r="U530" s="247"/>
      <c r="Y530" s="189" t="s">
        <v>1201</v>
      </c>
      <c r="Z530" s="247" t="s">
        <v>1201</v>
      </c>
    </row>
    <row r="531" spans="1:26" x14ac:dyDescent="0.3">
      <c r="A531" s="189">
        <v>214281</v>
      </c>
      <c r="B531" s="247" t="s">
        <v>2007</v>
      </c>
      <c r="C531" s="247" t="s">
        <v>2008</v>
      </c>
      <c r="D531" s="247" t="s">
        <v>378</v>
      </c>
      <c r="E531" s="247" t="s">
        <v>445</v>
      </c>
      <c r="F531" s="248">
        <v>35094</v>
      </c>
      <c r="G531" s="247" t="s">
        <v>422</v>
      </c>
      <c r="H531" s="247" t="s">
        <v>447</v>
      </c>
      <c r="I531" s="247" t="s">
        <v>575</v>
      </c>
      <c r="S531" s="247"/>
      <c r="T531" s="249"/>
      <c r="U531" s="247"/>
      <c r="Y531" s="189" t="s">
        <v>1201</v>
      </c>
      <c r="Z531" s="247" t="s">
        <v>1201</v>
      </c>
    </row>
    <row r="532" spans="1:26" x14ac:dyDescent="0.3">
      <c r="A532" s="189">
        <v>214285</v>
      </c>
      <c r="B532" s="247" t="s">
        <v>2009</v>
      </c>
      <c r="C532" s="247" t="s">
        <v>569</v>
      </c>
      <c r="D532" s="247" t="s">
        <v>283</v>
      </c>
      <c r="E532" s="247" t="s">
        <v>445</v>
      </c>
      <c r="F532" s="248">
        <v>35728</v>
      </c>
      <c r="G532" s="247" t="s">
        <v>1046</v>
      </c>
      <c r="H532" s="247" t="s">
        <v>447</v>
      </c>
      <c r="I532" s="247" t="s">
        <v>575</v>
      </c>
      <c r="S532" s="247"/>
      <c r="T532" s="249"/>
      <c r="U532" s="247"/>
      <c r="Y532" s="189" t="s">
        <v>1201</v>
      </c>
      <c r="Z532" s="247" t="s">
        <v>1201</v>
      </c>
    </row>
    <row r="533" spans="1:26" x14ac:dyDescent="0.3">
      <c r="A533" s="189">
        <v>214286</v>
      </c>
      <c r="B533" s="247" t="s">
        <v>2997</v>
      </c>
      <c r="C533" s="247" t="s">
        <v>113</v>
      </c>
      <c r="D533" s="247" t="s">
        <v>288</v>
      </c>
      <c r="E533" s="247" t="s">
        <v>445</v>
      </c>
      <c r="F533" s="248">
        <v>0</v>
      </c>
      <c r="G533" s="247"/>
      <c r="H533" s="247"/>
      <c r="I533" s="247" t="s">
        <v>575</v>
      </c>
      <c r="S533" s="247"/>
      <c r="T533" s="249"/>
      <c r="U533" s="247"/>
      <c r="Y533" s="189" t="s">
        <v>1201</v>
      </c>
      <c r="Z533" s="247" t="s">
        <v>1201</v>
      </c>
    </row>
    <row r="534" spans="1:26" x14ac:dyDescent="0.3">
      <c r="A534" s="189">
        <v>214287</v>
      </c>
      <c r="B534" s="247" t="s">
        <v>2010</v>
      </c>
      <c r="C534" s="247" t="s">
        <v>403</v>
      </c>
      <c r="D534" s="247" t="s">
        <v>265</v>
      </c>
      <c r="E534" s="247" t="s">
        <v>445</v>
      </c>
      <c r="F534" s="248">
        <v>35873</v>
      </c>
      <c r="G534" s="247" t="s">
        <v>1009</v>
      </c>
      <c r="H534" s="247" t="s">
        <v>447</v>
      </c>
      <c r="I534" s="247" t="s">
        <v>575</v>
      </c>
      <c r="S534" s="247"/>
      <c r="T534" s="249"/>
      <c r="U534" s="247"/>
      <c r="X534" s="189" t="s">
        <v>1201</v>
      </c>
      <c r="Y534" s="189" t="s">
        <v>1201</v>
      </c>
      <c r="Z534" s="247" t="s">
        <v>1201</v>
      </c>
    </row>
    <row r="535" spans="1:26" x14ac:dyDescent="0.3">
      <c r="A535" s="189">
        <v>214291</v>
      </c>
      <c r="B535" s="247" t="s">
        <v>2011</v>
      </c>
      <c r="C535" s="247" t="s">
        <v>126</v>
      </c>
      <c r="D535" s="247" t="s">
        <v>878</v>
      </c>
      <c r="E535" s="247" t="s">
        <v>445</v>
      </c>
      <c r="F535" s="248">
        <v>35481</v>
      </c>
      <c r="G535" s="247" t="s">
        <v>1038</v>
      </c>
      <c r="H535" s="247" t="s">
        <v>447</v>
      </c>
      <c r="I535" s="247" t="s">
        <v>575</v>
      </c>
      <c r="S535" s="247"/>
      <c r="T535" s="249"/>
      <c r="U535" s="247"/>
      <c r="W535" s="189" t="s">
        <v>1201</v>
      </c>
      <c r="X535" s="189" t="s">
        <v>1201</v>
      </c>
      <c r="Y535" s="189" t="s">
        <v>1201</v>
      </c>
      <c r="Z535" s="247" t="s">
        <v>1201</v>
      </c>
    </row>
    <row r="536" spans="1:26" x14ac:dyDescent="0.3">
      <c r="A536" s="189">
        <v>214294</v>
      </c>
      <c r="B536" s="247" t="s">
        <v>2012</v>
      </c>
      <c r="C536" s="247" t="s">
        <v>480</v>
      </c>
      <c r="D536" s="247" t="s">
        <v>534</v>
      </c>
      <c r="E536" s="247" t="s">
        <v>445</v>
      </c>
      <c r="F536" s="248">
        <v>29169</v>
      </c>
      <c r="G536" s="247" t="s">
        <v>2013</v>
      </c>
      <c r="H536" s="247" t="s">
        <v>447</v>
      </c>
      <c r="I536" s="247" t="s">
        <v>575</v>
      </c>
      <c r="S536" s="247"/>
      <c r="T536" s="249"/>
      <c r="U536" s="247"/>
      <c r="V536" s="189" t="s">
        <v>1201</v>
      </c>
      <c r="W536" s="189" t="s">
        <v>1201</v>
      </c>
      <c r="Y536" s="189" t="s">
        <v>1201</v>
      </c>
      <c r="Z536" s="247" t="s">
        <v>1201</v>
      </c>
    </row>
    <row r="537" spans="1:26" x14ac:dyDescent="0.3">
      <c r="A537" s="189">
        <v>214297</v>
      </c>
      <c r="B537" s="247" t="s">
        <v>2014</v>
      </c>
      <c r="C537" s="247" t="s">
        <v>124</v>
      </c>
      <c r="D537" s="247" t="s">
        <v>2015</v>
      </c>
      <c r="E537" s="247" t="s">
        <v>445</v>
      </c>
      <c r="F537" s="248">
        <v>35606</v>
      </c>
      <c r="G537" s="247" t="s">
        <v>1019</v>
      </c>
      <c r="H537" s="247" t="s">
        <v>447</v>
      </c>
      <c r="I537" s="247" t="s">
        <v>575</v>
      </c>
      <c r="S537" s="247"/>
      <c r="T537" s="249"/>
      <c r="U537" s="247"/>
      <c r="W537" s="189" t="s">
        <v>1201</v>
      </c>
      <c r="X537" s="189" t="s">
        <v>1201</v>
      </c>
      <c r="Y537" s="189" t="s">
        <v>1201</v>
      </c>
      <c r="Z537" s="247" t="s">
        <v>1201</v>
      </c>
    </row>
    <row r="538" spans="1:26" x14ac:dyDescent="0.3">
      <c r="A538" s="189">
        <v>214301</v>
      </c>
      <c r="B538" s="247" t="s">
        <v>2016</v>
      </c>
      <c r="C538" s="247" t="s">
        <v>77</v>
      </c>
      <c r="D538" s="247" t="s">
        <v>320</v>
      </c>
      <c r="E538" s="247" t="s">
        <v>446</v>
      </c>
      <c r="F538" s="248">
        <v>36165</v>
      </c>
      <c r="G538" s="247" t="s">
        <v>439</v>
      </c>
      <c r="H538" s="247" t="s">
        <v>447</v>
      </c>
      <c r="I538" s="247" t="s">
        <v>575</v>
      </c>
      <c r="S538" s="247"/>
      <c r="T538" s="249"/>
      <c r="U538" s="247"/>
      <c r="X538" s="189" t="s">
        <v>1201</v>
      </c>
      <c r="Y538" s="189" t="s">
        <v>1201</v>
      </c>
      <c r="Z538" s="247" t="s">
        <v>1201</v>
      </c>
    </row>
    <row r="539" spans="1:26" x14ac:dyDescent="0.3">
      <c r="A539" s="189">
        <v>214303</v>
      </c>
      <c r="B539" s="247" t="s">
        <v>2998</v>
      </c>
      <c r="C539" s="247" t="s">
        <v>616</v>
      </c>
      <c r="D539" s="247" t="s">
        <v>404</v>
      </c>
      <c r="E539" s="247" t="s">
        <v>446</v>
      </c>
      <c r="F539" s="248">
        <v>0</v>
      </c>
      <c r="G539" s="247"/>
      <c r="H539" s="247"/>
      <c r="I539" s="247" t="s">
        <v>575</v>
      </c>
      <c r="S539" s="247"/>
      <c r="T539" s="249"/>
      <c r="U539" s="247"/>
      <c r="Y539" s="189" t="s">
        <v>1201</v>
      </c>
      <c r="Z539" s="247" t="s">
        <v>1201</v>
      </c>
    </row>
    <row r="540" spans="1:26" x14ac:dyDescent="0.3">
      <c r="A540" s="189">
        <v>214307</v>
      </c>
      <c r="B540" s="247" t="s">
        <v>2017</v>
      </c>
      <c r="C540" s="247" t="s">
        <v>2018</v>
      </c>
      <c r="D540" s="247" t="s">
        <v>2019</v>
      </c>
      <c r="E540" s="247" t="s">
        <v>446</v>
      </c>
      <c r="F540" s="248">
        <v>34462</v>
      </c>
      <c r="G540" s="247" t="s">
        <v>995</v>
      </c>
      <c r="H540" s="247" t="s">
        <v>447</v>
      </c>
      <c r="I540" s="247" t="s">
        <v>575</v>
      </c>
      <c r="S540" s="247"/>
      <c r="T540" s="249"/>
      <c r="U540" s="247"/>
      <c r="W540" s="189" t="s">
        <v>1201</v>
      </c>
      <c r="Y540" s="189" t="s">
        <v>1201</v>
      </c>
      <c r="Z540" s="247" t="s">
        <v>1201</v>
      </c>
    </row>
    <row r="541" spans="1:26" x14ac:dyDescent="0.3">
      <c r="A541" s="189">
        <v>214310</v>
      </c>
      <c r="B541" s="247" t="s">
        <v>1148</v>
      </c>
      <c r="C541" s="247" t="s">
        <v>112</v>
      </c>
      <c r="D541" s="247" t="s">
        <v>271</v>
      </c>
      <c r="E541" s="247" t="s">
        <v>446</v>
      </c>
      <c r="F541" s="248">
        <v>0</v>
      </c>
      <c r="G541" s="247"/>
      <c r="H541" s="247"/>
      <c r="I541" s="247" t="s">
        <v>575</v>
      </c>
      <c r="S541" s="247"/>
      <c r="T541" s="249"/>
      <c r="U541" s="247"/>
      <c r="Y541" s="189" t="s">
        <v>1201</v>
      </c>
      <c r="Z541" s="247" t="s">
        <v>1201</v>
      </c>
    </row>
    <row r="542" spans="1:26" x14ac:dyDescent="0.3">
      <c r="A542" s="189">
        <v>214320</v>
      </c>
      <c r="B542" s="247" t="s">
        <v>2020</v>
      </c>
      <c r="C542" s="247" t="s">
        <v>180</v>
      </c>
      <c r="D542" s="247" t="s">
        <v>288</v>
      </c>
      <c r="E542" s="247" t="s">
        <v>446</v>
      </c>
      <c r="F542" s="248">
        <v>34227</v>
      </c>
      <c r="G542" s="247" t="s">
        <v>1080</v>
      </c>
      <c r="H542" s="247" t="s">
        <v>447</v>
      </c>
      <c r="I542" s="247" t="s">
        <v>575</v>
      </c>
      <c r="S542" s="247"/>
      <c r="T542" s="249"/>
      <c r="U542" s="247"/>
      <c r="W542" s="189" t="s">
        <v>1201</v>
      </c>
      <c r="X542" s="189" t="s">
        <v>1201</v>
      </c>
      <c r="Y542" s="189" t="s">
        <v>1201</v>
      </c>
      <c r="Z542" s="247" t="s">
        <v>1201</v>
      </c>
    </row>
    <row r="543" spans="1:26" x14ac:dyDescent="0.3">
      <c r="A543" s="189">
        <v>214326</v>
      </c>
      <c r="B543" s="247" t="s">
        <v>746</v>
      </c>
      <c r="C543" s="247" t="s">
        <v>397</v>
      </c>
      <c r="D543" s="247" t="s">
        <v>720</v>
      </c>
      <c r="E543" s="247" t="s">
        <v>446</v>
      </c>
      <c r="F543" s="248">
        <v>34379</v>
      </c>
      <c r="G543" s="247" t="s">
        <v>2021</v>
      </c>
      <c r="H543" s="247" t="s">
        <v>447</v>
      </c>
      <c r="I543" s="247" t="s">
        <v>575</v>
      </c>
      <c r="S543" s="247"/>
      <c r="T543" s="249"/>
      <c r="U543" s="247"/>
      <c r="W543" s="189" t="s">
        <v>1201</v>
      </c>
      <c r="X543" s="189" t="s">
        <v>1201</v>
      </c>
      <c r="Y543" s="189" t="s">
        <v>1201</v>
      </c>
      <c r="Z543" s="247" t="s">
        <v>1201</v>
      </c>
    </row>
    <row r="544" spans="1:26" x14ac:dyDescent="0.3">
      <c r="A544" s="189">
        <v>214327</v>
      </c>
      <c r="B544" s="247" t="s">
        <v>2022</v>
      </c>
      <c r="C544" s="247" t="s">
        <v>72</v>
      </c>
      <c r="D544" s="247" t="s">
        <v>309</v>
      </c>
      <c r="E544" s="247" t="s">
        <v>446</v>
      </c>
      <c r="F544" s="248">
        <v>36161</v>
      </c>
      <c r="G544" s="247" t="s">
        <v>422</v>
      </c>
      <c r="H544" s="247" t="s">
        <v>447</v>
      </c>
      <c r="I544" s="247" t="s">
        <v>575</v>
      </c>
      <c r="S544" s="247"/>
      <c r="T544" s="249"/>
      <c r="U544" s="247"/>
      <c r="X544" s="189" t="s">
        <v>1201</v>
      </c>
      <c r="Y544" s="189" t="s">
        <v>1201</v>
      </c>
      <c r="Z544" s="247" t="s">
        <v>1201</v>
      </c>
    </row>
    <row r="545" spans="1:26" x14ac:dyDescent="0.3">
      <c r="A545" s="189">
        <v>214334</v>
      </c>
      <c r="B545" s="247" t="s">
        <v>2999</v>
      </c>
      <c r="C545" s="247" t="s">
        <v>71</v>
      </c>
      <c r="D545" s="247" t="s">
        <v>347</v>
      </c>
      <c r="E545" s="247" t="s">
        <v>445</v>
      </c>
      <c r="F545" s="248">
        <v>0</v>
      </c>
      <c r="G545" s="247"/>
      <c r="H545" s="247"/>
      <c r="I545" s="247" t="s">
        <v>575</v>
      </c>
      <c r="S545" s="247"/>
      <c r="T545" s="249"/>
      <c r="U545" s="247"/>
      <c r="Y545" s="189" t="s">
        <v>1201</v>
      </c>
      <c r="Z545" s="247" t="s">
        <v>1201</v>
      </c>
    </row>
    <row r="546" spans="1:26" x14ac:dyDescent="0.3">
      <c r="A546" s="189">
        <v>214336</v>
      </c>
      <c r="B546" s="247" t="s">
        <v>1314</v>
      </c>
      <c r="C546" s="247" t="s">
        <v>75</v>
      </c>
      <c r="D546" s="247" t="s">
        <v>3701</v>
      </c>
      <c r="E546" s="247" t="s">
        <v>445</v>
      </c>
      <c r="F546" s="248">
        <v>30317</v>
      </c>
      <c r="G546" s="247" t="s">
        <v>3702</v>
      </c>
      <c r="H546" s="247" t="s">
        <v>447</v>
      </c>
      <c r="I546" s="247" t="s">
        <v>575</v>
      </c>
      <c r="S546" s="247"/>
      <c r="T546" s="249"/>
      <c r="U546" s="247"/>
      <c r="Z546" s="247"/>
    </row>
    <row r="547" spans="1:26" x14ac:dyDescent="0.3">
      <c r="A547" s="189">
        <v>214338</v>
      </c>
      <c r="B547" s="247" t="s">
        <v>2023</v>
      </c>
      <c r="C547" s="247" t="s">
        <v>101</v>
      </c>
      <c r="D547" s="247" t="s">
        <v>330</v>
      </c>
      <c r="E547" s="247" t="s">
        <v>445</v>
      </c>
      <c r="F547" s="248">
        <v>36074</v>
      </c>
      <c r="G547" s="247" t="s">
        <v>2024</v>
      </c>
      <c r="H547" s="247" t="s">
        <v>447</v>
      </c>
      <c r="I547" s="247" t="s">
        <v>575</v>
      </c>
      <c r="S547" s="247"/>
      <c r="T547" s="249"/>
      <c r="U547" s="247"/>
      <c r="Y547" s="189" t="s">
        <v>1201</v>
      </c>
      <c r="Z547" s="247" t="s">
        <v>1201</v>
      </c>
    </row>
    <row r="548" spans="1:26" x14ac:dyDescent="0.3">
      <c r="A548" s="189">
        <v>214343</v>
      </c>
      <c r="B548" s="247" t="s">
        <v>3000</v>
      </c>
      <c r="C548" s="247" t="s">
        <v>71</v>
      </c>
      <c r="D548" s="247" t="s">
        <v>301</v>
      </c>
      <c r="E548" s="247" t="s">
        <v>445</v>
      </c>
      <c r="F548" s="248">
        <v>0</v>
      </c>
      <c r="G548" s="247"/>
      <c r="H548" s="247"/>
      <c r="I548" s="247" t="s">
        <v>575</v>
      </c>
      <c r="S548" s="247"/>
      <c r="T548" s="249"/>
      <c r="U548" s="247"/>
      <c r="Y548" s="189" t="s">
        <v>1201</v>
      </c>
      <c r="Z548" s="247" t="s">
        <v>1201</v>
      </c>
    </row>
    <row r="549" spans="1:26" x14ac:dyDescent="0.3">
      <c r="A549" s="189">
        <v>214345</v>
      </c>
      <c r="B549" s="247" t="s">
        <v>3001</v>
      </c>
      <c r="C549" s="247" t="s">
        <v>3002</v>
      </c>
      <c r="D549" s="247" t="s">
        <v>741</v>
      </c>
      <c r="E549" s="247" t="s">
        <v>445</v>
      </c>
      <c r="F549" s="248">
        <v>0</v>
      </c>
      <c r="G549" s="247"/>
      <c r="H549" s="247"/>
      <c r="I549" s="247" t="s">
        <v>575</v>
      </c>
      <c r="S549" s="247"/>
      <c r="T549" s="249"/>
      <c r="U549" s="247"/>
      <c r="Y549" s="189" t="s">
        <v>1201</v>
      </c>
      <c r="Z549" s="247" t="s">
        <v>1201</v>
      </c>
    </row>
    <row r="550" spans="1:26" x14ac:dyDescent="0.3">
      <c r="A550" s="189">
        <v>214356</v>
      </c>
      <c r="B550" s="247" t="s">
        <v>3077</v>
      </c>
      <c r="C550" s="247" t="s">
        <v>3078</v>
      </c>
      <c r="D550" s="247" t="s">
        <v>3079</v>
      </c>
      <c r="E550" s="247" t="s">
        <v>446</v>
      </c>
      <c r="F550" s="248">
        <v>36210</v>
      </c>
      <c r="G550" s="247" t="s">
        <v>431</v>
      </c>
      <c r="H550" s="247" t="s">
        <v>447</v>
      </c>
      <c r="I550" s="247" t="s">
        <v>575</v>
      </c>
      <c r="S550" s="247"/>
      <c r="T550" s="249"/>
      <c r="U550" s="247"/>
      <c r="Z550" s="247" t="s">
        <v>1201</v>
      </c>
    </row>
    <row r="551" spans="1:26" x14ac:dyDescent="0.3">
      <c r="A551" s="189">
        <v>214359</v>
      </c>
      <c r="B551" s="247" t="s">
        <v>3003</v>
      </c>
      <c r="C551" s="247" t="s">
        <v>119</v>
      </c>
      <c r="D551" s="247" t="s">
        <v>276</v>
      </c>
      <c r="E551" s="247" t="s">
        <v>446</v>
      </c>
      <c r="F551" s="248">
        <v>0</v>
      </c>
      <c r="G551" s="247"/>
      <c r="H551" s="247"/>
      <c r="I551" s="247" t="s">
        <v>575</v>
      </c>
      <c r="S551" s="247"/>
      <c r="T551" s="249"/>
      <c r="U551" s="247"/>
      <c r="Y551" s="189" t="s">
        <v>1201</v>
      </c>
      <c r="Z551" s="247" t="s">
        <v>1201</v>
      </c>
    </row>
    <row r="552" spans="1:26" x14ac:dyDescent="0.3">
      <c r="A552" s="189">
        <v>214375</v>
      </c>
      <c r="B552" s="247" t="s">
        <v>3004</v>
      </c>
      <c r="C552" s="247" t="s">
        <v>3005</v>
      </c>
      <c r="D552" s="247" t="s">
        <v>290</v>
      </c>
      <c r="E552" s="247" t="s">
        <v>446</v>
      </c>
      <c r="F552" s="248">
        <v>0</v>
      </c>
      <c r="G552" s="247"/>
      <c r="H552" s="247"/>
      <c r="I552" s="247" t="s">
        <v>575</v>
      </c>
      <c r="S552" s="247"/>
      <c r="T552" s="249"/>
      <c r="U552" s="247"/>
      <c r="Y552" s="189" t="s">
        <v>1201</v>
      </c>
      <c r="Z552" s="247" t="s">
        <v>1201</v>
      </c>
    </row>
    <row r="553" spans="1:26" x14ac:dyDescent="0.3">
      <c r="A553" s="189">
        <v>214378</v>
      </c>
      <c r="B553" s="247" t="s">
        <v>2025</v>
      </c>
      <c r="C553" s="247" t="s">
        <v>137</v>
      </c>
      <c r="D553" s="247" t="s">
        <v>2026</v>
      </c>
      <c r="E553" s="247" t="s">
        <v>446</v>
      </c>
      <c r="F553" s="248">
        <v>35801</v>
      </c>
      <c r="G553" s="247" t="s">
        <v>422</v>
      </c>
      <c r="H553" s="247" t="s">
        <v>447</v>
      </c>
      <c r="I553" s="247" t="s">
        <v>575</v>
      </c>
      <c r="S553" s="247"/>
      <c r="T553" s="249"/>
      <c r="U553" s="247"/>
      <c r="W553" s="189" t="s">
        <v>1201</v>
      </c>
      <c r="X553" s="189" t="s">
        <v>1201</v>
      </c>
      <c r="Y553" s="189" t="s">
        <v>1201</v>
      </c>
      <c r="Z553" s="247" t="s">
        <v>1201</v>
      </c>
    </row>
    <row r="554" spans="1:26" x14ac:dyDescent="0.3">
      <c r="A554" s="189">
        <v>214381</v>
      </c>
      <c r="B554" s="247" t="s">
        <v>3006</v>
      </c>
      <c r="C554" s="247" t="s">
        <v>74</v>
      </c>
      <c r="D554" s="247" t="s">
        <v>223</v>
      </c>
      <c r="E554" s="247" t="s">
        <v>446</v>
      </c>
      <c r="F554" s="248">
        <v>0</v>
      </c>
      <c r="G554" s="247"/>
      <c r="H554" s="247"/>
      <c r="I554" s="247" t="s">
        <v>575</v>
      </c>
      <c r="S554" s="247"/>
      <c r="T554" s="249"/>
      <c r="U554" s="247"/>
      <c r="Y554" s="189" t="s">
        <v>1201</v>
      </c>
      <c r="Z554" s="247" t="s">
        <v>1201</v>
      </c>
    </row>
    <row r="555" spans="1:26" x14ac:dyDescent="0.3">
      <c r="A555" s="189">
        <v>214391</v>
      </c>
      <c r="B555" s="247" t="s">
        <v>3007</v>
      </c>
      <c r="C555" s="247" t="s">
        <v>3008</v>
      </c>
      <c r="D555" s="247" t="s">
        <v>252</v>
      </c>
      <c r="E555" s="247" t="s">
        <v>446</v>
      </c>
      <c r="F555" s="248">
        <v>0</v>
      </c>
      <c r="G555" s="247"/>
      <c r="H555" s="247"/>
      <c r="I555" s="247" t="s">
        <v>575</v>
      </c>
      <c r="S555" s="247"/>
      <c r="T555" s="249"/>
      <c r="U555" s="247"/>
      <c r="Y555" s="189" t="s">
        <v>1201</v>
      </c>
      <c r="Z555" s="247" t="s">
        <v>1201</v>
      </c>
    </row>
    <row r="556" spans="1:26" x14ac:dyDescent="0.3">
      <c r="A556" s="189">
        <v>214393</v>
      </c>
      <c r="B556" s="247" t="s">
        <v>3009</v>
      </c>
      <c r="C556" s="247" t="s">
        <v>3010</v>
      </c>
      <c r="D556" s="247" t="s">
        <v>259</v>
      </c>
      <c r="E556" s="247" t="s">
        <v>446</v>
      </c>
      <c r="F556" s="248">
        <v>0</v>
      </c>
      <c r="G556" s="247"/>
      <c r="H556" s="247"/>
      <c r="I556" s="247" t="s">
        <v>575</v>
      </c>
      <c r="S556" s="247"/>
      <c r="T556" s="249"/>
      <c r="U556" s="247"/>
      <c r="Y556" s="189" t="s">
        <v>1201</v>
      </c>
      <c r="Z556" s="247" t="s">
        <v>1201</v>
      </c>
    </row>
    <row r="557" spans="1:26" x14ac:dyDescent="0.3">
      <c r="A557" s="189">
        <v>214402</v>
      </c>
      <c r="B557" s="247" t="s">
        <v>2027</v>
      </c>
      <c r="C557" s="247" t="s">
        <v>65</v>
      </c>
      <c r="D557" s="247" t="s">
        <v>611</v>
      </c>
      <c r="E557" s="247" t="s">
        <v>446</v>
      </c>
      <c r="F557" s="248">
        <v>32416</v>
      </c>
      <c r="G557" s="247" t="s">
        <v>422</v>
      </c>
      <c r="H557" s="247" t="s">
        <v>447</v>
      </c>
      <c r="I557" s="247" t="s">
        <v>575</v>
      </c>
      <c r="S557" s="247"/>
      <c r="T557" s="249"/>
      <c r="U557" s="247"/>
      <c r="Y557" s="189" t="s">
        <v>1201</v>
      </c>
      <c r="Z557" s="247" t="s">
        <v>1201</v>
      </c>
    </row>
    <row r="558" spans="1:26" x14ac:dyDescent="0.3">
      <c r="A558" s="189">
        <v>214404</v>
      </c>
      <c r="B558" s="247" t="s">
        <v>3011</v>
      </c>
      <c r="C558" s="247" t="s">
        <v>97</v>
      </c>
      <c r="D558" s="247" t="s">
        <v>648</v>
      </c>
      <c r="E558" s="247" t="s">
        <v>446</v>
      </c>
      <c r="F558" s="248">
        <v>0</v>
      </c>
      <c r="G558" s="247"/>
      <c r="H558" s="247"/>
      <c r="I558" s="247" t="s">
        <v>575</v>
      </c>
      <c r="S558" s="247"/>
      <c r="T558" s="249"/>
      <c r="U558" s="247"/>
      <c r="Y558" s="189" t="s">
        <v>1201</v>
      </c>
      <c r="Z558" s="247" t="s">
        <v>1201</v>
      </c>
    </row>
    <row r="559" spans="1:26" x14ac:dyDescent="0.3">
      <c r="A559" s="189">
        <v>214406</v>
      </c>
      <c r="B559" s="247" t="s">
        <v>3012</v>
      </c>
      <c r="C559" s="247" t="s">
        <v>73</v>
      </c>
      <c r="D559" s="247" t="s">
        <v>889</v>
      </c>
      <c r="E559" s="247" t="s">
        <v>446</v>
      </c>
      <c r="F559" s="248">
        <v>0</v>
      </c>
      <c r="G559" s="247"/>
      <c r="H559" s="247"/>
      <c r="I559" s="247" t="s">
        <v>575</v>
      </c>
      <c r="S559" s="247"/>
      <c r="T559" s="249"/>
      <c r="U559" s="247"/>
      <c r="Y559" s="189" t="s">
        <v>1201</v>
      </c>
      <c r="Z559" s="247" t="s">
        <v>1201</v>
      </c>
    </row>
    <row r="560" spans="1:26" x14ac:dyDescent="0.3">
      <c r="A560" s="189">
        <v>214409</v>
      </c>
      <c r="B560" s="247" t="s">
        <v>2028</v>
      </c>
      <c r="C560" s="247" t="s">
        <v>2029</v>
      </c>
      <c r="D560" s="247" t="s">
        <v>907</v>
      </c>
      <c r="E560" s="247" t="s">
        <v>445</v>
      </c>
      <c r="F560" s="248">
        <v>0</v>
      </c>
      <c r="G560" s="247" t="s">
        <v>1088</v>
      </c>
      <c r="H560" s="247" t="s">
        <v>447</v>
      </c>
      <c r="I560" s="247" t="s">
        <v>575</v>
      </c>
      <c r="S560" s="247"/>
      <c r="T560" s="249"/>
      <c r="U560" s="247"/>
      <c r="V560" s="189" t="s">
        <v>1201</v>
      </c>
      <c r="W560" s="189" t="s">
        <v>1201</v>
      </c>
      <c r="Y560" s="189" t="s">
        <v>1201</v>
      </c>
      <c r="Z560" s="247" t="s">
        <v>1201</v>
      </c>
    </row>
    <row r="561" spans="1:26" x14ac:dyDescent="0.3">
      <c r="A561" s="189">
        <v>214412</v>
      </c>
      <c r="B561" s="247" t="s">
        <v>2030</v>
      </c>
      <c r="C561" s="247" t="s">
        <v>665</v>
      </c>
      <c r="D561" s="247" t="s">
        <v>256</v>
      </c>
      <c r="E561" s="247" t="s">
        <v>446</v>
      </c>
      <c r="F561" s="248">
        <v>35605</v>
      </c>
      <c r="G561" s="247" t="s">
        <v>1089</v>
      </c>
      <c r="H561" s="247" t="s">
        <v>447</v>
      </c>
      <c r="I561" s="247" t="s">
        <v>575</v>
      </c>
      <c r="S561" s="247"/>
      <c r="T561" s="249"/>
      <c r="U561" s="247"/>
      <c r="Y561" s="189" t="s">
        <v>1201</v>
      </c>
      <c r="Z561" s="247" t="s">
        <v>1201</v>
      </c>
    </row>
    <row r="562" spans="1:26" x14ac:dyDescent="0.3">
      <c r="A562" s="189">
        <v>214414</v>
      </c>
      <c r="B562" s="247" t="s">
        <v>3013</v>
      </c>
      <c r="C562" s="247" t="s">
        <v>71</v>
      </c>
      <c r="D562" s="247" t="s">
        <v>286</v>
      </c>
      <c r="E562" s="247" t="s">
        <v>446</v>
      </c>
      <c r="F562" s="248">
        <v>0</v>
      </c>
      <c r="G562" s="247"/>
      <c r="H562" s="247"/>
      <c r="I562" s="247" t="s">
        <v>575</v>
      </c>
      <c r="S562" s="247"/>
      <c r="T562" s="249"/>
      <c r="U562" s="247"/>
      <c r="Y562" s="189" t="s">
        <v>1201</v>
      </c>
      <c r="Z562" s="247" t="s">
        <v>1201</v>
      </c>
    </row>
    <row r="563" spans="1:26" x14ac:dyDescent="0.3">
      <c r="A563" s="189">
        <v>214415</v>
      </c>
      <c r="B563" s="247" t="s">
        <v>2031</v>
      </c>
      <c r="C563" s="247" t="s">
        <v>124</v>
      </c>
      <c r="D563" s="247" t="s">
        <v>347</v>
      </c>
      <c r="E563" s="247" t="s">
        <v>445</v>
      </c>
      <c r="F563" s="248">
        <v>32835</v>
      </c>
      <c r="G563" s="247" t="s">
        <v>2032</v>
      </c>
      <c r="H563" s="247" t="s">
        <v>447</v>
      </c>
      <c r="I563" s="247" t="s">
        <v>575</v>
      </c>
      <c r="S563" s="247"/>
      <c r="T563" s="249"/>
      <c r="U563" s="247"/>
      <c r="Y563" s="189" t="s">
        <v>1201</v>
      </c>
      <c r="Z563" s="247" t="s">
        <v>1201</v>
      </c>
    </row>
    <row r="564" spans="1:26" x14ac:dyDescent="0.3">
      <c r="A564" s="189">
        <v>214416</v>
      </c>
      <c r="B564" s="247" t="s">
        <v>1219</v>
      </c>
      <c r="C564" s="247" t="s">
        <v>71</v>
      </c>
      <c r="D564" s="247" t="s">
        <v>939</v>
      </c>
      <c r="E564" s="247" t="s">
        <v>446</v>
      </c>
      <c r="F564" s="248">
        <v>33404</v>
      </c>
      <c r="G564" s="247" t="s">
        <v>3703</v>
      </c>
      <c r="H564" s="247" t="s">
        <v>447</v>
      </c>
      <c r="I564" s="247" t="s">
        <v>575</v>
      </c>
      <c r="S564" s="247">
        <v>789</v>
      </c>
      <c r="T564" s="249">
        <v>44418</v>
      </c>
      <c r="U564" s="247">
        <v>14000</v>
      </c>
      <c r="Z564" s="247"/>
    </row>
    <row r="565" spans="1:26" x14ac:dyDescent="0.3">
      <c r="A565" s="189">
        <v>214422</v>
      </c>
      <c r="B565" s="247" t="s">
        <v>2033</v>
      </c>
      <c r="C565" s="247" t="s">
        <v>161</v>
      </c>
      <c r="D565" s="247" t="s">
        <v>2034</v>
      </c>
      <c r="E565" s="247" t="s">
        <v>446</v>
      </c>
      <c r="F565" s="248">
        <v>35065</v>
      </c>
      <c r="G565" s="247" t="s">
        <v>443</v>
      </c>
      <c r="H565" s="247" t="s">
        <v>447</v>
      </c>
      <c r="I565" s="247" t="s">
        <v>575</v>
      </c>
      <c r="S565" s="247"/>
      <c r="T565" s="249"/>
      <c r="U565" s="247"/>
      <c r="Y565" s="189" t="s">
        <v>1201</v>
      </c>
      <c r="Z565" s="247" t="s">
        <v>1201</v>
      </c>
    </row>
    <row r="566" spans="1:26" x14ac:dyDescent="0.3">
      <c r="A566" s="189">
        <v>214428</v>
      </c>
      <c r="B566" s="247" t="s">
        <v>1316</v>
      </c>
      <c r="C566" s="247" t="s">
        <v>122</v>
      </c>
      <c r="D566" s="247" t="s">
        <v>3704</v>
      </c>
      <c r="E566" s="247" t="s">
        <v>446</v>
      </c>
      <c r="F566" s="248">
        <v>35568</v>
      </c>
      <c r="G566" s="247" t="s">
        <v>3705</v>
      </c>
      <c r="H566" s="247" t="s">
        <v>447</v>
      </c>
      <c r="I566" s="247" t="s">
        <v>575</v>
      </c>
      <c r="S566" s="247"/>
      <c r="T566" s="249"/>
      <c r="U566" s="247"/>
      <c r="Z566" s="247"/>
    </row>
    <row r="567" spans="1:26" x14ac:dyDescent="0.3">
      <c r="A567" s="189">
        <v>214430</v>
      </c>
      <c r="B567" s="247" t="s">
        <v>1264</v>
      </c>
      <c r="C567" s="247" t="s">
        <v>198</v>
      </c>
      <c r="D567" s="247" t="s">
        <v>572</v>
      </c>
      <c r="E567" s="247" t="s">
        <v>446</v>
      </c>
      <c r="F567" s="248">
        <v>33737</v>
      </c>
      <c r="G567" s="247" t="s">
        <v>432</v>
      </c>
      <c r="H567" s="247" t="s">
        <v>447</v>
      </c>
      <c r="I567" s="247" t="s">
        <v>575</v>
      </c>
      <c r="S567" s="247"/>
      <c r="T567" s="249"/>
      <c r="U567" s="247"/>
      <c r="Z567" s="247" t="s">
        <v>1201</v>
      </c>
    </row>
    <row r="568" spans="1:26" x14ac:dyDescent="0.3">
      <c r="A568" s="189">
        <v>214434</v>
      </c>
      <c r="B568" s="247" t="s">
        <v>3014</v>
      </c>
      <c r="C568" s="247" t="s">
        <v>69</v>
      </c>
      <c r="D568" s="247" t="s">
        <v>739</v>
      </c>
      <c r="E568" s="247" t="s">
        <v>446</v>
      </c>
      <c r="F568" s="248">
        <v>0</v>
      </c>
      <c r="G568" s="247"/>
      <c r="H568" s="247"/>
      <c r="I568" s="247" t="s">
        <v>575</v>
      </c>
      <c r="S568" s="247"/>
      <c r="T568" s="249"/>
      <c r="U568" s="247"/>
      <c r="Y568" s="189" t="s">
        <v>1201</v>
      </c>
      <c r="Z568" s="247" t="s">
        <v>1201</v>
      </c>
    </row>
    <row r="569" spans="1:26" x14ac:dyDescent="0.3">
      <c r="A569" s="189">
        <v>214437</v>
      </c>
      <c r="B569" s="247" t="s">
        <v>2035</v>
      </c>
      <c r="C569" s="247" t="s">
        <v>136</v>
      </c>
      <c r="D569" s="247" t="s">
        <v>209</v>
      </c>
      <c r="E569" s="247" t="s">
        <v>446</v>
      </c>
      <c r="F569" s="248">
        <v>29718</v>
      </c>
      <c r="G569" s="247" t="s">
        <v>998</v>
      </c>
      <c r="H569" s="247" t="s">
        <v>447</v>
      </c>
      <c r="I569" s="247" t="s">
        <v>575</v>
      </c>
      <c r="S569" s="247"/>
      <c r="T569" s="249"/>
      <c r="U569" s="247"/>
      <c r="W569" s="189" t="s">
        <v>1201</v>
      </c>
      <c r="X569" s="189" t="s">
        <v>1201</v>
      </c>
      <c r="Y569" s="189" t="s">
        <v>1201</v>
      </c>
      <c r="Z569" s="247" t="s">
        <v>1201</v>
      </c>
    </row>
    <row r="570" spans="1:26" x14ac:dyDescent="0.3">
      <c r="A570" s="189">
        <v>214440</v>
      </c>
      <c r="B570" s="247" t="s">
        <v>812</v>
      </c>
      <c r="C570" s="247" t="s">
        <v>99</v>
      </c>
      <c r="D570" s="247" t="s">
        <v>609</v>
      </c>
      <c r="E570" s="247" t="s">
        <v>446</v>
      </c>
      <c r="F570" s="248">
        <v>32973</v>
      </c>
      <c r="G570" s="247" t="s">
        <v>422</v>
      </c>
      <c r="H570" s="247" t="s">
        <v>447</v>
      </c>
      <c r="I570" s="247" t="s">
        <v>575</v>
      </c>
      <c r="S570" s="247"/>
      <c r="T570" s="249"/>
      <c r="U570" s="247"/>
      <c r="Z570" s="247" t="s">
        <v>1201</v>
      </c>
    </row>
    <row r="571" spans="1:26" x14ac:dyDescent="0.3">
      <c r="A571" s="189">
        <v>214441</v>
      </c>
      <c r="B571" s="247" t="s">
        <v>2036</v>
      </c>
      <c r="C571" s="247" t="s">
        <v>124</v>
      </c>
      <c r="D571" s="247" t="s">
        <v>402</v>
      </c>
      <c r="E571" s="247" t="s">
        <v>446</v>
      </c>
      <c r="F571" s="248">
        <v>32169</v>
      </c>
      <c r="G571" s="247" t="s">
        <v>1051</v>
      </c>
      <c r="H571" s="247" t="s">
        <v>447</v>
      </c>
      <c r="I571" s="247" t="s">
        <v>575</v>
      </c>
      <c r="S571" s="247"/>
      <c r="T571" s="249"/>
      <c r="U571" s="247"/>
      <c r="X571" s="189" t="s">
        <v>1201</v>
      </c>
      <c r="Y571" s="189" t="s">
        <v>1201</v>
      </c>
      <c r="Z571" s="247" t="s">
        <v>1201</v>
      </c>
    </row>
    <row r="572" spans="1:26" x14ac:dyDescent="0.3">
      <c r="A572" s="189">
        <v>214449</v>
      </c>
      <c r="B572" s="247" t="s">
        <v>3015</v>
      </c>
      <c r="C572" s="247" t="s">
        <v>208</v>
      </c>
      <c r="D572" s="247" t="s">
        <v>292</v>
      </c>
      <c r="E572" s="247" t="s">
        <v>446</v>
      </c>
      <c r="F572" s="248">
        <v>0</v>
      </c>
      <c r="G572" s="247"/>
      <c r="H572" s="247"/>
      <c r="I572" s="247" t="s">
        <v>575</v>
      </c>
      <c r="S572" s="247"/>
      <c r="T572" s="249"/>
      <c r="U572" s="247"/>
      <c r="Y572" s="189" t="s">
        <v>1201</v>
      </c>
      <c r="Z572" s="247" t="s">
        <v>1201</v>
      </c>
    </row>
    <row r="573" spans="1:26" x14ac:dyDescent="0.3">
      <c r="A573" s="189">
        <v>214457</v>
      </c>
      <c r="B573" s="247" t="s">
        <v>2037</v>
      </c>
      <c r="C573" s="247" t="s">
        <v>65</v>
      </c>
      <c r="D573" s="247" t="s">
        <v>278</v>
      </c>
      <c r="E573" s="247" t="s">
        <v>446</v>
      </c>
      <c r="F573" s="248">
        <v>35067</v>
      </c>
      <c r="G573" s="247" t="s">
        <v>2038</v>
      </c>
      <c r="H573" s="247" t="s">
        <v>447</v>
      </c>
      <c r="I573" s="247" t="s">
        <v>575</v>
      </c>
      <c r="S573" s="247"/>
      <c r="T573" s="249"/>
      <c r="U573" s="247"/>
      <c r="W573" s="189" t="s">
        <v>1201</v>
      </c>
      <c r="Y573" s="189" t="s">
        <v>1201</v>
      </c>
      <c r="Z573" s="247" t="s">
        <v>1201</v>
      </c>
    </row>
    <row r="574" spans="1:26" x14ac:dyDescent="0.3">
      <c r="A574" s="189">
        <v>214465</v>
      </c>
      <c r="B574" s="247" t="s">
        <v>2039</v>
      </c>
      <c r="C574" s="247" t="s">
        <v>166</v>
      </c>
      <c r="D574" s="247" t="s">
        <v>296</v>
      </c>
      <c r="E574" s="247" t="s">
        <v>446</v>
      </c>
      <c r="F574" s="248">
        <v>34335</v>
      </c>
      <c r="G574" s="247" t="s">
        <v>422</v>
      </c>
      <c r="H574" s="247" t="s">
        <v>447</v>
      </c>
      <c r="I574" s="247" t="s">
        <v>575</v>
      </c>
      <c r="S574" s="247"/>
      <c r="T574" s="249"/>
      <c r="U574" s="247"/>
      <c r="Y574" s="189" t="s">
        <v>1201</v>
      </c>
      <c r="Z574" s="247" t="s">
        <v>1201</v>
      </c>
    </row>
    <row r="575" spans="1:26" x14ac:dyDescent="0.3">
      <c r="A575" s="189">
        <v>214470</v>
      </c>
      <c r="B575" s="247" t="s">
        <v>2040</v>
      </c>
      <c r="C575" s="247" t="s">
        <v>606</v>
      </c>
      <c r="D575" s="247" t="s">
        <v>624</v>
      </c>
      <c r="E575" s="247" t="s">
        <v>446</v>
      </c>
      <c r="F575" s="248">
        <v>36275</v>
      </c>
      <c r="G575" s="247" t="s">
        <v>989</v>
      </c>
      <c r="H575" s="247" t="s">
        <v>447</v>
      </c>
      <c r="I575" s="247" t="s">
        <v>575</v>
      </c>
      <c r="S575" s="247"/>
      <c r="T575" s="249"/>
      <c r="U575" s="247"/>
      <c r="W575" s="189" t="s">
        <v>1201</v>
      </c>
      <c r="Y575" s="189" t="s">
        <v>1201</v>
      </c>
      <c r="Z575" s="247" t="s">
        <v>1201</v>
      </c>
    </row>
    <row r="576" spans="1:26" x14ac:dyDescent="0.3">
      <c r="A576" s="189">
        <v>214471</v>
      </c>
      <c r="B576" s="247" t="s">
        <v>3016</v>
      </c>
      <c r="C576" s="247" t="s">
        <v>74</v>
      </c>
      <c r="D576" s="247" t="s">
        <v>523</v>
      </c>
      <c r="E576" s="247" t="s">
        <v>446</v>
      </c>
      <c r="F576" s="248">
        <v>0</v>
      </c>
      <c r="G576" s="247"/>
      <c r="H576" s="247"/>
      <c r="I576" s="247" t="s">
        <v>575</v>
      </c>
      <c r="S576" s="247"/>
      <c r="T576" s="249"/>
      <c r="U576" s="247"/>
      <c r="Y576" s="189" t="s">
        <v>1201</v>
      </c>
      <c r="Z576" s="247" t="s">
        <v>1201</v>
      </c>
    </row>
    <row r="577" spans="1:26" x14ac:dyDescent="0.3">
      <c r="A577" s="189">
        <v>214476</v>
      </c>
      <c r="B577" s="247" t="s">
        <v>892</v>
      </c>
      <c r="C577" s="247" t="s">
        <v>893</v>
      </c>
      <c r="D577" s="247" t="s">
        <v>261</v>
      </c>
      <c r="E577" s="247" t="s">
        <v>446</v>
      </c>
      <c r="F577" s="248">
        <v>34349</v>
      </c>
      <c r="G577" s="247" t="s">
        <v>422</v>
      </c>
      <c r="H577" s="247" t="s">
        <v>447</v>
      </c>
      <c r="I577" s="247" t="s">
        <v>575</v>
      </c>
      <c r="S577" s="247"/>
      <c r="T577" s="249"/>
      <c r="U577" s="247"/>
      <c r="X577" s="189" t="s">
        <v>1201</v>
      </c>
      <c r="Y577" s="189" t="s">
        <v>1201</v>
      </c>
      <c r="Z577" s="247" t="s">
        <v>1201</v>
      </c>
    </row>
    <row r="578" spans="1:26" x14ac:dyDescent="0.3">
      <c r="A578" s="189">
        <v>214480</v>
      </c>
      <c r="B578" s="247" t="s">
        <v>1247</v>
      </c>
      <c r="C578" s="247" t="s">
        <v>1248</v>
      </c>
      <c r="D578" s="247" t="s">
        <v>1249</v>
      </c>
      <c r="E578" s="247" t="s">
        <v>446</v>
      </c>
      <c r="F578" s="248">
        <v>35134</v>
      </c>
      <c r="G578" s="247" t="s">
        <v>422</v>
      </c>
      <c r="H578" s="247" t="s">
        <v>447</v>
      </c>
      <c r="I578" s="247" t="s">
        <v>575</v>
      </c>
      <c r="S578" s="247">
        <v>948</v>
      </c>
      <c r="T578" s="249">
        <v>44441</v>
      </c>
      <c r="U578" s="247">
        <v>27500</v>
      </c>
      <c r="Z578" s="247" t="s">
        <v>1201</v>
      </c>
    </row>
    <row r="579" spans="1:26" x14ac:dyDescent="0.3">
      <c r="A579" s="189">
        <v>214492</v>
      </c>
      <c r="B579" s="247" t="s">
        <v>3017</v>
      </c>
      <c r="C579" s="247" t="s">
        <v>533</v>
      </c>
      <c r="D579" s="247" t="s">
        <v>666</v>
      </c>
      <c r="E579" s="247" t="s">
        <v>446</v>
      </c>
      <c r="F579" s="248">
        <v>0</v>
      </c>
      <c r="G579" s="247"/>
      <c r="H579" s="247"/>
      <c r="I579" s="247" t="s">
        <v>575</v>
      </c>
      <c r="S579" s="247"/>
      <c r="T579" s="249"/>
      <c r="U579" s="247"/>
      <c r="Y579" s="189" t="s">
        <v>1201</v>
      </c>
      <c r="Z579" s="247" t="s">
        <v>1201</v>
      </c>
    </row>
    <row r="580" spans="1:26" x14ac:dyDescent="0.3">
      <c r="A580" s="189">
        <v>214499</v>
      </c>
      <c r="B580" s="247" t="s">
        <v>2041</v>
      </c>
      <c r="C580" s="247" t="s">
        <v>568</v>
      </c>
      <c r="D580" s="247" t="s">
        <v>702</v>
      </c>
      <c r="E580" s="247" t="s">
        <v>445</v>
      </c>
      <c r="F580" s="248">
        <v>32609</v>
      </c>
      <c r="G580" s="247" t="s">
        <v>443</v>
      </c>
      <c r="H580" s="247" t="s">
        <v>447</v>
      </c>
      <c r="I580" s="247" t="s">
        <v>575</v>
      </c>
      <c r="S580" s="247"/>
      <c r="T580" s="249"/>
      <c r="U580" s="247"/>
      <c r="X580" s="189" t="s">
        <v>1201</v>
      </c>
      <c r="Y580" s="189" t="s">
        <v>1201</v>
      </c>
      <c r="Z580" s="247" t="s">
        <v>1201</v>
      </c>
    </row>
    <row r="581" spans="1:26" x14ac:dyDescent="0.3">
      <c r="A581" s="189">
        <v>214501</v>
      </c>
      <c r="B581" s="247" t="s">
        <v>2042</v>
      </c>
      <c r="C581" s="247" t="s">
        <v>684</v>
      </c>
      <c r="D581" s="247" t="s">
        <v>279</v>
      </c>
      <c r="E581" s="247" t="s">
        <v>445</v>
      </c>
      <c r="F581" s="248">
        <v>36161</v>
      </c>
      <c r="G581" s="247" t="s">
        <v>983</v>
      </c>
      <c r="H581" s="247" t="s">
        <v>447</v>
      </c>
      <c r="I581" s="247" t="s">
        <v>575</v>
      </c>
      <c r="S581" s="247"/>
      <c r="T581" s="249"/>
      <c r="U581" s="247"/>
      <c r="W581" s="189" t="s">
        <v>1201</v>
      </c>
      <c r="X581" s="189" t="s">
        <v>1201</v>
      </c>
      <c r="Y581" s="189" t="s">
        <v>1201</v>
      </c>
      <c r="Z581" s="247" t="s">
        <v>1201</v>
      </c>
    </row>
    <row r="582" spans="1:26" x14ac:dyDescent="0.3">
      <c r="A582" s="189">
        <v>214508</v>
      </c>
      <c r="B582" s="247" t="s">
        <v>3018</v>
      </c>
      <c r="C582" s="247" t="s">
        <v>360</v>
      </c>
      <c r="D582" s="247" t="s">
        <v>287</v>
      </c>
      <c r="E582" s="247" t="s">
        <v>446</v>
      </c>
      <c r="F582" s="248">
        <v>0</v>
      </c>
      <c r="G582" s="247"/>
      <c r="H582" s="247"/>
      <c r="I582" s="247" t="s">
        <v>575</v>
      </c>
      <c r="S582" s="247"/>
      <c r="T582" s="249"/>
      <c r="U582" s="247"/>
      <c r="Y582" s="189" t="s">
        <v>1201</v>
      </c>
      <c r="Z582" s="247" t="s">
        <v>1201</v>
      </c>
    </row>
    <row r="583" spans="1:26" x14ac:dyDescent="0.3">
      <c r="A583" s="189">
        <v>214523</v>
      </c>
      <c r="B583" s="247" t="s">
        <v>2043</v>
      </c>
      <c r="C583" s="247" t="s">
        <v>68</v>
      </c>
      <c r="D583" s="247" t="s">
        <v>281</v>
      </c>
      <c r="E583" s="247" t="s">
        <v>446</v>
      </c>
      <c r="F583" s="248">
        <v>34804</v>
      </c>
      <c r="G583" s="247" t="s">
        <v>1049</v>
      </c>
      <c r="H583" s="247" t="s">
        <v>447</v>
      </c>
      <c r="I583" s="247" t="s">
        <v>575</v>
      </c>
      <c r="S583" s="247"/>
      <c r="T583" s="249"/>
      <c r="U583" s="247"/>
      <c r="W583" s="189" t="s">
        <v>1201</v>
      </c>
      <c r="X583" s="189" t="s">
        <v>1201</v>
      </c>
      <c r="Y583" s="189" t="s">
        <v>1201</v>
      </c>
      <c r="Z583" s="247" t="s">
        <v>1201</v>
      </c>
    </row>
    <row r="584" spans="1:26" x14ac:dyDescent="0.3">
      <c r="A584" s="189">
        <v>214526</v>
      </c>
      <c r="B584" s="247" t="s">
        <v>2044</v>
      </c>
      <c r="C584" s="247" t="s">
        <v>93</v>
      </c>
      <c r="D584" s="247" t="s">
        <v>1538</v>
      </c>
      <c r="E584" s="247" t="s">
        <v>446</v>
      </c>
      <c r="F584" s="248">
        <v>35085</v>
      </c>
      <c r="G584" s="247" t="s">
        <v>434</v>
      </c>
      <c r="H584" s="247" t="s">
        <v>447</v>
      </c>
      <c r="I584" s="247" t="s">
        <v>575</v>
      </c>
      <c r="S584" s="247"/>
      <c r="T584" s="249"/>
      <c r="U584" s="247"/>
      <c r="W584" s="189" t="s">
        <v>1201</v>
      </c>
      <c r="X584" s="189" t="s">
        <v>1201</v>
      </c>
      <c r="Y584" s="189" t="s">
        <v>1201</v>
      </c>
      <c r="Z584" s="247" t="s">
        <v>1201</v>
      </c>
    </row>
    <row r="585" spans="1:26" x14ac:dyDescent="0.3">
      <c r="A585" s="189">
        <v>214533</v>
      </c>
      <c r="B585" s="247" t="s">
        <v>3019</v>
      </c>
      <c r="C585" s="247" t="s">
        <v>115</v>
      </c>
      <c r="D585" s="247" t="s">
        <v>567</v>
      </c>
      <c r="E585" s="247" t="s">
        <v>445</v>
      </c>
      <c r="F585" s="248">
        <v>0</v>
      </c>
      <c r="G585" s="247"/>
      <c r="H585" s="247"/>
      <c r="I585" s="247" t="s">
        <v>575</v>
      </c>
      <c r="S585" s="247"/>
      <c r="T585" s="249"/>
      <c r="U585" s="247"/>
      <c r="Y585" s="189" t="s">
        <v>1201</v>
      </c>
      <c r="Z585" s="247" t="s">
        <v>1201</v>
      </c>
    </row>
    <row r="586" spans="1:26" x14ac:dyDescent="0.3">
      <c r="A586" s="189">
        <v>214539</v>
      </c>
      <c r="B586" s="247" t="s">
        <v>1317</v>
      </c>
      <c r="C586" s="247" t="s">
        <v>71</v>
      </c>
      <c r="D586" s="247" t="s">
        <v>1318</v>
      </c>
      <c r="E586" s="247" t="s">
        <v>446</v>
      </c>
      <c r="F586" s="248">
        <v>34463</v>
      </c>
      <c r="G586" s="247" t="s">
        <v>1319</v>
      </c>
      <c r="H586" s="247" t="s">
        <v>447</v>
      </c>
      <c r="I586" s="247" t="s">
        <v>575</v>
      </c>
      <c r="S586" s="247"/>
      <c r="T586" s="249"/>
      <c r="U586" s="247"/>
      <c r="Z586" s="247"/>
    </row>
    <row r="587" spans="1:26" x14ac:dyDescent="0.3">
      <c r="A587" s="189">
        <v>214540</v>
      </c>
      <c r="B587" s="247" t="s">
        <v>2045</v>
      </c>
      <c r="C587" s="247" t="s">
        <v>75</v>
      </c>
      <c r="D587" s="247" t="s">
        <v>567</v>
      </c>
      <c r="E587" s="247" t="s">
        <v>446</v>
      </c>
      <c r="F587" s="248">
        <v>29952</v>
      </c>
      <c r="G587" s="247" t="s">
        <v>977</v>
      </c>
      <c r="H587" s="247" t="s">
        <v>447</v>
      </c>
      <c r="I587" s="247" t="s">
        <v>575</v>
      </c>
      <c r="S587" s="247"/>
      <c r="T587" s="249"/>
      <c r="U587" s="247"/>
      <c r="X587" s="189" t="s">
        <v>1201</v>
      </c>
      <c r="Y587" s="189" t="s">
        <v>1201</v>
      </c>
      <c r="Z587" s="247" t="s">
        <v>1201</v>
      </c>
    </row>
    <row r="588" spans="1:26" x14ac:dyDescent="0.3">
      <c r="A588" s="189">
        <v>214543</v>
      </c>
      <c r="B588" s="247" t="s">
        <v>1225</v>
      </c>
      <c r="C588" s="247" t="s">
        <v>75</v>
      </c>
      <c r="D588" s="247" t="s">
        <v>532</v>
      </c>
      <c r="E588" s="247" t="s">
        <v>446</v>
      </c>
      <c r="F588" s="248">
        <v>32793</v>
      </c>
      <c r="G588" s="247" t="s">
        <v>422</v>
      </c>
      <c r="H588" s="247" t="s">
        <v>447</v>
      </c>
      <c r="I588" s="247" t="s">
        <v>575</v>
      </c>
      <c r="S588" s="247">
        <v>805</v>
      </c>
      <c r="T588" s="249">
        <v>44420</v>
      </c>
      <c r="U588" s="247">
        <v>15000</v>
      </c>
      <c r="Z588" s="247"/>
    </row>
    <row r="589" spans="1:26" x14ac:dyDescent="0.3">
      <c r="A589" s="189">
        <v>214546</v>
      </c>
      <c r="B589" s="247" t="s">
        <v>3040</v>
      </c>
      <c r="C589" s="247" t="s">
        <v>129</v>
      </c>
      <c r="D589" s="247" t="s">
        <v>737</v>
      </c>
      <c r="E589" s="247" t="s">
        <v>446</v>
      </c>
      <c r="F589" s="248">
        <v>0</v>
      </c>
      <c r="G589" s="247"/>
      <c r="H589" s="247"/>
      <c r="I589" s="247" t="s">
        <v>575</v>
      </c>
      <c r="S589" s="247"/>
      <c r="T589" s="249"/>
      <c r="U589" s="247"/>
      <c r="Y589" s="189" t="s">
        <v>1201</v>
      </c>
      <c r="Z589" s="247" t="s">
        <v>1201</v>
      </c>
    </row>
    <row r="590" spans="1:26" x14ac:dyDescent="0.3">
      <c r="A590" s="189">
        <v>214554</v>
      </c>
      <c r="B590" s="247" t="s">
        <v>2046</v>
      </c>
      <c r="C590" s="247" t="s">
        <v>174</v>
      </c>
      <c r="D590" s="247" t="s">
        <v>611</v>
      </c>
      <c r="E590" s="247" t="s">
        <v>445</v>
      </c>
      <c r="F590" s="248">
        <v>35903</v>
      </c>
      <c r="G590" s="247" t="s">
        <v>422</v>
      </c>
      <c r="H590" s="247" t="s">
        <v>447</v>
      </c>
      <c r="I590" s="247" t="s">
        <v>575</v>
      </c>
      <c r="S590" s="247"/>
      <c r="T590" s="249"/>
      <c r="U590" s="247"/>
      <c r="Y590" s="189" t="s">
        <v>1201</v>
      </c>
      <c r="Z590" s="247" t="s">
        <v>1201</v>
      </c>
    </row>
    <row r="591" spans="1:26" x14ac:dyDescent="0.3">
      <c r="A591" s="189">
        <v>214556</v>
      </c>
      <c r="B591" s="247" t="s">
        <v>3020</v>
      </c>
      <c r="C591" s="247" t="s">
        <v>3021</v>
      </c>
      <c r="D591" s="247" t="s">
        <v>3022</v>
      </c>
      <c r="E591" s="247" t="s">
        <v>446</v>
      </c>
      <c r="F591" s="248">
        <v>0</v>
      </c>
      <c r="G591" s="247"/>
      <c r="H591" s="247"/>
      <c r="I591" s="247" t="s">
        <v>575</v>
      </c>
      <c r="S591" s="247"/>
      <c r="T591" s="249"/>
      <c r="U591" s="247"/>
      <c r="Y591" s="189" t="s">
        <v>1201</v>
      </c>
      <c r="Z591" s="247" t="s">
        <v>1201</v>
      </c>
    </row>
    <row r="592" spans="1:26" x14ac:dyDescent="0.3">
      <c r="A592" s="189">
        <v>214557</v>
      </c>
      <c r="B592" s="247" t="s">
        <v>3085</v>
      </c>
      <c r="C592" s="247" t="s">
        <v>119</v>
      </c>
      <c r="D592" s="247" t="s">
        <v>618</v>
      </c>
      <c r="E592" s="247" t="s">
        <v>446</v>
      </c>
      <c r="F592" s="248">
        <v>0</v>
      </c>
      <c r="G592" s="247"/>
      <c r="H592" s="247" t="s">
        <v>447</v>
      </c>
      <c r="I592" s="247" t="s">
        <v>575</v>
      </c>
      <c r="S592" s="247"/>
      <c r="T592" s="249"/>
      <c r="U592" s="247"/>
      <c r="Z592" s="247" t="s">
        <v>1201</v>
      </c>
    </row>
    <row r="593" spans="1:26" x14ac:dyDescent="0.3">
      <c r="A593" s="189">
        <v>214561</v>
      </c>
      <c r="B593" s="247" t="s">
        <v>3023</v>
      </c>
      <c r="C593" s="247" t="s">
        <v>78</v>
      </c>
      <c r="D593" s="247" t="s">
        <v>836</v>
      </c>
      <c r="E593" s="247" t="s">
        <v>445</v>
      </c>
      <c r="F593" s="248">
        <v>0</v>
      </c>
      <c r="G593" s="247"/>
      <c r="H593" s="247"/>
      <c r="I593" s="247" t="s">
        <v>575</v>
      </c>
      <c r="S593" s="247"/>
      <c r="T593" s="249"/>
      <c r="U593" s="247"/>
      <c r="Y593" s="189" t="s">
        <v>1201</v>
      </c>
      <c r="Z593" s="247" t="s">
        <v>1201</v>
      </c>
    </row>
    <row r="594" spans="1:26" x14ac:dyDescent="0.3">
      <c r="A594" s="189">
        <v>214568</v>
      </c>
      <c r="B594" s="247" t="s">
        <v>683</v>
      </c>
      <c r="C594" s="247" t="s">
        <v>65</v>
      </c>
      <c r="D594" s="247" t="s">
        <v>566</v>
      </c>
      <c r="E594" s="247" t="s">
        <v>446</v>
      </c>
      <c r="F594" s="248">
        <v>33846</v>
      </c>
      <c r="G594" s="247" t="s">
        <v>1073</v>
      </c>
      <c r="H594" s="247" t="s">
        <v>447</v>
      </c>
      <c r="I594" s="247" t="s">
        <v>575</v>
      </c>
      <c r="S594" s="247"/>
      <c r="T594" s="249"/>
      <c r="U594" s="247"/>
      <c r="X594" s="189" t="s">
        <v>1201</v>
      </c>
      <c r="Y594" s="189" t="s">
        <v>1201</v>
      </c>
      <c r="Z594" s="247" t="s">
        <v>1201</v>
      </c>
    </row>
    <row r="595" spans="1:26" x14ac:dyDescent="0.3">
      <c r="A595" s="189">
        <v>214570</v>
      </c>
      <c r="B595" s="247" t="s">
        <v>2047</v>
      </c>
      <c r="C595" s="247" t="s">
        <v>190</v>
      </c>
      <c r="D595" s="247" t="s">
        <v>292</v>
      </c>
      <c r="E595" s="247" t="s">
        <v>445</v>
      </c>
      <c r="F595" s="248">
        <v>35129</v>
      </c>
      <c r="G595" s="247" t="s">
        <v>983</v>
      </c>
      <c r="H595" s="247" t="s">
        <v>447</v>
      </c>
      <c r="I595" s="247" t="s">
        <v>575</v>
      </c>
      <c r="S595" s="247"/>
      <c r="T595" s="249"/>
      <c r="U595" s="247"/>
      <c r="W595" s="189" t="s">
        <v>1201</v>
      </c>
      <c r="X595" s="189" t="s">
        <v>1201</v>
      </c>
      <c r="Y595" s="189" t="s">
        <v>1201</v>
      </c>
      <c r="Z595" s="247" t="s">
        <v>1201</v>
      </c>
    </row>
    <row r="596" spans="1:26" x14ac:dyDescent="0.3">
      <c r="A596" s="189">
        <v>214572</v>
      </c>
      <c r="B596" s="247" t="s">
        <v>3024</v>
      </c>
      <c r="C596" s="247" t="s">
        <v>136</v>
      </c>
      <c r="D596" s="247" t="s">
        <v>356</v>
      </c>
      <c r="E596" s="247" t="s">
        <v>446</v>
      </c>
      <c r="F596" s="248">
        <v>0</v>
      </c>
      <c r="G596" s="247"/>
      <c r="H596" s="247"/>
      <c r="I596" s="247" t="s">
        <v>575</v>
      </c>
      <c r="S596" s="247"/>
      <c r="T596" s="249"/>
      <c r="U596" s="247"/>
      <c r="Y596" s="189" t="s">
        <v>1201</v>
      </c>
      <c r="Z596" s="247" t="s">
        <v>1201</v>
      </c>
    </row>
    <row r="597" spans="1:26" x14ac:dyDescent="0.3">
      <c r="A597" s="189">
        <v>214578</v>
      </c>
      <c r="B597" s="247" t="s">
        <v>2048</v>
      </c>
      <c r="C597" s="247" t="s">
        <v>181</v>
      </c>
      <c r="D597" s="247" t="s">
        <v>642</v>
      </c>
      <c r="E597" s="247" t="s">
        <v>446</v>
      </c>
      <c r="F597" s="248">
        <v>34700</v>
      </c>
      <c r="G597" s="247" t="s">
        <v>422</v>
      </c>
      <c r="H597" s="247" t="s">
        <v>447</v>
      </c>
      <c r="I597" s="247" t="s">
        <v>575</v>
      </c>
      <c r="S597" s="247"/>
      <c r="T597" s="249"/>
      <c r="U597" s="247"/>
      <c r="W597" s="189" t="s">
        <v>1201</v>
      </c>
      <c r="X597" s="189" t="s">
        <v>1201</v>
      </c>
      <c r="Y597" s="189" t="s">
        <v>1201</v>
      </c>
      <c r="Z597" s="247" t="s">
        <v>1201</v>
      </c>
    </row>
    <row r="598" spans="1:26" x14ac:dyDescent="0.3">
      <c r="A598" s="189">
        <v>214579</v>
      </c>
      <c r="B598" s="247" t="s">
        <v>2049</v>
      </c>
      <c r="C598" s="247" t="s">
        <v>136</v>
      </c>
      <c r="D598" s="247" t="s">
        <v>2050</v>
      </c>
      <c r="E598" s="247" t="s">
        <v>446</v>
      </c>
      <c r="F598" s="248">
        <v>35908</v>
      </c>
      <c r="G598" s="247" t="s">
        <v>422</v>
      </c>
      <c r="H598" s="247" t="s">
        <v>447</v>
      </c>
      <c r="I598" s="247" t="s">
        <v>575</v>
      </c>
      <c r="S598" s="247"/>
      <c r="T598" s="249"/>
      <c r="U598" s="247"/>
      <c r="W598" s="189" t="s">
        <v>1201</v>
      </c>
      <c r="Y598" s="189" t="s">
        <v>1201</v>
      </c>
      <c r="Z598" s="247" t="s">
        <v>1201</v>
      </c>
    </row>
    <row r="599" spans="1:26" x14ac:dyDescent="0.3">
      <c r="A599" s="189">
        <v>214589</v>
      </c>
      <c r="B599" s="247" t="s">
        <v>2051</v>
      </c>
      <c r="C599" s="247" t="s">
        <v>124</v>
      </c>
      <c r="D599" s="247" t="s">
        <v>309</v>
      </c>
      <c r="E599" s="247" t="s">
        <v>445</v>
      </c>
      <c r="F599" s="248">
        <v>34521</v>
      </c>
      <c r="G599" s="247" t="s">
        <v>422</v>
      </c>
      <c r="H599" s="247" t="s">
        <v>447</v>
      </c>
      <c r="I599" s="247" t="s">
        <v>575</v>
      </c>
      <c r="S599" s="247"/>
      <c r="T599" s="249"/>
      <c r="U599" s="247"/>
      <c r="X599" s="189" t="s">
        <v>1201</v>
      </c>
      <c r="Y599" s="189" t="s">
        <v>1201</v>
      </c>
      <c r="Z599" s="247" t="s">
        <v>1201</v>
      </c>
    </row>
    <row r="600" spans="1:26" x14ac:dyDescent="0.3">
      <c r="A600" s="189">
        <v>214592</v>
      </c>
      <c r="B600" s="247" t="s">
        <v>2052</v>
      </c>
      <c r="C600" s="247" t="s">
        <v>162</v>
      </c>
      <c r="D600" s="247" t="s">
        <v>296</v>
      </c>
      <c r="E600" s="247" t="s">
        <v>446</v>
      </c>
      <c r="F600" s="248">
        <v>35994</v>
      </c>
      <c r="G600" s="247" t="s">
        <v>422</v>
      </c>
      <c r="H600" s="247" t="s">
        <v>447</v>
      </c>
      <c r="I600" s="247" t="s">
        <v>575</v>
      </c>
      <c r="S600" s="247"/>
      <c r="T600" s="249"/>
      <c r="U600" s="247"/>
      <c r="V600" s="189" t="s">
        <v>1201</v>
      </c>
      <c r="W600" s="189" t="s">
        <v>1201</v>
      </c>
      <c r="Y600" s="189" t="s">
        <v>1201</v>
      </c>
      <c r="Z600" s="247" t="s">
        <v>1201</v>
      </c>
    </row>
    <row r="601" spans="1:26" x14ac:dyDescent="0.3">
      <c r="A601" s="189">
        <v>214598</v>
      </c>
      <c r="B601" s="247" t="s">
        <v>1320</v>
      </c>
      <c r="C601" s="247" t="s">
        <v>1321</v>
      </c>
      <c r="D601" s="247" t="s">
        <v>3706</v>
      </c>
      <c r="E601" s="247" t="s">
        <v>446</v>
      </c>
      <c r="F601" s="248">
        <v>35859</v>
      </c>
      <c r="G601" s="247" t="s">
        <v>3662</v>
      </c>
      <c r="H601" s="247" t="s">
        <v>447</v>
      </c>
      <c r="I601" s="247" t="s">
        <v>575</v>
      </c>
      <c r="S601" s="247"/>
      <c r="T601" s="249"/>
      <c r="U601" s="247"/>
      <c r="Z601" s="247"/>
    </row>
    <row r="602" spans="1:26" x14ac:dyDescent="0.3">
      <c r="A602" s="189">
        <v>214601</v>
      </c>
      <c r="B602" s="247" t="s">
        <v>2053</v>
      </c>
      <c r="C602" s="247" t="s">
        <v>75</v>
      </c>
      <c r="D602" s="247" t="s">
        <v>301</v>
      </c>
      <c r="E602" s="247" t="s">
        <v>446</v>
      </c>
      <c r="F602" s="248">
        <v>34800</v>
      </c>
      <c r="G602" s="247" t="s">
        <v>2054</v>
      </c>
      <c r="H602" s="247" t="s">
        <v>447</v>
      </c>
      <c r="I602" s="247" t="s">
        <v>575</v>
      </c>
      <c r="S602" s="247"/>
      <c r="T602" s="249"/>
      <c r="U602" s="247"/>
      <c r="X602" s="189" t="s">
        <v>1201</v>
      </c>
      <c r="Y602" s="189" t="s">
        <v>1201</v>
      </c>
      <c r="Z602" s="247" t="s">
        <v>1201</v>
      </c>
    </row>
    <row r="603" spans="1:26" x14ac:dyDescent="0.3">
      <c r="A603" s="189">
        <v>214604</v>
      </c>
      <c r="B603" s="247" t="s">
        <v>2055</v>
      </c>
      <c r="C603" s="247" t="s">
        <v>71</v>
      </c>
      <c r="D603" s="247" t="s">
        <v>341</v>
      </c>
      <c r="E603" s="247" t="s">
        <v>446</v>
      </c>
      <c r="F603" s="248">
        <v>35593</v>
      </c>
      <c r="G603" s="247" t="s">
        <v>2056</v>
      </c>
      <c r="H603" s="247" t="s">
        <v>447</v>
      </c>
      <c r="I603" s="247" t="s">
        <v>575</v>
      </c>
      <c r="S603" s="247"/>
      <c r="T603" s="249"/>
      <c r="U603" s="247"/>
      <c r="W603" s="189" t="s">
        <v>1201</v>
      </c>
      <c r="X603" s="189" t="s">
        <v>1201</v>
      </c>
      <c r="Y603" s="189" t="s">
        <v>1201</v>
      </c>
      <c r="Z603" s="247" t="s">
        <v>1201</v>
      </c>
    </row>
    <row r="604" spans="1:26" x14ac:dyDescent="0.3">
      <c r="A604" s="189">
        <v>214605</v>
      </c>
      <c r="B604" s="247" t="s">
        <v>2057</v>
      </c>
      <c r="C604" s="247" t="s">
        <v>82</v>
      </c>
      <c r="D604" s="247" t="s">
        <v>523</v>
      </c>
      <c r="E604" s="247" t="s">
        <v>446</v>
      </c>
      <c r="F604" s="248">
        <v>36062</v>
      </c>
      <c r="G604" s="247" t="s">
        <v>439</v>
      </c>
      <c r="H604" s="247" t="s">
        <v>447</v>
      </c>
      <c r="I604" s="247" t="s">
        <v>575</v>
      </c>
      <c r="S604" s="247"/>
      <c r="T604" s="249"/>
      <c r="U604" s="247"/>
      <c r="X604" s="189" t="s">
        <v>1201</v>
      </c>
      <c r="Y604" s="189" t="s">
        <v>1201</v>
      </c>
      <c r="Z604" s="247" t="s">
        <v>1201</v>
      </c>
    </row>
    <row r="605" spans="1:26" x14ac:dyDescent="0.3">
      <c r="A605" s="189">
        <v>214608</v>
      </c>
      <c r="B605" s="247" t="s">
        <v>2058</v>
      </c>
      <c r="C605" s="247" t="s">
        <v>664</v>
      </c>
      <c r="D605" s="247" t="s">
        <v>271</v>
      </c>
      <c r="E605" s="247" t="s">
        <v>446</v>
      </c>
      <c r="F605" s="248">
        <v>35436</v>
      </c>
      <c r="G605" s="247" t="s">
        <v>422</v>
      </c>
      <c r="H605" s="247" t="s">
        <v>447</v>
      </c>
      <c r="I605" s="247" t="s">
        <v>575</v>
      </c>
      <c r="S605" s="247"/>
      <c r="T605" s="249"/>
      <c r="U605" s="247"/>
      <c r="Y605" s="189" t="s">
        <v>1201</v>
      </c>
      <c r="Z605" s="247" t="s">
        <v>1201</v>
      </c>
    </row>
    <row r="606" spans="1:26" x14ac:dyDescent="0.3">
      <c r="A606" s="189">
        <v>214616</v>
      </c>
      <c r="B606" s="247" t="s">
        <v>704</v>
      </c>
      <c r="C606" s="247" t="s">
        <v>137</v>
      </c>
      <c r="D606" s="247" t="s">
        <v>296</v>
      </c>
      <c r="E606" s="247" t="s">
        <v>445</v>
      </c>
      <c r="F606" s="248">
        <v>30270</v>
      </c>
      <c r="G606" s="247" t="s">
        <v>2059</v>
      </c>
      <c r="H606" s="247" t="s">
        <v>447</v>
      </c>
      <c r="I606" s="247" t="s">
        <v>575</v>
      </c>
      <c r="S606" s="247"/>
      <c r="T606" s="249"/>
      <c r="U606" s="247"/>
      <c r="W606" s="189" t="s">
        <v>1201</v>
      </c>
      <c r="Y606" s="189" t="s">
        <v>1201</v>
      </c>
      <c r="Z606" s="247" t="s">
        <v>1201</v>
      </c>
    </row>
    <row r="607" spans="1:26" x14ac:dyDescent="0.3">
      <c r="A607" s="189">
        <v>214618</v>
      </c>
      <c r="B607" s="247" t="s">
        <v>2060</v>
      </c>
      <c r="C607" s="247" t="s">
        <v>2061</v>
      </c>
      <c r="D607" s="247" t="s">
        <v>287</v>
      </c>
      <c r="E607" s="247" t="s">
        <v>445</v>
      </c>
      <c r="F607" s="248">
        <v>36162</v>
      </c>
      <c r="G607" s="247" t="s">
        <v>422</v>
      </c>
      <c r="H607" s="247" t="s">
        <v>447</v>
      </c>
      <c r="I607" s="247" t="s">
        <v>575</v>
      </c>
      <c r="S607" s="247"/>
      <c r="T607" s="249"/>
      <c r="U607" s="247"/>
      <c r="Y607" s="189" t="s">
        <v>1201</v>
      </c>
      <c r="Z607" s="247" t="s">
        <v>1201</v>
      </c>
    </row>
    <row r="608" spans="1:26" x14ac:dyDescent="0.3">
      <c r="A608" s="189">
        <v>214622</v>
      </c>
      <c r="B608" s="247" t="s">
        <v>2062</v>
      </c>
      <c r="C608" s="247" t="s">
        <v>641</v>
      </c>
      <c r="D608" s="247" t="s">
        <v>279</v>
      </c>
      <c r="E608" s="247" t="s">
        <v>445</v>
      </c>
      <c r="F608" s="248">
        <v>35065</v>
      </c>
      <c r="G608" s="247" t="s">
        <v>2063</v>
      </c>
      <c r="H608" s="247" t="s">
        <v>447</v>
      </c>
      <c r="I608" s="247" t="s">
        <v>575</v>
      </c>
      <c r="S608" s="247"/>
      <c r="T608" s="249"/>
      <c r="U608" s="247"/>
      <c r="W608" s="189" t="s">
        <v>1201</v>
      </c>
      <c r="X608" s="189" t="s">
        <v>1201</v>
      </c>
      <c r="Y608" s="189" t="s">
        <v>1201</v>
      </c>
      <c r="Z608" s="247" t="s">
        <v>1201</v>
      </c>
    </row>
    <row r="609" spans="1:26" x14ac:dyDescent="0.3">
      <c r="A609" s="189">
        <v>214624</v>
      </c>
      <c r="B609" s="247" t="s">
        <v>3025</v>
      </c>
      <c r="C609" s="247" t="s">
        <v>3026</v>
      </c>
      <c r="D609" s="247" t="s">
        <v>780</v>
      </c>
      <c r="E609" s="247" t="s">
        <v>446</v>
      </c>
      <c r="F609" s="248">
        <v>0</v>
      </c>
      <c r="G609" s="247"/>
      <c r="H609" s="247"/>
      <c r="I609" s="247" t="s">
        <v>575</v>
      </c>
      <c r="S609" s="247"/>
      <c r="T609" s="249"/>
      <c r="U609" s="247"/>
      <c r="Y609" s="189" t="s">
        <v>1201</v>
      </c>
      <c r="Z609" s="247" t="s">
        <v>1201</v>
      </c>
    </row>
    <row r="610" spans="1:26" x14ac:dyDescent="0.3">
      <c r="A610" s="189">
        <v>214630</v>
      </c>
      <c r="B610" s="247" t="s">
        <v>2064</v>
      </c>
      <c r="C610" s="247" t="s">
        <v>114</v>
      </c>
      <c r="D610" s="247" t="s">
        <v>670</v>
      </c>
      <c r="E610" s="247" t="s">
        <v>445</v>
      </c>
      <c r="F610" s="248">
        <v>35796</v>
      </c>
      <c r="G610" s="247" t="s">
        <v>422</v>
      </c>
      <c r="H610" s="247"/>
      <c r="I610" s="247" t="s">
        <v>575</v>
      </c>
      <c r="S610" s="247"/>
      <c r="T610" s="249"/>
      <c r="U610" s="247"/>
      <c r="V610" s="189" t="s">
        <v>1201</v>
      </c>
      <c r="W610" s="189" t="s">
        <v>1201</v>
      </c>
      <c r="X610" s="189" t="s">
        <v>1201</v>
      </c>
      <c r="Y610" s="189" t="s">
        <v>1201</v>
      </c>
      <c r="Z610" s="247" t="s">
        <v>1201</v>
      </c>
    </row>
    <row r="611" spans="1:26" x14ac:dyDescent="0.3">
      <c r="A611" s="189">
        <v>214638</v>
      </c>
      <c r="B611" s="247" t="s">
        <v>2065</v>
      </c>
      <c r="C611" s="247" t="s">
        <v>196</v>
      </c>
      <c r="D611" s="247" t="s">
        <v>867</v>
      </c>
      <c r="E611" s="247" t="s">
        <v>446</v>
      </c>
      <c r="F611" s="248">
        <v>36474</v>
      </c>
      <c r="G611" s="247" t="s">
        <v>1656</v>
      </c>
      <c r="H611" s="247" t="s">
        <v>447</v>
      </c>
      <c r="I611" s="247" t="s">
        <v>575</v>
      </c>
      <c r="S611" s="247"/>
      <c r="T611" s="249"/>
      <c r="U611" s="247"/>
      <c r="W611" s="189" t="s">
        <v>1201</v>
      </c>
      <c r="X611" s="189" t="s">
        <v>1201</v>
      </c>
      <c r="Y611" s="189" t="s">
        <v>1201</v>
      </c>
      <c r="Z611" s="247" t="s">
        <v>1201</v>
      </c>
    </row>
    <row r="612" spans="1:26" x14ac:dyDescent="0.3">
      <c r="A612" s="189">
        <v>214644</v>
      </c>
      <c r="B612" s="247" t="s">
        <v>3707</v>
      </c>
      <c r="C612" s="247" t="s">
        <v>3708</v>
      </c>
      <c r="D612" s="247" t="s">
        <v>3679</v>
      </c>
      <c r="E612" s="247" t="s">
        <v>445</v>
      </c>
      <c r="F612" s="248">
        <v>34790</v>
      </c>
      <c r="G612" s="247" t="s">
        <v>424</v>
      </c>
      <c r="H612" s="247" t="s">
        <v>447</v>
      </c>
      <c r="I612" s="247" t="s">
        <v>575</v>
      </c>
      <c r="S612" s="247"/>
      <c r="T612" s="249"/>
      <c r="U612" s="247"/>
      <c r="Z612" s="247"/>
    </row>
    <row r="613" spans="1:26" x14ac:dyDescent="0.3">
      <c r="A613" s="189">
        <v>214645</v>
      </c>
      <c r="B613" s="247" t="s">
        <v>3027</v>
      </c>
      <c r="C613" s="247" t="s">
        <v>212</v>
      </c>
      <c r="D613" s="247" t="s">
        <v>376</v>
      </c>
      <c r="E613" s="247" t="s">
        <v>445</v>
      </c>
      <c r="F613" s="248">
        <v>0</v>
      </c>
      <c r="G613" s="247"/>
      <c r="H613" s="247"/>
      <c r="I613" s="247" t="s">
        <v>575</v>
      </c>
      <c r="S613" s="247"/>
      <c r="T613" s="249"/>
      <c r="U613" s="247"/>
      <c r="Y613" s="189" t="s">
        <v>1201</v>
      </c>
      <c r="Z613" s="247" t="s">
        <v>1201</v>
      </c>
    </row>
    <row r="614" spans="1:26" x14ac:dyDescent="0.3">
      <c r="A614" s="189">
        <v>214648</v>
      </c>
      <c r="B614" s="247" t="s">
        <v>2066</v>
      </c>
      <c r="C614" s="247" t="s">
        <v>134</v>
      </c>
      <c r="D614" s="247" t="s">
        <v>291</v>
      </c>
      <c r="E614" s="247" t="s">
        <v>445</v>
      </c>
      <c r="F614" s="248">
        <v>35223</v>
      </c>
      <c r="G614" s="247" t="s">
        <v>968</v>
      </c>
      <c r="H614" s="247" t="s">
        <v>447</v>
      </c>
      <c r="I614" s="247" t="s">
        <v>575</v>
      </c>
      <c r="S614" s="247"/>
      <c r="T614" s="249"/>
      <c r="U614" s="247"/>
      <c r="W614" s="189" t="s">
        <v>1201</v>
      </c>
      <c r="X614" s="189" t="s">
        <v>1201</v>
      </c>
      <c r="Y614" s="189" t="s">
        <v>1201</v>
      </c>
      <c r="Z614" s="247" t="s">
        <v>1201</v>
      </c>
    </row>
    <row r="615" spans="1:26" x14ac:dyDescent="0.3">
      <c r="A615" s="189">
        <v>214652</v>
      </c>
      <c r="B615" s="247" t="s">
        <v>2067</v>
      </c>
      <c r="C615" s="247" t="s">
        <v>112</v>
      </c>
      <c r="D615" s="247" t="s">
        <v>557</v>
      </c>
      <c r="E615" s="247" t="s">
        <v>445</v>
      </c>
      <c r="F615" s="248">
        <v>35537</v>
      </c>
      <c r="G615" s="247" t="s">
        <v>977</v>
      </c>
      <c r="H615" s="247" t="s">
        <v>447</v>
      </c>
      <c r="I615" s="247" t="s">
        <v>575</v>
      </c>
      <c r="S615" s="247"/>
      <c r="T615" s="249"/>
      <c r="U615" s="247"/>
      <c r="X615" s="189" t="s">
        <v>1201</v>
      </c>
      <c r="Y615" s="189" t="s">
        <v>1201</v>
      </c>
      <c r="Z615" s="247" t="s">
        <v>1201</v>
      </c>
    </row>
    <row r="616" spans="1:26" x14ac:dyDescent="0.3">
      <c r="A616" s="189">
        <v>214653</v>
      </c>
      <c r="B616" s="247" t="s">
        <v>2068</v>
      </c>
      <c r="C616" s="247" t="s">
        <v>580</v>
      </c>
      <c r="D616" s="247" t="s">
        <v>2069</v>
      </c>
      <c r="E616" s="247" t="s">
        <v>445</v>
      </c>
      <c r="F616" s="248">
        <v>35431</v>
      </c>
      <c r="G616" s="247" t="s">
        <v>690</v>
      </c>
      <c r="H616" s="247" t="s">
        <v>447</v>
      </c>
      <c r="I616" s="247" t="s">
        <v>575</v>
      </c>
      <c r="S616" s="247"/>
      <c r="T616" s="249"/>
      <c r="U616" s="247"/>
      <c r="W616" s="189" t="s">
        <v>1201</v>
      </c>
      <c r="X616" s="189" t="s">
        <v>1201</v>
      </c>
      <c r="Y616" s="189" t="s">
        <v>1201</v>
      </c>
      <c r="Z616" s="247" t="s">
        <v>1201</v>
      </c>
    </row>
    <row r="617" spans="1:26" x14ac:dyDescent="0.3">
      <c r="A617" s="189">
        <v>214654</v>
      </c>
      <c r="B617" s="247" t="s">
        <v>2070</v>
      </c>
      <c r="C617" s="247" t="s">
        <v>101</v>
      </c>
      <c r="D617" s="247" t="s">
        <v>728</v>
      </c>
      <c r="E617" s="247" t="s">
        <v>445</v>
      </c>
      <c r="F617" s="248">
        <v>35810</v>
      </c>
      <c r="G617" s="247" t="s">
        <v>2071</v>
      </c>
      <c r="H617" s="247" t="s">
        <v>447</v>
      </c>
      <c r="I617" s="247" t="s">
        <v>575</v>
      </c>
      <c r="S617" s="247"/>
      <c r="T617" s="249"/>
      <c r="U617" s="247"/>
      <c r="W617" s="189" t="s">
        <v>1201</v>
      </c>
      <c r="X617" s="189" t="s">
        <v>1201</v>
      </c>
      <c r="Y617" s="189" t="s">
        <v>1201</v>
      </c>
      <c r="Z617" s="247" t="s">
        <v>1201</v>
      </c>
    </row>
    <row r="618" spans="1:26" x14ac:dyDescent="0.3">
      <c r="A618" s="189">
        <v>214656</v>
      </c>
      <c r="B618" s="247" t="s">
        <v>1322</v>
      </c>
      <c r="C618" s="247" t="s">
        <v>211</v>
      </c>
      <c r="D618" s="247" t="s">
        <v>3709</v>
      </c>
      <c r="E618" s="247" t="s">
        <v>445</v>
      </c>
      <c r="F618" s="248">
        <v>35481</v>
      </c>
      <c r="G618" s="247" t="s">
        <v>3710</v>
      </c>
      <c r="H618" s="247" t="s">
        <v>447</v>
      </c>
      <c r="I618" s="247" t="s">
        <v>575</v>
      </c>
      <c r="S618" s="247"/>
      <c r="T618" s="249"/>
      <c r="U618" s="247"/>
      <c r="Z618" s="247"/>
    </row>
    <row r="619" spans="1:26" x14ac:dyDescent="0.3">
      <c r="A619" s="189">
        <v>214657</v>
      </c>
      <c r="B619" s="247" t="s">
        <v>2072</v>
      </c>
      <c r="C619" s="247" t="s">
        <v>814</v>
      </c>
      <c r="D619" s="247" t="s">
        <v>272</v>
      </c>
      <c r="E619" s="247" t="s">
        <v>445</v>
      </c>
      <c r="F619" s="248">
        <v>35535</v>
      </c>
      <c r="G619" s="247" t="s">
        <v>422</v>
      </c>
      <c r="H619" s="247" t="s">
        <v>447</v>
      </c>
      <c r="I619" s="247" t="s">
        <v>575</v>
      </c>
      <c r="S619" s="247"/>
      <c r="T619" s="249"/>
      <c r="U619" s="247"/>
      <c r="W619" s="189" t="s">
        <v>1201</v>
      </c>
      <c r="Y619" s="189" t="s">
        <v>1201</v>
      </c>
      <c r="Z619" s="247" t="s">
        <v>1201</v>
      </c>
    </row>
    <row r="620" spans="1:26" x14ac:dyDescent="0.3">
      <c r="A620" s="189">
        <v>214658</v>
      </c>
      <c r="B620" s="247" t="s">
        <v>2073</v>
      </c>
      <c r="C620" s="247" t="s">
        <v>216</v>
      </c>
      <c r="D620" s="247" t="s">
        <v>271</v>
      </c>
      <c r="E620" s="247" t="s">
        <v>445</v>
      </c>
      <c r="F620" s="248">
        <v>35836</v>
      </c>
      <c r="G620" s="247" t="s">
        <v>444</v>
      </c>
      <c r="H620" s="247" t="s">
        <v>447</v>
      </c>
      <c r="I620" s="247" t="s">
        <v>575</v>
      </c>
      <c r="S620" s="247"/>
      <c r="T620" s="249"/>
      <c r="U620" s="247"/>
      <c r="W620" s="189" t="s">
        <v>1201</v>
      </c>
      <c r="X620" s="189" t="s">
        <v>1201</v>
      </c>
      <c r="Y620" s="189" t="s">
        <v>1201</v>
      </c>
      <c r="Z620" s="247" t="s">
        <v>1201</v>
      </c>
    </row>
    <row r="621" spans="1:26" x14ac:dyDescent="0.3">
      <c r="A621" s="189">
        <v>214659</v>
      </c>
      <c r="B621" s="247" t="s">
        <v>2074</v>
      </c>
      <c r="C621" s="247" t="s">
        <v>166</v>
      </c>
      <c r="D621" s="247" t="s">
        <v>289</v>
      </c>
      <c r="E621" s="247" t="s">
        <v>445</v>
      </c>
      <c r="F621" s="248">
        <v>34747</v>
      </c>
      <c r="G621" s="247" t="s">
        <v>422</v>
      </c>
      <c r="H621" s="247" t="s">
        <v>447</v>
      </c>
      <c r="I621" s="247" t="s">
        <v>575</v>
      </c>
      <c r="S621" s="247"/>
      <c r="T621" s="249"/>
      <c r="U621" s="247"/>
      <c r="W621" s="189" t="s">
        <v>1201</v>
      </c>
      <c r="X621" s="189" t="s">
        <v>1201</v>
      </c>
      <c r="Y621" s="189" t="s">
        <v>1201</v>
      </c>
      <c r="Z621" s="247" t="s">
        <v>1201</v>
      </c>
    </row>
    <row r="622" spans="1:26" x14ac:dyDescent="0.3">
      <c r="A622" s="189">
        <v>214662</v>
      </c>
      <c r="B622" s="247" t="s">
        <v>2075</v>
      </c>
      <c r="C622" s="247" t="s">
        <v>521</v>
      </c>
      <c r="D622" s="247" t="s">
        <v>2076</v>
      </c>
      <c r="E622" s="247" t="s">
        <v>445</v>
      </c>
      <c r="F622" s="248">
        <v>35065</v>
      </c>
      <c r="G622" s="247" t="s">
        <v>2077</v>
      </c>
      <c r="H622" s="247" t="s">
        <v>447</v>
      </c>
      <c r="I622" s="247" t="s">
        <v>575</v>
      </c>
      <c r="S622" s="247"/>
      <c r="T622" s="249"/>
      <c r="U622" s="247"/>
      <c r="Y622" s="189" t="s">
        <v>1201</v>
      </c>
      <c r="Z622" s="247" t="s">
        <v>1201</v>
      </c>
    </row>
    <row r="623" spans="1:26" x14ac:dyDescent="0.3">
      <c r="A623" s="189">
        <v>214663</v>
      </c>
      <c r="B623" s="247" t="s">
        <v>2078</v>
      </c>
      <c r="C623" s="247" t="s">
        <v>66</v>
      </c>
      <c r="D623" s="247" t="s">
        <v>330</v>
      </c>
      <c r="E623" s="247" t="s">
        <v>445</v>
      </c>
      <c r="F623" s="248">
        <v>35798</v>
      </c>
      <c r="G623" s="247" t="s">
        <v>2079</v>
      </c>
      <c r="H623" s="247" t="s">
        <v>447</v>
      </c>
      <c r="I623" s="247" t="s">
        <v>575</v>
      </c>
      <c r="S623" s="247"/>
      <c r="T623" s="249"/>
      <c r="U623" s="247"/>
      <c r="W623" s="189" t="s">
        <v>1201</v>
      </c>
      <c r="X623" s="189" t="s">
        <v>1201</v>
      </c>
      <c r="Y623" s="189" t="s">
        <v>1201</v>
      </c>
      <c r="Z623" s="247" t="s">
        <v>1201</v>
      </c>
    </row>
    <row r="624" spans="1:26" x14ac:dyDescent="0.3">
      <c r="A624" s="189">
        <v>214664</v>
      </c>
      <c r="B624" s="247" t="s">
        <v>2080</v>
      </c>
      <c r="C624" s="247" t="s">
        <v>116</v>
      </c>
      <c r="D624" s="247" t="s">
        <v>540</v>
      </c>
      <c r="E624" s="247" t="s">
        <v>445</v>
      </c>
      <c r="F624" s="248">
        <v>35796</v>
      </c>
      <c r="G624" s="247" t="s">
        <v>456</v>
      </c>
      <c r="H624" s="247" t="s">
        <v>447</v>
      </c>
      <c r="I624" s="247" t="s">
        <v>575</v>
      </c>
      <c r="S624" s="247"/>
      <c r="T624" s="249"/>
      <c r="U624" s="247"/>
      <c r="X624" s="189" t="s">
        <v>1201</v>
      </c>
      <c r="Y624" s="189" t="s">
        <v>1201</v>
      </c>
      <c r="Z624" s="247" t="s">
        <v>1201</v>
      </c>
    </row>
    <row r="625" spans="1:26" x14ac:dyDescent="0.3">
      <c r="A625" s="189">
        <v>214665</v>
      </c>
      <c r="B625" s="247" t="s">
        <v>2081</v>
      </c>
      <c r="C625" s="247" t="s">
        <v>497</v>
      </c>
      <c r="D625" s="247" t="s">
        <v>252</v>
      </c>
      <c r="E625" s="247" t="s">
        <v>445</v>
      </c>
      <c r="F625" s="248">
        <v>33359</v>
      </c>
      <c r="G625" s="247" t="s">
        <v>422</v>
      </c>
      <c r="H625" s="247" t="s">
        <v>447</v>
      </c>
      <c r="I625" s="247" t="s">
        <v>575</v>
      </c>
      <c r="S625" s="247"/>
      <c r="T625" s="249"/>
      <c r="U625" s="247"/>
      <c r="Y625" s="189" t="s">
        <v>1201</v>
      </c>
      <c r="Z625" s="247" t="s">
        <v>1201</v>
      </c>
    </row>
    <row r="626" spans="1:26" x14ac:dyDescent="0.3">
      <c r="A626" s="189">
        <v>214668</v>
      </c>
      <c r="B626" s="247" t="s">
        <v>2082</v>
      </c>
      <c r="C626" s="247" t="s">
        <v>71</v>
      </c>
      <c r="D626" s="247" t="s">
        <v>381</v>
      </c>
      <c r="E626" s="247" t="s">
        <v>445</v>
      </c>
      <c r="F626" s="248">
        <v>35949</v>
      </c>
      <c r="G626" s="247" t="s">
        <v>422</v>
      </c>
      <c r="H626" s="247" t="s">
        <v>447</v>
      </c>
      <c r="I626" s="247" t="s">
        <v>575</v>
      </c>
      <c r="S626" s="247"/>
      <c r="T626" s="249"/>
      <c r="U626" s="247"/>
      <c r="W626" s="189" t="s">
        <v>1201</v>
      </c>
      <c r="X626" s="189" t="s">
        <v>1201</v>
      </c>
      <c r="Y626" s="189" t="s">
        <v>1201</v>
      </c>
      <c r="Z626" s="247" t="s">
        <v>1201</v>
      </c>
    </row>
    <row r="627" spans="1:26" x14ac:dyDescent="0.3">
      <c r="A627" s="189">
        <v>214669</v>
      </c>
      <c r="B627" s="247" t="s">
        <v>2083</v>
      </c>
      <c r="C627" s="247" t="s">
        <v>66</v>
      </c>
      <c r="D627" s="247" t="s">
        <v>265</v>
      </c>
      <c r="E627" s="247" t="s">
        <v>445</v>
      </c>
      <c r="F627" s="248">
        <v>35796</v>
      </c>
      <c r="G627" s="247" t="s">
        <v>910</v>
      </c>
      <c r="H627" s="247" t="s">
        <v>447</v>
      </c>
      <c r="I627" s="247" t="s">
        <v>575</v>
      </c>
      <c r="S627" s="247"/>
      <c r="T627" s="249"/>
      <c r="U627" s="247"/>
      <c r="W627" s="189" t="s">
        <v>1201</v>
      </c>
      <c r="X627" s="189" t="s">
        <v>1201</v>
      </c>
      <c r="Y627" s="189" t="s">
        <v>1201</v>
      </c>
      <c r="Z627" s="247" t="s">
        <v>1201</v>
      </c>
    </row>
    <row r="628" spans="1:26" x14ac:dyDescent="0.3">
      <c r="A628" s="189">
        <v>214670</v>
      </c>
      <c r="B628" s="247" t="s">
        <v>2084</v>
      </c>
      <c r="C628" s="247" t="s">
        <v>2085</v>
      </c>
      <c r="D628" s="247" t="s">
        <v>731</v>
      </c>
      <c r="E628" s="247" t="s">
        <v>445</v>
      </c>
      <c r="F628" s="248">
        <v>33359</v>
      </c>
      <c r="G628" s="247" t="s">
        <v>1083</v>
      </c>
      <c r="H628" s="247" t="s">
        <v>447</v>
      </c>
      <c r="I628" s="247" t="s">
        <v>575</v>
      </c>
      <c r="S628" s="247"/>
      <c r="T628" s="249"/>
      <c r="U628" s="247"/>
      <c r="Y628" s="189" t="s">
        <v>1201</v>
      </c>
      <c r="Z628" s="247" t="s">
        <v>1201</v>
      </c>
    </row>
    <row r="629" spans="1:26" x14ac:dyDescent="0.3">
      <c r="A629" s="189">
        <v>214671</v>
      </c>
      <c r="B629" s="247" t="s">
        <v>2086</v>
      </c>
      <c r="C629" s="247" t="s">
        <v>71</v>
      </c>
      <c r="D629" s="247" t="s">
        <v>313</v>
      </c>
      <c r="E629" s="247" t="s">
        <v>446</v>
      </c>
      <c r="F629" s="248">
        <v>34385</v>
      </c>
      <c r="G629" s="247" t="s">
        <v>422</v>
      </c>
      <c r="H629" s="247" t="s">
        <v>447</v>
      </c>
      <c r="I629" s="247" t="s">
        <v>575</v>
      </c>
      <c r="S629" s="247"/>
      <c r="T629" s="249"/>
      <c r="U629" s="247"/>
      <c r="W629" s="189" t="s">
        <v>1201</v>
      </c>
      <c r="X629" s="189" t="s">
        <v>1201</v>
      </c>
      <c r="Y629" s="189" t="s">
        <v>1201</v>
      </c>
      <c r="Z629" s="247" t="s">
        <v>1201</v>
      </c>
    </row>
    <row r="630" spans="1:26" x14ac:dyDescent="0.3">
      <c r="A630" s="189">
        <v>214672</v>
      </c>
      <c r="B630" s="247" t="s">
        <v>2087</v>
      </c>
      <c r="C630" s="247" t="s">
        <v>132</v>
      </c>
      <c r="D630" s="247" t="s">
        <v>485</v>
      </c>
      <c r="E630" s="247" t="s">
        <v>446</v>
      </c>
      <c r="F630" s="248">
        <v>34085</v>
      </c>
      <c r="G630" s="247" t="s">
        <v>422</v>
      </c>
      <c r="H630" s="247" t="s">
        <v>447</v>
      </c>
      <c r="I630" s="247" t="s">
        <v>575</v>
      </c>
      <c r="S630" s="247"/>
      <c r="T630" s="249"/>
      <c r="U630" s="247"/>
      <c r="W630" s="189" t="s">
        <v>1201</v>
      </c>
      <c r="X630" s="189" t="s">
        <v>1201</v>
      </c>
      <c r="Y630" s="189" t="s">
        <v>1201</v>
      </c>
      <c r="Z630" s="247" t="s">
        <v>1201</v>
      </c>
    </row>
    <row r="631" spans="1:26" x14ac:dyDescent="0.3">
      <c r="A631" s="189">
        <v>214673</v>
      </c>
      <c r="B631" s="247" t="s">
        <v>2088</v>
      </c>
      <c r="C631" s="247" t="s">
        <v>71</v>
      </c>
      <c r="D631" s="247" t="s">
        <v>291</v>
      </c>
      <c r="E631" s="247" t="s">
        <v>445</v>
      </c>
      <c r="F631" s="248">
        <v>35796</v>
      </c>
      <c r="G631" s="247" t="s">
        <v>441</v>
      </c>
      <c r="H631" s="247" t="s">
        <v>447</v>
      </c>
      <c r="I631" s="247" t="s">
        <v>575</v>
      </c>
      <c r="S631" s="247"/>
      <c r="T631" s="249"/>
      <c r="U631" s="247"/>
      <c r="W631" s="189" t="s">
        <v>1201</v>
      </c>
      <c r="Y631" s="189" t="s">
        <v>1201</v>
      </c>
      <c r="Z631" s="247" t="s">
        <v>1201</v>
      </c>
    </row>
    <row r="632" spans="1:26" x14ac:dyDescent="0.3">
      <c r="A632" s="189">
        <v>214675</v>
      </c>
      <c r="B632" s="247" t="s">
        <v>2089</v>
      </c>
      <c r="C632" s="247" t="s">
        <v>495</v>
      </c>
      <c r="D632" s="247" t="s">
        <v>329</v>
      </c>
      <c r="E632" s="247" t="s">
        <v>445</v>
      </c>
      <c r="F632" s="248">
        <v>35478</v>
      </c>
      <c r="G632" s="247" t="s">
        <v>2090</v>
      </c>
      <c r="H632" s="247" t="s">
        <v>447</v>
      </c>
      <c r="I632" s="247" t="s">
        <v>575</v>
      </c>
      <c r="S632" s="247"/>
      <c r="T632" s="249"/>
      <c r="U632" s="247"/>
      <c r="W632" s="189" t="s">
        <v>1201</v>
      </c>
      <c r="X632" s="189" t="s">
        <v>1201</v>
      </c>
      <c r="Y632" s="189" t="s">
        <v>1201</v>
      </c>
      <c r="Z632" s="247" t="s">
        <v>1201</v>
      </c>
    </row>
    <row r="633" spans="1:26" x14ac:dyDescent="0.3">
      <c r="A633" s="189">
        <v>214676</v>
      </c>
      <c r="B633" s="247" t="s">
        <v>2091</v>
      </c>
      <c r="C633" s="247" t="s">
        <v>184</v>
      </c>
      <c r="D633" s="247" t="s">
        <v>279</v>
      </c>
      <c r="E633" s="247" t="s">
        <v>446</v>
      </c>
      <c r="F633" s="248">
        <v>33239</v>
      </c>
      <c r="G633" s="247" t="s">
        <v>2092</v>
      </c>
      <c r="H633" s="247" t="s">
        <v>447</v>
      </c>
      <c r="I633" s="247" t="s">
        <v>575</v>
      </c>
      <c r="S633" s="247"/>
      <c r="T633" s="249"/>
      <c r="U633" s="247"/>
      <c r="W633" s="189" t="s">
        <v>1201</v>
      </c>
      <c r="X633" s="189" t="s">
        <v>1201</v>
      </c>
      <c r="Y633" s="189" t="s">
        <v>1201</v>
      </c>
      <c r="Z633" s="247" t="s">
        <v>1201</v>
      </c>
    </row>
    <row r="634" spans="1:26" x14ac:dyDescent="0.3">
      <c r="A634" s="189">
        <v>214678</v>
      </c>
      <c r="B634" s="247" t="s">
        <v>2093</v>
      </c>
      <c r="C634" s="247" t="s">
        <v>124</v>
      </c>
      <c r="D634" s="247" t="s">
        <v>2094</v>
      </c>
      <c r="E634" s="247" t="s">
        <v>446</v>
      </c>
      <c r="F634" s="248">
        <v>35737</v>
      </c>
      <c r="G634" s="247" t="s">
        <v>1074</v>
      </c>
      <c r="H634" s="247" t="s">
        <v>447</v>
      </c>
      <c r="I634" s="247" t="s">
        <v>575</v>
      </c>
      <c r="S634" s="247"/>
      <c r="T634" s="249"/>
      <c r="U634" s="247"/>
      <c r="W634" s="189" t="s">
        <v>1201</v>
      </c>
      <c r="X634" s="189" t="s">
        <v>1201</v>
      </c>
      <c r="Y634" s="189" t="s">
        <v>1201</v>
      </c>
      <c r="Z634" s="247" t="s">
        <v>1201</v>
      </c>
    </row>
    <row r="635" spans="1:26" x14ac:dyDescent="0.3">
      <c r="A635" s="189">
        <v>214682</v>
      </c>
      <c r="B635" s="247" t="s">
        <v>2095</v>
      </c>
      <c r="C635" s="247" t="s">
        <v>508</v>
      </c>
      <c r="D635" s="247" t="s">
        <v>259</v>
      </c>
      <c r="E635" s="247" t="s">
        <v>445</v>
      </c>
      <c r="F635" s="248">
        <v>36048</v>
      </c>
      <c r="G635" s="247" t="s">
        <v>532</v>
      </c>
      <c r="H635" s="247" t="s">
        <v>447</v>
      </c>
      <c r="I635" s="247" t="s">
        <v>575</v>
      </c>
      <c r="S635" s="247"/>
      <c r="T635" s="249"/>
      <c r="U635" s="247"/>
      <c r="X635" s="189" t="s">
        <v>1201</v>
      </c>
      <c r="Y635" s="189" t="s">
        <v>1201</v>
      </c>
      <c r="Z635" s="247" t="s">
        <v>1201</v>
      </c>
    </row>
    <row r="636" spans="1:26" x14ac:dyDescent="0.3">
      <c r="A636" s="189">
        <v>214683</v>
      </c>
      <c r="B636" s="247" t="s">
        <v>2096</v>
      </c>
      <c r="C636" s="247" t="s">
        <v>171</v>
      </c>
      <c r="D636" s="247" t="s">
        <v>267</v>
      </c>
      <c r="E636" s="247" t="s">
        <v>445</v>
      </c>
      <c r="F636" s="248">
        <v>34191</v>
      </c>
      <c r="G636" s="247" t="s">
        <v>914</v>
      </c>
      <c r="H636" s="247" t="s">
        <v>447</v>
      </c>
      <c r="I636" s="247" t="s">
        <v>575</v>
      </c>
      <c r="S636" s="247"/>
      <c r="T636" s="249"/>
      <c r="U636" s="247"/>
      <c r="W636" s="189" t="s">
        <v>1201</v>
      </c>
      <c r="X636" s="189" t="s">
        <v>1201</v>
      </c>
      <c r="Y636" s="189" t="s">
        <v>1201</v>
      </c>
      <c r="Z636" s="247" t="s">
        <v>1201</v>
      </c>
    </row>
    <row r="637" spans="1:26" x14ac:dyDescent="0.3">
      <c r="A637" s="189">
        <v>214685</v>
      </c>
      <c r="B637" s="247" t="s">
        <v>1243</v>
      </c>
      <c r="C637" s="247" t="s">
        <v>66</v>
      </c>
      <c r="D637" s="247" t="s">
        <v>330</v>
      </c>
      <c r="E637" s="247" t="s">
        <v>446</v>
      </c>
      <c r="F637" s="248">
        <v>33970</v>
      </c>
      <c r="G637" s="247" t="s">
        <v>1028</v>
      </c>
      <c r="H637" s="247" t="s">
        <v>447</v>
      </c>
      <c r="I637" s="247" t="s">
        <v>575</v>
      </c>
      <c r="S637" s="247">
        <v>899</v>
      </c>
      <c r="T637" s="249">
        <v>44427</v>
      </c>
      <c r="U637" s="247">
        <v>14000</v>
      </c>
      <c r="Z637" s="247"/>
    </row>
    <row r="638" spans="1:26" x14ac:dyDescent="0.3">
      <c r="A638" s="189">
        <v>214687</v>
      </c>
      <c r="B638" s="247" t="s">
        <v>2097</v>
      </c>
      <c r="C638" s="247" t="s">
        <v>115</v>
      </c>
      <c r="D638" s="247" t="s">
        <v>273</v>
      </c>
      <c r="E638" s="247" t="s">
        <v>446</v>
      </c>
      <c r="F638" s="248">
        <v>35154</v>
      </c>
      <c r="G638" s="247" t="s">
        <v>422</v>
      </c>
      <c r="H638" s="247" t="s">
        <v>447</v>
      </c>
      <c r="I638" s="247" t="s">
        <v>575</v>
      </c>
      <c r="S638" s="247"/>
      <c r="T638" s="249"/>
      <c r="U638" s="247"/>
      <c r="W638" s="189" t="s">
        <v>1201</v>
      </c>
      <c r="X638" s="189" t="s">
        <v>1201</v>
      </c>
      <c r="Y638" s="189" t="s">
        <v>1201</v>
      </c>
      <c r="Z638" s="247" t="s">
        <v>1201</v>
      </c>
    </row>
    <row r="639" spans="1:26" x14ac:dyDescent="0.3">
      <c r="A639" s="189">
        <v>214688</v>
      </c>
      <c r="B639" s="247" t="s">
        <v>2098</v>
      </c>
      <c r="C639" s="247" t="s">
        <v>148</v>
      </c>
      <c r="D639" s="247" t="s">
        <v>334</v>
      </c>
      <c r="E639" s="247" t="s">
        <v>446</v>
      </c>
      <c r="F639" s="248">
        <v>34516</v>
      </c>
      <c r="G639" s="247" t="s">
        <v>1013</v>
      </c>
      <c r="H639" s="247" t="s">
        <v>447</v>
      </c>
      <c r="I639" s="247" t="s">
        <v>575</v>
      </c>
      <c r="S639" s="247"/>
      <c r="T639" s="249"/>
      <c r="U639" s="247"/>
      <c r="Y639" s="189" t="s">
        <v>1201</v>
      </c>
      <c r="Z639" s="247" t="s">
        <v>1201</v>
      </c>
    </row>
    <row r="640" spans="1:26" x14ac:dyDescent="0.3">
      <c r="A640" s="189">
        <v>214690</v>
      </c>
      <c r="B640" s="247" t="s">
        <v>2099</v>
      </c>
      <c r="C640" s="247" t="s">
        <v>608</v>
      </c>
      <c r="D640" s="247" t="s">
        <v>609</v>
      </c>
      <c r="E640" s="247" t="s">
        <v>446</v>
      </c>
      <c r="F640" s="248">
        <v>35893</v>
      </c>
      <c r="G640" s="247" t="s">
        <v>439</v>
      </c>
      <c r="H640" s="247" t="s">
        <v>447</v>
      </c>
      <c r="I640" s="247" t="s">
        <v>575</v>
      </c>
      <c r="S640" s="247"/>
      <c r="T640" s="249"/>
      <c r="U640" s="247"/>
      <c r="W640" s="189" t="s">
        <v>1201</v>
      </c>
      <c r="X640" s="189" t="s">
        <v>1201</v>
      </c>
      <c r="Y640" s="189" t="s">
        <v>1201</v>
      </c>
      <c r="Z640" s="247" t="s">
        <v>1201</v>
      </c>
    </row>
    <row r="641" spans="1:26" x14ac:dyDescent="0.3">
      <c r="A641" s="189">
        <v>214691</v>
      </c>
      <c r="B641" s="247" t="s">
        <v>733</v>
      </c>
      <c r="C641" s="247" t="s">
        <v>78</v>
      </c>
      <c r="D641" s="247" t="s">
        <v>252</v>
      </c>
      <c r="E641" s="247" t="s">
        <v>446</v>
      </c>
      <c r="F641" s="248">
        <v>33850</v>
      </c>
      <c r="G641" s="247" t="s">
        <v>993</v>
      </c>
      <c r="H641" s="247" t="s">
        <v>447</v>
      </c>
      <c r="I641" s="247" t="s">
        <v>575</v>
      </c>
      <c r="S641" s="247"/>
      <c r="T641" s="249"/>
      <c r="U641" s="247"/>
      <c r="W641" s="189" t="s">
        <v>1201</v>
      </c>
      <c r="X641" s="189" t="s">
        <v>1201</v>
      </c>
      <c r="Y641" s="189" t="s">
        <v>1201</v>
      </c>
      <c r="Z641" s="247" t="s">
        <v>1201</v>
      </c>
    </row>
    <row r="642" spans="1:26" x14ac:dyDescent="0.3">
      <c r="A642" s="189">
        <v>214695</v>
      </c>
      <c r="B642" s="247" t="s">
        <v>2100</v>
      </c>
      <c r="C642" s="247" t="s">
        <v>75</v>
      </c>
      <c r="D642" s="247" t="s">
        <v>254</v>
      </c>
      <c r="E642" s="247" t="s">
        <v>446</v>
      </c>
      <c r="F642" s="248">
        <v>34841</v>
      </c>
      <c r="G642" s="247" t="s">
        <v>1040</v>
      </c>
      <c r="H642" s="247" t="s">
        <v>447</v>
      </c>
      <c r="I642" s="247" t="s">
        <v>575</v>
      </c>
      <c r="S642" s="247"/>
      <c r="T642" s="249"/>
      <c r="U642" s="247"/>
      <c r="Y642" s="189" t="s">
        <v>1201</v>
      </c>
      <c r="Z642" s="247" t="s">
        <v>1201</v>
      </c>
    </row>
    <row r="643" spans="1:26" x14ac:dyDescent="0.3">
      <c r="A643" s="189">
        <v>214696</v>
      </c>
      <c r="B643" s="247" t="s">
        <v>673</v>
      </c>
      <c r="C643" s="247" t="s">
        <v>214</v>
      </c>
      <c r="D643" s="247" t="s">
        <v>257</v>
      </c>
      <c r="E643" s="247" t="s">
        <v>446</v>
      </c>
      <c r="F643" s="248">
        <v>33366</v>
      </c>
      <c r="G643" s="247" t="s">
        <v>422</v>
      </c>
      <c r="H643" s="247" t="s">
        <v>447</v>
      </c>
      <c r="I643" s="247" t="s">
        <v>575</v>
      </c>
      <c r="S643" s="247"/>
      <c r="T643" s="249"/>
      <c r="U643" s="247"/>
      <c r="W643" s="189" t="s">
        <v>1201</v>
      </c>
      <c r="X643" s="189" t="s">
        <v>1201</v>
      </c>
      <c r="Y643" s="189" t="s">
        <v>1201</v>
      </c>
      <c r="Z643" s="247" t="s">
        <v>1201</v>
      </c>
    </row>
    <row r="644" spans="1:26" x14ac:dyDescent="0.3">
      <c r="A644" s="189">
        <v>214698</v>
      </c>
      <c r="B644" s="247" t="s">
        <v>2101</v>
      </c>
      <c r="C644" s="247" t="s">
        <v>664</v>
      </c>
      <c r="D644" s="247" t="s">
        <v>747</v>
      </c>
      <c r="E644" s="247" t="s">
        <v>446</v>
      </c>
      <c r="F644" s="248">
        <v>35435</v>
      </c>
      <c r="G644" s="247" t="s">
        <v>1032</v>
      </c>
      <c r="H644" s="247" t="s">
        <v>447</v>
      </c>
      <c r="I644" s="247" t="s">
        <v>575</v>
      </c>
      <c r="S644" s="247"/>
      <c r="T644" s="249"/>
      <c r="U644" s="247"/>
      <c r="W644" s="189" t="s">
        <v>1201</v>
      </c>
      <c r="X644" s="189" t="s">
        <v>1201</v>
      </c>
      <c r="Y644" s="189" t="s">
        <v>1201</v>
      </c>
      <c r="Z644" s="247" t="s">
        <v>1201</v>
      </c>
    </row>
    <row r="645" spans="1:26" x14ac:dyDescent="0.3">
      <c r="A645" s="189">
        <v>214700</v>
      </c>
      <c r="B645" s="247" t="s">
        <v>2102</v>
      </c>
      <c r="C645" s="247" t="s">
        <v>219</v>
      </c>
      <c r="D645" s="247" t="s">
        <v>321</v>
      </c>
      <c r="E645" s="247" t="s">
        <v>445</v>
      </c>
      <c r="F645" s="248">
        <v>35797</v>
      </c>
      <c r="G645" s="247" t="s">
        <v>1068</v>
      </c>
      <c r="H645" s="247" t="s">
        <v>447</v>
      </c>
      <c r="I645" s="247" t="s">
        <v>575</v>
      </c>
      <c r="S645" s="247"/>
      <c r="T645" s="249"/>
      <c r="U645" s="247"/>
      <c r="W645" s="189" t="s">
        <v>1201</v>
      </c>
      <c r="X645" s="189" t="s">
        <v>1201</v>
      </c>
      <c r="Y645" s="189" t="s">
        <v>1201</v>
      </c>
      <c r="Z645" s="247" t="s">
        <v>1201</v>
      </c>
    </row>
    <row r="646" spans="1:26" x14ac:dyDescent="0.3">
      <c r="A646" s="189">
        <v>214701</v>
      </c>
      <c r="B646" s="247" t="s">
        <v>2103</v>
      </c>
      <c r="C646" s="247" t="s">
        <v>623</v>
      </c>
      <c r="D646" s="247" t="s">
        <v>271</v>
      </c>
      <c r="E646" s="247" t="s">
        <v>445</v>
      </c>
      <c r="F646" s="248">
        <v>35796</v>
      </c>
      <c r="G646" s="247" t="s">
        <v>422</v>
      </c>
      <c r="H646" s="247" t="s">
        <v>447</v>
      </c>
      <c r="I646" s="247" t="s">
        <v>575</v>
      </c>
      <c r="S646" s="247"/>
      <c r="T646" s="249"/>
      <c r="U646" s="247"/>
      <c r="W646" s="189" t="s">
        <v>1201</v>
      </c>
      <c r="X646" s="189" t="s">
        <v>1201</v>
      </c>
      <c r="Y646" s="189" t="s">
        <v>1201</v>
      </c>
      <c r="Z646" s="247" t="s">
        <v>1201</v>
      </c>
    </row>
    <row r="647" spans="1:26" x14ac:dyDescent="0.3">
      <c r="A647" s="189">
        <v>214703</v>
      </c>
      <c r="B647" s="247" t="s">
        <v>2104</v>
      </c>
      <c r="C647" s="247" t="s">
        <v>113</v>
      </c>
      <c r="D647" s="247" t="s">
        <v>259</v>
      </c>
      <c r="E647" s="247" t="s">
        <v>446</v>
      </c>
      <c r="F647" s="248">
        <v>35089</v>
      </c>
      <c r="G647" s="247" t="s">
        <v>988</v>
      </c>
      <c r="H647" s="247" t="s">
        <v>447</v>
      </c>
      <c r="I647" s="247" t="s">
        <v>575</v>
      </c>
      <c r="S647" s="247"/>
      <c r="T647" s="249"/>
      <c r="U647" s="247"/>
      <c r="W647" s="189" t="s">
        <v>1201</v>
      </c>
      <c r="X647" s="189" t="s">
        <v>1201</v>
      </c>
      <c r="Y647" s="189" t="s">
        <v>1201</v>
      </c>
      <c r="Z647" s="247" t="s">
        <v>1201</v>
      </c>
    </row>
    <row r="648" spans="1:26" x14ac:dyDescent="0.3">
      <c r="A648" s="189">
        <v>214708</v>
      </c>
      <c r="B648" s="247" t="s">
        <v>2105</v>
      </c>
      <c r="C648" s="247" t="s">
        <v>101</v>
      </c>
      <c r="D648" s="247" t="s">
        <v>378</v>
      </c>
      <c r="E648" s="247" t="s">
        <v>446</v>
      </c>
      <c r="F648" s="248">
        <v>34209</v>
      </c>
      <c r="G648" s="247" t="s">
        <v>993</v>
      </c>
      <c r="H648" s="247" t="s">
        <v>447</v>
      </c>
      <c r="I648" s="247" t="s">
        <v>575</v>
      </c>
      <c r="S648" s="247"/>
      <c r="T648" s="249"/>
      <c r="U648" s="247"/>
      <c r="W648" s="189" t="s">
        <v>1201</v>
      </c>
      <c r="Y648" s="189" t="s">
        <v>1201</v>
      </c>
      <c r="Z648" s="247" t="s">
        <v>1201</v>
      </c>
    </row>
    <row r="649" spans="1:26" x14ac:dyDescent="0.3">
      <c r="A649" s="189">
        <v>214709</v>
      </c>
      <c r="B649" s="247" t="s">
        <v>2106</v>
      </c>
      <c r="C649" s="247" t="s">
        <v>524</v>
      </c>
      <c r="D649" s="247" t="s">
        <v>288</v>
      </c>
      <c r="E649" s="247" t="s">
        <v>446</v>
      </c>
      <c r="F649" s="248">
        <v>32874</v>
      </c>
      <c r="G649" s="247" t="s">
        <v>1504</v>
      </c>
      <c r="H649" s="247" t="s">
        <v>447</v>
      </c>
      <c r="I649" s="247" t="s">
        <v>575</v>
      </c>
      <c r="S649" s="247"/>
      <c r="T649" s="249"/>
      <c r="U649" s="247"/>
      <c r="W649" s="189" t="s">
        <v>1201</v>
      </c>
      <c r="X649" s="189" t="s">
        <v>1201</v>
      </c>
      <c r="Y649" s="189" t="s">
        <v>1201</v>
      </c>
      <c r="Z649" s="247" t="s">
        <v>1201</v>
      </c>
    </row>
    <row r="650" spans="1:26" x14ac:dyDescent="0.3">
      <c r="A650" s="189">
        <v>214710</v>
      </c>
      <c r="B650" s="247" t="s">
        <v>1323</v>
      </c>
      <c r="C650" s="247" t="s">
        <v>820</v>
      </c>
      <c r="D650" s="247" t="s">
        <v>3711</v>
      </c>
      <c r="E650" s="247" t="s">
        <v>445</v>
      </c>
      <c r="F650" s="248">
        <v>33825</v>
      </c>
      <c r="G650" s="247" t="s">
        <v>3662</v>
      </c>
      <c r="H650" s="247" t="s">
        <v>447</v>
      </c>
      <c r="I650" s="247" t="s">
        <v>575</v>
      </c>
      <c r="S650" s="247"/>
      <c r="T650" s="249"/>
      <c r="U650" s="247"/>
      <c r="Z650" s="247"/>
    </row>
    <row r="651" spans="1:26" x14ac:dyDescent="0.3">
      <c r="A651" s="189">
        <v>214713</v>
      </c>
      <c r="B651" s="247" t="s">
        <v>2107</v>
      </c>
      <c r="C651" s="247" t="s">
        <v>113</v>
      </c>
      <c r="D651" s="247" t="s">
        <v>523</v>
      </c>
      <c r="E651" s="247" t="s">
        <v>446</v>
      </c>
      <c r="F651" s="248">
        <v>35913</v>
      </c>
      <c r="G651" s="247" t="s">
        <v>1033</v>
      </c>
      <c r="H651" s="247" t="s">
        <v>447</v>
      </c>
      <c r="I651" s="247" t="s">
        <v>575</v>
      </c>
      <c r="S651" s="247"/>
      <c r="T651" s="249"/>
      <c r="U651" s="247"/>
      <c r="W651" s="189" t="s">
        <v>1201</v>
      </c>
      <c r="X651" s="189" t="s">
        <v>1201</v>
      </c>
      <c r="Y651" s="189" t="s">
        <v>1201</v>
      </c>
      <c r="Z651" s="247" t="s">
        <v>1201</v>
      </c>
    </row>
    <row r="652" spans="1:26" x14ac:dyDescent="0.3">
      <c r="A652" s="189">
        <v>214715</v>
      </c>
      <c r="B652" s="247" t="s">
        <v>2108</v>
      </c>
      <c r="C652" s="247" t="s">
        <v>115</v>
      </c>
      <c r="D652" s="247" t="s">
        <v>351</v>
      </c>
      <c r="E652" s="247" t="s">
        <v>445</v>
      </c>
      <c r="F652" s="248">
        <v>34709</v>
      </c>
      <c r="G652" s="247" t="s">
        <v>1087</v>
      </c>
      <c r="H652" s="247" t="s">
        <v>447</v>
      </c>
      <c r="I652" s="247" t="s">
        <v>575</v>
      </c>
      <c r="S652" s="247"/>
      <c r="T652" s="249"/>
      <c r="U652" s="247"/>
      <c r="W652" s="189" t="s">
        <v>1201</v>
      </c>
      <c r="X652" s="189" t="s">
        <v>1201</v>
      </c>
      <c r="Y652" s="189" t="s">
        <v>1201</v>
      </c>
      <c r="Z652" s="247" t="s">
        <v>1201</v>
      </c>
    </row>
    <row r="653" spans="1:26" x14ac:dyDescent="0.3">
      <c r="A653" s="189">
        <v>214717</v>
      </c>
      <c r="B653" s="247" t="s">
        <v>3712</v>
      </c>
      <c r="C653" s="247" t="s">
        <v>110</v>
      </c>
      <c r="D653" s="247" t="s">
        <v>3713</v>
      </c>
      <c r="E653" s="247" t="s">
        <v>446</v>
      </c>
      <c r="F653" s="248">
        <v>31955</v>
      </c>
      <c r="G653" s="247" t="s">
        <v>3714</v>
      </c>
      <c r="H653" s="247" t="s">
        <v>447</v>
      </c>
      <c r="I653" s="247" t="s">
        <v>575</v>
      </c>
      <c r="S653" s="247">
        <v>897</v>
      </c>
      <c r="T653" s="249">
        <v>44427</v>
      </c>
      <c r="U653" s="247">
        <v>13000</v>
      </c>
      <c r="Z653" s="247"/>
    </row>
    <row r="654" spans="1:26" x14ac:dyDescent="0.3">
      <c r="A654" s="189">
        <v>214718</v>
      </c>
      <c r="B654" s="247" t="s">
        <v>1271</v>
      </c>
      <c r="C654" s="247" t="s">
        <v>100</v>
      </c>
      <c r="D654" s="247" t="s">
        <v>396</v>
      </c>
      <c r="E654" s="247" t="s">
        <v>446</v>
      </c>
      <c r="F654" s="248">
        <v>31809</v>
      </c>
      <c r="G654" s="247" t="s">
        <v>1272</v>
      </c>
      <c r="H654" s="247" t="s">
        <v>447</v>
      </c>
      <c r="I654" s="247" t="s">
        <v>575</v>
      </c>
      <c r="S654" s="247"/>
      <c r="T654" s="249"/>
      <c r="U654" s="247"/>
      <c r="Z654" s="247" t="s">
        <v>1201</v>
      </c>
    </row>
    <row r="655" spans="1:26" x14ac:dyDescent="0.3">
      <c r="A655" s="189">
        <v>214719</v>
      </c>
      <c r="B655" s="247" t="s">
        <v>899</v>
      </c>
      <c r="C655" s="247" t="s">
        <v>802</v>
      </c>
      <c r="D655" s="247" t="s">
        <v>254</v>
      </c>
      <c r="E655" s="247" t="s">
        <v>446</v>
      </c>
      <c r="F655" s="248">
        <v>33845</v>
      </c>
      <c r="G655" s="247" t="s">
        <v>1001</v>
      </c>
      <c r="H655" s="247" t="s">
        <v>457</v>
      </c>
      <c r="I655" s="247" t="s">
        <v>575</v>
      </c>
      <c r="S655" s="247"/>
      <c r="T655" s="249"/>
      <c r="U655" s="247"/>
      <c r="W655" s="189" t="s">
        <v>1201</v>
      </c>
      <c r="X655" s="189" t="s">
        <v>1201</v>
      </c>
      <c r="Y655" s="189" t="s">
        <v>1201</v>
      </c>
      <c r="Z655" s="247" t="s">
        <v>1201</v>
      </c>
    </row>
    <row r="656" spans="1:26" x14ac:dyDescent="0.3">
      <c r="A656" s="189">
        <v>214721</v>
      </c>
      <c r="B656" s="247" t="s">
        <v>2109</v>
      </c>
      <c r="C656" s="247" t="s">
        <v>91</v>
      </c>
      <c r="D656" s="247" t="s">
        <v>485</v>
      </c>
      <c r="E656" s="247" t="s">
        <v>445</v>
      </c>
      <c r="F656" s="248">
        <v>35862</v>
      </c>
      <c r="G656" s="247" t="s">
        <v>439</v>
      </c>
      <c r="H656" s="247" t="s">
        <v>447</v>
      </c>
      <c r="I656" s="247" t="s">
        <v>575</v>
      </c>
      <c r="S656" s="247"/>
      <c r="T656" s="249"/>
      <c r="U656" s="247"/>
      <c r="W656" s="189" t="s">
        <v>1201</v>
      </c>
      <c r="X656" s="189" t="s">
        <v>1201</v>
      </c>
      <c r="Y656" s="189" t="s">
        <v>1201</v>
      </c>
      <c r="Z656" s="247" t="s">
        <v>1201</v>
      </c>
    </row>
    <row r="657" spans="1:26" x14ac:dyDescent="0.3">
      <c r="A657" s="189">
        <v>214724</v>
      </c>
      <c r="B657" s="247" t="s">
        <v>3059</v>
      </c>
      <c r="C657" s="247" t="s">
        <v>71</v>
      </c>
      <c r="D657" s="247" t="s">
        <v>372</v>
      </c>
      <c r="E657" s="247" t="s">
        <v>446</v>
      </c>
      <c r="F657" s="248">
        <v>35512</v>
      </c>
      <c r="G657" s="247" t="s">
        <v>3060</v>
      </c>
      <c r="H657" s="247" t="s">
        <v>447</v>
      </c>
      <c r="I657" s="247" t="s">
        <v>575</v>
      </c>
      <c r="S657" s="247"/>
      <c r="T657" s="249"/>
      <c r="U657" s="247"/>
      <c r="Z657" s="247" t="s">
        <v>1201</v>
      </c>
    </row>
    <row r="658" spans="1:26" x14ac:dyDescent="0.3">
      <c r="A658" s="189">
        <v>214727</v>
      </c>
      <c r="B658" s="247" t="s">
        <v>2110</v>
      </c>
      <c r="C658" s="247" t="s">
        <v>102</v>
      </c>
      <c r="D658" s="247" t="s">
        <v>642</v>
      </c>
      <c r="E658" s="247" t="s">
        <v>446</v>
      </c>
      <c r="F658" s="248">
        <v>36190</v>
      </c>
      <c r="G658" s="247" t="s">
        <v>2111</v>
      </c>
      <c r="H658" s="247" t="s">
        <v>447</v>
      </c>
      <c r="I658" s="247" t="s">
        <v>575</v>
      </c>
      <c r="S658" s="247"/>
      <c r="T658" s="249"/>
      <c r="U658" s="247"/>
      <c r="W658" s="189" t="s">
        <v>1201</v>
      </c>
      <c r="X658" s="189" t="s">
        <v>1201</v>
      </c>
      <c r="Y658" s="189" t="s">
        <v>1201</v>
      </c>
      <c r="Z658" s="247" t="s">
        <v>1201</v>
      </c>
    </row>
    <row r="659" spans="1:26" x14ac:dyDescent="0.3">
      <c r="A659" s="189">
        <v>214728</v>
      </c>
      <c r="B659" s="247" t="s">
        <v>2112</v>
      </c>
      <c r="C659" s="247" t="s">
        <v>150</v>
      </c>
      <c r="D659" s="247" t="s">
        <v>832</v>
      </c>
      <c r="E659" s="247" t="s">
        <v>446</v>
      </c>
      <c r="F659" s="248">
        <v>35796</v>
      </c>
      <c r="G659" s="247" t="s">
        <v>422</v>
      </c>
      <c r="H659" s="247" t="s">
        <v>447</v>
      </c>
      <c r="I659" s="247" t="s">
        <v>575</v>
      </c>
      <c r="S659" s="247"/>
      <c r="T659" s="249"/>
      <c r="U659" s="247"/>
      <c r="W659" s="189" t="s">
        <v>1201</v>
      </c>
      <c r="X659" s="189" t="s">
        <v>1201</v>
      </c>
      <c r="Y659" s="189" t="s">
        <v>1201</v>
      </c>
      <c r="Z659" s="247" t="s">
        <v>1201</v>
      </c>
    </row>
    <row r="660" spans="1:26" x14ac:dyDescent="0.3">
      <c r="A660" s="189">
        <v>214732</v>
      </c>
      <c r="B660" s="247" t="s">
        <v>2113</v>
      </c>
      <c r="C660" s="247" t="s">
        <v>669</v>
      </c>
      <c r="D660" s="247" t="s">
        <v>557</v>
      </c>
      <c r="E660" s="247" t="s">
        <v>446</v>
      </c>
      <c r="F660" s="248">
        <v>33986</v>
      </c>
      <c r="G660" s="247" t="s">
        <v>436</v>
      </c>
      <c r="H660" s="247" t="s">
        <v>447</v>
      </c>
      <c r="I660" s="247" t="s">
        <v>575</v>
      </c>
      <c r="S660" s="247"/>
      <c r="T660" s="249"/>
      <c r="U660" s="247"/>
      <c r="W660" s="189" t="s">
        <v>1201</v>
      </c>
      <c r="X660" s="189" t="s">
        <v>1201</v>
      </c>
      <c r="Y660" s="189" t="s">
        <v>1201</v>
      </c>
      <c r="Z660" s="247" t="s">
        <v>1201</v>
      </c>
    </row>
    <row r="661" spans="1:26" x14ac:dyDescent="0.3">
      <c r="A661" s="189">
        <v>214733</v>
      </c>
      <c r="B661" s="247" t="s">
        <v>2114</v>
      </c>
      <c r="C661" s="247" t="s">
        <v>94</v>
      </c>
      <c r="D661" s="247" t="s">
        <v>318</v>
      </c>
      <c r="E661" s="247" t="s">
        <v>446</v>
      </c>
      <c r="F661" s="248">
        <v>34870</v>
      </c>
      <c r="G661" s="247" t="s">
        <v>1012</v>
      </c>
      <c r="H661" s="247" t="s">
        <v>447</v>
      </c>
      <c r="I661" s="247" t="s">
        <v>575</v>
      </c>
      <c r="S661" s="247"/>
      <c r="T661" s="249"/>
      <c r="U661" s="247"/>
      <c r="X661" s="189" t="s">
        <v>1201</v>
      </c>
      <c r="Y661" s="189" t="s">
        <v>1201</v>
      </c>
      <c r="Z661" s="247" t="s">
        <v>1201</v>
      </c>
    </row>
    <row r="662" spans="1:26" x14ac:dyDescent="0.3">
      <c r="A662" s="189">
        <v>214734</v>
      </c>
      <c r="B662" s="247" t="s">
        <v>2115</v>
      </c>
      <c r="C662" s="247" t="s">
        <v>508</v>
      </c>
      <c r="D662" s="247" t="s">
        <v>395</v>
      </c>
      <c r="E662" s="247" t="s">
        <v>446</v>
      </c>
      <c r="F662" s="248">
        <v>35628</v>
      </c>
      <c r="G662" s="247" t="s">
        <v>422</v>
      </c>
      <c r="H662" s="247" t="s">
        <v>447</v>
      </c>
      <c r="I662" s="247" t="s">
        <v>575</v>
      </c>
      <c r="S662" s="247"/>
      <c r="T662" s="249"/>
      <c r="U662" s="247"/>
      <c r="W662" s="189" t="s">
        <v>1201</v>
      </c>
      <c r="X662" s="189" t="s">
        <v>1201</v>
      </c>
      <c r="Y662" s="189" t="s">
        <v>1201</v>
      </c>
      <c r="Z662" s="247" t="s">
        <v>1201</v>
      </c>
    </row>
    <row r="663" spans="1:26" x14ac:dyDescent="0.3">
      <c r="A663" s="189">
        <v>214735</v>
      </c>
      <c r="B663" s="247" t="s">
        <v>2116</v>
      </c>
      <c r="C663" s="247" t="s">
        <v>802</v>
      </c>
      <c r="D663" s="247" t="s">
        <v>308</v>
      </c>
      <c r="E663" s="247" t="s">
        <v>445</v>
      </c>
      <c r="F663" s="248">
        <v>36180</v>
      </c>
      <c r="G663" s="247" t="s">
        <v>1093</v>
      </c>
      <c r="H663" s="247" t="s">
        <v>447</v>
      </c>
      <c r="I663" s="247" t="s">
        <v>575</v>
      </c>
      <c r="S663" s="247"/>
      <c r="T663" s="249"/>
      <c r="U663" s="247"/>
      <c r="Y663" s="189" t="s">
        <v>1201</v>
      </c>
      <c r="Z663" s="247" t="s">
        <v>1201</v>
      </c>
    </row>
    <row r="664" spans="1:26" x14ac:dyDescent="0.3">
      <c r="A664" s="189">
        <v>214736</v>
      </c>
      <c r="B664" s="247" t="s">
        <v>2117</v>
      </c>
      <c r="C664" s="247" t="s">
        <v>533</v>
      </c>
      <c r="D664" s="247" t="s">
        <v>593</v>
      </c>
      <c r="E664" s="247" t="s">
        <v>445</v>
      </c>
      <c r="F664" s="248">
        <v>36047</v>
      </c>
      <c r="G664" s="247" t="s">
        <v>444</v>
      </c>
      <c r="H664" s="247" t="s">
        <v>447</v>
      </c>
      <c r="I664" s="247" t="s">
        <v>575</v>
      </c>
      <c r="S664" s="247"/>
      <c r="T664" s="249"/>
      <c r="U664" s="247"/>
      <c r="W664" s="189" t="s">
        <v>1201</v>
      </c>
      <c r="Y664" s="189" t="s">
        <v>1201</v>
      </c>
      <c r="Z664" s="247" t="s">
        <v>1201</v>
      </c>
    </row>
    <row r="665" spans="1:26" x14ac:dyDescent="0.3">
      <c r="A665" s="189">
        <v>214737</v>
      </c>
      <c r="B665" s="247" t="s">
        <v>2118</v>
      </c>
      <c r="C665" s="247" t="s">
        <v>2119</v>
      </c>
      <c r="D665" s="247" t="s">
        <v>2120</v>
      </c>
      <c r="E665" s="247" t="s">
        <v>445</v>
      </c>
      <c r="F665" s="248">
        <v>35815</v>
      </c>
      <c r="G665" s="247" t="s">
        <v>444</v>
      </c>
      <c r="H665" s="247" t="s">
        <v>447</v>
      </c>
      <c r="I665" s="247" t="s">
        <v>575</v>
      </c>
      <c r="S665" s="247"/>
      <c r="T665" s="249"/>
      <c r="U665" s="247"/>
      <c r="W665" s="189" t="s">
        <v>1201</v>
      </c>
      <c r="X665" s="189" t="s">
        <v>1201</v>
      </c>
      <c r="Y665" s="189" t="s">
        <v>1201</v>
      </c>
      <c r="Z665" s="247" t="s">
        <v>1201</v>
      </c>
    </row>
    <row r="666" spans="1:26" x14ac:dyDescent="0.3">
      <c r="A666" s="189">
        <v>214739</v>
      </c>
      <c r="B666" s="247" t="s">
        <v>2121</v>
      </c>
      <c r="C666" s="247" t="s">
        <v>74</v>
      </c>
      <c r="D666" s="247" t="s">
        <v>527</v>
      </c>
      <c r="E666" s="247" t="s">
        <v>446</v>
      </c>
      <c r="F666" s="248">
        <v>34911</v>
      </c>
      <c r="G666" s="247" t="s">
        <v>422</v>
      </c>
      <c r="H666" s="247" t="s">
        <v>447</v>
      </c>
      <c r="I666" s="247" t="s">
        <v>575</v>
      </c>
      <c r="S666" s="247"/>
      <c r="T666" s="249"/>
      <c r="U666" s="247"/>
      <c r="X666" s="189" t="s">
        <v>1201</v>
      </c>
      <c r="Y666" s="189" t="s">
        <v>1201</v>
      </c>
      <c r="Z666" s="247" t="s">
        <v>1201</v>
      </c>
    </row>
    <row r="667" spans="1:26" x14ac:dyDescent="0.3">
      <c r="A667" s="189">
        <v>214740</v>
      </c>
      <c r="B667" s="247" t="s">
        <v>2122</v>
      </c>
      <c r="C667" s="247" t="s">
        <v>71</v>
      </c>
      <c r="D667" s="247" t="s">
        <v>261</v>
      </c>
      <c r="E667" s="247" t="s">
        <v>446</v>
      </c>
      <c r="F667" s="248">
        <v>34954</v>
      </c>
      <c r="G667" s="247" t="s">
        <v>1015</v>
      </c>
      <c r="H667" s="247" t="s">
        <v>447</v>
      </c>
      <c r="I667" s="247" t="s">
        <v>575</v>
      </c>
      <c r="S667" s="247"/>
      <c r="T667" s="249"/>
      <c r="U667" s="247"/>
      <c r="W667" s="189" t="s">
        <v>1201</v>
      </c>
      <c r="X667" s="189" t="s">
        <v>1201</v>
      </c>
      <c r="Y667" s="189" t="s">
        <v>1201</v>
      </c>
      <c r="Z667" s="247" t="s">
        <v>1201</v>
      </c>
    </row>
    <row r="668" spans="1:26" x14ac:dyDescent="0.3">
      <c r="A668" s="189">
        <v>214743</v>
      </c>
      <c r="B668" s="247" t="s">
        <v>2123</v>
      </c>
      <c r="C668" s="247" t="s">
        <v>113</v>
      </c>
      <c r="D668" s="247" t="s">
        <v>375</v>
      </c>
      <c r="E668" s="247" t="s">
        <v>446</v>
      </c>
      <c r="F668" s="248">
        <v>36161</v>
      </c>
      <c r="G668" s="247" t="s">
        <v>422</v>
      </c>
      <c r="H668" s="247" t="s">
        <v>447</v>
      </c>
      <c r="I668" s="247" t="s">
        <v>575</v>
      </c>
      <c r="S668" s="247"/>
      <c r="T668" s="249"/>
      <c r="U668" s="247"/>
      <c r="W668" s="189" t="s">
        <v>1201</v>
      </c>
      <c r="X668" s="189" t="s">
        <v>1201</v>
      </c>
      <c r="Y668" s="189" t="s">
        <v>1201</v>
      </c>
      <c r="Z668" s="247" t="s">
        <v>1201</v>
      </c>
    </row>
    <row r="669" spans="1:26" x14ac:dyDescent="0.3">
      <c r="A669" s="189">
        <v>214747</v>
      </c>
      <c r="B669" s="247" t="s">
        <v>2124</v>
      </c>
      <c r="C669" s="247" t="s">
        <v>779</v>
      </c>
      <c r="D669" s="247" t="s">
        <v>666</v>
      </c>
      <c r="E669" s="247" t="s">
        <v>446</v>
      </c>
      <c r="F669" s="248">
        <v>35703</v>
      </c>
      <c r="G669" s="247" t="s">
        <v>422</v>
      </c>
      <c r="H669" s="247" t="s">
        <v>447</v>
      </c>
      <c r="I669" s="247" t="s">
        <v>575</v>
      </c>
      <c r="S669" s="247"/>
      <c r="T669" s="249"/>
      <c r="U669" s="247"/>
      <c r="X669" s="189" t="s">
        <v>1201</v>
      </c>
      <c r="Y669" s="189" t="s">
        <v>1201</v>
      </c>
      <c r="Z669" s="247" t="s">
        <v>1201</v>
      </c>
    </row>
    <row r="670" spans="1:26" x14ac:dyDescent="0.3">
      <c r="A670" s="189">
        <v>214749</v>
      </c>
      <c r="B670" s="247" t="s">
        <v>2125</v>
      </c>
      <c r="C670" s="247" t="s">
        <v>96</v>
      </c>
      <c r="D670" s="247" t="s">
        <v>259</v>
      </c>
      <c r="E670" s="247" t="s">
        <v>445</v>
      </c>
      <c r="F670" s="248">
        <v>35853</v>
      </c>
      <c r="G670" s="247" t="s">
        <v>422</v>
      </c>
      <c r="H670" s="247" t="s">
        <v>447</v>
      </c>
      <c r="I670" s="247" t="s">
        <v>575</v>
      </c>
      <c r="S670" s="247"/>
      <c r="T670" s="249"/>
      <c r="U670" s="247"/>
      <c r="W670" s="189" t="s">
        <v>1201</v>
      </c>
      <c r="X670" s="189" t="s">
        <v>1201</v>
      </c>
      <c r="Y670" s="189" t="s">
        <v>1201</v>
      </c>
      <c r="Z670" s="247" t="s">
        <v>1201</v>
      </c>
    </row>
    <row r="671" spans="1:26" x14ac:dyDescent="0.3">
      <c r="A671" s="189">
        <v>214750</v>
      </c>
      <c r="B671" s="247" t="s">
        <v>2126</v>
      </c>
      <c r="C671" s="247" t="s">
        <v>2127</v>
      </c>
      <c r="D671" s="247" t="s">
        <v>370</v>
      </c>
      <c r="E671" s="247" t="s">
        <v>445</v>
      </c>
      <c r="F671" s="248">
        <v>35431</v>
      </c>
      <c r="G671" s="247" t="s">
        <v>422</v>
      </c>
      <c r="H671" s="247" t="s">
        <v>457</v>
      </c>
      <c r="I671" s="247" t="s">
        <v>575</v>
      </c>
      <c r="S671" s="247"/>
      <c r="T671" s="249"/>
      <c r="U671" s="247"/>
      <c r="W671" s="189" t="s">
        <v>1201</v>
      </c>
      <c r="X671" s="189" t="s">
        <v>1201</v>
      </c>
      <c r="Y671" s="189" t="s">
        <v>1201</v>
      </c>
      <c r="Z671" s="247" t="s">
        <v>1201</v>
      </c>
    </row>
    <row r="672" spans="1:26" x14ac:dyDescent="0.3">
      <c r="A672" s="189">
        <v>214756</v>
      </c>
      <c r="B672" s="247" t="s">
        <v>2128</v>
      </c>
      <c r="C672" s="247" t="s">
        <v>197</v>
      </c>
      <c r="D672" s="247" t="s">
        <v>259</v>
      </c>
      <c r="E672" s="247" t="s">
        <v>445</v>
      </c>
      <c r="F672" s="248">
        <v>35894</v>
      </c>
      <c r="G672" s="247" t="s">
        <v>995</v>
      </c>
      <c r="H672" s="247" t="s">
        <v>447</v>
      </c>
      <c r="I672" s="247" t="s">
        <v>575</v>
      </c>
      <c r="S672" s="247"/>
      <c r="T672" s="249"/>
      <c r="U672" s="247"/>
      <c r="W672" s="189" t="s">
        <v>1201</v>
      </c>
      <c r="X672" s="189" t="s">
        <v>1201</v>
      </c>
      <c r="Y672" s="189" t="s">
        <v>1201</v>
      </c>
      <c r="Z672" s="247" t="s">
        <v>1201</v>
      </c>
    </row>
    <row r="673" spans="1:26" x14ac:dyDescent="0.3">
      <c r="A673" s="189">
        <v>214757</v>
      </c>
      <c r="B673" s="247" t="s">
        <v>2129</v>
      </c>
      <c r="C673" s="247" t="s">
        <v>71</v>
      </c>
      <c r="D673" s="247" t="s">
        <v>354</v>
      </c>
      <c r="E673" s="247" t="s">
        <v>446</v>
      </c>
      <c r="F673" s="248">
        <v>35433</v>
      </c>
      <c r="G673" s="247" t="s">
        <v>981</v>
      </c>
      <c r="H673" s="247" t="s">
        <v>457</v>
      </c>
      <c r="I673" s="247" t="s">
        <v>575</v>
      </c>
      <c r="S673" s="247"/>
      <c r="T673" s="249"/>
      <c r="U673" s="247"/>
      <c r="Y673" s="189" t="s">
        <v>1201</v>
      </c>
      <c r="Z673" s="247" t="s">
        <v>1201</v>
      </c>
    </row>
    <row r="674" spans="1:26" x14ac:dyDescent="0.3">
      <c r="A674" s="189">
        <v>214758</v>
      </c>
      <c r="B674" s="247" t="s">
        <v>2130</v>
      </c>
      <c r="C674" s="247" t="s">
        <v>75</v>
      </c>
      <c r="D674" s="247" t="s">
        <v>629</v>
      </c>
      <c r="E674" s="247" t="s">
        <v>446</v>
      </c>
      <c r="F674" s="248">
        <v>36188</v>
      </c>
      <c r="G674" s="247" t="s">
        <v>1001</v>
      </c>
      <c r="H674" s="247" t="s">
        <v>447</v>
      </c>
      <c r="I674" s="247" t="s">
        <v>575</v>
      </c>
      <c r="S674" s="247"/>
      <c r="T674" s="249"/>
      <c r="U674" s="247"/>
      <c r="W674" s="189" t="s">
        <v>1201</v>
      </c>
      <c r="Y674" s="189" t="s">
        <v>1201</v>
      </c>
      <c r="Z674" s="247" t="s">
        <v>1201</v>
      </c>
    </row>
    <row r="675" spans="1:26" x14ac:dyDescent="0.3">
      <c r="A675" s="189">
        <v>214760</v>
      </c>
      <c r="B675" s="247" t="s">
        <v>2131</v>
      </c>
      <c r="C675" s="247" t="s">
        <v>178</v>
      </c>
      <c r="D675" s="247" t="s">
        <v>320</v>
      </c>
      <c r="E675" s="247" t="s">
        <v>445</v>
      </c>
      <c r="F675" s="248">
        <v>35270</v>
      </c>
      <c r="G675" s="247" t="s">
        <v>439</v>
      </c>
      <c r="H675" s="247" t="s">
        <v>447</v>
      </c>
      <c r="I675" s="247" t="s">
        <v>575</v>
      </c>
      <c r="S675" s="247"/>
      <c r="T675" s="249"/>
      <c r="U675" s="247"/>
      <c r="W675" s="189" t="s">
        <v>1201</v>
      </c>
      <c r="X675" s="189" t="s">
        <v>1201</v>
      </c>
      <c r="Y675" s="189" t="s">
        <v>1201</v>
      </c>
      <c r="Z675" s="247" t="s">
        <v>1201</v>
      </c>
    </row>
    <row r="676" spans="1:26" x14ac:dyDescent="0.3">
      <c r="A676" s="189">
        <v>214762</v>
      </c>
      <c r="B676" s="247" t="s">
        <v>2132</v>
      </c>
      <c r="C676" s="247" t="s">
        <v>84</v>
      </c>
      <c r="D676" s="247" t="s">
        <v>260</v>
      </c>
      <c r="E676" s="247" t="s">
        <v>446</v>
      </c>
      <c r="F676" s="248">
        <v>32274</v>
      </c>
      <c r="G676" s="247" t="s">
        <v>422</v>
      </c>
      <c r="H676" s="247" t="s">
        <v>447</v>
      </c>
      <c r="I676" s="247" t="s">
        <v>575</v>
      </c>
      <c r="S676" s="247"/>
      <c r="T676" s="249"/>
      <c r="U676" s="247"/>
      <c r="W676" s="189" t="s">
        <v>1201</v>
      </c>
      <c r="X676" s="189" t="s">
        <v>1201</v>
      </c>
      <c r="Y676" s="189" t="s">
        <v>1201</v>
      </c>
      <c r="Z676" s="247" t="s">
        <v>1201</v>
      </c>
    </row>
    <row r="677" spans="1:26" x14ac:dyDescent="0.3">
      <c r="A677" s="189">
        <v>214767</v>
      </c>
      <c r="B677" s="247" t="s">
        <v>2133</v>
      </c>
      <c r="C677" s="247" t="s">
        <v>75</v>
      </c>
      <c r="D677" s="247" t="s">
        <v>297</v>
      </c>
      <c r="E677" s="247" t="s">
        <v>445</v>
      </c>
      <c r="F677" s="248">
        <v>36190</v>
      </c>
      <c r="G677" s="247" t="s">
        <v>1040</v>
      </c>
      <c r="H677" s="247" t="s">
        <v>447</v>
      </c>
      <c r="I677" s="247" t="s">
        <v>575</v>
      </c>
      <c r="S677" s="247"/>
      <c r="T677" s="249"/>
      <c r="U677" s="247"/>
      <c r="Y677" s="189" t="s">
        <v>1201</v>
      </c>
      <c r="Z677" s="247" t="s">
        <v>1201</v>
      </c>
    </row>
    <row r="678" spans="1:26" x14ac:dyDescent="0.3">
      <c r="A678" s="189">
        <v>214769</v>
      </c>
      <c r="B678" s="247" t="s">
        <v>2134</v>
      </c>
      <c r="C678" s="247" t="s">
        <v>193</v>
      </c>
      <c r="D678" s="247" t="s">
        <v>251</v>
      </c>
      <c r="E678" s="247" t="s">
        <v>445</v>
      </c>
      <c r="F678" s="248">
        <v>35007</v>
      </c>
      <c r="G678" s="247" t="s">
        <v>2135</v>
      </c>
      <c r="H678" s="247" t="s">
        <v>447</v>
      </c>
      <c r="I678" s="247" t="s">
        <v>575</v>
      </c>
      <c r="S678" s="247"/>
      <c r="T678" s="249"/>
      <c r="U678" s="247"/>
      <c r="W678" s="189" t="s">
        <v>1201</v>
      </c>
      <c r="X678" s="189" t="s">
        <v>1201</v>
      </c>
      <c r="Y678" s="189" t="s">
        <v>1201</v>
      </c>
      <c r="Z678" s="247" t="s">
        <v>1201</v>
      </c>
    </row>
    <row r="679" spans="1:26" x14ac:dyDescent="0.3">
      <c r="A679" s="189">
        <v>214770</v>
      </c>
      <c r="B679" s="247" t="s">
        <v>2136</v>
      </c>
      <c r="C679" s="247" t="s">
        <v>595</v>
      </c>
      <c r="D679" s="247" t="s">
        <v>587</v>
      </c>
      <c r="E679" s="247" t="s">
        <v>445</v>
      </c>
      <c r="F679" s="248">
        <v>35230</v>
      </c>
      <c r="G679" s="247" t="s">
        <v>911</v>
      </c>
      <c r="H679" s="247" t="s">
        <v>447</v>
      </c>
      <c r="I679" s="247" t="s">
        <v>575</v>
      </c>
      <c r="S679" s="247"/>
      <c r="T679" s="249"/>
      <c r="U679" s="247"/>
      <c r="X679" s="189" t="s">
        <v>1201</v>
      </c>
      <c r="Y679" s="189" t="s">
        <v>1201</v>
      </c>
      <c r="Z679" s="247" t="s">
        <v>1201</v>
      </c>
    </row>
    <row r="680" spans="1:26" x14ac:dyDescent="0.3">
      <c r="A680" s="189">
        <v>214771</v>
      </c>
      <c r="B680" s="247" t="s">
        <v>1324</v>
      </c>
      <c r="C680" s="247" t="s">
        <v>664</v>
      </c>
      <c r="D680" s="247" t="s">
        <v>3715</v>
      </c>
      <c r="E680" s="247" t="s">
        <v>446</v>
      </c>
      <c r="F680" s="248">
        <v>35753</v>
      </c>
      <c r="G680" s="247" t="s">
        <v>3662</v>
      </c>
      <c r="H680" s="247" t="s">
        <v>447</v>
      </c>
      <c r="I680" s="247" t="s">
        <v>575</v>
      </c>
      <c r="S680" s="247"/>
      <c r="T680" s="249"/>
      <c r="U680" s="247"/>
      <c r="Z680" s="247"/>
    </row>
    <row r="681" spans="1:26" x14ac:dyDescent="0.3">
      <c r="A681" s="189">
        <v>214772</v>
      </c>
      <c r="B681" s="247" t="s">
        <v>2137</v>
      </c>
      <c r="C681" s="247" t="s">
        <v>119</v>
      </c>
      <c r="D681" s="247" t="s">
        <v>342</v>
      </c>
      <c r="E681" s="247" t="s">
        <v>445</v>
      </c>
      <c r="F681" s="248">
        <v>34424</v>
      </c>
      <c r="G681" s="247" t="s">
        <v>422</v>
      </c>
      <c r="H681" s="247" t="s">
        <v>447</v>
      </c>
      <c r="I681" s="247" t="s">
        <v>575</v>
      </c>
      <c r="S681" s="247"/>
      <c r="T681" s="249"/>
      <c r="U681" s="247"/>
      <c r="W681" s="189" t="s">
        <v>1201</v>
      </c>
      <c r="X681" s="189" t="s">
        <v>1201</v>
      </c>
      <c r="Y681" s="189" t="s">
        <v>1201</v>
      </c>
      <c r="Z681" s="247" t="s">
        <v>1201</v>
      </c>
    </row>
    <row r="682" spans="1:26" x14ac:dyDescent="0.3">
      <c r="A682" s="189">
        <v>214773</v>
      </c>
      <c r="B682" s="247" t="s">
        <v>2138</v>
      </c>
      <c r="C682" s="247" t="s">
        <v>517</v>
      </c>
      <c r="D682" s="247" t="s">
        <v>255</v>
      </c>
      <c r="E682" s="247" t="s">
        <v>445</v>
      </c>
      <c r="F682" s="248">
        <v>35212</v>
      </c>
      <c r="G682" s="247" t="s">
        <v>422</v>
      </c>
      <c r="H682" s="247" t="s">
        <v>447</v>
      </c>
      <c r="I682" s="247" t="s">
        <v>575</v>
      </c>
      <c r="S682" s="247"/>
      <c r="T682" s="249"/>
      <c r="U682" s="247"/>
      <c r="Y682" s="189" t="s">
        <v>1201</v>
      </c>
      <c r="Z682" s="247" t="s">
        <v>1201</v>
      </c>
    </row>
    <row r="683" spans="1:26" x14ac:dyDescent="0.3">
      <c r="A683" s="189">
        <v>214774</v>
      </c>
      <c r="B683" s="247" t="s">
        <v>2139</v>
      </c>
      <c r="C683" s="247" t="s">
        <v>218</v>
      </c>
      <c r="D683" s="247" t="s">
        <v>92</v>
      </c>
      <c r="E683" s="247" t="s">
        <v>446</v>
      </c>
      <c r="F683" s="248">
        <v>36188</v>
      </c>
      <c r="G683" s="247" t="s">
        <v>451</v>
      </c>
      <c r="H683" s="247" t="s">
        <v>447</v>
      </c>
      <c r="I683" s="247" t="s">
        <v>575</v>
      </c>
      <c r="S683" s="247"/>
      <c r="T683" s="249"/>
      <c r="U683" s="247"/>
      <c r="X683" s="189" t="s">
        <v>1201</v>
      </c>
      <c r="Y683" s="189" t="s">
        <v>1201</v>
      </c>
      <c r="Z683" s="247" t="s">
        <v>1201</v>
      </c>
    </row>
    <row r="684" spans="1:26" x14ac:dyDescent="0.3">
      <c r="A684" s="189">
        <v>214776</v>
      </c>
      <c r="B684" s="247" t="s">
        <v>2140</v>
      </c>
      <c r="C684" s="247" t="s">
        <v>811</v>
      </c>
      <c r="D684" s="247" t="s">
        <v>2141</v>
      </c>
      <c r="E684" s="247" t="s">
        <v>446</v>
      </c>
      <c r="F684" s="248">
        <v>34299</v>
      </c>
      <c r="G684" s="247" t="s">
        <v>422</v>
      </c>
      <c r="H684" s="247" t="s">
        <v>447</v>
      </c>
      <c r="I684" s="247" t="s">
        <v>575</v>
      </c>
      <c r="S684" s="247"/>
      <c r="T684" s="249"/>
      <c r="U684" s="247"/>
      <c r="X684" s="189" t="s">
        <v>1201</v>
      </c>
      <c r="Y684" s="189" t="s">
        <v>1201</v>
      </c>
      <c r="Z684" s="247" t="s">
        <v>1201</v>
      </c>
    </row>
    <row r="685" spans="1:26" x14ac:dyDescent="0.3">
      <c r="A685" s="189">
        <v>214777</v>
      </c>
      <c r="B685" s="247" t="s">
        <v>2142</v>
      </c>
      <c r="C685" s="247" t="s">
        <v>137</v>
      </c>
      <c r="D685" s="247" t="s">
        <v>397</v>
      </c>
      <c r="E685" s="247" t="s">
        <v>445</v>
      </c>
      <c r="F685" s="248">
        <v>32876</v>
      </c>
      <c r="G685" s="247" t="s">
        <v>422</v>
      </c>
      <c r="H685" s="247" t="s">
        <v>447</v>
      </c>
      <c r="I685" s="247" t="s">
        <v>575</v>
      </c>
      <c r="S685" s="247"/>
      <c r="T685" s="249"/>
      <c r="U685" s="247"/>
      <c r="W685" s="189" t="s">
        <v>1201</v>
      </c>
      <c r="X685" s="189" t="s">
        <v>1201</v>
      </c>
      <c r="Y685" s="189" t="s">
        <v>1201</v>
      </c>
      <c r="Z685" s="247" t="s">
        <v>1201</v>
      </c>
    </row>
    <row r="686" spans="1:26" x14ac:dyDescent="0.3">
      <c r="A686" s="189">
        <v>214780</v>
      </c>
      <c r="B686" s="247" t="s">
        <v>2143</v>
      </c>
      <c r="C686" s="247" t="s">
        <v>620</v>
      </c>
      <c r="D686" s="247" t="s">
        <v>220</v>
      </c>
      <c r="E686" s="247" t="s">
        <v>446</v>
      </c>
      <c r="F686" s="248">
        <v>33657</v>
      </c>
      <c r="G686" s="247" t="s">
        <v>451</v>
      </c>
      <c r="H686" s="247" t="s">
        <v>447</v>
      </c>
      <c r="I686" s="247" t="s">
        <v>575</v>
      </c>
      <c r="S686" s="247"/>
      <c r="T686" s="249"/>
      <c r="U686" s="247"/>
      <c r="W686" s="189" t="s">
        <v>1201</v>
      </c>
      <c r="X686" s="189" t="s">
        <v>1201</v>
      </c>
      <c r="Y686" s="189" t="s">
        <v>1201</v>
      </c>
      <c r="Z686" s="247" t="s">
        <v>1201</v>
      </c>
    </row>
    <row r="687" spans="1:26" x14ac:dyDescent="0.3">
      <c r="A687" s="189">
        <v>214783</v>
      </c>
      <c r="B687" s="247" t="s">
        <v>2144</v>
      </c>
      <c r="C687" s="247" t="s">
        <v>82</v>
      </c>
      <c r="D687" s="247" t="s">
        <v>674</v>
      </c>
      <c r="E687" s="247" t="s">
        <v>446</v>
      </c>
      <c r="F687" s="248">
        <v>34251</v>
      </c>
      <c r="G687" s="247" t="s">
        <v>1848</v>
      </c>
      <c r="H687" s="247" t="s">
        <v>447</v>
      </c>
      <c r="I687" s="247" t="s">
        <v>575</v>
      </c>
      <c r="S687" s="247"/>
      <c r="T687" s="249"/>
      <c r="U687" s="247"/>
      <c r="Y687" s="189" t="s">
        <v>1201</v>
      </c>
      <c r="Z687" s="247" t="s">
        <v>1201</v>
      </c>
    </row>
    <row r="688" spans="1:26" x14ac:dyDescent="0.3">
      <c r="A688" s="189">
        <v>214784</v>
      </c>
      <c r="B688" s="247" t="s">
        <v>2145</v>
      </c>
      <c r="C688" s="247" t="s">
        <v>159</v>
      </c>
      <c r="D688" s="247" t="s">
        <v>406</v>
      </c>
      <c r="E688" s="247" t="s">
        <v>446</v>
      </c>
      <c r="F688" s="248">
        <v>35065</v>
      </c>
      <c r="G688" s="247" t="s">
        <v>2146</v>
      </c>
      <c r="H688" s="247" t="s">
        <v>447</v>
      </c>
      <c r="I688" s="247" t="s">
        <v>575</v>
      </c>
      <c r="S688" s="247"/>
      <c r="T688" s="249"/>
      <c r="U688" s="247"/>
      <c r="W688" s="189" t="s">
        <v>1201</v>
      </c>
      <c r="X688" s="189" t="s">
        <v>1201</v>
      </c>
      <c r="Y688" s="189" t="s">
        <v>1201</v>
      </c>
      <c r="Z688" s="247" t="s">
        <v>1201</v>
      </c>
    </row>
    <row r="689" spans="1:26" x14ac:dyDescent="0.3">
      <c r="A689" s="189">
        <v>214787</v>
      </c>
      <c r="B689" s="247" t="s">
        <v>2147</v>
      </c>
      <c r="C689" s="247" t="s">
        <v>216</v>
      </c>
      <c r="D689" s="247" t="s">
        <v>2148</v>
      </c>
      <c r="E689" s="247" t="s">
        <v>445</v>
      </c>
      <c r="F689" s="248">
        <v>35859</v>
      </c>
      <c r="G689" s="247" t="s">
        <v>422</v>
      </c>
      <c r="H689" s="247" t="s">
        <v>447</v>
      </c>
      <c r="I689" s="247" t="s">
        <v>575</v>
      </c>
      <c r="S689" s="247"/>
      <c r="T689" s="249"/>
      <c r="U689" s="247"/>
      <c r="W689" s="189" t="s">
        <v>1201</v>
      </c>
      <c r="X689" s="189" t="s">
        <v>1201</v>
      </c>
      <c r="Y689" s="189" t="s">
        <v>1201</v>
      </c>
      <c r="Z689" s="247" t="s">
        <v>1201</v>
      </c>
    </row>
    <row r="690" spans="1:26" x14ac:dyDescent="0.3">
      <c r="A690" s="189">
        <v>214789</v>
      </c>
      <c r="B690" s="247" t="s">
        <v>2149</v>
      </c>
      <c r="C690" s="247" t="s">
        <v>71</v>
      </c>
      <c r="D690" s="247" t="s">
        <v>265</v>
      </c>
      <c r="E690" s="247" t="s">
        <v>445</v>
      </c>
      <c r="F690" s="248">
        <v>32489</v>
      </c>
      <c r="G690" s="247" t="s">
        <v>2150</v>
      </c>
      <c r="H690" s="247" t="s">
        <v>447</v>
      </c>
      <c r="I690" s="247" t="s">
        <v>575</v>
      </c>
      <c r="S690" s="247"/>
      <c r="T690" s="249"/>
      <c r="U690" s="247"/>
      <c r="W690" s="189" t="s">
        <v>1201</v>
      </c>
      <c r="X690" s="189" t="s">
        <v>1201</v>
      </c>
      <c r="Y690" s="189" t="s">
        <v>1201</v>
      </c>
      <c r="Z690" s="247" t="s">
        <v>1201</v>
      </c>
    </row>
    <row r="691" spans="1:26" x14ac:dyDescent="0.3">
      <c r="A691" s="189">
        <v>214790</v>
      </c>
      <c r="B691" s="247" t="s">
        <v>2151</v>
      </c>
      <c r="C691" s="247" t="s">
        <v>399</v>
      </c>
      <c r="D691" s="247" t="s">
        <v>297</v>
      </c>
      <c r="E691" s="247" t="s">
        <v>445</v>
      </c>
      <c r="F691" s="248">
        <v>27552</v>
      </c>
      <c r="G691" s="247" t="s">
        <v>434</v>
      </c>
      <c r="H691" s="247" t="s">
        <v>447</v>
      </c>
      <c r="I691" s="247" t="s">
        <v>575</v>
      </c>
      <c r="S691" s="247"/>
      <c r="T691" s="249"/>
      <c r="U691" s="247"/>
      <c r="W691" s="189" t="s">
        <v>1201</v>
      </c>
      <c r="X691" s="189" t="s">
        <v>1201</v>
      </c>
      <c r="Y691" s="189" t="s">
        <v>1201</v>
      </c>
      <c r="Z691" s="247" t="s">
        <v>1201</v>
      </c>
    </row>
    <row r="692" spans="1:26" x14ac:dyDescent="0.3">
      <c r="A692" s="189">
        <v>214791</v>
      </c>
      <c r="B692" s="247" t="s">
        <v>2152</v>
      </c>
      <c r="C692" s="247" t="s">
        <v>65</v>
      </c>
      <c r="D692" s="247" t="s">
        <v>504</v>
      </c>
      <c r="E692" s="247" t="s">
        <v>445</v>
      </c>
      <c r="F692" s="248">
        <v>35432</v>
      </c>
      <c r="G692" s="247" t="s">
        <v>2153</v>
      </c>
      <c r="H692" s="247" t="s">
        <v>447</v>
      </c>
      <c r="I692" s="247" t="s">
        <v>575</v>
      </c>
      <c r="S692" s="247"/>
      <c r="T692" s="249"/>
      <c r="U692" s="247"/>
      <c r="W692" s="189" t="s">
        <v>1201</v>
      </c>
      <c r="Y692" s="189" t="s">
        <v>1201</v>
      </c>
      <c r="Z692" s="247" t="s">
        <v>1201</v>
      </c>
    </row>
    <row r="693" spans="1:26" x14ac:dyDescent="0.3">
      <c r="A693" s="189">
        <v>214792</v>
      </c>
      <c r="B693" s="247" t="s">
        <v>3217</v>
      </c>
      <c r="C693" s="247" t="s">
        <v>157</v>
      </c>
      <c r="D693" s="247" t="s">
        <v>3218</v>
      </c>
      <c r="E693" s="247" t="s">
        <v>445</v>
      </c>
      <c r="F693" s="248">
        <v>34476</v>
      </c>
      <c r="G693" s="247" t="s">
        <v>439</v>
      </c>
      <c r="H693" s="247" t="s">
        <v>447</v>
      </c>
      <c r="I693" s="247" t="s">
        <v>575</v>
      </c>
      <c r="S693" s="247"/>
      <c r="T693" s="249"/>
      <c r="U693" s="247"/>
      <c r="Z693" s="247" t="s">
        <v>1201</v>
      </c>
    </row>
    <row r="694" spans="1:26" x14ac:dyDescent="0.3">
      <c r="A694" s="189">
        <v>214793</v>
      </c>
      <c r="B694" s="247" t="s">
        <v>2154</v>
      </c>
      <c r="C694" s="247" t="s">
        <v>75</v>
      </c>
      <c r="D694" s="247" t="s">
        <v>699</v>
      </c>
      <c r="E694" s="247" t="s">
        <v>445</v>
      </c>
      <c r="F694" s="248">
        <v>35616</v>
      </c>
      <c r="G694" s="247" t="s">
        <v>422</v>
      </c>
      <c r="H694" s="247" t="s">
        <v>447</v>
      </c>
      <c r="I694" s="247" t="s">
        <v>575</v>
      </c>
      <c r="S694" s="247"/>
      <c r="T694" s="249"/>
      <c r="U694" s="247"/>
      <c r="Y694" s="189" t="s">
        <v>1201</v>
      </c>
      <c r="Z694" s="247" t="s">
        <v>1201</v>
      </c>
    </row>
    <row r="695" spans="1:26" x14ac:dyDescent="0.3">
      <c r="A695" s="189">
        <v>214794</v>
      </c>
      <c r="B695" s="247" t="s">
        <v>2155</v>
      </c>
      <c r="C695" s="247" t="s">
        <v>2156</v>
      </c>
      <c r="D695" s="247" t="s">
        <v>276</v>
      </c>
      <c r="E695" s="247" t="s">
        <v>445</v>
      </c>
      <c r="F695" s="248">
        <v>35796</v>
      </c>
      <c r="G695" s="247" t="s">
        <v>422</v>
      </c>
      <c r="H695" s="247" t="s">
        <v>1177</v>
      </c>
      <c r="I695" s="247" t="s">
        <v>575</v>
      </c>
      <c r="S695" s="247"/>
      <c r="T695" s="249"/>
      <c r="U695" s="247"/>
      <c r="Y695" s="189" t="s">
        <v>1201</v>
      </c>
      <c r="Z695" s="247" t="s">
        <v>1201</v>
      </c>
    </row>
    <row r="696" spans="1:26" x14ac:dyDescent="0.3">
      <c r="A696" s="189">
        <v>214795</v>
      </c>
      <c r="B696" s="247" t="s">
        <v>2157</v>
      </c>
      <c r="C696" s="247" t="s">
        <v>113</v>
      </c>
      <c r="D696" s="247" t="s">
        <v>255</v>
      </c>
      <c r="E696" s="247" t="s">
        <v>445</v>
      </c>
      <c r="F696" s="248">
        <v>35918</v>
      </c>
      <c r="G696" s="247" t="s">
        <v>1050</v>
      </c>
      <c r="H696" s="247" t="s">
        <v>447</v>
      </c>
      <c r="I696" s="247" t="s">
        <v>575</v>
      </c>
      <c r="S696" s="247"/>
      <c r="T696" s="249"/>
      <c r="U696" s="247"/>
      <c r="W696" s="189" t="s">
        <v>1201</v>
      </c>
      <c r="X696" s="189" t="s">
        <v>1201</v>
      </c>
      <c r="Y696" s="189" t="s">
        <v>1201</v>
      </c>
      <c r="Z696" s="247" t="s">
        <v>1201</v>
      </c>
    </row>
    <row r="697" spans="1:26" x14ac:dyDescent="0.3">
      <c r="A697" s="189">
        <v>214796</v>
      </c>
      <c r="B697" s="247" t="s">
        <v>2158</v>
      </c>
      <c r="C697" s="247" t="s">
        <v>97</v>
      </c>
      <c r="D697" s="247" t="s">
        <v>315</v>
      </c>
      <c r="E697" s="247" t="s">
        <v>446</v>
      </c>
      <c r="F697" s="248">
        <v>34060</v>
      </c>
      <c r="G697" s="247" t="s">
        <v>422</v>
      </c>
      <c r="H697" s="247" t="s">
        <v>447</v>
      </c>
      <c r="I697" s="247" t="s">
        <v>575</v>
      </c>
      <c r="S697" s="247"/>
      <c r="T697" s="249"/>
      <c r="U697" s="247"/>
      <c r="W697" s="189" t="s">
        <v>1201</v>
      </c>
      <c r="X697" s="189" t="s">
        <v>1201</v>
      </c>
      <c r="Y697" s="189" t="s">
        <v>1201</v>
      </c>
      <c r="Z697" s="247" t="s">
        <v>1201</v>
      </c>
    </row>
    <row r="698" spans="1:26" x14ac:dyDescent="0.3">
      <c r="A698" s="189">
        <v>214797</v>
      </c>
      <c r="B698" s="247" t="s">
        <v>2159</v>
      </c>
      <c r="C698" s="247" t="s">
        <v>82</v>
      </c>
      <c r="D698" s="247" t="s">
        <v>271</v>
      </c>
      <c r="E698" s="247" t="s">
        <v>446</v>
      </c>
      <c r="F698" s="248">
        <v>35948</v>
      </c>
      <c r="G698" s="247" t="s">
        <v>1531</v>
      </c>
      <c r="H698" s="247" t="s">
        <v>447</v>
      </c>
      <c r="I698" s="247" t="s">
        <v>575</v>
      </c>
      <c r="S698" s="247"/>
      <c r="T698" s="249"/>
      <c r="U698" s="247"/>
      <c r="W698" s="189" t="s">
        <v>1201</v>
      </c>
      <c r="X698" s="189" t="s">
        <v>1201</v>
      </c>
      <c r="Y698" s="189" t="s">
        <v>1201</v>
      </c>
      <c r="Z698" s="247" t="s">
        <v>1201</v>
      </c>
    </row>
    <row r="699" spans="1:26" x14ac:dyDescent="0.3">
      <c r="A699" s="189">
        <v>214803</v>
      </c>
      <c r="B699" s="247" t="s">
        <v>2160</v>
      </c>
      <c r="C699" s="247" t="s">
        <v>65</v>
      </c>
      <c r="D699" s="247" t="s">
        <v>328</v>
      </c>
      <c r="E699" s="247" t="s">
        <v>446</v>
      </c>
      <c r="F699" s="248">
        <v>32746</v>
      </c>
      <c r="G699" s="247" t="s">
        <v>2161</v>
      </c>
      <c r="H699" s="247" t="s">
        <v>447</v>
      </c>
      <c r="I699" s="247" t="s">
        <v>575</v>
      </c>
      <c r="S699" s="247"/>
      <c r="T699" s="249"/>
      <c r="U699" s="247"/>
      <c r="Y699" s="189" t="s">
        <v>1201</v>
      </c>
      <c r="Z699" s="247" t="s">
        <v>1201</v>
      </c>
    </row>
    <row r="700" spans="1:26" x14ac:dyDescent="0.3">
      <c r="A700" s="189">
        <v>214810</v>
      </c>
      <c r="B700" s="247" t="s">
        <v>2162</v>
      </c>
      <c r="C700" s="247" t="s">
        <v>71</v>
      </c>
      <c r="D700" s="247" t="s">
        <v>288</v>
      </c>
      <c r="E700" s="247" t="s">
        <v>445</v>
      </c>
      <c r="F700" s="248">
        <v>35847</v>
      </c>
      <c r="G700" s="247" t="s">
        <v>995</v>
      </c>
      <c r="H700" s="247" t="s">
        <v>447</v>
      </c>
      <c r="I700" s="247" t="s">
        <v>575</v>
      </c>
      <c r="S700" s="247"/>
      <c r="T700" s="249"/>
      <c r="U700" s="247"/>
      <c r="Y700" s="189" t="s">
        <v>1201</v>
      </c>
      <c r="Z700" s="247" t="s">
        <v>1201</v>
      </c>
    </row>
    <row r="701" spans="1:26" x14ac:dyDescent="0.3">
      <c r="A701" s="189">
        <v>214811</v>
      </c>
      <c r="B701" s="247" t="s">
        <v>2163</v>
      </c>
      <c r="C701" s="247" t="s">
        <v>97</v>
      </c>
      <c r="D701" s="247" t="s">
        <v>341</v>
      </c>
      <c r="E701" s="247" t="s">
        <v>445</v>
      </c>
      <c r="F701" s="248">
        <v>36161</v>
      </c>
      <c r="G701" s="247" t="s">
        <v>968</v>
      </c>
      <c r="H701" s="247" t="s">
        <v>447</v>
      </c>
      <c r="I701" s="247" t="s">
        <v>575</v>
      </c>
      <c r="S701" s="247"/>
      <c r="T701" s="249"/>
      <c r="U701" s="247"/>
      <c r="W701" s="189" t="s">
        <v>1201</v>
      </c>
      <c r="X701" s="189" t="s">
        <v>1201</v>
      </c>
      <c r="Y701" s="189" t="s">
        <v>1201</v>
      </c>
      <c r="Z701" s="247" t="s">
        <v>1201</v>
      </c>
    </row>
    <row r="702" spans="1:26" x14ac:dyDescent="0.3">
      <c r="A702" s="189">
        <v>214812</v>
      </c>
      <c r="B702" s="247" t="s">
        <v>2164</v>
      </c>
      <c r="C702" s="247" t="s">
        <v>554</v>
      </c>
      <c r="D702" s="247" t="s">
        <v>492</v>
      </c>
      <c r="E702" s="247" t="s">
        <v>445</v>
      </c>
      <c r="F702" s="248">
        <v>35744</v>
      </c>
      <c r="G702" s="247" t="s">
        <v>2165</v>
      </c>
      <c r="H702" s="247" t="s">
        <v>447</v>
      </c>
      <c r="I702" s="247" t="s">
        <v>575</v>
      </c>
      <c r="S702" s="247"/>
      <c r="T702" s="249"/>
      <c r="U702" s="247"/>
      <c r="Y702" s="189" t="s">
        <v>1201</v>
      </c>
      <c r="Z702" s="247" t="s">
        <v>1201</v>
      </c>
    </row>
    <row r="703" spans="1:26" x14ac:dyDescent="0.3">
      <c r="A703" s="189">
        <v>214817</v>
      </c>
      <c r="B703" s="247" t="s">
        <v>2166</v>
      </c>
      <c r="C703" s="247" t="s">
        <v>2167</v>
      </c>
      <c r="D703" s="247" t="s">
        <v>320</v>
      </c>
      <c r="E703" s="247" t="s">
        <v>446</v>
      </c>
      <c r="F703" s="248">
        <v>34130</v>
      </c>
      <c r="G703" s="247" t="s">
        <v>1991</v>
      </c>
      <c r="H703" s="247" t="s">
        <v>447</v>
      </c>
      <c r="I703" s="247" t="s">
        <v>575</v>
      </c>
      <c r="S703" s="247"/>
      <c r="T703" s="249"/>
      <c r="U703" s="247"/>
      <c r="W703" s="189" t="s">
        <v>1201</v>
      </c>
      <c r="X703" s="189" t="s">
        <v>1201</v>
      </c>
      <c r="Y703" s="189" t="s">
        <v>1201</v>
      </c>
      <c r="Z703" s="247" t="s">
        <v>1201</v>
      </c>
    </row>
    <row r="704" spans="1:26" x14ac:dyDescent="0.3">
      <c r="A704" s="189">
        <v>214818</v>
      </c>
      <c r="B704" s="247" t="s">
        <v>2168</v>
      </c>
      <c r="C704" s="247" t="s">
        <v>68</v>
      </c>
      <c r="D704" s="247" t="s">
        <v>1777</v>
      </c>
      <c r="E704" s="247" t="s">
        <v>446</v>
      </c>
      <c r="F704" s="248">
        <v>24511</v>
      </c>
      <c r="G704" s="247" t="s">
        <v>2169</v>
      </c>
      <c r="H704" s="247" t="s">
        <v>447</v>
      </c>
      <c r="I704" s="247" t="s">
        <v>575</v>
      </c>
      <c r="S704" s="247"/>
      <c r="T704" s="249"/>
      <c r="U704" s="247"/>
      <c r="W704" s="189" t="s">
        <v>1201</v>
      </c>
      <c r="X704" s="189" t="s">
        <v>1201</v>
      </c>
      <c r="Y704" s="189" t="s">
        <v>1201</v>
      </c>
      <c r="Z704" s="247" t="s">
        <v>1201</v>
      </c>
    </row>
    <row r="705" spans="1:26" x14ac:dyDescent="0.3">
      <c r="A705" s="189">
        <v>214819</v>
      </c>
      <c r="B705" s="247" t="s">
        <v>2170</v>
      </c>
      <c r="C705" s="247" t="s">
        <v>2171</v>
      </c>
      <c r="D705" s="247" t="s">
        <v>376</v>
      </c>
      <c r="E705" s="247" t="s">
        <v>446</v>
      </c>
      <c r="F705" s="248">
        <v>31413</v>
      </c>
      <c r="G705" s="247" t="s">
        <v>422</v>
      </c>
      <c r="H705" s="247" t="s">
        <v>447</v>
      </c>
      <c r="I705" s="247" t="s">
        <v>575</v>
      </c>
      <c r="S705" s="247"/>
      <c r="T705" s="249"/>
      <c r="U705" s="247"/>
      <c r="X705" s="189" t="s">
        <v>1201</v>
      </c>
      <c r="Y705" s="189" t="s">
        <v>1201</v>
      </c>
      <c r="Z705" s="247" t="s">
        <v>1201</v>
      </c>
    </row>
    <row r="706" spans="1:26" x14ac:dyDescent="0.3">
      <c r="A706" s="189">
        <v>214820</v>
      </c>
      <c r="B706" s="247" t="s">
        <v>2172</v>
      </c>
      <c r="C706" s="247" t="s">
        <v>67</v>
      </c>
      <c r="D706" s="247" t="s">
        <v>257</v>
      </c>
      <c r="E706" s="247" t="s">
        <v>446</v>
      </c>
      <c r="F706" s="248">
        <v>35232</v>
      </c>
      <c r="G706" s="247" t="s">
        <v>984</v>
      </c>
      <c r="H706" s="247" t="s">
        <v>447</v>
      </c>
      <c r="I706" s="247" t="s">
        <v>575</v>
      </c>
      <c r="S706" s="247"/>
      <c r="T706" s="249"/>
      <c r="U706" s="247"/>
      <c r="X706" s="189" t="s">
        <v>1201</v>
      </c>
      <c r="Y706" s="189" t="s">
        <v>1201</v>
      </c>
      <c r="Z706" s="247" t="s">
        <v>1201</v>
      </c>
    </row>
    <row r="707" spans="1:26" x14ac:dyDescent="0.3">
      <c r="A707" s="189">
        <v>214821</v>
      </c>
      <c r="B707" s="247" t="s">
        <v>2173</v>
      </c>
      <c r="C707" s="247" t="s">
        <v>192</v>
      </c>
      <c r="D707" s="247" t="s">
        <v>337</v>
      </c>
      <c r="E707" s="247" t="s">
        <v>446</v>
      </c>
      <c r="F707" s="248">
        <v>32510</v>
      </c>
      <c r="G707" s="247" t="s">
        <v>422</v>
      </c>
      <c r="H707" s="247" t="s">
        <v>447</v>
      </c>
      <c r="I707" s="247" t="s">
        <v>575</v>
      </c>
      <c r="S707" s="247"/>
      <c r="T707" s="249"/>
      <c r="U707" s="247"/>
      <c r="W707" s="189" t="s">
        <v>1201</v>
      </c>
      <c r="X707" s="189" t="s">
        <v>1201</v>
      </c>
      <c r="Y707" s="189" t="s">
        <v>1201</v>
      </c>
      <c r="Z707" s="247" t="s">
        <v>1201</v>
      </c>
    </row>
    <row r="708" spans="1:26" x14ac:dyDescent="0.3">
      <c r="A708" s="189">
        <v>214822</v>
      </c>
      <c r="B708" s="247" t="s">
        <v>2174</v>
      </c>
      <c r="C708" s="247" t="s">
        <v>102</v>
      </c>
      <c r="D708" s="247" t="s">
        <v>313</v>
      </c>
      <c r="E708" s="247" t="s">
        <v>446</v>
      </c>
      <c r="F708" s="248">
        <v>30535</v>
      </c>
      <c r="G708" s="247" t="s">
        <v>434</v>
      </c>
      <c r="H708" s="247" t="s">
        <v>447</v>
      </c>
      <c r="I708" s="247" t="s">
        <v>575</v>
      </c>
      <c r="S708" s="247"/>
      <c r="T708" s="249"/>
      <c r="U708" s="247"/>
      <c r="X708" s="189" t="s">
        <v>1201</v>
      </c>
      <c r="Y708" s="189" t="s">
        <v>1201</v>
      </c>
      <c r="Z708" s="247" t="s">
        <v>1201</v>
      </c>
    </row>
    <row r="709" spans="1:26" x14ac:dyDescent="0.3">
      <c r="A709" s="189">
        <v>214823</v>
      </c>
      <c r="B709" s="247" t="s">
        <v>2175</v>
      </c>
      <c r="C709" s="247" t="s">
        <v>635</v>
      </c>
      <c r="D709" s="247" t="s">
        <v>278</v>
      </c>
      <c r="E709" s="247" t="s">
        <v>446</v>
      </c>
      <c r="F709" s="248">
        <v>31522</v>
      </c>
      <c r="G709" s="247" t="s">
        <v>436</v>
      </c>
      <c r="H709" s="247" t="s">
        <v>447</v>
      </c>
      <c r="I709" s="247" t="s">
        <v>575</v>
      </c>
      <c r="S709" s="247"/>
      <c r="T709" s="249"/>
      <c r="U709" s="247"/>
      <c r="X709" s="189" t="s">
        <v>1201</v>
      </c>
      <c r="Y709" s="189" t="s">
        <v>1201</v>
      </c>
      <c r="Z709" s="247" t="s">
        <v>1201</v>
      </c>
    </row>
    <row r="710" spans="1:26" x14ac:dyDescent="0.3">
      <c r="A710" s="189">
        <v>214825</v>
      </c>
      <c r="B710" s="247" t="s">
        <v>2176</v>
      </c>
      <c r="C710" s="247" t="s">
        <v>101</v>
      </c>
      <c r="D710" s="247" t="s">
        <v>2177</v>
      </c>
      <c r="E710" s="247" t="s">
        <v>446</v>
      </c>
      <c r="F710" s="248">
        <v>33613</v>
      </c>
      <c r="G710" s="247" t="s">
        <v>422</v>
      </c>
      <c r="H710" s="247" t="s">
        <v>447</v>
      </c>
      <c r="I710" s="247" t="s">
        <v>575</v>
      </c>
      <c r="S710" s="247"/>
      <c r="T710" s="249"/>
      <c r="U710" s="247"/>
      <c r="W710" s="189" t="s">
        <v>1201</v>
      </c>
      <c r="X710" s="189" t="s">
        <v>1201</v>
      </c>
      <c r="Y710" s="189" t="s">
        <v>1201</v>
      </c>
      <c r="Z710" s="247" t="s">
        <v>1201</v>
      </c>
    </row>
    <row r="711" spans="1:26" x14ac:dyDescent="0.3">
      <c r="A711" s="189">
        <v>214826</v>
      </c>
      <c r="B711" s="247" t="s">
        <v>2178</v>
      </c>
      <c r="C711" s="247" t="s">
        <v>120</v>
      </c>
      <c r="D711" s="247" t="s">
        <v>2179</v>
      </c>
      <c r="E711" s="247" t="s">
        <v>446</v>
      </c>
      <c r="F711" s="248">
        <v>33788</v>
      </c>
      <c r="G711" s="247" t="s">
        <v>422</v>
      </c>
      <c r="H711" s="247" t="s">
        <v>447</v>
      </c>
      <c r="I711" s="247" t="s">
        <v>575</v>
      </c>
      <c r="S711" s="247"/>
      <c r="T711" s="249"/>
      <c r="U711" s="247"/>
      <c r="W711" s="189" t="s">
        <v>1201</v>
      </c>
      <c r="X711" s="189" t="s">
        <v>1201</v>
      </c>
      <c r="Y711" s="189" t="s">
        <v>1201</v>
      </c>
      <c r="Z711" s="247" t="s">
        <v>1201</v>
      </c>
    </row>
    <row r="712" spans="1:26" x14ac:dyDescent="0.3">
      <c r="A712" s="189">
        <v>214830</v>
      </c>
      <c r="B712" s="247" t="s">
        <v>2180</v>
      </c>
      <c r="C712" s="247" t="s">
        <v>2181</v>
      </c>
      <c r="D712" s="247" t="s">
        <v>557</v>
      </c>
      <c r="E712" s="247" t="s">
        <v>446</v>
      </c>
      <c r="F712" s="248">
        <v>36361</v>
      </c>
      <c r="G712" s="247" t="s">
        <v>1013</v>
      </c>
      <c r="H712" s="247" t="s">
        <v>447</v>
      </c>
      <c r="I712" s="247" t="s">
        <v>575</v>
      </c>
      <c r="S712" s="247"/>
      <c r="T712" s="249"/>
      <c r="U712" s="247"/>
      <c r="Y712" s="189" t="s">
        <v>1201</v>
      </c>
      <c r="Z712" s="247" t="s">
        <v>1201</v>
      </c>
    </row>
    <row r="713" spans="1:26" x14ac:dyDescent="0.3">
      <c r="A713" s="189">
        <v>214831</v>
      </c>
      <c r="B713" s="247" t="s">
        <v>2182</v>
      </c>
      <c r="C713" s="247" t="s">
        <v>97</v>
      </c>
      <c r="D713" s="247" t="s">
        <v>356</v>
      </c>
      <c r="E713" s="247" t="s">
        <v>445</v>
      </c>
      <c r="F713" s="248">
        <v>27889</v>
      </c>
      <c r="G713" s="247" t="s">
        <v>441</v>
      </c>
      <c r="H713" s="247" t="s">
        <v>447</v>
      </c>
      <c r="I713" s="247" t="s">
        <v>575</v>
      </c>
      <c r="S713" s="247"/>
      <c r="T713" s="249"/>
      <c r="U713" s="247"/>
      <c r="W713" s="189" t="s">
        <v>1201</v>
      </c>
      <c r="X713" s="189" t="s">
        <v>1201</v>
      </c>
      <c r="Y713" s="189" t="s">
        <v>1201</v>
      </c>
      <c r="Z713" s="247" t="s">
        <v>1201</v>
      </c>
    </row>
    <row r="714" spans="1:26" x14ac:dyDescent="0.3">
      <c r="A714" s="189">
        <v>214833</v>
      </c>
      <c r="B714" s="247" t="s">
        <v>1360</v>
      </c>
      <c r="C714" s="247" t="s">
        <v>170</v>
      </c>
      <c r="D714" s="247" t="s">
        <v>334</v>
      </c>
      <c r="E714" s="247" t="s">
        <v>446</v>
      </c>
      <c r="F714" s="248">
        <v>34730</v>
      </c>
      <c r="G714" s="247" t="s">
        <v>1026</v>
      </c>
      <c r="H714" s="247" t="s">
        <v>447</v>
      </c>
      <c r="I714" s="247" t="s">
        <v>575</v>
      </c>
      <c r="S714" s="247"/>
      <c r="T714" s="249"/>
      <c r="U714" s="247"/>
      <c r="W714" s="189" t="s">
        <v>1201</v>
      </c>
      <c r="X714" s="189" t="s">
        <v>1201</v>
      </c>
      <c r="Y714" s="189" t="s">
        <v>1201</v>
      </c>
      <c r="Z714" s="247" t="s">
        <v>1201</v>
      </c>
    </row>
    <row r="715" spans="1:26" x14ac:dyDescent="0.3">
      <c r="A715" s="189">
        <v>214837</v>
      </c>
      <c r="B715" s="247" t="s">
        <v>2183</v>
      </c>
      <c r="C715" s="247" t="s">
        <v>158</v>
      </c>
      <c r="D715" s="247" t="s">
        <v>344</v>
      </c>
      <c r="E715" s="247" t="s">
        <v>446</v>
      </c>
      <c r="F715" s="248">
        <v>34870</v>
      </c>
      <c r="G715" s="247" t="s">
        <v>2184</v>
      </c>
      <c r="H715" s="247" t="s">
        <v>447</v>
      </c>
      <c r="I715" s="247" t="s">
        <v>575</v>
      </c>
      <c r="S715" s="247"/>
      <c r="T715" s="249"/>
      <c r="U715" s="247"/>
      <c r="W715" s="189" t="s">
        <v>1201</v>
      </c>
      <c r="X715" s="189" t="s">
        <v>1201</v>
      </c>
      <c r="Y715" s="189" t="s">
        <v>1201</v>
      </c>
      <c r="Z715" s="247" t="s">
        <v>1201</v>
      </c>
    </row>
    <row r="716" spans="1:26" x14ac:dyDescent="0.3">
      <c r="A716" s="189">
        <v>214838</v>
      </c>
      <c r="B716" s="247" t="s">
        <v>3219</v>
      </c>
      <c r="C716" s="247" t="s">
        <v>147</v>
      </c>
      <c r="D716" s="247" t="s">
        <v>764</v>
      </c>
      <c r="E716" s="247" t="s">
        <v>446</v>
      </c>
      <c r="F716" s="248">
        <v>32509</v>
      </c>
      <c r="G716" s="247" t="s">
        <v>422</v>
      </c>
      <c r="H716" s="247" t="s">
        <v>447</v>
      </c>
      <c r="I716" s="247" t="s">
        <v>575</v>
      </c>
      <c r="S716" s="247"/>
      <c r="T716" s="249"/>
      <c r="U716" s="247"/>
      <c r="Z716" s="247" t="s">
        <v>1201</v>
      </c>
    </row>
    <row r="717" spans="1:26" x14ac:dyDescent="0.3">
      <c r="A717" s="189">
        <v>214839</v>
      </c>
      <c r="B717" s="247" t="s">
        <v>2185</v>
      </c>
      <c r="C717" s="247" t="s">
        <v>534</v>
      </c>
      <c r="D717" s="247" t="s">
        <v>615</v>
      </c>
      <c r="E717" s="247" t="s">
        <v>446</v>
      </c>
      <c r="F717" s="248">
        <v>33943</v>
      </c>
      <c r="G717" s="247" t="s">
        <v>451</v>
      </c>
      <c r="H717" s="247" t="s">
        <v>447</v>
      </c>
      <c r="I717" s="247" t="s">
        <v>575</v>
      </c>
      <c r="S717" s="247"/>
      <c r="T717" s="249"/>
      <c r="U717" s="247"/>
      <c r="Y717" s="189" t="s">
        <v>1201</v>
      </c>
      <c r="Z717" s="247" t="s">
        <v>1201</v>
      </c>
    </row>
    <row r="718" spans="1:26" x14ac:dyDescent="0.3">
      <c r="A718" s="189">
        <v>214841</v>
      </c>
      <c r="B718" s="247" t="s">
        <v>859</v>
      </c>
      <c r="C718" s="247" t="s">
        <v>598</v>
      </c>
      <c r="D718" s="247" t="s">
        <v>2186</v>
      </c>
      <c r="E718" s="247" t="s">
        <v>446</v>
      </c>
      <c r="F718" s="248">
        <v>33298</v>
      </c>
      <c r="G718" s="247" t="s">
        <v>2187</v>
      </c>
      <c r="H718" s="247" t="s">
        <v>447</v>
      </c>
      <c r="I718" s="247" t="s">
        <v>575</v>
      </c>
      <c r="S718" s="247"/>
      <c r="T718" s="249"/>
      <c r="U718" s="247"/>
      <c r="Y718" s="189" t="s">
        <v>1201</v>
      </c>
      <c r="Z718" s="247" t="s">
        <v>1201</v>
      </c>
    </row>
    <row r="719" spans="1:26" x14ac:dyDescent="0.3">
      <c r="A719" s="189">
        <v>214843</v>
      </c>
      <c r="B719" s="247" t="s">
        <v>2188</v>
      </c>
      <c r="C719" s="247" t="s">
        <v>197</v>
      </c>
      <c r="D719" s="247" t="s">
        <v>2189</v>
      </c>
      <c r="E719" s="247" t="s">
        <v>446</v>
      </c>
      <c r="F719" s="248">
        <v>35198</v>
      </c>
      <c r="G719" s="247" t="s">
        <v>984</v>
      </c>
      <c r="H719" s="247" t="s">
        <v>447</v>
      </c>
      <c r="I719" s="247" t="s">
        <v>575</v>
      </c>
      <c r="S719" s="247"/>
      <c r="T719" s="249"/>
      <c r="U719" s="247"/>
      <c r="W719" s="189" t="s">
        <v>1201</v>
      </c>
      <c r="X719" s="189" t="s">
        <v>1201</v>
      </c>
      <c r="Y719" s="189" t="s">
        <v>1201</v>
      </c>
      <c r="Z719" s="247" t="s">
        <v>1201</v>
      </c>
    </row>
    <row r="720" spans="1:26" x14ac:dyDescent="0.3">
      <c r="A720" s="189">
        <v>214845</v>
      </c>
      <c r="B720" s="247" t="s">
        <v>2190</v>
      </c>
      <c r="C720" s="247" t="s">
        <v>137</v>
      </c>
      <c r="D720" s="247" t="s">
        <v>269</v>
      </c>
      <c r="E720" s="247" t="s">
        <v>446</v>
      </c>
      <c r="F720" s="248">
        <v>35796</v>
      </c>
      <c r="G720" s="247" t="s">
        <v>988</v>
      </c>
      <c r="H720" s="247" t="s">
        <v>447</v>
      </c>
      <c r="I720" s="247" t="s">
        <v>575</v>
      </c>
      <c r="S720" s="247"/>
      <c r="T720" s="249"/>
      <c r="U720" s="247"/>
      <c r="W720" s="189" t="s">
        <v>1201</v>
      </c>
      <c r="X720" s="189" t="s">
        <v>1201</v>
      </c>
      <c r="Y720" s="189" t="s">
        <v>1201</v>
      </c>
      <c r="Z720" s="247" t="s">
        <v>1201</v>
      </c>
    </row>
    <row r="721" spans="1:26" x14ac:dyDescent="0.3">
      <c r="A721" s="189">
        <v>214846</v>
      </c>
      <c r="B721" s="247" t="s">
        <v>2191</v>
      </c>
      <c r="C721" s="247" t="s">
        <v>2192</v>
      </c>
      <c r="D721" s="247" t="s">
        <v>2193</v>
      </c>
      <c r="E721" s="247" t="s">
        <v>446</v>
      </c>
      <c r="F721" s="248">
        <v>35207</v>
      </c>
      <c r="G721" s="247" t="s">
        <v>422</v>
      </c>
      <c r="H721" s="247" t="s">
        <v>447</v>
      </c>
      <c r="I721" s="247" t="s">
        <v>575</v>
      </c>
      <c r="S721" s="247"/>
      <c r="T721" s="249"/>
      <c r="U721" s="247"/>
      <c r="W721" s="189" t="s">
        <v>1201</v>
      </c>
      <c r="X721" s="189" t="s">
        <v>1201</v>
      </c>
      <c r="Y721" s="189" t="s">
        <v>1201</v>
      </c>
      <c r="Z721" s="247" t="s">
        <v>1201</v>
      </c>
    </row>
    <row r="722" spans="1:26" x14ac:dyDescent="0.3">
      <c r="A722" s="189">
        <v>214850</v>
      </c>
      <c r="B722" s="247" t="s">
        <v>2194</v>
      </c>
      <c r="C722" s="247" t="s">
        <v>124</v>
      </c>
      <c r="D722" s="247" t="s">
        <v>280</v>
      </c>
      <c r="E722" s="247" t="s">
        <v>446</v>
      </c>
      <c r="F722" s="248">
        <v>35674</v>
      </c>
      <c r="G722" s="247" t="s">
        <v>1066</v>
      </c>
      <c r="H722" s="247" t="s">
        <v>447</v>
      </c>
      <c r="I722" s="247" t="s">
        <v>575</v>
      </c>
      <c r="S722" s="247"/>
      <c r="T722" s="249"/>
      <c r="U722" s="247"/>
      <c r="W722" s="189" t="s">
        <v>1201</v>
      </c>
      <c r="Y722" s="189" t="s">
        <v>1201</v>
      </c>
      <c r="Z722" s="247" t="s">
        <v>1201</v>
      </c>
    </row>
    <row r="723" spans="1:26" x14ac:dyDescent="0.3">
      <c r="A723" s="189">
        <v>214851</v>
      </c>
      <c r="B723" s="247" t="s">
        <v>2195</v>
      </c>
      <c r="C723" s="247" t="s">
        <v>106</v>
      </c>
      <c r="D723" s="247" t="s">
        <v>290</v>
      </c>
      <c r="E723" s="247" t="s">
        <v>446</v>
      </c>
      <c r="F723" s="248">
        <v>34623</v>
      </c>
      <c r="G723" s="247" t="s">
        <v>2196</v>
      </c>
      <c r="H723" s="247" t="s">
        <v>447</v>
      </c>
      <c r="I723" s="247" t="s">
        <v>575</v>
      </c>
      <c r="S723" s="247"/>
      <c r="T723" s="249"/>
      <c r="U723" s="247"/>
      <c r="W723" s="189" t="s">
        <v>1201</v>
      </c>
      <c r="X723" s="189" t="s">
        <v>1201</v>
      </c>
      <c r="Y723" s="189" t="s">
        <v>1201</v>
      </c>
      <c r="Z723" s="247" t="s">
        <v>1201</v>
      </c>
    </row>
    <row r="724" spans="1:26" x14ac:dyDescent="0.3">
      <c r="A724" s="189">
        <v>214852</v>
      </c>
      <c r="B724" s="247" t="s">
        <v>2197</v>
      </c>
      <c r="C724" s="247" t="s">
        <v>118</v>
      </c>
      <c r="D724" s="247" t="s">
        <v>816</v>
      </c>
      <c r="E724" s="247" t="s">
        <v>446</v>
      </c>
      <c r="F724" s="248">
        <v>32615</v>
      </c>
      <c r="G724" s="247" t="s">
        <v>422</v>
      </c>
      <c r="H724" s="247" t="s">
        <v>447</v>
      </c>
      <c r="I724" s="247" t="s">
        <v>575</v>
      </c>
      <c r="S724" s="247"/>
      <c r="T724" s="249"/>
      <c r="U724" s="247"/>
      <c r="W724" s="189" t="s">
        <v>1201</v>
      </c>
      <c r="X724" s="189" t="s">
        <v>1201</v>
      </c>
      <c r="Y724" s="189" t="s">
        <v>1201</v>
      </c>
      <c r="Z724" s="247" t="s">
        <v>1201</v>
      </c>
    </row>
    <row r="725" spans="1:26" x14ac:dyDescent="0.3">
      <c r="A725" s="189">
        <v>214853</v>
      </c>
      <c r="B725" s="247" t="s">
        <v>2198</v>
      </c>
      <c r="C725" s="247" t="s">
        <v>625</v>
      </c>
      <c r="D725" s="247" t="s">
        <v>626</v>
      </c>
      <c r="E725" s="247" t="s">
        <v>446</v>
      </c>
      <c r="F725" s="248">
        <v>33248</v>
      </c>
      <c r="G725" s="247" t="s">
        <v>443</v>
      </c>
      <c r="H725" s="247" t="s">
        <v>447</v>
      </c>
      <c r="I725" s="247" t="s">
        <v>575</v>
      </c>
      <c r="S725" s="247"/>
      <c r="T725" s="249"/>
      <c r="U725" s="247"/>
      <c r="W725" s="189" t="s">
        <v>1201</v>
      </c>
      <c r="X725" s="189" t="s">
        <v>1201</v>
      </c>
      <c r="Y725" s="189" t="s">
        <v>1201</v>
      </c>
      <c r="Z725" s="247" t="s">
        <v>1201</v>
      </c>
    </row>
    <row r="726" spans="1:26" x14ac:dyDescent="0.3">
      <c r="A726" s="189">
        <v>214857</v>
      </c>
      <c r="B726" s="247" t="s">
        <v>2199</v>
      </c>
      <c r="C726" s="247" t="s">
        <v>719</v>
      </c>
      <c r="D726" s="247" t="s">
        <v>312</v>
      </c>
      <c r="E726" s="247" t="s">
        <v>446</v>
      </c>
      <c r="F726" s="248">
        <v>35065</v>
      </c>
      <c r="G726" s="247" t="s">
        <v>443</v>
      </c>
      <c r="H726" s="247" t="s">
        <v>447</v>
      </c>
      <c r="I726" s="247" t="s">
        <v>575</v>
      </c>
      <c r="S726" s="247"/>
      <c r="T726" s="249"/>
      <c r="U726" s="247"/>
      <c r="Y726" s="189" t="s">
        <v>1201</v>
      </c>
      <c r="Z726" s="247" t="s">
        <v>1201</v>
      </c>
    </row>
    <row r="727" spans="1:26" x14ac:dyDescent="0.3">
      <c r="A727" s="189">
        <v>214858</v>
      </c>
      <c r="B727" s="247" t="s">
        <v>2200</v>
      </c>
      <c r="C727" s="247" t="s">
        <v>120</v>
      </c>
      <c r="D727" s="247" t="s">
        <v>2201</v>
      </c>
      <c r="E727" s="247" t="s">
        <v>446</v>
      </c>
      <c r="F727" s="248">
        <v>33084</v>
      </c>
      <c r="G727" s="247" t="s">
        <v>2202</v>
      </c>
      <c r="H727" s="247" t="s">
        <v>447</v>
      </c>
      <c r="I727" s="247" t="s">
        <v>575</v>
      </c>
      <c r="S727" s="247"/>
      <c r="T727" s="249"/>
      <c r="U727" s="247"/>
      <c r="W727" s="189" t="s">
        <v>1201</v>
      </c>
      <c r="X727" s="189" t="s">
        <v>1201</v>
      </c>
      <c r="Y727" s="189" t="s">
        <v>1201</v>
      </c>
      <c r="Z727" s="247" t="s">
        <v>1201</v>
      </c>
    </row>
    <row r="728" spans="1:26" x14ac:dyDescent="0.3">
      <c r="A728" s="189">
        <v>214862</v>
      </c>
      <c r="B728" s="247" t="s">
        <v>2203</v>
      </c>
      <c r="C728" s="247" t="s">
        <v>101</v>
      </c>
      <c r="D728" s="247" t="s">
        <v>377</v>
      </c>
      <c r="E728" s="247" t="s">
        <v>445</v>
      </c>
      <c r="F728" s="248">
        <v>29336</v>
      </c>
      <c r="G728" s="247" t="s">
        <v>2204</v>
      </c>
      <c r="H728" s="247" t="s">
        <v>447</v>
      </c>
      <c r="I728" s="247" t="s">
        <v>575</v>
      </c>
      <c r="S728" s="247"/>
      <c r="T728" s="249"/>
      <c r="U728" s="247"/>
      <c r="W728" s="189" t="s">
        <v>1201</v>
      </c>
      <c r="X728" s="189" t="s">
        <v>1201</v>
      </c>
      <c r="Y728" s="189" t="s">
        <v>1201</v>
      </c>
      <c r="Z728" s="247" t="s">
        <v>1201</v>
      </c>
    </row>
    <row r="729" spans="1:26" x14ac:dyDescent="0.3">
      <c r="A729" s="189">
        <v>214863</v>
      </c>
      <c r="B729" s="247" t="s">
        <v>2205</v>
      </c>
      <c r="C729" s="247" t="s">
        <v>110</v>
      </c>
      <c r="D729" s="247" t="s">
        <v>287</v>
      </c>
      <c r="E729" s="247" t="s">
        <v>445</v>
      </c>
      <c r="F729" s="248">
        <v>35877</v>
      </c>
      <c r="G729" s="247" t="s">
        <v>1069</v>
      </c>
      <c r="H729" s="247" t="s">
        <v>447</v>
      </c>
      <c r="I729" s="247" t="s">
        <v>575</v>
      </c>
      <c r="S729" s="247"/>
      <c r="T729" s="249"/>
      <c r="U729" s="247"/>
      <c r="X729" s="189" t="s">
        <v>1201</v>
      </c>
      <c r="Y729" s="189" t="s">
        <v>1201</v>
      </c>
      <c r="Z729" s="247" t="s">
        <v>1201</v>
      </c>
    </row>
    <row r="730" spans="1:26" x14ac:dyDescent="0.3">
      <c r="A730" s="189">
        <v>214864</v>
      </c>
      <c r="B730" s="247" t="s">
        <v>2206</v>
      </c>
      <c r="C730" s="247" t="s">
        <v>2207</v>
      </c>
      <c r="D730" s="247" t="s">
        <v>265</v>
      </c>
      <c r="E730" s="247" t="s">
        <v>445</v>
      </c>
      <c r="F730" s="248">
        <v>33848</v>
      </c>
      <c r="G730" s="247" t="s">
        <v>444</v>
      </c>
      <c r="H730" s="247" t="s">
        <v>447</v>
      </c>
      <c r="I730" s="247" t="s">
        <v>575</v>
      </c>
      <c r="S730" s="247"/>
      <c r="T730" s="249"/>
      <c r="U730" s="247"/>
      <c r="W730" s="189" t="s">
        <v>1201</v>
      </c>
      <c r="X730" s="189" t="s">
        <v>1201</v>
      </c>
      <c r="Y730" s="189" t="s">
        <v>1201</v>
      </c>
      <c r="Z730" s="247" t="s">
        <v>1201</v>
      </c>
    </row>
    <row r="731" spans="1:26" x14ac:dyDescent="0.3">
      <c r="A731" s="189">
        <v>214866</v>
      </c>
      <c r="B731" s="247" t="s">
        <v>2208</v>
      </c>
      <c r="C731" s="247" t="s">
        <v>133</v>
      </c>
      <c r="D731" s="247" t="s">
        <v>622</v>
      </c>
      <c r="E731" s="247" t="s">
        <v>445</v>
      </c>
      <c r="F731" s="248">
        <v>35236</v>
      </c>
      <c r="G731" s="247" t="s">
        <v>451</v>
      </c>
      <c r="H731" s="247" t="s">
        <v>447</v>
      </c>
      <c r="I731" s="247" t="s">
        <v>575</v>
      </c>
      <c r="S731" s="247"/>
      <c r="T731" s="249"/>
      <c r="U731" s="247"/>
      <c r="W731" s="189" t="s">
        <v>1201</v>
      </c>
      <c r="X731" s="189" t="s">
        <v>1201</v>
      </c>
      <c r="Y731" s="189" t="s">
        <v>1201</v>
      </c>
      <c r="Z731" s="247" t="s">
        <v>1201</v>
      </c>
    </row>
    <row r="732" spans="1:26" x14ac:dyDescent="0.3">
      <c r="A732" s="189">
        <v>214867</v>
      </c>
      <c r="B732" s="247" t="s">
        <v>2209</v>
      </c>
      <c r="C732" s="247" t="s">
        <v>106</v>
      </c>
      <c r="D732" s="247" t="s">
        <v>295</v>
      </c>
      <c r="E732" s="247" t="s">
        <v>446</v>
      </c>
      <c r="F732" s="248">
        <v>26054</v>
      </c>
      <c r="G732" s="247" t="s">
        <v>983</v>
      </c>
      <c r="H732" s="247" t="s">
        <v>447</v>
      </c>
      <c r="I732" s="247" t="s">
        <v>575</v>
      </c>
      <c r="S732" s="247"/>
      <c r="T732" s="249"/>
      <c r="U732" s="247"/>
      <c r="W732" s="189" t="s">
        <v>1201</v>
      </c>
      <c r="X732" s="189" t="s">
        <v>1201</v>
      </c>
      <c r="Y732" s="189" t="s">
        <v>1201</v>
      </c>
      <c r="Z732" s="247" t="s">
        <v>1201</v>
      </c>
    </row>
    <row r="733" spans="1:26" x14ac:dyDescent="0.3">
      <c r="A733" s="189">
        <v>214868</v>
      </c>
      <c r="B733" s="247" t="s">
        <v>2210</v>
      </c>
      <c r="C733" s="247" t="s">
        <v>75</v>
      </c>
      <c r="D733" s="247" t="s">
        <v>328</v>
      </c>
      <c r="E733" s="247" t="s">
        <v>445</v>
      </c>
      <c r="F733" s="248">
        <v>36175</v>
      </c>
      <c r="G733" s="247" t="s">
        <v>439</v>
      </c>
      <c r="H733" s="247" t="s">
        <v>447</v>
      </c>
      <c r="I733" s="247" t="s">
        <v>575</v>
      </c>
      <c r="S733" s="247"/>
      <c r="T733" s="249"/>
      <c r="U733" s="247"/>
      <c r="X733" s="189" t="s">
        <v>1201</v>
      </c>
      <c r="Y733" s="189" t="s">
        <v>1201</v>
      </c>
      <c r="Z733" s="247" t="s">
        <v>1201</v>
      </c>
    </row>
    <row r="734" spans="1:26" x14ac:dyDescent="0.3">
      <c r="A734" s="189">
        <v>214870</v>
      </c>
      <c r="B734" s="247" t="s">
        <v>1217</v>
      </c>
      <c r="C734" s="247" t="s">
        <v>185</v>
      </c>
      <c r="D734" s="247" t="s">
        <v>259</v>
      </c>
      <c r="E734" s="247" t="s">
        <v>446</v>
      </c>
      <c r="F734" s="248">
        <v>36161</v>
      </c>
      <c r="G734" s="247" t="s">
        <v>439</v>
      </c>
      <c r="H734" s="247" t="s">
        <v>447</v>
      </c>
      <c r="I734" s="247" t="s">
        <v>575</v>
      </c>
      <c r="S734" s="247">
        <v>783</v>
      </c>
      <c r="T734" s="249">
        <v>44418</v>
      </c>
      <c r="U734" s="247">
        <v>15000</v>
      </c>
      <c r="Z734" s="247"/>
    </row>
    <row r="735" spans="1:26" x14ac:dyDescent="0.3">
      <c r="A735" s="189">
        <v>214875</v>
      </c>
      <c r="B735" s="247" t="s">
        <v>2211</v>
      </c>
      <c r="C735" s="247" t="s">
        <v>829</v>
      </c>
      <c r="D735" s="247" t="s">
        <v>332</v>
      </c>
      <c r="E735" s="247" t="s">
        <v>445</v>
      </c>
      <c r="F735" s="248">
        <v>34818</v>
      </c>
      <c r="G735" s="247" t="s">
        <v>422</v>
      </c>
      <c r="H735" s="247" t="s">
        <v>447</v>
      </c>
      <c r="I735" s="247" t="s">
        <v>575</v>
      </c>
      <c r="S735" s="247"/>
      <c r="T735" s="249"/>
      <c r="U735" s="247"/>
      <c r="W735" s="189" t="s">
        <v>1201</v>
      </c>
      <c r="X735" s="189" t="s">
        <v>1201</v>
      </c>
      <c r="Y735" s="189" t="s">
        <v>1201</v>
      </c>
      <c r="Z735" s="247" t="s">
        <v>1201</v>
      </c>
    </row>
    <row r="736" spans="1:26" x14ac:dyDescent="0.3">
      <c r="A736" s="189">
        <v>214876</v>
      </c>
      <c r="B736" s="247" t="s">
        <v>2212</v>
      </c>
      <c r="C736" s="247" t="s">
        <v>124</v>
      </c>
      <c r="D736" s="247" t="s">
        <v>275</v>
      </c>
      <c r="E736" s="247" t="s">
        <v>445</v>
      </c>
      <c r="F736" s="248">
        <v>35855</v>
      </c>
      <c r="G736" s="247" t="s">
        <v>1071</v>
      </c>
      <c r="H736" s="247" t="s">
        <v>447</v>
      </c>
      <c r="I736" s="247" t="s">
        <v>575</v>
      </c>
      <c r="S736" s="247"/>
      <c r="T736" s="249"/>
      <c r="U736" s="247"/>
      <c r="X736" s="189" t="s">
        <v>1201</v>
      </c>
      <c r="Y736" s="189" t="s">
        <v>1201</v>
      </c>
      <c r="Z736" s="247" t="s">
        <v>1201</v>
      </c>
    </row>
    <row r="737" spans="1:26" x14ac:dyDescent="0.3">
      <c r="A737" s="189">
        <v>214878</v>
      </c>
      <c r="B737" s="247" t="s">
        <v>2213</v>
      </c>
      <c r="C737" s="247" t="s">
        <v>2214</v>
      </c>
      <c r="D737" s="247" t="s">
        <v>656</v>
      </c>
      <c r="E737" s="247" t="s">
        <v>445</v>
      </c>
      <c r="F737" s="248">
        <v>35639</v>
      </c>
      <c r="G737" s="247" t="s">
        <v>432</v>
      </c>
      <c r="H737" s="247" t="s">
        <v>447</v>
      </c>
      <c r="I737" s="247" t="s">
        <v>575</v>
      </c>
      <c r="S737" s="247"/>
      <c r="T737" s="249"/>
      <c r="U737" s="247"/>
      <c r="W737" s="189" t="s">
        <v>1201</v>
      </c>
      <c r="X737" s="189" t="s">
        <v>1201</v>
      </c>
      <c r="Y737" s="189" t="s">
        <v>1201</v>
      </c>
      <c r="Z737" s="247" t="s">
        <v>1201</v>
      </c>
    </row>
    <row r="738" spans="1:26" x14ac:dyDescent="0.3">
      <c r="A738" s="189">
        <v>214879</v>
      </c>
      <c r="B738" s="247" t="s">
        <v>2215</v>
      </c>
      <c r="C738" s="247" t="s">
        <v>71</v>
      </c>
      <c r="D738" s="247" t="s">
        <v>252</v>
      </c>
      <c r="E738" s="247" t="s">
        <v>446</v>
      </c>
      <c r="F738" s="248">
        <v>35807</v>
      </c>
      <c r="G738" s="247" t="s">
        <v>2216</v>
      </c>
      <c r="H738" s="247" t="s">
        <v>447</v>
      </c>
      <c r="I738" s="247" t="s">
        <v>575</v>
      </c>
      <c r="S738" s="247"/>
      <c r="T738" s="249"/>
      <c r="U738" s="247"/>
      <c r="W738" s="189" t="s">
        <v>1201</v>
      </c>
      <c r="X738" s="189" t="s">
        <v>1201</v>
      </c>
      <c r="Y738" s="189" t="s">
        <v>1201</v>
      </c>
      <c r="Z738" s="247" t="s">
        <v>1201</v>
      </c>
    </row>
    <row r="739" spans="1:26" x14ac:dyDescent="0.3">
      <c r="A739" s="189">
        <v>214884</v>
      </c>
      <c r="B739" s="247" t="s">
        <v>2217</v>
      </c>
      <c r="C739" s="247" t="s">
        <v>677</v>
      </c>
      <c r="D739" s="247" t="s">
        <v>2218</v>
      </c>
      <c r="E739" s="247" t="s">
        <v>446</v>
      </c>
      <c r="F739" s="248">
        <v>33970</v>
      </c>
      <c r="G739" s="247" t="s">
        <v>1017</v>
      </c>
      <c r="H739" s="247" t="s">
        <v>447</v>
      </c>
      <c r="I739" s="247" t="s">
        <v>575</v>
      </c>
      <c r="S739" s="247"/>
      <c r="T739" s="249"/>
      <c r="U739" s="247"/>
      <c r="X739" s="189" t="s">
        <v>1201</v>
      </c>
      <c r="Y739" s="189" t="s">
        <v>1201</v>
      </c>
      <c r="Z739" s="247" t="s">
        <v>1201</v>
      </c>
    </row>
    <row r="740" spans="1:26" x14ac:dyDescent="0.3">
      <c r="A740" s="189">
        <v>214885</v>
      </c>
      <c r="B740" s="247" t="s">
        <v>3220</v>
      </c>
      <c r="C740" s="247" t="s">
        <v>182</v>
      </c>
      <c r="D740" s="247" t="s">
        <v>409</v>
      </c>
      <c r="E740" s="247" t="s">
        <v>446</v>
      </c>
      <c r="F740" s="248">
        <v>24491</v>
      </c>
      <c r="G740" s="247" t="s">
        <v>431</v>
      </c>
      <c r="H740" s="247" t="s">
        <v>447</v>
      </c>
      <c r="I740" s="247" t="s">
        <v>575</v>
      </c>
      <c r="S740" s="247"/>
      <c r="T740" s="249"/>
      <c r="U740" s="247"/>
      <c r="Z740" s="247" t="s">
        <v>1201</v>
      </c>
    </row>
    <row r="741" spans="1:26" x14ac:dyDescent="0.3">
      <c r="A741" s="189">
        <v>214887</v>
      </c>
      <c r="B741" s="247" t="s">
        <v>2219</v>
      </c>
      <c r="C741" s="247" t="s">
        <v>2220</v>
      </c>
      <c r="D741" s="247" t="s">
        <v>367</v>
      </c>
      <c r="E741" s="247" t="s">
        <v>446</v>
      </c>
      <c r="F741" s="248">
        <v>35627</v>
      </c>
      <c r="G741" s="247" t="s">
        <v>422</v>
      </c>
      <c r="H741" s="247" t="s">
        <v>447</v>
      </c>
      <c r="I741" s="247" t="s">
        <v>575</v>
      </c>
      <c r="S741" s="247"/>
      <c r="T741" s="249"/>
      <c r="U741" s="247"/>
      <c r="Y741" s="189" t="s">
        <v>1201</v>
      </c>
      <c r="Z741" s="247" t="s">
        <v>1201</v>
      </c>
    </row>
    <row r="742" spans="1:26" x14ac:dyDescent="0.3">
      <c r="A742" s="189">
        <v>214890</v>
      </c>
      <c r="B742" s="247" t="s">
        <v>2221</v>
      </c>
      <c r="C742" s="247" t="s">
        <v>129</v>
      </c>
      <c r="D742" s="247" t="s">
        <v>324</v>
      </c>
      <c r="E742" s="247" t="s">
        <v>446</v>
      </c>
      <c r="F742" s="248">
        <v>33181</v>
      </c>
      <c r="G742" s="247" t="s">
        <v>968</v>
      </c>
      <c r="H742" s="247" t="s">
        <v>447</v>
      </c>
      <c r="I742" s="247" t="s">
        <v>575</v>
      </c>
      <c r="S742" s="247"/>
      <c r="T742" s="249"/>
      <c r="U742" s="247"/>
      <c r="W742" s="189" t="s">
        <v>1201</v>
      </c>
      <c r="X742" s="189" t="s">
        <v>1201</v>
      </c>
      <c r="Y742" s="189" t="s">
        <v>1201</v>
      </c>
      <c r="Z742" s="247" t="s">
        <v>1201</v>
      </c>
    </row>
    <row r="743" spans="1:26" x14ac:dyDescent="0.3">
      <c r="A743" s="189">
        <v>214894</v>
      </c>
      <c r="B743" s="247" t="s">
        <v>2222</v>
      </c>
      <c r="C743" s="247" t="s">
        <v>2223</v>
      </c>
      <c r="D743" s="247" t="s">
        <v>328</v>
      </c>
      <c r="E743" s="247" t="s">
        <v>446</v>
      </c>
      <c r="F743" s="248">
        <v>29601</v>
      </c>
      <c r="G743" s="247" t="s">
        <v>434</v>
      </c>
      <c r="H743" s="247" t="s">
        <v>447</v>
      </c>
      <c r="I743" s="247" t="s">
        <v>575</v>
      </c>
      <c r="S743" s="247"/>
      <c r="T743" s="249"/>
      <c r="U743" s="247"/>
      <c r="Y743" s="189" t="s">
        <v>1201</v>
      </c>
      <c r="Z743" s="247" t="s">
        <v>1201</v>
      </c>
    </row>
    <row r="744" spans="1:26" x14ac:dyDescent="0.3">
      <c r="A744" s="189">
        <v>214899</v>
      </c>
      <c r="B744" s="247" t="s">
        <v>2224</v>
      </c>
      <c r="C744" s="247" t="s">
        <v>75</v>
      </c>
      <c r="D744" s="247" t="s">
        <v>279</v>
      </c>
      <c r="E744" s="247" t="s">
        <v>446</v>
      </c>
      <c r="F744" s="248">
        <v>35928</v>
      </c>
      <c r="G744" s="247" t="s">
        <v>422</v>
      </c>
      <c r="H744" s="247" t="s">
        <v>447</v>
      </c>
      <c r="I744" s="247" t="s">
        <v>575</v>
      </c>
      <c r="S744" s="247"/>
      <c r="T744" s="249"/>
      <c r="U744" s="247"/>
      <c r="W744" s="189" t="s">
        <v>1201</v>
      </c>
      <c r="X744" s="189" t="s">
        <v>1201</v>
      </c>
      <c r="Y744" s="189" t="s">
        <v>1201</v>
      </c>
      <c r="Z744" s="247" t="s">
        <v>1201</v>
      </c>
    </row>
    <row r="745" spans="1:26" x14ac:dyDescent="0.3">
      <c r="A745" s="189">
        <v>214904</v>
      </c>
      <c r="B745" s="247" t="s">
        <v>2225</v>
      </c>
      <c r="C745" s="247" t="s">
        <v>205</v>
      </c>
      <c r="D745" s="247" t="s">
        <v>604</v>
      </c>
      <c r="E745" s="247" t="s">
        <v>446</v>
      </c>
      <c r="F745" s="248">
        <v>33903</v>
      </c>
      <c r="G745" s="247" t="s">
        <v>422</v>
      </c>
      <c r="H745" s="247" t="s">
        <v>447</v>
      </c>
      <c r="I745" s="247" t="s">
        <v>575</v>
      </c>
      <c r="S745" s="247"/>
      <c r="T745" s="249"/>
      <c r="U745" s="247"/>
      <c r="W745" s="189" t="s">
        <v>1201</v>
      </c>
      <c r="X745" s="189" t="s">
        <v>1201</v>
      </c>
      <c r="Y745" s="189" t="s">
        <v>1201</v>
      </c>
      <c r="Z745" s="247" t="s">
        <v>1201</v>
      </c>
    </row>
    <row r="746" spans="1:26" x14ac:dyDescent="0.3">
      <c r="A746" s="189">
        <v>214906</v>
      </c>
      <c r="B746" s="247" t="s">
        <v>2226</v>
      </c>
      <c r="C746" s="247" t="s">
        <v>105</v>
      </c>
      <c r="D746" s="247" t="s">
        <v>314</v>
      </c>
      <c r="E746" s="247" t="s">
        <v>446</v>
      </c>
      <c r="F746" s="248">
        <v>28074</v>
      </c>
      <c r="G746" s="247" t="s">
        <v>422</v>
      </c>
      <c r="H746" s="247" t="s">
        <v>447</v>
      </c>
      <c r="I746" s="247" t="s">
        <v>575</v>
      </c>
      <c r="S746" s="247"/>
      <c r="T746" s="249"/>
      <c r="U746" s="247"/>
      <c r="W746" s="189" t="s">
        <v>1201</v>
      </c>
      <c r="X746" s="189" t="s">
        <v>1201</v>
      </c>
      <c r="Y746" s="189" t="s">
        <v>1201</v>
      </c>
      <c r="Z746" s="247" t="s">
        <v>1201</v>
      </c>
    </row>
    <row r="747" spans="1:26" x14ac:dyDescent="0.3">
      <c r="A747" s="189">
        <v>214908</v>
      </c>
      <c r="B747" s="247" t="s">
        <v>2227</v>
      </c>
      <c r="C747" s="247" t="s">
        <v>601</v>
      </c>
      <c r="D747" s="247" t="s">
        <v>602</v>
      </c>
      <c r="E747" s="247" t="s">
        <v>446</v>
      </c>
      <c r="F747" s="248">
        <v>29886</v>
      </c>
      <c r="G747" s="247" t="s">
        <v>439</v>
      </c>
      <c r="H747" s="247" t="s">
        <v>447</v>
      </c>
      <c r="I747" s="247" t="s">
        <v>575</v>
      </c>
      <c r="S747" s="247"/>
      <c r="T747" s="249"/>
      <c r="U747" s="247"/>
      <c r="W747" s="189" t="s">
        <v>1201</v>
      </c>
      <c r="X747" s="189" t="s">
        <v>1201</v>
      </c>
      <c r="Y747" s="189" t="s">
        <v>1201</v>
      </c>
      <c r="Z747" s="247" t="s">
        <v>1201</v>
      </c>
    </row>
    <row r="748" spans="1:26" x14ac:dyDescent="0.3">
      <c r="A748" s="189">
        <v>214911</v>
      </c>
      <c r="B748" s="247" t="s">
        <v>2228</v>
      </c>
      <c r="C748" s="247" t="s">
        <v>2229</v>
      </c>
      <c r="D748" s="247" t="s">
        <v>299</v>
      </c>
      <c r="E748" s="247" t="s">
        <v>446</v>
      </c>
      <c r="F748" s="248">
        <v>30682</v>
      </c>
      <c r="G748" s="247" t="s">
        <v>422</v>
      </c>
      <c r="H748" s="247" t="s">
        <v>447</v>
      </c>
      <c r="I748" s="247" t="s">
        <v>575</v>
      </c>
      <c r="S748" s="247"/>
      <c r="T748" s="249"/>
      <c r="U748" s="247"/>
      <c r="Y748" s="189" t="s">
        <v>1201</v>
      </c>
      <c r="Z748" s="247" t="s">
        <v>1201</v>
      </c>
    </row>
    <row r="749" spans="1:26" x14ac:dyDescent="0.3">
      <c r="A749" s="189">
        <v>214914</v>
      </c>
      <c r="B749" s="247" t="s">
        <v>2230</v>
      </c>
      <c r="C749" s="247" t="s">
        <v>71</v>
      </c>
      <c r="D749" s="247" t="s">
        <v>868</v>
      </c>
      <c r="E749" s="247" t="s">
        <v>446</v>
      </c>
      <c r="F749" s="248">
        <v>35216</v>
      </c>
      <c r="G749" s="247" t="s">
        <v>422</v>
      </c>
      <c r="H749" s="247" t="s">
        <v>447</v>
      </c>
      <c r="I749" s="247" t="s">
        <v>575</v>
      </c>
      <c r="S749" s="247"/>
      <c r="T749" s="249"/>
      <c r="U749" s="247"/>
      <c r="Y749" s="189" t="s">
        <v>1201</v>
      </c>
      <c r="Z749" s="247" t="s">
        <v>1201</v>
      </c>
    </row>
    <row r="750" spans="1:26" x14ac:dyDescent="0.3">
      <c r="A750" s="189">
        <v>214920</v>
      </c>
      <c r="B750" s="247" t="s">
        <v>2231</v>
      </c>
      <c r="C750" s="247" t="s">
        <v>698</v>
      </c>
      <c r="D750" s="247" t="s">
        <v>272</v>
      </c>
      <c r="E750" s="247" t="s">
        <v>446</v>
      </c>
      <c r="F750" s="248">
        <v>35796</v>
      </c>
      <c r="G750" s="247" t="s">
        <v>422</v>
      </c>
      <c r="H750" s="247" t="s">
        <v>447</v>
      </c>
      <c r="I750" s="247" t="s">
        <v>575</v>
      </c>
      <c r="S750" s="247"/>
      <c r="T750" s="249"/>
      <c r="U750" s="247"/>
      <c r="W750" s="189" t="s">
        <v>1201</v>
      </c>
      <c r="X750" s="189" t="s">
        <v>1201</v>
      </c>
      <c r="Y750" s="189" t="s">
        <v>1201</v>
      </c>
      <c r="Z750" s="247" t="s">
        <v>1201</v>
      </c>
    </row>
    <row r="751" spans="1:26" x14ac:dyDescent="0.3">
      <c r="A751" s="189">
        <v>214921</v>
      </c>
      <c r="B751" s="247" t="s">
        <v>2232</v>
      </c>
      <c r="C751" s="247" t="s">
        <v>110</v>
      </c>
      <c r="D751" s="247" t="s">
        <v>252</v>
      </c>
      <c r="E751" s="247" t="s">
        <v>446</v>
      </c>
      <c r="F751" s="248">
        <v>34700</v>
      </c>
      <c r="G751" s="247" t="s">
        <v>422</v>
      </c>
      <c r="H751" s="247" t="s">
        <v>447</v>
      </c>
      <c r="I751" s="247" t="s">
        <v>575</v>
      </c>
      <c r="S751" s="247"/>
      <c r="T751" s="249"/>
      <c r="U751" s="247"/>
      <c r="Y751" s="189" t="s">
        <v>1201</v>
      </c>
      <c r="Z751" s="247" t="s">
        <v>1201</v>
      </c>
    </row>
    <row r="752" spans="1:26" x14ac:dyDescent="0.3">
      <c r="A752" s="189">
        <v>214922</v>
      </c>
      <c r="B752" s="247" t="s">
        <v>2233</v>
      </c>
      <c r="C752" s="247" t="s">
        <v>101</v>
      </c>
      <c r="D752" s="247" t="s">
        <v>287</v>
      </c>
      <c r="E752" s="247" t="s">
        <v>446</v>
      </c>
      <c r="F752" s="248">
        <v>35442</v>
      </c>
      <c r="G752" s="247" t="s">
        <v>2234</v>
      </c>
      <c r="H752" s="247" t="s">
        <v>447</v>
      </c>
      <c r="I752" s="247" t="s">
        <v>575</v>
      </c>
      <c r="S752" s="247"/>
      <c r="T752" s="249"/>
      <c r="U752" s="247"/>
      <c r="W752" s="189" t="s">
        <v>1201</v>
      </c>
      <c r="X752" s="189" t="s">
        <v>1201</v>
      </c>
      <c r="Y752" s="189" t="s">
        <v>1201</v>
      </c>
      <c r="Z752" s="247" t="s">
        <v>1201</v>
      </c>
    </row>
    <row r="753" spans="1:26" x14ac:dyDescent="0.3">
      <c r="A753" s="189">
        <v>214924</v>
      </c>
      <c r="B753" s="247" t="s">
        <v>2235</v>
      </c>
      <c r="C753" s="247" t="s">
        <v>101</v>
      </c>
      <c r="D753" s="247" t="s">
        <v>341</v>
      </c>
      <c r="E753" s="247" t="s">
        <v>446</v>
      </c>
      <c r="F753" s="248">
        <v>34766</v>
      </c>
      <c r="G753" s="247" t="s">
        <v>2236</v>
      </c>
      <c r="H753" s="247" t="s">
        <v>447</v>
      </c>
      <c r="I753" s="247" t="s">
        <v>575</v>
      </c>
      <c r="S753" s="247"/>
      <c r="T753" s="249"/>
      <c r="U753" s="247"/>
      <c r="W753" s="189" t="s">
        <v>1201</v>
      </c>
      <c r="X753" s="189" t="s">
        <v>1201</v>
      </c>
      <c r="Y753" s="189" t="s">
        <v>1201</v>
      </c>
      <c r="Z753" s="247" t="s">
        <v>1201</v>
      </c>
    </row>
    <row r="754" spans="1:26" x14ac:dyDescent="0.3">
      <c r="A754" s="189">
        <v>214925</v>
      </c>
      <c r="B754" s="247" t="s">
        <v>2237</v>
      </c>
      <c r="C754" s="247" t="s">
        <v>71</v>
      </c>
      <c r="D754" s="247" t="s">
        <v>318</v>
      </c>
      <c r="E754" s="247" t="s">
        <v>446</v>
      </c>
      <c r="F754" s="248">
        <v>36032</v>
      </c>
      <c r="G754" s="247" t="s">
        <v>977</v>
      </c>
      <c r="H754" s="247" t="s">
        <v>447</v>
      </c>
      <c r="I754" s="247" t="s">
        <v>575</v>
      </c>
      <c r="S754" s="247"/>
      <c r="T754" s="249"/>
      <c r="U754" s="247"/>
      <c r="W754" s="189" t="s">
        <v>1201</v>
      </c>
      <c r="X754" s="189" t="s">
        <v>1201</v>
      </c>
      <c r="Y754" s="189" t="s">
        <v>1201</v>
      </c>
      <c r="Z754" s="247" t="s">
        <v>1201</v>
      </c>
    </row>
    <row r="755" spans="1:26" x14ac:dyDescent="0.3">
      <c r="A755" s="189">
        <v>214927</v>
      </c>
      <c r="B755" s="247" t="s">
        <v>2238</v>
      </c>
      <c r="C755" s="247" t="s">
        <v>65</v>
      </c>
      <c r="D755" s="247" t="s">
        <v>271</v>
      </c>
      <c r="E755" s="247" t="s">
        <v>446</v>
      </c>
      <c r="F755" s="248">
        <v>34335</v>
      </c>
      <c r="G755" s="247" t="s">
        <v>1008</v>
      </c>
      <c r="H755" s="247" t="s">
        <v>447</v>
      </c>
      <c r="I755" s="247" t="s">
        <v>575</v>
      </c>
      <c r="S755" s="247"/>
      <c r="T755" s="249"/>
      <c r="U755" s="247"/>
      <c r="W755" s="189" t="s">
        <v>1201</v>
      </c>
      <c r="Y755" s="189" t="s">
        <v>1201</v>
      </c>
      <c r="Z755" s="247" t="s">
        <v>1201</v>
      </c>
    </row>
    <row r="756" spans="1:26" x14ac:dyDescent="0.3">
      <c r="A756" s="189">
        <v>214928</v>
      </c>
      <c r="B756" s="247" t="s">
        <v>2239</v>
      </c>
      <c r="C756" s="247" t="s">
        <v>506</v>
      </c>
      <c r="D756" s="247" t="s">
        <v>378</v>
      </c>
      <c r="E756" s="247" t="s">
        <v>446</v>
      </c>
      <c r="F756" s="248">
        <v>35065</v>
      </c>
      <c r="G756" s="247" t="s">
        <v>2240</v>
      </c>
      <c r="H756" s="247" t="s">
        <v>447</v>
      </c>
      <c r="I756" s="247" t="s">
        <v>575</v>
      </c>
      <c r="S756" s="247"/>
      <c r="T756" s="249"/>
      <c r="U756" s="247"/>
      <c r="X756" s="189" t="s">
        <v>1201</v>
      </c>
      <c r="Y756" s="189" t="s">
        <v>1201</v>
      </c>
      <c r="Z756" s="247" t="s">
        <v>1201</v>
      </c>
    </row>
    <row r="757" spans="1:26" x14ac:dyDescent="0.3">
      <c r="A757" s="189">
        <v>214930</v>
      </c>
      <c r="B757" s="247" t="s">
        <v>1325</v>
      </c>
      <c r="C757" s="247" t="s">
        <v>118</v>
      </c>
      <c r="D757" s="247" t="s">
        <v>3716</v>
      </c>
      <c r="E757" s="247" t="s">
        <v>446</v>
      </c>
      <c r="F757" s="248">
        <v>36172</v>
      </c>
      <c r="G757" s="247" t="s">
        <v>3717</v>
      </c>
      <c r="H757" s="247" t="s">
        <v>447</v>
      </c>
      <c r="I757" s="247" t="s">
        <v>575</v>
      </c>
      <c r="S757" s="247"/>
      <c r="T757" s="249"/>
      <c r="U757" s="247"/>
      <c r="Z757" s="247"/>
    </row>
    <row r="758" spans="1:26" x14ac:dyDescent="0.3">
      <c r="A758" s="189">
        <v>214934</v>
      </c>
      <c r="B758" s="247" t="s">
        <v>2241</v>
      </c>
      <c r="C758" s="247" t="s">
        <v>113</v>
      </c>
      <c r="D758" s="247" t="s">
        <v>363</v>
      </c>
      <c r="E758" s="247" t="s">
        <v>446</v>
      </c>
      <c r="F758" s="248">
        <v>35104</v>
      </c>
      <c r="G758" s="247" t="s">
        <v>1076</v>
      </c>
      <c r="H758" s="247" t="s">
        <v>447</v>
      </c>
      <c r="I758" s="247" t="s">
        <v>575</v>
      </c>
      <c r="S758" s="247"/>
      <c r="T758" s="249"/>
      <c r="U758" s="247"/>
      <c r="W758" s="189" t="s">
        <v>1201</v>
      </c>
      <c r="X758" s="189" t="s">
        <v>1201</v>
      </c>
      <c r="Y758" s="189" t="s">
        <v>1201</v>
      </c>
      <c r="Z758" s="247" t="s">
        <v>1201</v>
      </c>
    </row>
    <row r="759" spans="1:26" x14ac:dyDescent="0.3">
      <c r="A759" s="189">
        <v>214939</v>
      </c>
      <c r="B759" s="247" t="s">
        <v>2242</v>
      </c>
      <c r="C759" s="247" t="s">
        <v>139</v>
      </c>
      <c r="D759" s="247" t="s">
        <v>2243</v>
      </c>
      <c r="E759" s="247" t="s">
        <v>446</v>
      </c>
      <c r="F759" s="248">
        <v>35906</v>
      </c>
      <c r="G759" s="247" t="s">
        <v>451</v>
      </c>
      <c r="H759" s="247" t="s">
        <v>447</v>
      </c>
      <c r="I759" s="247" t="s">
        <v>575</v>
      </c>
      <c r="S759" s="247"/>
      <c r="T759" s="249"/>
      <c r="U759" s="247"/>
      <c r="W759" s="189" t="s">
        <v>1201</v>
      </c>
      <c r="X759" s="189" t="s">
        <v>1201</v>
      </c>
      <c r="Y759" s="189" t="s">
        <v>1201</v>
      </c>
      <c r="Z759" s="247" t="s">
        <v>1201</v>
      </c>
    </row>
    <row r="760" spans="1:26" x14ac:dyDescent="0.3">
      <c r="A760" s="189">
        <v>214940</v>
      </c>
      <c r="B760" s="247" t="s">
        <v>2244</v>
      </c>
      <c r="C760" s="247" t="s">
        <v>632</v>
      </c>
      <c r="D760" s="247" t="s">
        <v>264</v>
      </c>
      <c r="E760" s="247" t="s">
        <v>446</v>
      </c>
      <c r="F760" s="248">
        <v>34966</v>
      </c>
      <c r="G760" s="247" t="s">
        <v>439</v>
      </c>
      <c r="H760" s="247" t="s">
        <v>447</v>
      </c>
      <c r="I760" s="247" t="s">
        <v>575</v>
      </c>
      <c r="S760" s="247"/>
      <c r="T760" s="249"/>
      <c r="U760" s="247"/>
      <c r="X760" s="189" t="s">
        <v>1201</v>
      </c>
      <c r="Y760" s="189" t="s">
        <v>1201</v>
      </c>
      <c r="Z760" s="247" t="s">
        <v>1201</v>
      </c>
    </row>
    <row r="761" spans="1:26" x14ac:dyDescent="0.3">
      <c r="A761" s="189">
        <v>214941</v>
      </c>
      <c r="B761" s="247" t="s">
        <v>2245</v>
      </c>
      <c r="C761" s="247" t="s">
        <v>71</v>
      </c>
      <c r="D761" s="247" t="s">
        <v>872</v>
      </c>
      <c r="E761" s="247" t="s">
        <v>446</v>
      </c>
      <c r="F761" s="248">
        <v>35710</v>
      </c>
      <c r="G761" s="247" t="s">
        <v>1020</v>
      </c>
      <c r="H761" s="247" t="s">
        <v>447</v>
      </c>
      <c r="I761" s="247" t="s">
        <v>575</v>
      </c>
      <c r="S761" s="247"/>
      <c r="T761" s="249"/>
      <c r="U761" s="247"/>
      <c r="W761" s="189" t="s">
        <v>1201</v>
      </c>
      <c r="X761" s="189" t="s">
        <v>1201</v>
      </c>
      <c r="Y761" s="189" t="s">
        <v>1201</v>
      </c>
      <c r="Z761" s="247" t="s">
        <v>1201</v>
      </c>
    </row>
    <row r="762" spans="1:26" x14ac:dyDescent="0.3">
      <c r="A762" s="189">
        <v>214942</v>
      </c>
      <c r="B762" s="247" t="s">
        <v>2246</v>
      </c>
      <c r="C762" s="247" t="s">
        <v>75</v>
      </c>
      <c r="D762" s="247" t="s">
        <v>371</v>
      </c>
      <c r="E762" s="247" t="s">
        <v>446</v>
      </c>
      <c r="F762" s="248">
        <v>35238</v>
      </c>
      <c r="G762" s="247" t="s">
        <v>422</v>
      </c>
      <c r="H762" s="247" t="s">
        <v>447</v>
      </c>
      <c r="I762" s="247" t="s">
        <v>575</v>
      </c>
      <c r="S762" s="247"/>
      <c r="T762" s="249"/>
      <c r="U762" s="247"/>
      <c r="W762" s="189" t="s">
        <v>1201</v>
      </c>
      <c r="X762" s="189" t="s">
        <v>1201</v>
      </c>
      <c r="Y762" s="189" t="s">
        <v>1201</v>
      </c>
      <c r="Z762" s="247" t="s">
        <v>1201</v>
      </c>
    </row>
    <row r="763" spans="1:26" x14ac:dyDescent="0.3">
      <c r="A763" s="189">
        <v>214944</v>
      </c>
      <c r="B763" s="247" t="s">
        <v>2247</v>
      </c>
      <c r="C763" s="247" t="s">
        <v>161</v>
      </c>
      <c r="D763" s="247" t="s">
        <v>264</v>
      </c>
      <c r="E763" s="247" t="s">
        <v>446</v>
      </c>
      <c r="F763" s="248">
        <v>33978</v>
      </c>
      <c r="G763" s="247" t="s">
        <v>2248</v>
      </c>
      <c r="H763" s="247" t="s">
        <v>447</v>
      </c>
      <c r="I763" s="247" t="s">
        <v>575</v>
      </c>
      <c r="S763" s="247"/>
      <c r="T763" s="249"/>
      <c r="U763" s="247"/>
      <c r="X763" s="189" t="s">
        <v>1201</v>
      </c>
      <c r="Y763" s="189" t="s">
        <v>1201</v>
      </c>
      <c r="Z763" s="247" t="s">
        <v>1201</v>
      </c>
    </row>
    <row r="764" spans="1:26" x14ac:dyDescent="0.3">
      <c r="A764" s="189">
        <v>214945</v>
      </c>
      <c r="B764" s="247" t="s">
        <v>2249</v>
      </c>
      <c r="C764" s="247" t="s">
        <v>96</v>
      </c>
      <c r="D764" s="247" t="s">
        <v>2250</v>
      </c>
      <c r="E764" s="247" t="s">
        <v>445</v>
      </c>
      <c r="F764" s="248">
        <v>35969</v>
      </c>
      <c r="G764" s="247" t="s">
        <v>422</v>
      </c>
      <c r="H764" s="247" t="s">
        <v>447</v>
      </c>
      <c r="I764" s="247" t="s">
        <v>575</v>
      </c>
      <c r="S764" s="247"/>
      <c r="T764" s="249"/>
      <c r="U764" s="247"/>
      <c r="Y764" s="189" t="s">
        <v>1201</v>
      </c>
      <c r="Z764" s="247" t="s">
        <v>1201</v>
      </c>
    </row>
    <row r="765" spans="1:26" x14ac:dyDescent="0.3">
      <c r="A765" s="189">
        <v>214948</v>
      </c>
      <c r="B765" s="247" t="s">
        <v>2251</v>
      </c>
      <c r="C765" s="247" t="s">
        <v>71</v>
      </c>
      <c r="D765" s="247" t="s">
        <v>283</v>
      </c>
      <c r="E765" s="247" t="s">
        <v>446</v>
      </c>
      <c r="F765" s="248">
        <v>33997</v>
      </c>
      <c r="G765" s="247" t="s">
        <v>1028</v>
      </c>
      <c r="H765" s="247" t="s">
        <v>447</v>
      </c>
      <c r="I765" s="247" t="s">
        <v>575</v>
      </c>
      <c r="S765" s="247"/>
      <c r="T765" s="249"/>
      <c r="U765" s="247"/>
      <c r="Y765" s="189" t="s">
        <v>1201</v>
      </c>
      <c r="Z765" s="247" t="s">
        <v>1201</v>
      </c>
    </row>
    <row r="766" spans="1:26" x14ac:dyDescent="0.3">
      <c r="A766" s="189">
        <v>214949</v>
      </c>
      <c r="B766" s="247" t="s">
        <v>3221</v>
      </c>
      <c r="C766" s="247" t="s">
        <v>136</v>
      </c>
      <c r="D766" s="247" t="s">
        <v>319</v>
      </c>
      <c r="E766" s="247" t="s">
        <v>446</v>
      </c>
      <c r="F766" s="248">
        <v>35642</v>
      </c>
      <c r="G766" s="247" t="s">
        <v>422</v>
      </c>
      <c r="H766" s="247" t="s">
        <v>447</v>
      </c>
      <c r="I766" s="247" t="s">
        <v>575</v>
      </c>
      <c r="S766" s="247"/>
      <c r="T766" s="249"/>
      <c r="U766" s="247"/>
      <c r="Z766" s="247" t="s">
        <v>1201</v>
      </c>
    </row>
    <row r="767" spans="1:26" x14ac:dyDescent="0.3">
      <c r="A767" s="189">
        <v>214951</v>
      </c>
      <c r="B767" s="247" t="s">
        <v>760</v>
      </c>
      <c r="C767" s="247" t="s">
        <v>113</v>
      </c>
      <c r="D767" s="247" t="s">
        <v>303</v>
      </c>
      <c r="E767" s="247" t="s">
        <v>446</v>
      </c>
      <c r="F767" s="248">
        <v>35437</v>
      </c>
      <c r="G767" s="247" t="s">
        <v>422</v>
      </c>
      <c r="H767" s="247" t="s">
        <v>447</v>
      </c>
      <c r="I767" s="247" t="s">
        <v>575</v>
      </c>
      <c r="S767" s="247"/>
      <c r="T767" s="249"/>
      <c r="U767" s="247"/>
      <c r="X767" s="189" t="s">
        <v>1201</v>
      </c>
      <c r="Y767" s="189" t="s">
        <v>1201</v>
      </c>
      <c r="Z767" s="247" t="s">
        <v>1201</v>
      </c>
    </row>
    <row r="768" spans="1:26" x14ac:dyDescent="0.3">
      <c r="A768" s="189">
        <v>214952</v>
      </c>
      <c r="B768" s="247" t="s">
        <v>1284</v>
      </c>
      <c r="C768" s="247" t="s">
        <v>533</v>
      </c>
      <c r="D768" s="247" t="s">
        <v>1530</v>
      </c>
      <c r="E768" s="247" t="s">
        <v>446</v>
      </c>
      <c r="F768" s="248">
        <v>34240</v>
      </c>
      <c r="G768" s="247" t="s">
        <v>3718</v>
      </c>
      <c r="H768" s="247" t="s">
        <v>447</v>
      </c>
      <c r="I768" s="247" t="s">
        <v>575</v>
      </c>
      <c r="S768" s="247"/>
      <c r="T768" s="249"/>
      <c r="U768" s="247"/>
      <c r="Z768" s="247"/>
    </row>
    <row r="769" spans="1:26" x14ac:dyDescent="0.3">
      <c r="A769" s="189">
        <v>214956</v>
      </c>
      <c r="B769" s="247" t="s">
        <v>1223</v>
      </c>
      <c r="C769" s="247" t="s">
        <v>78</v>
      </c>
      <c r="D769" s="247" t="s">
        <v>629</v>
      </c>
      <c r="E769" s="247" t="s">
        <v>446</v>
      </c>
      <c r="F769" s="248">
        <v>35071</v>
      </c>
      <c r="G769" s="247" t="s">
        <v>1224</v>
      </c>
      <c r="H769" s="247" t="s">
        <v>447</v>
      </c>
      <c r="I769" s="247" t="s">
        <v>575</v>
      </c>
      <c r="S769" s="247">
        <v>802</v>
      </c>
      <c r="T769" s="249">
        <v>44420</v>
      </c>
      <c r="U769" s="247">
        <v>13000</v>
      </c>
      <c r="Z769" s="247"/>
    </row>
    <row r="770" spans="1:26" x14ac:dyDescent="0.3">
      <c r="A770" s="189">
        <v>214959</v>
      </c>
      <c r="B770" s="247" t="s">
        <v>2252</v>
      </c>
      <c r="C770" s="247" t="s">
        <v>165</v>
      </c>
      <c r="D770" s="247" t="s">
        <v>2253</v>
      </c>
      <c r="E770" s="247" t="s">
        <v>446</v>
      </c>
      <c r="F770" s="248">
        <v>32886</v>
      </c>
      <c r="G770" s="247" t="s">
        <v>422</v>
      </c>
      <c r="H770" s="247" t="s">
        <v>447</v>
      </c>
      <c r="I770" s="247" t="s">
        <v>575</v>
      </c>
      <c r="S770" s="247"/>
      <c r="T770" s="249"/>
      <c r="U770" s="247"/>
      <c r="W770" s="189" t="s">
        <v>1201</v>
      </c>
      <c r="X770" s="189" t="s">
        <v>1201</v>
      </c>
      <c r="Y770" s="189" t="s">
        <v>1201</v>
      </c>
      <c r="Z770" s="247" t="s">
        <v>1201</v>
      </c>
    </row>
    <row r="771" spans="1:26" x14ac:dyDescent="0.3">
      <c r="A771" s="189">
        <v>214964</v>
      </c>
      <c r="B771" s="247" t="s">
        <v>2254</v>
      </c>
      <c r="C771" s="247" t="s">
        <v>195</v>
      </c>
      <c r="D771" s="247" t="s">
        <v>819</v>
      </c>
      <c r="E771" s="247" t="s">
        <v>446</v>
      </c>
      <c r="F771" s="248">
        <v>34501</v>
      </c>
      <c r="G771" s="247" t="s">
        <v>422</v>
      </c>
      <c r="H771" s="247" t="s">
        <v>447</v>
      </c>
      <c r="I771" s="247" t="s">
        <v>575</v>
      </c>
      <c r="S771" s="247"/>
      <c r="T771" s="249"/>
      <c r="U771" s="247"/>
      <c r="X771" s="189" t="s">
        <v>1201</v>
      </c>
      <c r="Y771" s="189" t="s">
        <v>1201</v>
      </c>
      <c r="Z771" s="247" t="s">
        <v>1201</v>
      </c>
    </row>
    <row r="772" spans="1:26" x14ac:dyDescent="0.3">
      <c r="A772" s="189">
        <v>214968</v>
      </c>
      <c r="B772" s="247" t="s">
        <v>2255</v>
      </c>
      <c r="C772" s="247" t="s">
        <v>171</v>
      </c>
      <c r="D772" s="247" t="s">
        <v>1720</v>
      </c>
      <c r="E772" s="247" t="s">
        <v>446</v>
      </c>
      <c r="F772" s="248">
        <v>30772</v>
      </c>
      <c r="G772" s="247" t="s">
        <v>2256</v>
      </c>
      <c r="H772" s="247" t="s">
        <v>447</v>
      </c>
      <c r="I772" s="247" t="s">
        <v>575</v>
      </c>
      <c r="S772" s="247"/>
      <c r="T772" s="249"/>
      <c r="U772" s="247"/>
      <c r="W772" s="189" t="s">
        <v>1201</v>
      </c>
      <c r="X772" s="189" t="s">
        <v>1201</v>
      </c>
      <c r="Y772" s="189" t="s">
        <v>1201</v>
      </c>
      <c r="Z772" s="247" t="s">
        <v>1201</v>
      </c>
    </row>
    <row r="773" spans="1:26" x14ac:dyDescent="0.3">
      <c r="A773" s="189">
        <v>214975</v>
      </c>
      <c r="B773" s="247" t="s">
        <v>2257</v>
      </c>
      <c r="C773" s="247" t="s">
        <v>124</v>
      </c>
      <c r="D773" s="247" t="s">
        <v>680</v>
      </c>
      <c r="E773" s="247" t="s">
        <v>446</v>
      </c>
      <c r="F773" s="248">
        <v>35605</v>
      </c>
      <c r="G773" s="247" t="s">
        <v>968</v>
      </c>
      <c r="H773" s="247" t="s">
        <v>447</v>
      </c>
      <c r="I773" s="247" t="s">
        <v>575</v>
      </c>
      <c r="S773" s="247"/>
      <c r="T773" s="249"/>
      <c r="U773" s="247"/>
      <c r="W773" s="189" t="s">
        <v>1201</v>
      </c>
      <c r="Y773" s="189" t="s">
        <v>1201</v>
      </c>
      <c r="Z773" s="247" t="s">
        <v>1201</v>
      </c>
    </row>
    <row r="774" spans="1:26" x14ac:dyDescent="0.3">
      <c r="A774" s="189">
        <v>214976</v>
      </c>
      <c r="B774" s="247" t="s">
        <v>2258</v>
      </c>
      <c r="C774" s="247" t="s">
        <v>89</v>
      </c>
      <c r="D774" s="247" t="s">
        <v>351</v>
      </c>
      <c r="E774" s="247" t="s">
        <v>445</v>
      </c>
      <c r="F774" s="248">
        <v>35495</v>
      </c>
      <c r="G774" s="247" t="s">
        <v>1095</v>
      </c>
      <c r="H774" s="247" t="s">
        <v>447</v>
      </c>
      <c r="I774" s="247" t="s">
        <v>575</v>
      </c>
      <c r="S774" s="247"/>
      <c r="T774" s="249"/>
      <c r="U774" s="247"/>
      <c r="Y774" s="189" t="s">
        <v>1201</v>
      </c>
      <c r="Z774" s="247" t="s">
        <v>1201</v>
      </c>
    </row>
    <row r="775" spans="1:26" x14ac:dyDescent="0.3">
      <c r="A775" s="189">
        <v>214977</v>
      </c>
      <c r="B775" s="247" t="s">
        <v>2259</v>
      </c>
      <c r="C775" s="247" t="s">
        <v>75</v>
      </c>
      <c r="D775" s="247" t="s">
        <v>329</v>
      </c>
      <c r="E775" s="247" t="s">
        <v>445</v>
      </c>
      <c r="F775" s="248">
        <v>33801</v>
      </c>
      <c r="G775" s="247" t="s">
        <v>975</v>
      </c>
      <c r="H775" s="247" t="s">
        <v>447</v>
      </c>
      <c r="I775" s="247" t="s">
        <v>575</v>
      </c>
      <c r="S775" s="247"/>
      <c r="T775" s="249"/>
      <c r="U775" s="247"/>
      <c r="W775" s="189" t="s">
        <v>1201</v>
      </c>
      <c r="X775" s="189" t="s">
        <v>1201</v>
      </c>
      <c r="Y775" s="189" t="s">
        <v>1201</v>
      </c>
      <c r="Z775" s="247" t="s">
        <v>1201</v>
      </c>
    </row>
    <row r="776" spans="1:26" x14ac:dyDescent="0.3">
      <c r="A776" s="189">
        <v>214980</v>
      </c>
      <c r="B776" s="247" t="s">
        <v>2260</v>
      </c>
      <c r="C776" s="247" t="s">
        <v>71</v>
      </c>
      <c r="D776" s="247" t="s">
        <v>294</v>
      </c>
      <c r="E776" s="247" t="s">
        <v>446</v>
      </c>
      <c r="F776" s="248">
        <v>34703</v>
      </c>
      <c r="G776" s="247" t="s">
        <v>2261</v>
      </c>
      <c r="H776" s="247" t="s">
        <v>447</v>
      </c>
      <c r="I776" s="247" t="s">
        <v>575</v>
      </c>
      <c r="S776" s="247"/>
      <c r="T776" s="249"/>
      <c r="U776" s="247"/>
      <c r="W776" s="189" t="s">
        <v>1201</v>
      </c>
      <c r="X776" s="189" t="s">
        <v>1201</v>
      </c>
      <c r="Y776" s="189" t="s">
        <v>1201</v>
      </c>
      <c r="Z776" s="247" t="s">
        <v>1201</v>
      </c>
    </row>
    <row r="777" spans="1:26" x14ac:dyDescent="0.3">
      <c r="A777" s="189">
        <v>214981</v>
      </c>
      <c r="B777" s="247" t="s">
        <v>2262</v>
      </c>
      <c r="C777" s="247" t="s">
        <v>71</v>
      </c>
      <c r="D777" s="247" t="s">
        <v>288</v>
      </c>
      <c r="E777" s="247" t="s">
        <v>446</v>
      </c>
      <c r="F777" s="248">
        <v>35232</v>
      </c>
      <c r="G777" s="247" t="s">
        <v>1076</v>
      </c>
      <c r="H777" s="247" t="s">
        <v>447</v>
      </c>
      <c r="I777" s="247" t="s">
        <v>575</v>
      </c>
      <c r="S777" s="247"/>
      <c r="T777" s="249"/>
      <c r="U777" s="247"/>
      <c r="W777" s="189" t="s">
        <v>1201</v>
      </c>
      <c r="X777" s="189" t="s">
        <v>1201</v>
      </c>
      <c r="Y777" s="189" t="s">
        <v>1201</v>
      </c>
      <c r="Z777" s="247" t="s">
        <v>1201</v>
      </c>
    </row>
    <row r="778" spans="1:26" x14ac:dyDescent="0.3">
      <c r="A778" s="189">
        <v>214982</v>
      </c>
      <c r="B778" s="247" t="s">
        <v>2263</v>
      </c>
      <c r="C778" s="247" t="s">
        <v>639</v>
      </c>
      <c r="D778" s="247" t="s">
        <v>384</v>
      </c>
      <c r="E778" s="247" t="s">
        <v>446</v>
      </c>
      <c r="F778" s="248">
        <v>34700</v>
      </c>
      <c r="G778" s="247" t="s">
        <v>422</v>
      </c>
      <c r="H778" s="247" t="s">
        <v>447</v>
      </c>
      <c r="I778" s="247" t="s">
        <v>575</v>
      </c>
      <c r="S778" s="247"/>
      <c r="T778" s="249"/>
      <c r="U778" s="247"/>
      <c r="W778" s="189" t="s">
        <v>1201</v>
      </c>
      <c r="X778" s="189" t="s">
        <v>1201</v>
      </c>
      <c r="Y778" s="189" t="s">
        <v>1201</v>
      </c>
      <c r="Z778" s="247" t="s">
        <v>1201</v>
      </c>
    </row>
    <row r="779" spans="1:26" x14ac:dyDescent="0.3">
      <c r="A779" s="189">
        <v>214984</v>
      </c>
      <c r="B779" s="247" t="s">
        <v>2264</v>
      </c>
      <c r="C779" s="247" t="s">
        <v>122</v>
      </c>
      <c r="D779" s="247" t="s">
        <v>323</v>
      </c>
      <c r="E779" s="247" t="s">
        <v>446</v>
      </c>
      <c r="F779" s="248">
        <v>35217</v>
      </c>
      <c r="G779" s="247" t="s">
        <v>422</v>
      </c>
      <c r="H779" s="247" t="s">
        <v>447</v>
      </c>
      <c r="I779" s="247" t="s">
        <v>575</v>
      </c>
      <c r="S779" s="247"/>
      <c r="T779" s="249"/>
      <c r="U779" s="247"/>
      <c r="Y779" s="189" t="s">
        <v>1201</v>
      </c>
      <c r="Z779" s="247" t="s">
        <v>1201</v>
      </c>
    </row>
    <row r="780" spans="1:26" x14ac:dyDescent="0.3">
      <c r="A780" s="189">
        <v>214985</v>
      </c>
      <c r="B780" s="247" t="s">
        <v>2265</v>
      </c>
      <c r="C780" s="247" t="s">
        <v>1334</v>
      </c>
      <c r="D780" s="247" t="s">
        <v>571</v>
      </c>
      <c r="E780" s="247" t="s">
        <v>446</v>
      </c>
      <c r="F780" s="248">
        <v>32937</v>
      </c>
      <c r="G780" s="247" t="s">
        <v>2187</v>
      </c>
      <c r="H780" s="247" t="s">
        <v>447</v>
      </c>
      <c r="I780" s="247" t="s">
        <v>575</v>
      </c>
      <c r="S780" s="247"/>
      <c r="T780" s="249"/>
      <c r="U780" s="247"/>
      <c r="X780" s="189" t="s">
        <v>1201</v>
      </c>
      <c r="Y780" s="189" t="s">
        <v>1201</v>
      </c>
      <c r="Z780" s="247" t="s">
        <v>1201</v>
      </c>
    </row>
    <row r="781" spans="1:26" x14ac:dyDescent="0.3">
      <c r="A781" s="189">
        <v>214986</v>
      </c>
      <c r="B781" s="247" t="s">
        <v>2266</v>
      </c>
      <c r="C781" s="247" t="s">
        <v>2267</v>
      </c>
      <c r="D781" s="247" t="s">
        <v>308</v>
      </c>
      <c r="E781" s="247" t="s">
        <v>445</v>
      </c>
      <c r="F781" s="248">
        <v>35812</v>
      </c>
      <c r="G781" s="247" t="s">
        <v>2268</v>
      </c>
      <c r="H781" s="247" t="s">
        <v>447</v>
      </c>
      <c r="I781" s="247" t="s">
        <v>575</v>
      </c>
      <c r="S781" s="247"/>
      <c r="T781" s="249"/>
      <c r="U781" s="247"/>
      <c r="W781" s="189" t="s">
        <v>1201</v>
      </c>
      <c r="X781" s="189" t="s">
        <v>1201</v>
      </c>
      <c r="Y781" s="189" t="s">
        <v>1201</v>
      </c>
      <c r="Z781" s="247" t="s">
        <v>1201</v>
      </c>
    </row>
    <row r="782" spans="1:26" x14ac:dyDescent="0.3">
      <c r="A782" s="189">
        <v>214992</v>
      </c>
      <c r="B782" s="247" t="s">
        <v>2269</v>
      </c>
      <c r="C782" s="247" t="s">
        <v>2270</v>
      </c>
      <c r="D782" s="247" t="s">
        <v>361</v>
      </c>
      <c r="E782" s="247" t="s">
        <v>446</v>
      </c>
      <c r="F782" s="248">
        <v>35431</v>
      </c>
      <c r="G782" s="247" t="s">
        <v>432</v>
      </c>
      <c r="H782" s="247" t="s">
        <v>447</v>
      </c>
      <c r="I782" s="247" t="s">
        <v>575</v>
      </c>
      <c r="S782" s="247"/>
      <c r="T782" s="249"/>
      <c r="U782" s="247"/>
      <c r="W782" s="189" t="s">
        <v>1201</v>
      </c>
      <c r="Y782" s="189" t="s">
        <v>1201</v>
      </c>
      <c r="Z782" s="247" t="s">
        <v>1201</v>
      </c>
    </row>
    <row r="783" spans="1:26" x14ac:dyDescent="0.3">
      <c r="A783" s="189">
        <v>214993</v>
      </c>
      <c r="B783" s="247" t="s">
        <v>2271</v>
      </c>
      <c r="C783" s="247" t="s">
        <v>78</v>
      </c>
      <c r="D783" s="247" t="s">
        <v>312</v>
      </c>
      <c r="E783" s="247" t="s">
        <v>446</v>
      </c>
      <c r="F783" s="248">
        <v>36161</v>
      </c>
      <c r="G783" s="247" t="s">
        <v>1531</v>
      </c>
      <c r="H783" s="247" t="s">
        <v>447</v>
      </c>
      <c r="I783" s="247" t="s">
        <v>575</v>
      </c>
      <c r="S783" s="247"/>
      <c r="T783" s="249"/>
      <c r="U783" s="247"/>
      <c r="X783" s="189" t="s">
        <v>1201</v>
      </c>
      <c r="Y783" s="189" t="s">
        <v>1201</v>
      </c>
      <c r="Z783" s="247" t="s">
        <v>1201</v>
      </c>
    </row>
    <row r="784" spans="1:26" x14ac:dyDescent="0.3">
      <c r="A784" s="189">
        <v>214995</v>
      </c>
      <c r="B784" s="247" t="s">
        <v>2272</v>
      </c>
      <c r="C784" s="247" t="s">
        <v>661</v>
      </c>
      <c r="D784" s="247" t="s">
        <v>2273</v>
      </c>
      <c r="E784" s="247" t="s">
        <v>446</v>
      </c>
      <c r="F784" s="248">
        <v>34844</v>
      </c>
      <c r="G784" s="247" t="s">
        <v>1090</v>
      </c>
      <c r="H784" s="247" t="s">
        <v>458</v>
      </c>
      <c r="I784" s="247" t="s">
        <v>575</v>
      </c>
      <c r="S784" s="247"/>
      <c r="T784" s="249"/>
      <c r="U784" s="247"/>
      <c r="X784" s="189" t="s">
        <v>1201</v>
      </c>
      <c r="Y784" s="189" t="s">
        <v>1201</v>
      </c>
      <c r="Z784" s="247" t="s">
        <v>1201</v>
      </c>
    </row>
    <row r="785" spans="1:26" x14ac:dyDescent="0.3">
      <c r="A785" s="189">
        <v>214998</v>
      </c>
      <c r="B785" s="247" t="s">
        <v>2274</v>
      </c>
      <c r="C785" s="247" t="s">
        <v>68</v>
      </c>
      <c r="D785" s="247" t="s">
        <v>674</v>
      </c>
      <c r="E785" s="247" t="s">
        <v>446</v>
      </c>
      <c r="F785" s="248">
        <v>35864</v>
      </c>
      <c r="G785" s="247" t="s">
        <v>422</v>
      </c>
      <c r="H785" s="247" t="s">
        <v>447</v>
      </c>
      <c r="I785" s="247" t="s">
        <v>575</v>
      </c>
      <c r="S785" s="247"/>
      <c r="T785" s="249"/>
      <c r="U785" s="247"/>
      <c r="W785" s="189" t="s">
        <v>1201</v>
      </c>
      <c r="X785" s="189" t="s">
        <v>1201</v>
      </c>
      <c r="Y785" s="189" t="s">
        <v>1201</v>
      </c>
      <c r="Z785" s="247" t="s">
        <v>1201</v>
      </c>
    </row>
    <row r="786" spans="1:26" x14ac:dyDescent="0.3">
      <c r="A786" s="189">
        <v>215000</v>
      </c>
      <c r="B786" s="247" t="s">
        <v>2275</v>
      </c>
      <c r="C786" s="247" t="s">
        <v>82</v>
      </c>
      <c r="D786" s="247" t="s">
        <v>302</v>
      </c>
      <c r="E786" s="247" t="s">
        <v>446</v>
      </c>
      <c r="F786" s="248">
        <v>34387</v>
      </c>
      <c r="G786" s="247" t="s">
        <v>439</v>
      </c>
      <c r="H786" s="247" t="s">
        <v>447</v>
      </c>
      <c r="I786" s="247" t="s">
        <v>575</v>
      </c>
      <c r="S786" s="247"/>
      <c r="T786" s="249"/>
      <c r="U786" s="247"/>
      <c r="W786" s="189" t="s">
        <v>1201</v>
      </c>
      <c r="X786" s="189" t="s">
        <v>1201</v>
      </c>
      <c r="Y786" s="189" t="s">
        <v>1201</v>
      </c>
      <c r="Z786" s="247" t="s">
        <v>1201</v>
      </c>
    </row>
    <row r="787" spans="1:26" x14ac:dyDescent="0.3">
      <c r="A787" s="189">
        <v>215003</v>
      </c>
      <c r="B787" s="247" t="s">
        <v>2276</v>
      </c>
      <c r="C787" s="247" t="s">
        <v>151</v>
      </c>
      <c r="D787" s="247" t="s">
        <v>319</v>
      </c>
      <c r="E787" s="247" t="s">
        <v>446</v>
      </c>
      <c r="F787" s="248">
        <v>35797</v>
      </c>
      <c r="G787" s="247" t="s">
        <v>1070</v>
      </c>
      <c r="H787" s="247" t="s">
        <v>447</v>
      </c>
      <c r="I787" s="247" t="s">
        <v>575</v>
      </c>
      <c r="S787" s="247"/>
      <c r="T787" s="249"/>
      <c r="U787" s="247"/>
      <c r="X787" s="189" t="s">
        <v>1201</v>
      </c>
      <c r="Y787" s="189" t="s">
        <v>1201</v>
      </c>
      <c r="Z787" s="247" t="s">
        <v>1201</v>
      </c>
    </row>
    <row r="788" spans="1:26" x14ac:dyDescent="0.3">
      <c r="A788" s="189">
        <v>215005</v>
      </c>
      <c r="B788" s="247" t="s">
        <v>2277</v>
      </c>
      <c r="C788" s="247" t="s">
        <v>2278</v>
      </c>
      <c r="D788" s="247" t="s">
        <v>2279</v>
      </c>
      <c r="E788" s="247" t="s">
        <v>446</v>
      </c>
      <c r="F788" s="248">
        <v>35478</v>
      </c>
      <c r="G788" s="247" t="s">
        <v>914</v>
      </c>
      <c r="H788" s="247" t="s">
        <v>447</v>
      </c>
      <c r="I788" s="247" t="s">
        <v>575</v>
      </c>
      <c r="S788" s="247"/>
      <c r="T788" s="249"/>
      <c r="U788" s="247"/>
      <c r="W788" s="189" t="s">
        <v>1201</v>
      </c>
      <c r="X788" s="189" t="s">
        <v>1201</v>
      </c>
      <c r="Y788" s="189" t="s">
        <v>1201</v>
      </c>
      <c r="Z788" s="247" t="s">
        <v>1201</v>
      </c>
    </row>
    <row r="789" spans="1:26" x14ac:dyDescent="0.3">
      <c r="A789" s="189">
        <v>215006</v>
      </c>
      <c r="B789" s="247" t="s">
        <v>3719</v>
      </c>
      <c r="C789" s="247" t="s">
        <v>115</v>
      </c>
      <c r="D789" s="247" t="s">
        <v>123</v>
      </c>
      <c r="E789" s="247" t="s">
        <v>446</v>
      </c>
      <c r="F789" s="248">
        <v>29221</v>
      </c>
      <c r="G789" s="247" t="s">
        <v>444</v>
      </c>
      <c r="H789" s="247" t="s">
        <v>447</v>
      </c>
      <c r="I789" s="247" t="s">
        <v>575</v>
      </c>
      <c r="S789" s="247">
        <v>876</v>
      </c>
      <c r="T789" s="249">
        <v>44426</v>
      </c>
      <c r="U789" s="247">
        <v>13000</v>
      </c>
      <c r="Z789" s="247"/>
    </row>
    <row r="790" spans="1:26" x14ac:dyDescent="0.3">
      <c r="A790" s="189">
        <v>215008</v>
      </c>
      <c r="B790" s="247" t="s">
        <v>2280</v>
      </c>
      <c r="C790" s="247" t="s">
        <v>84</v>
      </c>
      <c r="D790" s="247" t="s">
        <v>642</v>
      </c>
      <c r="E790" s="247" t="s">
        <v>446</v>
      </c>
      <c r="F790" s="248">
        <v>32287</v>
      </c>
      <c r="G790" s="247" t="s">
        <v>443</v>
      </c>
      <c r="H790" s="247" t="s">
        <v>447</v>
      </c>
      <c r="I790" s="247" t="s">
        <v>575</v>
      </c>
      <c r="S790" s="247"/>
      <c r="T790" s="249"/>
      <c r="U790" s="247"/>
      <c r="Y790" s="189" t="s">
        <v>1201</v>
      </c>
      <c r="Z790" s="247" t="s">
        <v>1201</v>
      </c>
    </row>
    <row r="791" spans="1:26" x14ac:dyDescent="0.3">
      <c r="A791" s="189">
        <v>215011</v>
      </c>
      <c r="B791" s="247" t="s">
        <v>2281</v>
      </c>
      <c r="C791" s="247" t="s">
        <v>71</v>
      </c>
      <c r="D791" s="247" t="s">
        <v>266</v>
      </c>
      <c r="E791" s="247" t="s">
        <v>446</v>
      </c>
      <c r="F791" s="248">
        <v>33729</v>
      </c>
      <c r="G791" s="247" t="s">
        <v>422</v>
      </c>
      <c r="H791" s="247" t="s">
        <v>447</v>
      </c>
      <c r="I791" s="247" t="s">
        <v>575</v>
      </c>
      <c r="S791" s="247"/>
      <c r="T791" s="249"/>
      <c r="U791" s="247"/>
      <c r="X791" s="189" t="s">
        <v>1201</v>
      </c>
      <c r="Y791" s="189" t="s">
        <v>1201</v>
      </c>
      <c r="Z791" s="247" t="s">
        <v>1201</v>
      </c>
    </row>
    <row r="792" spans="1:26" x14ac:dyDescent="0.3">
      <c r="A792" s="189">
        <v>215014</v>
      </c>
      <c r="B792" s="247" t="s">
        <v>2282</v>
      </c>
      <c r="C792" s="247" t="s">
        <v>113</v>
      </c>
      <c r="D792" s="247" t="s">
        <v>2283</v>
      </c>
      <c r="E792" s="247" t="s">
        <v>445</v>
      </c>
      <c r="F792" s="248">
        <v>35407</v>
      </c>
      <c r="G792" s="247" t="s">
        <v>422</v>
      </c>
      <c r="H792" s="247" t="s">
        <v>457</v>
      </c>
      <c r="I792" s="247" t="s">
        <v>575</v>
      </c>
      <c r="S792" s="247"/>
      <c r="T792" s="249"/>
      <c r="U792" s="247"/>
      <c r="W792" s="189" t="s">
        <v>1201</v>
      </c>
      <c r="Y792" s="189" t="s">
        <v>1201</v>
      </c>
      <c r="Z792" s="247" t="s">
        <v>1201</v>
      </c>
    </row>
    <row r="793" spans="1:26" x14ac:dyDescent="0.3">
      <c r="A793" s="189">
        <v>215015</v>
      </c>
      <c r="B793" s="247" t="s">
        <v>2284</v>
      </c>
      <c r="C793" s="247" t="s">
        <v>509</v>
      </c>
      <c r="D793" s="247" t="s">
        <v>271</v>
      </c>
      <c r="E793" s="247" t="s">
        <v>446</v>
      </c>
      <c r="F793" s="248">
        <v>34477</v>
      </c>
      <c r="G793" s="247" t="s">
        <v>453</v>
      </c>
      <c r="H793" s="247" t="s">
        <v>447</v>
      </c>
      <c r="I793" s="247" t="s">
        <v>575</v>
      </c>
      <c r="S793" s="247"/>
      <c r="T793" s="249"/>
      <c r="U793" s="247"/>
      <c r="Y793" s="189" t="s">
        <v>1201</v>
      </c>
      <c r="Z793" s="247" t="s">
        <v>1201</v>
      </c>
    </row>
    <row r="794" spans="1:26" x14ac:dyDescent="0.3">
      <c r="A794" s="189">
        <v>215019</v>
      </c>
      <c r="B794" s="247" t="s">
        <v>2285</v>
      </c>
      <c r="C794" s="247" t="s">
        <v>93</v>
      </c>
      <c r="D794" s="247" t="s">
        <v>341</v>
      </c>
      <c r="E794" s="247" t="s">
        <v>445</v>
      </c>
      <c r="F794" s="248">
        <v>35818</v>
      </c>
      <c r="G794" s="247" t="s">
        <v>451</v>
      </c>
      <c r="H794" s="247" t="s">
        <v>447</v>
      </c>
      <c r="I794" s="247" t="s">
        <v>575</v>
      </c>
      <c r="S794" s="247"/>
      <c r="T794" s="249"/>
      <c r="U794" s="247"/>
      <c r="X794" s="189" t="s">
        <v>1201</v>
      </c>
      <c r="Y794" s="189" t="s">
        <v>1201</v>
      </c>
      <c r="Z794" s="247" t="s">
        <v>1201</v>
      </c>
    </row>
    <row r="795" spans="1:26" x14ac:dyDescent="0.3">
      <c r="A795" s="189">
        <v>215020</v>
      </c>
      <c r="B795" s="247" t="s">
        <v>2286</v>
      </c>
      <c r="C795" s="247" t="s">
        <v>71</v>
      </c>
      <c r="D795" s="247" t="s">
        <v>262</v>
      </c>
      <c r="E795" s="247" t="s">
        <v>445</v>
      </c>
      <c r="F795" s="248">
        <v>35587</v>
      </c>
      <c r="G795" s="247" t="s">
        <v>1096</v>
      </c>
      <c r="H795" s="247" t="s">
        <v>447</v>
      </c>
      <c r="I795" s="247" t="s">
        <v>575</v>
      </c>
      <c r="S795" s="247"/>
      <c r="T795" s="249"/>
      <c r="U795" s="247"/>
      <c r="X795" s="189" t="s">
        <v>1201</v>
      </c>
      <c r="Y795" s="189" t="s">
        <v>1201</v>
      </c>
      <c r="Z795" s="247" t="s">
        <v>1201</v>
      </c>
    </row>
    <row r="796" spans="1:26" x14ac:dyDescent="0.3">
      <c r="A796" s="189">
        <v>215021</v>
      </c>
      <c r="B796" s="247" t="s">
        <v>2287</v>
      </c>
      <c r="C796" s="247" t="s">
        <v>105</v>
      </c>
      <c r="D796" s="247" t="s">
        <v>324</v>
      </c>
      <c r="E796" s="247" t="s">
        <v>445</v>
      </c>
      <c r="F796" s="248">
        <v>35663</v>
      </c>
      <c r="G796" s="247" t="s">
        <v>422</v>
      </c>
      <c r="H796" s="247" t="s">
        <v>457</v>
      </c>
      <c r="I796" s="247" t="s">
        <v>575</v>
      </c>
      <c r="S796" s="247"/>
      <c r="T796" s="249"/>
      <c r="U796" s="247"/>
      <c r="W796" s="189" t="s">
        <v>1201</v>
      </c>
      <c r="X796" s="189" t="s">
        <v>1201</v>
      </c>
      <c r="Y796" s="189" t="s">
        <v>1201</v>
      </c>
      <c r="Z796" s="247" t="s">
        <v>1201</v>
      </c>
    </row>
    <row r="797" spans="1:26" x14ac:dyDescent="0.3">
      <c r="A797" s="189">
        <v>215022</v>
      </c>
      <c r="B797" s="247" t="s">
        <v>2288</v>
      </c>
      <c r="C797" s="247" t="s">
        <v>148</v>
      </c>
      <c r="D797" s="247" t="s">
        <v>272</v>
      </c>
      <c r="E797" s="247" t="s">
        <v>446</v>
      </c>
      <c r="F797" s="248">
        <v>35892</v>
      </c>
      <c r="G797" s="247" t="s">
        <v>1097</v>
      </c>
      <c r="H797" s="247" t="s">
        <v>447</v>
      </c>
      <c r="I797" s="247" t="s">
        <v>575</v>
      </c>
      <c r="S797" s="247"/>
      <c r="T797" s="249"/>
      <c r="U797" s="247"/>
      <c r="W797" s="189" t="s">
        <v>1201</v>
      </c>
      <c r="X797" s="189" t="s">
        <v>1201</v>
      </c>
      <c r="Y797" s="189" t="s">
        <v>1201</v>
      </c>
      <c r="Z797" s="247" t="s">
        <v>1201</v>
      </c>
    </row>
    <row r="798" spans="1:26" x14ac:dyDescent="0.3">
      <c r="A798" s="189">
        <v>215023</v>
      </c>
      <c r="B798" s="247" t="s">
        <v>2289</v>
      </c>
      <c r="C798" s="247" t="s">
        <v>149</v>
      </c>
      <c r="D798" s="247" t="s">
        <v>343</v>
      </c>
      <c r="E798" s="247" t="s">
        <v>446</v>
      </c>
      <c r="F798" s="248">
        <v>35645</v>
      </c>
      <c r="G798" s="247" t="s">
        <v>422</v>
      </c>
      <c r="H798" s="247" t="s">
        <v>447</v>
      </c>
      <c r="I798" s="247" t="s">
        <v>575</v>
      </c>
      <c r="S798" s="247"/>
      <c r="T798" s="249"/>
      <c r="U798" s="247"/>
      <c r="W798" s="189" t="s">
        <v>1201</v>
      </c>
      <c r="X798" s="189" t="s">
        <v>1201</v>
      </c>
      <c r="Y798" s="189" t="s">
        <v>1201</v>
      </c>
      <c r="Z798" s="247" t="s">
        <v>1201</v>
      </c>
    </row>
    <row r="799" spans="1:26" x14ac:dyDescent="0.3">
      <c r="A799" s="189">
        <v>215025</v>
      </c>
      <c r="B799" s="247" t="s">
        <v>2290</v>
      </c>
      <c r="C799" s="247" t="s">
        <v>154</v>
      </c>
      <c r="D799" s="247" t="s">
        <v>515</v>
      </c>
      <c r="E799" s="247" t="s">
        <v>445</v>
      </c>
      <c r="F799" s="248">
        <v>31120</v>
      </c>
      <c r="G799" s="247" t="s">
        <v>2291</v>
      </c>
      <c r="H799" s="247" t="s">
        <v>447</v>
      </c>
      <c r="I799" s="247" t="s">
        <v>575</v>
      </c>
      <c r="S799" s="247"/>
      <c r="T799" s="249"/>
      <c r="U799" s="247"/>
      <c r="X799" s="189" t="s">
        <v>1201</v>
      </c>
      <c r="Y799" s="189" t="s">
        <v>1201</v>
      </c>
      <c r="Z799" s="247" t="s">
        <v>1201</v>
      </c>
    </row>
    <row r="800" spans="1:26" x14ac:dyDescent="0.3">
      <c r="A800" s="189">
        <v>215027</v>
      </c>
      <c r="B800" s="247" t="s">
        <v>2292</v>
      </c>
      <c r="C800" s="247" t="s">
        <v>207</v>
      </c>
      <c r="D800" s="247" t="s">
        <v>288</v>
      </c>
      <c r="E800" s="247" t="s">
        <v>445</v>
      </c>
      <c r="F800" s="248">
        <v>36027</v>
      </c>
      <c r="G800" s="247" t="s">
        <v>1304</v>
      </c>
      <c r="H800" s="247" t="s">
        <v>447</v>
      </c>
      <c r="I800" s="247" t="s">
        <v>575</v>
      </c>
      <c r="S800" s="247"/>
      <c r="T800" s="249"/>
      <c r="U800" s="247"/>
      <c r="W800" s="189" t="s">
        <v>1201</v>
      </c>
      <c r="X800" s="189" t="s">
        <v>1201</v>
      </c>
      <c r="Y800" s="189" t="s">
        <v>1201</v>
      </c>
      <c r="Z800" s="247" t="s">
        <v>1201</v>
      </c>
    </row>
    <row r="801" spans="1:26" x14ac:dyDescent="0.3">
      <c r="A801" s="189">
        <v>215028</v>
      </c>
      <c r="B801" s="247" t="s">
        <v>874</v>
      </c>
      <c r="C801" s="247" t="s">
        <v>2267</v>
      </c>
      <c r="D801" s="247" t="s">
        <v>288</v>
      </c>
      <c r="E801" s="247" t="s">
        <v>445</v>
      </c>
      <c r="F801" s="248">
        <v>35549</v>
      </c>
      <c r="G801" s="247" t="s">
        <v>1040</v>
      </c>
      <c r="H801" s="247" t="s">
        <v>447</v>
      </c>
      <c r="I801" s="247" t="s">
        <v>575</v>
      </c>
      <c r="S801" s="247"/>
      <c r="T801" s="249"/>
      <c r="U801" s="247"/>
      <c r="W801" s="189" t="s">
        <v>1201</v>
      </c>
      <c r="X801" s="189" t="s">
        <v>1201</v>
      </c>
      <c r="Y801" s="189" t="s">
        <v>1201</v>
      </c>
      <c r="Z801" s="247" t="s">
        <v>1201</v>
      </c>
    </row>
    <row r="802" spans="1:26" x14ac:dyDescent="0.3">
      <c r="A802" s="189">
        <v>215029</v>
      </c>
      <c r="B802" s="247" t="s">
        <v>2293</v>
      </c>
      <c r="C802" s="247" t="s">
        <v>152</v>
      </c>
      <c r="D802" s="247" t="s">
        <v>747</v>
      </c>
      <c r="E802" s="247" t="s">
        <v>445</v>
      </c>
      <c r="F802" s="248">
        <v>35555</v>
      </c>
      <c r="G802" s="247" t="s">
        <v>422</v>
      </c>
      <c r="H802" s="247" t="s">
        <v>447</v>
      </c>
      <c r="I802" s="247" t="s">
        <v>575</v>
      </c>
      <c r="S802" s="247"/>
      <c r="T802" s="249"/>
      <c r="U802" s="247"/>
      <c r="X802" s="189" t="s">
        <v>1201</v>
      </c>
      <c r="Y802" s="189" t="s">
        <v>1201</v>
      </c>
      <c r="Z802" s="247" t="s">
        <v>1201</v>
      </c>
    </row>
    <row r="803" spans="1:26" x14ac:dyDescent="0.3">
      <c r="A803" s="189">
        <v>215030</v>
      </c>
      <c r="B803" s="247" t="s">
        <v>1326</v>
      </c>
      <c r="C803" s="247" t="s">
        <v>71</v>
      </c>
      <c r="D803" s="247" t="s">
        <v>3720</v>
      </c>
      <c r="E803" s="247" t="s">
        <v>445</v>
      </c>
      <c r="F803" s="248">
        <v>35065</v>
      </c>
      <c r="G803" s="247" t="s">
        <v>3721</v>
      </c>
      <c r="H803" s="247" t="s">
        <v>447</v>
      </c>
      <c r="I803" s="247" t="s">
        <v>575</v>
      </c>
      <c r="S803" s="247"/>
      <c r="T803" s="249"/>
      <c r="U803" s="247"/>
      <c r="Z803" s="247"/>
    </row>
    <row r="804" spans="1:26" x14ac:dyDescent="0.3">
      <c r="A804" s="189">
        <v>215031</v>
      </c>
      <c r="B804" s="247" t="s">
        <v>2294</v>
      </c>
      <c r="C804" s="247" t="s">
        <v>2295</v>
      </c>
      <c r="D804" s="247" t="s">
        <v>290</v>
      </c>
      <c r="E804" s="247" t="s">
        <v>445</v>
      </c>
      <c r="F804" s="248">
        <v>34176</v>
      </c>
      <c r="G804" s="247" t="s">
        <v>2296</v>
      </c>
      <c r="H804" s="247" t="s">
        <v>460</v>
      </c>
      <c r="I804" s="247" t="s">
        <v>575</v>
      </c>
      <c r="S804" s="247"/>
      <c r="T804" s="249"/>
      <c r="U804" s="247"/>
      <c r="Y804" s="189" t="s">
        <v>1201</v>
      </c>
      <c r="Z804" s="247" t="s">
        <v>1201</v>
      </c>
    </row>
    <row r="805" spans="1:26" x14ac:dyDescent="0.3">
      <c r="A805" s="189">
        <v>215032</v>
      </c>
      <c r="B805" s="247" t="s">
        <v>2297</v>
      </c>
      <c r="C805" s="247" t="s">
        <v>2298</v>
      </c>
      <c r="D805" s="247" t="s">
        <v>252</v>
      </c>
      <c r="E805" s="247" t="s">
        <v>445</v>
      </c>
      <c r="F805" s="248">
        <v>35237</v>
      </c>
      <c r="G805" s="247" t="s">
        <v>422</v>
      </c>
      <c r="H805" s="247" t="s">
        <v>447</v>
      </c>
      <c r="I805" s="247" t="s">
        <v>575</v>
      </c>
      <c r="S805" s="247"/>
      <c r="T805" s="249"/>
      <c r="U805" s="247"/>
      <c r="X805" s="189" t="s">
        <v>1201</v>
      </c>
      <c r="Y805" s="189" t="s">
        <v>1201</v>
      </c>
      <c r="Z805" s="247" t="s">
        <v>1201</v>
      </c>
    </row>
    <row r="806" spans="1:26" x14ac:dyDescent="0.3">
      <c r="A806" s="189">
        <v>215034</v>
      </c>
      <c r="B806" s="247" t="s">
        <v>2299</v>
      </c>
      <c r="C806" s="247" t="s">
        <v>71</v>
      </c>
      <c r="D806" s="247" t="s">
        <v>365</v>
      </c>
      <c r="E806" s="247" t="s">
        <v>445</v>
      </c>
      <c r="F806" s="248">
        <v>33878</v>
      </c>
      <c r="G806" s="247" t="s">
        <v>2300</v>
      </c>
      <c r="H806" s="247" t="s">
        <v>447</v>
      </c>
      <c r="I806" s="247" t="s">
        <v>575</v>
      </c>
      <c r="S806" s="247"/>
      <c r="T806" s="249"/>
      <c r="U806" s="247"/>
      <c r="Y806" s="189" t="s">
        <v>1201</v>
      </c>
      <c r="Z806" s="247" t="s">
        <v>1201</v>
      </c>
    </row>
    <row r="807" spans="1:26" x14ac:dyDescent="0.3">
      <c r="A807" s="189">
        <v>215035</v>
      </c>
      <c r="B807" s="247" t="s">
        <v>793</v>
      </c>
      <c r="C807" s="247" t="s">
        <v>113</v>
      </c>
      <c r="D807" s="247" t="s">
        <v>410</v>
      </c>
      <c r="E807" s="247" t="s">
        <v>445</v>
      </c>
      <c r="F807" s="248">
        <v>33239</v>
      </c>
      <c r="G807" s="247" t="s">
        <v>441</v>
      </c>
      <c r="H807" s="247" t="s">
        <v>447</v>
      </c>
      <c r="I807" s="247" t="s">
        <v>575</v>
      </c>
      <c r="S807" s="247"/>
      <c r="T807" s="249"/>
      <c r="U807" s="247"/>
      <c r="W807" s="189" t="s">
        <v>1201</v>
      </c>
      <c r="X807" s="189" t="s">
        <v>1201</v>
      </c>
      <c r="Y807" s="189" t="s">
        <v>1201</v>
      </c>
      <c r="Z807" s="247" t="s">
        <v>1201</v>
      </c>
    </row>
    <row r="808" spans="1:26" x14ac:dyDescent="0.3">
      <c r="A808" s="189">
        <v>215037</v>
      </c>
      <c r="B808" s="247" t="s">
        <v>2301</v>
      </c>
      <c r="C808" s="247" t="s">
        <v>538</v>
      </c>
      <c r="D808" s="247" t="s">
        <v>593</v>
      </c>
      <c r="E808" s="247" t="s">
        <v>445</v>
      </c>
      <c r="F808" s="248">
        <v>33786</v>
      </c>
      <c r="G808" s="247" t="s">
        <v>444</v>
      </c>
      <c r="H808" s="247" t="s">
        <v>447</v>
      </c>
      <c r="I808" s="247" t="s">
        <v>575</v>
      </c>
      <c r="S808" s="247"/>
      <c r="T808" s="249"/>
      <c r="U808" s="247"/>
      <c r="W808" s="189" t="s">
        <v>1201</v>
      </c>
      <c r="X808" s="189" t="s">
        <v>1201</v>
      </c>
      <c r="Y808" s="189" t="s">
        <v>1201</v>
      </c>
      <c r="Z808" s="247" t="s">
        <v>1201</v>
      </c>
    </row>
    <row r="809" spans="1:26" x14ac:dyDescent="0.3">
      <c r="A809" s="189">
        <v>215038</v>
      </c>
      <c r="B809" s="247" t="s">
        <v>1327</v>
      </c>
      <c r="C809" s="247" t="s">
        <v>802</v>
      </c>
      <c r="D809" s="247" t="s">
        <v>286</v>
      </c>
      <c r="E809" s="247" t="s">
        <v>445</v>
      </c>
      <c r="F809" s="248">
        <v>36072</v>
      </c>
      <c r="G809" s="247" t="s">
        <v>1082</v>
      </c>
      <c r="H809" s="247" t="s">
        <v>447</v>
      </c>
      <c r="I809" s="247" t="s">
        <v>575</v>
      </c>
      <c r="S809" s="247"/>
      <c r="T809" s="249"/>
      <c r="U809" s="247"/>
      <c r="Z809" s="247"/>
    </row>
    <row r="810" spans="1:26" x14ac:dyDescent="0.3">
      <c r="A810" s="189">
        <v>215039</v>
      </c>
      <c r="B810" s="247" t="s">
        <v>2302</v>
      </c>
      <c r="C810" s="247" t="s">
        <v>113</v>
      </c>
      <c r="D810" s="247" t="s">
        <v>2303</v>
      </c>
      <c r="E810" s="247" t="s">
        <v>445</v>
      </c>
      <c r="F810" s="248">
        <v>34702</v>
      </c>
      <c r="G810" s="247" t="s">
        <v>443</v>
      </c>
      <c r="H810" s="247" t="s">
        <v>447</v>
      </c>
      <c r="I810" s="247" t="s">
        <v>575</v>
      </c>
      <c r="S810" s="247"/>
      <c r="T810" s="249"/>
      <c r="U810" s="247"/>
      <c r="W810" s="189" t="s">
        <v>1201</v>
      </c>
      <c r="X810" s="189" t="s">
        <v>1201</v>
      </c>
      <c r="Y810" s="189" t="s">
        <v>1201</v>
      </c>
      <c r="Z810" s="247" t="s">
        <v>1201</v>
      </c>
    </row>
    <row r="811" spans="1:26" x14ac:dyDescent="0.3">
      <c r="A811" s="189">
        <v>215040</v>
      </c>
      <c r="B811" s="247" t="s">
        <v>2304</v>
      </c>
      <c r="C811" s="247" t="s">
        <v>72</v>
      </c>
      <c r="D811" s="247" t="s">
        <v>286</v>
      </c>
      <c r="E811" s="247" t="s">
        <v>445</v>
      </c>
      <c r="F811" s="248">
        <v>36191</v>
      </c>
      <c r="G811" s="247" t="s">
        <v>1054</v>
      </c>
      <c r="H811" s="247" t="s">
        <v>447</v>
      </c>
      <c r="I811" s="247" t="s">
        <v>575</v>
      </c>
      <c r="S811" s="247"/>
      <c r="T811" s="249"/>
      <c r="U811" s="247"/>
      <c r="Y811" s="189" t="s">
        <v>1201</v>
      </c>
      <c r="Z811" s="247" t="s">
        <v>1201</v>
      </c>
    </row>
    <row r="812" spans="1:26" x14ac:dyDescent="0.3">
      <c r="A812" s="189">
        <v>215041</v>
      </c>
      <c r="B812" s="247" t="s">
        <v>2305</v>
      </c>
      <c r="C812" s="247" t="s">
        <v>166</v>
      </c>
      <c r="D812" s="247" t="s">
        <v>277</v>
      </c>
      <c r="E812" s="247" t="s">
        <v>446</v>
      </c>
      <c r="F812" s="248">
        <v>35287</v>
      </c>
      <c r="G812" s="247" t="s">
        <v>2306</v>
      </c>
      <c r="H812" s="247" t="s">
        <v>447</v>
      </c>
      <c r="I812" s="247" t="s">
        <v>575</v>
      </c>
      <c r="S812" s="247"/>
      <c r="T812" s="249"/>
      <c r="U812" s="247"/>
      <c r="Y812" s="189" t="s">
        <v>1201</v>
      </c>
      <c r="Z812" s="247" t="s">
        <v>1201</v>
      </c>
    </row>
    <row r="813" spans="1:26" x14ac:dyDescent="0.3">
      <c r="A813" s="189">
        <v>215046</v>
      </c>
      <c r="B813" s="247" t="s">
        <v>2307</v>
      </c>
      <c r="C813" s="247" t="s">
        <v>745</v>
      </c>
      <c r="D813" s="247" t="s">
        <v>259</v>
      </c>
      <c r="E813" s="247" t="s">
        <v>445</v>
      </c>
      <c r="F813" s="248">
        <v>35492</v>
      </c>
      <c r="G813" s="247" t="s">
        <v>422</v>
      </c>
      <c r="H813" s="247" t="s">
        <v>447</v>
      </c>
      <c r="I813" s="247" t="s">
        <v>575</v>
      </c>
      <c r="S813" s="247"/>
      <c r="T813" s="249"/>
      <c r="U813" s="247"/>
      <c r="X813" s="189" t="s">
        <v>1201</v>
      </c>
      <c r="Y813" s="189" t="s">
        <v>1201</v>
      </c>
      <c r="Z813" s="247" t="s">
        <v>1201</v>
      </c>
    </row>
    <row r="814" spans="1:26" x14ac:dyDescent="0.3">
      <c r="A814" s="189">
        <v>215047</v>
      </c>
      <c r="B814" s="247" t="s">
        <v>2308</v>
      </c>
      <c r="C814" s="247" t="s">
        <v>600</v>
      </c>
      <c r="D814" s="247" t="s">
        <v>611</v>
      </c>
      <c r="E814" s="247" t="s">
        <v>445</v>
      </c>
      <c r="F814" s="248">
        <v>35303</v>
      </c>
      <c r="G814" s="247" t="s">
        <v>2309</v>
      </c>
      <c r="H814" s="247" t="s">
        <v>447</v>
      </c>
      <c r="I814" s="247" t="s">
        <v>575</v>
      </c>
      <c r="S814" s="247"/>
      <c r="T814" s="249"/>
      <c r="U814" s="247"/>
      <c r="W814" s="189" t="s">
        <v>1201</v>
      </c>
      <c r="X814" s="189" t="s">
        <v>1201</v>
      </c>
      <c r="Y814" s="189" t="s">
        <v>1201</v>
      </c>
      <c r="Z814" s="247" t="s">
        <v>1201</v>
      </c>
    </row>
    <row r="815" spans="1:26" x14ac:dyDescent="0.3">
      <c r="A815" s="189">
        <v>215048</v>
      </c>
      <c r="B815" s="247" t="s">
        <v>2310</v>
      </c>
      <c r="C815" s="247" t="s">
        <v>612</v>
      </c>
      <c r="D815" s="247" t="s">
        <v>258</v>
      </c>
      <c r="E815" s="247" t="s">
        <v>446</v>
      </c>
      <c r="F815" s="248">
        <v>33509</v>
      </c>
      <c r="G815" s="247" t="s">
        <v>1002</v>
      </c>
      <c r="H815" s="247" t="s">
        <v>447</v>
      </c>
      <c r="I815" s="247" t="s">
        <v>575</v>
      </c>
      <c r="S815" s="247"/>
      <c r="T815" s="249"/>
      <c r="U815" s="247"/>
      <c r="Y815" s="189" t="s">
        <v>1201</v>
      </c>
      <c r="Z815" s="247" t="s">
        <v>1201</v>
      </c>
    </row>
    <row r="816" spans="1:26" x14ac:dyDescent="0.3">
      <c r="A816" s="189">
        <v>215050</v>
      </c>
      <c r="B816" s="247" t="s">
        <v>2311</v>
      </c>
      <c r="C816" s="247" t="s">
        <v>71</v>
      </c>
      <c r="D816" s="247" t="s">
        <v>307</v>
      </c>
      <c r="E816" s="247" t="s">
        <v>445</v>
      </c>
      <c r="F816" s="248">
        <v>35065</v>
      </c>
      <c r="G816" s="247" t="s">
        <v>968</v>
      </c>
      <c r="H816" s="247" t="s">
        <v>447</v>
      </c>
      <c r="I816" s="247" t="s">
        <v>575</v>
      </c>
      <c r="S816" s="247"/>
      <c r="T816" s="249"/>
      <c r="U816" s="247"/>
      <c r="W816" s="189" t="s">
        <v>1201</v>
      </c>
      <c r="X816" s="189" t="s">
        <v>1201</v>
      </c>
      <c r="Y816" s="189" t="s">
        <v>1201</v>
      </c>
      <c r="Z816" s="247" t="s">
        <v>1201</v>
      </c>
    </row>
    <row r="817" spans="1:26" x14ac:dyDescent="0.3">
      <c r="A817" s="189">
        <v>215051</v>
      </c>
      <c r="B817" s="247" t="s">
        <v>2312</v>
      </c>
      <c r="C817" s="247" t="s">
        <v>689</v>
      </c>
      <c r="D817" s="247" t="s">
        <v>292</v>
      </c>
      <c r="E817" s="247" t="s">
        <v>446</v>
      </c>
      <c r="F817" s="248">
        <v>32024</v>
      </c>
      <c r="G817" s="247" t="s">
        <v>2313</v>
      </c>
      <c r="H817" s="247" t="s">
        <v>447</v>
      </c>
      <c r="I817" s="247" t="s">
        <v>575</v>
      </c>
      <c r="S817" s="247"/>
      <c r="T817" s="249"/>
      <c r="U817" s="247"/>
      <c r="X817" s="189" t="s">
        <v>1201</v>
      </c>
      <c r="Y817" s="189" t="s">
        <v>1201</v>
      </c>
      <c r="Z817" s="247" t="s">
        <v>1201</v>
      </c>
    </row>
    <row r="818" spans="1:26" x14ac:dyDescent="0.3">
      <c r="A818" s="189">
        <v>215055</v>
      </c>
      <c r="B818" s="247" t="s">
        <v>2314</v>
      </c>
      <c r="C818" s="247" t="s">
        <v>208</v>
      </c>
      <c r="D818" s="247" t="s">
        <v>288</v>
      </c>
      <c r="E818" s="247" t="s">
        <v>446</v>
      </c>
      <c r="F818" s="248">
        <v>35478</v>
      </c>
      <c r="G818" s="247" t="s">
        <v>975</v>
      </c>
      <c r="H818" s="247" t="s">
        <v>447</v>
      </c>
      <c r="I818" s="247" t="s">
        <v>575</v>
      </c>
      <c r="S818" s="247"/>
      <c r="T818" s="249"/>
      <c r="U818" s="247"/>
      <c r="W818" s="189" t="s">
        <v>1201</v>
      </c>
      <c r="Y818" s="189" t="s">
        <v>1201</v>
      </c>
      <c r="Z818" s="247" t="s">
        <v>1201</v>
      </c>
    </row>
    <row r="819" spans="1:26" x14ac:dyDescent="0.3">
      <c r="A819" s="189">
        <v>215056</v>
      </c>
      <c r="B819" s="247" t="s">
        <v>1230</v>
      </c>
      <c r="C819" s="247" t="s">
        <v>75</v>
      </c>
      <c r="D819" s="247" t="s">
        <v>3722</v>
      </c>
      <c r="E819" s="247" t="s">
        <v>446</v>
      </c>
      <c r="F819" s="248">
        <v>33121</v>
      </c>
      <c r="G819" s="247" t="s">
        <v>3723</v>
      </c>
      <c r="H819" s="247" t="s">
        <v>447</v>
      </c>
      <c r="I819" s="247" t="s">
        <v>575</v>
      </c>
      <c r="S819" s="247">
        <v>830</v>
      </c>
      <c r="T819" s="249">
        <v>44420</v>
      </c>
      <c r="U819" s="247">
        <v>13500</v>
      </c>
      <c r="Z819" s="247"/>
    </row>
    <row r="820" spans="1:26" x14ac:dyDescent="0.3">
      <c r="A820" s="189">
        <v>215059</v>
      </c>
      <c r="B820" s="247" t="s">
        <v>2315</v>
      </c>
      <c r="C820" s="247" t="s">
        <v>124</v>
      </c>
      <c r="D820" s="247" t="s">
        <v>275</v>
      </c>
      <c r="E820" s="247" t="s">
        <v>446</v>
      </c>
      <c r="F820" s="248">
        <v>33258</v>
      </c>
      <c r="G820" s="247" t="s">
        <v>422</v>
      </c>
      <c r="H820" s="247" t="s">
        <v>447</v>
      </c>
      <c r="I820" s="247" t="s">
        <v>575</v>
      </c>
      <c r="S820" s="247"/>
      <c r="T820" s="249"/>
      <c r="U820" s="247"/>
      <c r="W820" s="189" t="s">
        <v>1201</v>
      </c>
      <c r="X820" s="189" t="s">
        <v>1201</v>
      </c>
      <c r="Y820" s="189" t="s">
        <v>1201</v>
      </c>
      <c r="Z820" s="247" t="s">
        <v>1201</v>
      </c>
    </row>
    <row r="821" spans="1:26" x14ac:dyDescent="0.3">
      <c r="A821" s="189">
        <v>215062</v>
      </c>
      <c r="B821" s="247" t="s">
        <v>2316</v>
      </c>
      <c r="C821" s="247" t="s">
        <v>71</v>
      </c>
      <c r="D821" s="247" t="s">
        <v>1720</v>
      </c>
      <c r="E821" s="247" t="s">
        <v>446</v>
      </c>
      <c r="F821" s="248">
        <v>33828</v>
      </c>
      <c r="G821" s="247" t="s">
        <v>432</v>
      </c>
      <c r="H821" s="247" t="s">
        <v>447</v>
      </c>
      <c r="I821" s="247" t="s">
        <v>575</v>
      </c>
      <c r="S821" s="247"/>
      <c r="T821" s="249"/>
      <c r="U821" s="247"/>
      <c r="W821" s="189" t="s">
        <v>1201</v>
      </c>
      <c r="X821" s="189" t="s">
        <v>1201</v>
      </c>
      <c r="Y821" s="189" t="s">
        <v>1201</v>
      </c>
      <c r="Z821" s="247" t="s">
        <v>1201</v>
      </c>
    </row>
    <row r="822" spans="1:26" x14ac:dyDescent="0.3">
      <c r="A822" s="189">
        <v>215065</v>
      </c>
      <c r="B822" s="247" t="s">
        <v>2317</v>
      </c>
      <c r="C822" s="247" t="s">
        <v>68</v>
      </c>
      <c r="D822" s="247" t="s">
        <v>271</v>
      </c>
      <c r="E822" s="247" t="s">
        <v>446</v>
      </c>
      <c r="F822" s="248">
        <v>35362</v>
      </c>
      <c r="G822" s="247" t="s">
        <v>986</v>
      </c>
      <c r="H822" s="247" t="s">
        <v>457</v>
      </c>
      <c r="I822" s="247" t="s">
        <v>575</v>
      </c>
      <c r="S822" s="247"/>
      <c r="T822" s="249"/>
      <c r="U822" s="247"/>
      <c r="W822" s="189" t="s">
        <v>1201</v>
      </c>
      <c r="X822" s="189" t="s">
        <v>1201</v>
      </c>
      <c r="Y822" s="189" t="s">
        <v>1201</v>
      </c>
      <c r="Z822" s="247" t="s">
        <v>1201</v>
      </c>
    </row>
    <row r="823" spans="1:26" x14ac:dyDescent="0.3">
      <c r="A823" s="189">
        <v>215066</v>
      </c>
      <c r="B823" s="247" t="s">
        <v>2318</v>
      </c>
      <c r="C823" s="247" t="s">
        <v>192</v>
      </c>
      <c r="D823" s="247" t="s">
        <v>527</v>
      </c>
      <c r="E823" s="247" t="s">
        <v>445</v>
      </c>
      <c r="F823" s="248">
        <v>35877</v>
      </c>
      <c r="G823" s="247" t="s">
        <v>995</v>
      </c>
      <c r="H823" s="247" t="s">
        <v>447</v>
      </c>
      <c r="I823" s="247" t="s">
        <v>575</v>
      </c>
      <c r="S823" s="247"/>
      <c r="T823" s="249"/>
      <c r="U823" s="247"/>
      <c r="W823" s="189" t="s">
        <v>1201</v>
      </c>
      <c r="X823" s="189" t="s">
        <v>1201</v>
      </c>
      <c r="Y823" s="189" t="s">
        <v>1201</v>
      </c>
      <c r="Z823" s="247" t="s">
        <v>1201</v>
      </c>
    </row>
    <row r="824" spans="1:26" x14ac:dyDescent="0.3">
      <c r="A824" s="189">
        <v>215069</v>
      </c>
      <c r="B824" s="247" t="s">
        <v>2319</v>
      </c>
      <c r="C824" s="247" t="s">
        <v>480</v>
      </c>
      <c r="D824" s="247" t="s">
        <v>263</v>
      </c>
      <c r="E824" s="247" t="s">
        <v>445</v>
      </c>
      <c r="F824" s="248">
        <v>35247</v>
      </c>
      <c r="G824" s="247" t="s">
        <v>444</v>
      </c>
      <c r="H824" s="247" t="s">
        <v>447</v>
      </c>
      <c r="I824" s="247" t="s">
        <v>575</v>
      </c>
      <c r="S824" s="247"/>
      <c r="T824" s="249"/>
      <c r="U824" s="247"/>
      <c r="W824" s="189" t="s">
        <v>1201</v>
      </c>
      <c r="X824" s="189" t="s">
        <v>1201</v>
      </c>
      <c r="Y824" s="189" t="s">
        <v>1201</v>
      </c>
      <c r="Z824" s="247" t="s">
        <v>1201</v>
      </c>
    </row>
    <row r="825" spans="1:26" x14ac:dyDescent="0.3">
      <c r="A825" s="189">
        <v>215072</v>
      </c>
      <c r="B825" s="247" t="s">
        <v>2320</v>
      </c>
      <c r="C825" s="247" t="s">
        <v>71</v>
      </c>
      <c r="D825" s="247" t="s">
        <v>319</v>
      </c>
      <c r="E825" s="247" t="s">
        <v>445</v>
      </c>
      <c r="F825" s="248">
        <v>35069</v>
      </c>
      <c r="G825" s="247" t="s">
        <v>2321</v>
      </c>
      <c r="H825" s="247" t="s">
        <v>447</v>
      </c>
      <c r="I825" s="247" t="s">
        <v>575</v>
      </c>
      <c r="S825" s="247"/>
      <c r="T825" s="249"/>
      <c r="U825" s="247"/>
      <c r="X825" s="189" t="s">
        <v>1201</v>
      </c>
      <c r="Y825" s="189" t="s">
        <v>1201</v>
      </c>
      <c r="Z825" s="247" t="s">
        <v>1201</v>
      </c>
    </row>
    <row r="826" spans="1:26" x14ac:dyDescent="0.3">
      <c r="A826" s="189">
        <v>215073</v>
      </c>
      <c r="B826" s="247" t="s">
        <v>2322</v>
      </c>
      <c r="C826" s="247" t="s">
        <v>2323</v>
      </c>
      <c r="D826" s="247" t="s">
        <v>583</v>
      </c>
      <c r="E826" s="247" t="s">
        <v>445</v>
      </c>
      <c r="F826" s="248">
        <v>34703</v>
      </c>
      <c r="G826" s="247" t="s">
        <v>2324</v>
      </c>
      <c r="H826" s="247" t="s">
        <v>447</v>
      </c>
      <c r="I826" s="247" t="s">
        <v>575</v>
      </c>
      <c r="S826" s="247"/>
      <c r="T826" s="249"/>
      <c r="U826" s="247"/>
      <c r="W826" s="189" t="s">
        <v>1201</v>
      </c>
      <c r="X826" s="189" t="s">
        <v>1201</v>
      </c>
      <c r="Y826" s="189" t="s">
        <v>1201</v>
      </c>
      <c r="Z826" s="247" t="s">
        <v>1201</v>
      </c>
    </row>
    <row r="827" spans="1:26" x14ac:dyDescent="0.3">
      <c r="A827" s="189">
        <v>215074</v>
      </c>
      <c r="B827" s="247" t="s">
        <v>2325</v>
      </c>
      <c r="C827" s="247" t="s">
        <v>71</v>
      </c>
      <c r="D827" s="247" t="s">
        <v>724</v>
      </c>
      <c r="E827" s="247" t="s">
        <v>445</v>
      </c>
      <c r="F827" s="248">
        <v>34244</v>
      </c>
      <c r="G827" s="247" t="s">
        <v>1019</v>
      </c>
      <c r="H827" s="247" t="s">
        <v>447</v>
      </c>
      <c r="I827" s="247" t="s">
        <v>575</v>
      </c>
      <c r="S827" s="247"/>
      <c r="T827" s="249"/>
      <c r="U827" s="247"/>
      <c r="X827" s="189" t="s">
        <v>1201</v>
      </c>
      <c r="Y827" s="189" t="s">
        <v>1201</v>
      </c>
      <c r="Z827" s="247" t="s">
        <v>1201</v>
      </c>
    </row>
    <row r="828" spans="1:26" x14ac:dyDescent="0.3">
      <c r="A828" s="189">
        <v>215075</v>
      </c>
      <c r="B828" s="247" t="s">
        <v>2326</v>
      </c>
      <c r="C828" s="247" t="s">
        <v>71</v>
      </c>
      <c r="D828" s="247" t="s">
        <v>2327</v>
      </c>
      <c r="E828" s="247" t="s">
        <v>445</v>
      </c>
      <c r="F828" s="248">
        <v>33010</v>
      </c>
      <c r="G828" s="247" t="s">
        <v>996</v>
      </c>
      <c r="H828" s="247" t="s">
        <v>447</v>
      </c>
      <c r="I828" s="247" t="s">
        <v>575</v>
      </c>
      <c r="S828" s="247"/>
      <c r="T828" s="249"/>
      <c r="U828" s="247"/>
      <c r="X828" s="189" t="s">
        <v>1201</v>
      </c>
      <c r="Y828" s="189" t="s">
        <v>1201</v>
      </c>
      <c r="Z828" s="247" t="s">
        <v>1201</v>
      </c>
    </row>
    <row r="829" spans="1:26" x14ac:dyDescent="0.3">
      <c r="A829" s="189">
        <v>215077</v>
      </c>
      <c r="B829" s="247" t="s">
        <v>2328</v>
      </c>
      <c r="C829" s="247" t="s">
        <v>222</v>
      </c>
      <c r="D829" s="247" t="s">
        <v>2329</v>
      </c>
      <c r="E829" s="247" t="s">
        <v>445</v>
      </c>
      <c r="F829" s="248">
        <v>35069</v>
      </c>
      <c r="G829" s="247" t="s">
        <v>2330</v>
      </c>
      <c r="H829" s="247" t="s">
        <v>447</v>
      </c>
      <c r="I829" s="247" t="s">
        <v>575</v>
      </c>
      <c r="S829" s="247"/>
      <c r="T829" s="249"/>
      <c r="U829" s="247"/>
      <c r="W829" s="189" t="s">
        <v>1201</v>
      </c>
      <c r="X829" s="189" t="s">
        <v>1201</v>
      </c>
      <c r="Y829" s="189" t="s">
        <v>1201</v>
      </c>
      <c r="Z829" s="247" t="s">
        <v>1201</v>
      </c>
    </row>
    <row r="830" spans="1:26" x14ac:dyDescent="0.3">
      <c r="A830" s="189">
        <v>215080</v>
      </c>
      <c r="B830" s="247" t="s">
        <v>2331</v>
      </c>
      <c r="C830" s="247" t="s">
        <v>113</v>
      </c>
      <c r="D830" s="247" t="s">
        <v>624</v>
      </c>
      <c r="E830" s="247" t="s">
        <v>445</v>
      </c>
      <c r="F830" s="248">
        <v>36165</v>
      </c>
      <c r="G830" s="247" t="s">
        <v>422</v>
      </c>
      <c r="H830" s="247" t="s">
        <v>447</v>
      </c>
      <c r="I830" s="247" t="s">
        <v>575</v>
      </c>
      <c r="S830" s="247"/>
      <c r="T830" s="249"/>
      <c r="U830" s="247"/>
      <c r="W830" s="189" t="s">
        <v>1201</v>
      </c>
      <c r="X830" s="189" t="s">
        <v>1201</v>
      </c>
      <c r="Y830" s="189" t="s">
        <v>1201</v>
      </c>
      <c r="Z830" s="247" t="s">
        <v>1201</v>
      </c>
    </row>
    <row r="831" spans="1:26" x14ac:dyDescent="0.3">
      <c r="A831" s="189">
        <v>215081</v>
      </c>
      <c r="B831" s="247" t="s">
        <v>755</v>
      </c>
      <c r="C831" s="247" t="s">
        <v>101</v>
      </c>
      <c r="D831" s="247" t="s">
        <v>756</v>
      </c>
      <c r="E831" s="247" t="s">
        <v>445</v>
      </c>
      <c r="F831" s="248">
        <v>36162</v>
      </c>
      <c r="G831" s="247" t="s">
        <v>1371</v>
      </c>
      <c r="H831" s="247" t="s">
        <v>447</v>
      </c>
      <c r="I831" s="247" t="s">
        <v>575</v>
      </c>
      <c r="S831" s="247"/>
      <c r="T831" s="249"/>
      <c r="U831" s="247"/>
      <c r="W831" s="189" t="s">
        <v>1201</v>
      </c>
      <c r="X831" s="189" t="s">
        <v>1201</v>
      </c>
      <c r="Y831" s="189" t="s">
        <v>1201</v>
      </c>
      <c r="Z831" s="247" t="s">
        <v>1201</v>
      </c>
    </row>
    <row r="832" spans="1:26" x14ac:dyDescent="0.3">
      <c r="A832" s="189">
        <v>215082</v>
      </c>
      <c r="B832" s="247" t="s">
        <v>2332</v>
      </c>
      <c r="C832" s="247" t="s">
        <v>821</v>
      </c>
      <c r="D832" s="247" t="s">
        <v>2333</v>
      </c>
      <c r="E832" s="247" t="s">
        <v>445</v>
      </c>
      <c r="F832" s="248">
        <v>35024</v>
      </c>
      <c r="G832" s="247" t="s">
        <v>422</v>
      </c>
      <c r="H832" s="247" t="s">
        <v>447</v>
      </c>
      <c r="I832" s="247" t="s">
        <v>575</v>
      </c>
      <c r="S832" s="247"/>
      <c r="T832" s="249"/>
      <c r="U832" s="247"/>
      <c r="W832" s="189" t="s">
        <v>1201</v>
      </c>
      <c r="X832" s="189" t="s">
        <v>1201</v>
      </c>
      <c r="Y832" s="189" t="s">
        <v>1201</v>
      </c>
      <c r="Z832" s="247" t="s">
        <v>1201</v>
      </c>
    </row>
    <row r="833" spans="1:26" x14ac:dyDescent="0.3">
      <c r="A833" s="189">
        <v>215084</v>
      </c>
      <c r="B833" s="247" t="s">
        <v>2334</v>
      </c>
      <c r="C833" s="247" t="s">
        <v>794</v>
      </c>
      <c r="D833" s="247" t="s">
        <v>259</v>
      </c>
      <c r="E833" s="247" t="s">
        <v>445</v>
      </c>
      <c r="F833" s="248">
        <v>34364</v>
      </c>
      <c r="G833" s="247" t="s">
        <v>1094</v>
      </c>
      <c r="H833" s="247" t="s">
        <v>447</v>
      </c>
      <c r="I833" s="247" t="s">
        <v>575</v>
      </c>
      <c r="S833" s="247"/>
      <c r="T833" s="249"/>
      <c r="U833" s="247"/>
      <c r="W833" s="189" t="s">
        <v>1201</v>
      </c>
      <c r="Y833" s="189" t="s">
        <v>1201</v>
      </c>
      <c r="Z833" s="247" t="s">
        <v>1201</v>
      </c>
    </row>
    <row r="834" spans="1:26" x14ac:dyDescent="0.3">
      <c r="A834" s="189">
        <v>215085</v>
      </c>
      <c r="B834" s="247" t="s">
        <v>2335</v>
      </c>
      <c r="C834" s="247" t="s">
        <v>131</v>
      </c>
      <c r="D834" s="247" t="s">
        <v>295</v>
      </c>
      <c r="E834" s="247" t="s">
        <v>445</v>
      </c>
      <c r="F834" s="248">
        <v>35490</v>
      </c>
      <c r="G834" s="247" t="s">
        <v>422</v>
      </c>
      <c r="H834" s="247" t="s">
        <v>447</v>
      </c>
      <c r="I834" s="247" t="s">
        <v>575</v>
      </c>
      <c r="S834" s="247"/>
      <c r="T834" s="249"/>
      <c r="U834" s="247"/>
      <c r="W834" s="189" t="s">
        <v>1201</v>
      </c>
      <c r="X834" s="189" t="s">
        <v>1201</v>
      </c>
      <c r="Y834" s="189" t="s">
        <v>1201</v>
      </c>
      <c r="Z834" s="247" t="s">
        <v>1201</v>
      </c>
    </row>
    <row r="835" spans="1:26" x14ac:dyDescent="0.3">
      <c r="A835" s="189">
        <v>215086</v>
      </c>
      <c r="B835" s="247" t="s">
        <v>2336</v>
      </c>
      <c r="C835" s="247" t="s">
        <v>65</v>
      </c>
      <c r="D835" s="247" t="s">
        <v>323</v>
      </c>
      <c r="E835" s="247" t="s">
        <v>445</v>
      </c>
      <c r="F835" s="248">
        <v>34232</v>
      </c>
      <c r="G835" s="247" t="s">
        <v>422</v>
      </c>
      <c r="H835" s="247" t="s">
        <v>447</v>
      </c>
      <c r="I835" s="247" t="s">
        <v>575</v>
      </c>
      <c r="S835" s="247"/>
      <c r="T835" s="249"/>
      <c r="U835" s="247"/>
      <c r="Y835" s="189" t="s">
        <v>1201</v>
      </c>
      <c r="Z835" s="247" t="s">
        <v>1201</v>
      </c>
    </row>
    <row r="836" spans="1:26" x14ac:dyDescent="0.3">
      <c r="A836" s="189">
        <v>215087</v>
      </c>
      <c r="B836" s="247" t="s">
        <v>2337</v>
      </c>
      <c r="C836" s="247" t="s">
        <v>94</v>
      </c>
      <c r="D836" s="247" t="s">
        <v>287</v>
      </c>
      <c r="E836" s="247" t="s">
        <v>445</v>
      </c>
      <c r="F836" s="248">
        <v>36094</v>
      </c>
      <c r="G836" s="247" t="s">
        <v>2338</v>
      </c>
      <c r="H836" s="247" t="s">
        <v>447</v>
      </c>
      <c r="I836" s="247" t="s">
        <v>575</v>
      </c>
      <c r="S836" s="247"/>
      <c r="T836" s="249"/>
      <c r="U836" s="247"/>
      <c r="W836" s="189" t="s">
        <v>1201</v>
      </c>
      <c r="X836" s="189" t="s">
        <v>1201</v>
      </c>
      <c r="Y836" s="189" t="s">
        <v>1201</v>
      </c>
      <c r="Z836" s="247" t="s">
        <v>1201</v>
      </c>
    </row>
    <row r="837" spans="1:26" x14ac:dyDescent="0.3">
      <c r="A837" s="189">
        <v>215089</v>
      </c>
      <c r="B837" s="247" t="s">
        <v>2339</v>
      </c>
      <c r="C837" s="247" t="s">
        <v>136</v>
      </c>
      <c r="D837" s="247" t="s">
        <v>326</v>
      </c>
      <c r="E837" s="247" t="s">
        <v>445</v>
      </c>
      <c r="F837" s="248">
        <v>33248</v>
      </c>
      <c r="G837" s="247" t="s">
        <v>1078</v>
      </c>
      <c r="H837" s="247" t="s">
        <v>447</v>
      </c>
      <c r="I837" s="247" t="s">
        <v>575</v>
      </c>
      <c r="S837" s="247"/>
      <c r="T837" s="249"/>
      <c r="U837" s="247"/>
      <c r="W837" s="189" t="s">
        <v>1201</v>
      </c>
      <c r="X837" s="189" t="s">
        <v>1201</v>
      </c>
      <c r="Y837" s="189" t="s">
        <v>1201</v>
      </c>
      <c r="Z837" s="247" t="s">
        <v>1201</v>
      </c>
    </row>
    <row r="838" spans="1:26" x14ac:dyDescent="0.3">
      <c r="A838" s="189">
        <v>215090</v>
      </c>
      <c r="B838" s="247" t="s">
        <v>2340</v>
      </c>
      <c r="C838" s="247" t="s">
        <v>118</v>
      </c>
      <c r="D838" s="247" t="s">
        <v>648</v>
      </c>
      <c r="E838" s="247" t="s">
        <v>445</v>
      </c>
      <c r="F838" s="248">
        <v>34841</v>
      </c>
      <c r="G838" s="247" t="s">
        <v>422</v>
      </c>
      <c r="H838" s="247" t="s">
        <v>447</v>
      </c>
      <c r="I838" s="247" t="s">
        <v>575</v>
      </c>
      <c r="S838" s="247"/>
      <c r="T838" s="249"/>
      <c r="U838" s="247"/>
      <c r="W838" s="189" t="s">
        <v>1201</v>
      </c>
      <c r="X838" s="189" t="s">
        <v>1201</v>
      </c>
      <c r="Y838" s="189" t="s">
        <v>1201</v>
      </c>
      <c r="Z838" s="247" t="s">
        <v>1201</v>
      </c>
    </row>
    <row r="839" spans="1:26" x14ac:dyDescent="0.3">
      <c r="A839" s="189">
        <v>215092</v>
      </c>
      <c r="B839" s="247" t="s">
        <v>2341</v>
      </c>
      <c r="C839" s="247" t="s">
        <v>2342</v>
      </c>
      <c r="D839" s="247" t="s">
        <v>284</v>
      </c>
      <c r="E839" s="247" t="s">
        <v>445</v>
      </c>
      <c r="F839" s="248">
        <v>35815</v>
      </c>
      <c r="G839" s="247" t="s">
        <v>977</v>
      </c>
      <c r="H839" s="247" t="s">
        <v>447</v>
      </c>
      <c r="I839" s="247" t="s">
        <v>575</v>
      </c>
      <c r="S839" s="247"/>
      <c r="T839" s="249"/>
      <c r="U839" s="247"/>
      <c r="X839" s="189" t="s">
        <v>1201</v>
      </c>
      <c r="Y839" s="189" t="s">
        <v>1201</v>
      </c>
      <c r="Z839" s="247" t="s">
        <v>1201</v>
      </c>
    </row>
    <row r="840" spans="1:26" x14ac:dyDescent="0.3">
      <c r="A840" s="189">
        <v>215093</v>
      </c>
      <c r="B840" s="247" t="s">
        <v>1210</v>
      </c>
      <c r="C840" s="247" t="s">
        <v>66</v>
      </c>
      <c r="D840" s="247" t="s">
        <v>1211</v>
      </c>
      <c r="E840" s="247" t="s">
        <v>445</v>
      </c>
      <c r="F840" s="248">
        <v>31660</v>
      </c>
      <c r="G840" s="247" t="s">
        <v>973</v>
      </c>
      <c r="H840" s="247" t="s">
        <v>447</v>
      </c>
      <c r="I840" s="247" t="s">
        <v>575</v>
      </c>
      <c r="S840" s="247">
        <v>731</v>
      </c>
      <c r="T840" s="249">
        <v>44409</v>
      </c>
      <c r="U840" s="247">
        <v>37500</v>
      </c>
      <c r="Z840" s="247" t="s">
        <v>1201</v>
      </c>
    </row>
    <row r="841" spans="1:26" x14ac:dyDescent="0.3">
      <c r="A841" s="189">
        <v>215094</v>
      </c>
      <c r="B841" s="247" t="s">
        <v>2343</v>
      </c>
      <c r="C841" s="247" t="s">
        <v>215</v>
      </c>
      <c r="D841" s="247" t="s">
        <v>370</v>
      </c>
      <c r="E841" s="247" t="s">
        <v>445</v>
      </c>
      <c r="F841" s="248">
        <v>36161</v>
      </c>
      <c r="G841" s="247" t="s">
        <v>432</v>
      </c>
      <c r="H841" s="247" t="s">
        <v>447</v>
      </c>
      <c r="I841" s="247" t="s">
        <v>575</v>
      </c>
      <c r="S841" s="247"/>
      <c r="T841" s="249"/>
      <c r="U841" s="247"/>
      <c r="Y841" s="189" t="s">
        <v>1201</v>
      </c>
      <c r="Z841" s="247" t="s">
        <v>1201</v>
      </c>
    </row>
    <row r="842" spans="1:26" x14ac:dyDescent="0.3">
      <c r="A842" s="189">
        <v>215095</v>
      </c>
      <c r="B842" s="247" t="s">
        <v>2344</v>
      </c>
      <c r="C842" s="247" t="s">
        <v>179</v>
      </c>
      <c r="D842" s="247" t="s">
        <v>877</v>
      </c>
      <c r="E842" s="247" t="s">
        <v>445</v>
      </c>
      <c r="F842" s="248">
        <v>35431</v>
      </c>
      <c r="G842" s="247" t="s">
        <v>1025</v>
      </c>
      <c r="H842" s="247" t="s">
        <v>447</v>
      </c>
      <c r="I842" s="247" t="s">
        <v>575</v>
      </c>
      <c r="S842" s="247"/>
      <c r="T842" s="249"/>
      <c r="U842" s="247"/>
      <c r="Y842" s="189" t="s">
        <v>1201</v>
      </c>
      <c r="Z842" s="247" t="s">
        <v>1201</v>
      </c>
    </row>
    <row r="843" spans="1:26" x14ac:dyDescent="0.3">
      <c r="A843" s="189">
        <v>215097</v>
      </c>
      <c r="B843" s="247" t="s">
        <v>3080</v>
      </c>
      <c r="C843" s="247" t="s">
        <v>71</v>
      </c>
      <c r="D843" s="247" t="s">
        <v>259</v>
      </c>
      <c r="E843" s="247" t="s">
        <v>446</v>
      </c>
      <c r="F843" s="248">
        <v>33605</v>
      </c>
      <c r="G843" s="247" t="s">
        <v>422</v>
      </c>
      <c r="H843" s="247" t="s">
        <v>447</v>
      </c>
      <c r="I843" s="247" t="s">
        <v>575</v>
      </c>
      <c r="S843" s="247"/>
      <c r="T843" s="249"/>
      <c r="U843" s="247"/>
      <c r="Z843" s="247" t="s">
        <v>1201</v>
      </c>
    </row>
    <row r="844" spans="1:26" x14ac:dyDescent="0.3">
      <c r="A844" s="189">
        <v>215098</v>
      </c>
      <c r="B844" s="247" t="s">
        <v>2345</v>
      </c>
      <c r="C844" s="247" t="s">
        <v>2346</v>
      </c>
      <c r="D844" s="247" t="s">
        <v>267</v>
      </c>
      <c r="E844" s="247" t="s">
        <v>445</v>
      </c>
      <c r="F844" s="248">
        <v>36166</v>
      </c>
      <c r="G844" s="247" t="s">
        <v>422</v>
      </c>
      <c r="H844" s="247" t="s">
        <v>447</v>
      </c>
      <c r="I844" s="247" t="s">
        <v>575</v>
      </c>
      <c r="S844" s="247"/>
      <c r="T844" s="249"/>
      <c r="U844" s="247"/>
      <c r="X844" s="189" t="s">
        <v>1201</v>
      </c>
      <c r="Y844" s="189" t="s">
        <v>1201</v>
      </c>
      <c r="Z844" s="247" t="s">
        <v>1201</v>
      </c>
    </row>
    <row r="845" spans="1:26" x14ac:dyDescent="0.3">
      <c r="A845" s="189">
        <v>215099</v>
      </c>
      <c r="B845" s="247" t="s">
        <v>2347</v>
      </c>
      <c r="C845" s="247" t="s">
        <v>71</v>
      </c>
      <c r="D845" s="247" t="s">
        <v>2348</v>
      </c>
      <c r="E845" s="247" t="s">
        <v>445</v>
      </c>
      <c r="F845" s="248">
        <v>35371</v>
      </c>
      <c r="G845" s="247" t="s">
        <v>422</v>
      </c>
      <c r="H845" s="247" t="s">
        <v>447</v>
      </c>
      <c r="I845" s="247" t="s">
        <v>575</v>
      </c>
      <c r="S845" s="247"/>
      <c r="T845" s="249"/>
      <c r="U845" s="247"/>
      <c r="X845" s="189" t="s">
        <v>1201</v>
      </c>
      <c r="Y845" s="189" t="s">
        <v>1201</v>
      </c>
      <c r="Z845" s="247" t="s">
        <v>1201</v>
      </c>
    </row>
    <row r="846" spans="1:26" x14ac:dyDescent="0.3">
      <c r="A846" s="189">
        <v>215100</v>
      </c>
      <c r="B846" s="247" t="s">
        <v>2349</v>
      </c>
      <c r="C846" s="247" t="s">
        <v>658</v>
      </c>
      <c r="D846" s="247" t="s">
        <v>382</v>
      </c>
      <c r="E846" s="247" t="s">
        <v>445</v>
      </c>
      <c r="F846" s="248">
        <v>35891</v>
      </c>
      <c r="G846" s="247" t="s">
        <v>422</v>
      </c>
      <c r="H846" s="247" t="s">
        <v>447</v>
      </c>
      <c r="I846" s="247" t="s">
        <v>575</v>
      </c>
      <c r="S846" s="247"/>
      <c r="T846" s="249"/>
      <c r="U846" s="247"/>
      <c r="W846" s="189" t="s">
        <v>1201</v>
      </c>
      <c r="X846" s="189" t="s">
        <v>1201</v>
      </c>
      <c r="Y846" s="189" t="s">
        <v>1201</v>
      </c>
      <c r="Z846" s="247" t="s">
        <v>1201</v>
      </c>
    </row>
    <row r="847" spans="1:26" x14ac:dyDescent="0.3">
      <c r="A847" s="189">
        <v>215107</v>
      </c>
      <c r="B847" s="247" t="s">
        <v>2350</v>
      </c>
      <c r="C847" s="247" t="s">
        <v>664</v>
      </c>
      <c r="D847" s="247" t="s">
        <v>305</v>
      </c>
      <c r="E847" s="247" t="s">
        <v>446</v>
      </c>
      <c r="F847" s="248">
        <v>35247</v>
      </c>
      <c r="G847" s="247" t="s">
        <v>975</v>
      </c>
      <c r="H847" s="247" t="s">
        <v>457</v>
      </c>
      <c r="I847" s="247" t="s">
        <v>575</v>
      </c>
      <c r="S847" s="247"/>
      <c r="T847" s="249"/>
      <c r="U847" s="247"/>
      <c r="W847" s="189" t="s">
        <v>1201</v>
      </c>
      <c r="X847" s="189" t="s">
        <v>1201</v>
      </c>
      <c r="Y847" s="189" t="s">
        <v>1201</v>
      </c>
      <c r="Z847" s="247" t="s">
        <v>1201</v>
      </c>
    </row>
    <row r="848" spans="1:26" x14ac:dyDescent="0.3">
      <c r="A848" s="189">
        <v>215108</v>
      </c>
      <c r="B848" s="247" t="s">
        <v>2351</v>
      </c>
      <c r="C848" s="247" t="s">
        <v>511</v>
      </c>
      <c r="D848" s="247" t="s">
        <v>220</v>
      </c>
      <c r="E848" s="247" t="s">
        <v>446</v>
      </c>
      <c r="F848" s="248">
        <v>31871</v>
      </c>
      <c r="G848" s="247" t="s">
        <v>1098</v>
      </c>
      <c r="H848" s="247" t="s">
        <v>447</v>
      </c>
      <c r="I848" s="247" t="s">
        <v>575</v>
      </c>
      <c r="S848" s="247"/>
      <c r="T848" s="249"/>
      <c r="U848" s="247"/>
      <c r="Y848" s="189" t="s">
        <v>1201</v>
      </c>
      <c r="Z848" s="247" t="s">
        <v>1201</v>
      </c>
    </row>
    <row r="849" spans="1:26" x14ac:dyDescent="0.3">
      <c r="A849" s="189">
        <v>215109</v>
      </c>
      <c r="B849" s="247" t="s">
        <v>2352</v>
      </c>
      <c r="C849" s="247" t="s">
        <v>110</v>
      </c>
      <c r="D849" s="247" t="s">
        <v>866</v>
      </c>
      <c r="E849" s="247" t="s">
        <v>446</v>
      </c>
      <c r="F849" s="248">
        <v>36129</v>
      </c>
      <c r="G849" s="247" t="s">
        <v>975</v>
      </c>
      <c r="H849" s="247" t="s">
        <v>457</v>
      </c>
      <c r="I849" s="247" t="s">
        <v>575</v>
      </c>
      <c r="S849" s="247"/>
      <c r="T849" s="249"/>
      <c r="U849" s="247"/>
      <c r="W849" s="189" t="s">
        <v>1201</v>
      </c>
      <c r="X849" s="189" t="s">
        <v>1201</v>
      </c>
      <c r="Y849" s="189" t="s">
        <v>1201</v>
      </c>
      <c r="Z849" s="247" t="s">
        <v>1201</v>
      </c>
    </row>
    <row r="850" spans="1:26" x14ac:dyDescent="0.3">
      <c r="A850" s="189">
        <v>215112</v>
      </c>
      <c r="B850" s="247" t="s">
        <v>2353</v>
      </c>
      <c r="C850" s="247" t="s">
        <v>223</v>
      </c>
      <c r="D850" s="247" t="s">
        <v>292</v>
      </c>
      <c r="E850" s="247" t="s">
        <v>445</v>
      </c>
      <c r="F850" s="248">
        <v>35821</v>
      </c>
      <c r="G850" s="247" t="s">
        <v>439</v>
      </c>
      <c r="H850" s="247" t="s">
        <v>447</v>
      </c>
      <c r="I850" s="247" t="s">
        <v>575</v>
      </c>
      <c r="S850" s="247"/>
      <c r="T850" s="249"/>
      <c r="U850" s="247"/>
      <c r="W850" s="189" t="s">
        <v>1201</v>
      </c>
      <c r="X850" s="189" t="s">
        <v>1201</v>
      </c>
      <c r="Y850" s="189" t="s">
        <v>1201</v>
      </c>
      <c r="Z850" s="247" t="s">
        <v>1201</v>
      </c>
    </row>
    <row r="851" spans="1:26" x14ac:dyDescent="0.3">
      <c r="A851" s="189">
        <v>215114</v>
      </c>
      <c r="B851" s="247" t="s">
        <v>2354</v>
      </c>
      <c r="C851" s="247" t="s">
        <v>134</v>
      </c>
      <c r="D851" s="247" t="s">
        <v>2355</v>
      </c>
      <c r="E851" s="247" t="s">
        <v>446</v>
      </c>
      <c r="F851" s="248">
        <v>35457</v>
      </c>
      <c r="G851" s="247" t="s">
        <v>422</v>
      </c>
      <c r="H851" s="247" t="s">
        <v>447</v>
      </c>
      <c r="I851" s="247" t="s">
        <v>575</v>
      </c>
      <c r="S851" s="247"/>
      <c r="T851" s="249"/>
      <c r="U851" s="247"/>
      <c r="W851" s="189" t="s">
        <v>1201</v>
      </c>
      <c r="X851" s="189" t="s">
        <v>1201</v>
      </c>
      <c r="Y851" s="189" t="s">
        <v>1201</v>
      </c>
      <c r="Z851" s="247" t="s">
        <v>1201</v>
      </c>
    </row>
    <row r="852" spans="1:26" x14ac:dyDescent="0.3">
      <c r="A852" s="189">
        <v>215117</v>
      </c>
      <c r="B852" s="247" t="s">
        <v>891</v>
      </c>
      <c r="C852" s="247" t="s">
        <v>175</v>
      </c>
      <c r="D852" s="247" t="s">
        <v>303</v>
      </c>
      <c r="E852" s="247" t="s">
        <v>446</v>
      </c>
      <c r="F852" s="248">
        <v>25227</v>
      </c>
      <c r="G852" s="247" t="s">
        <v>2356</v>
      </c>
      <c r="H852" s="247" t="s">
        <v>447</v>
      </c>
      <c r="I852" s="247" t="s">
        <v>575</v>
      </c>
      <c r="S852" s="247"/>
      <c r="T852" s="249"/>
      <c r="U852" s="247"/>
      <c r="W852" s="189" t="s">
        <v>1201</v>
      </c>
      <c r="X852" s="189" t="s">
        <v>1201</v>
      </c>
      <c r="Y852" s="189" t="s">
        <v>1201</v>
      </c>
      <c r="Z852" s="247" t="s">
        <v>1201</v>
      </c>
    </row>
    <row r="853" spans="1:26" x14ac:dyDescent="0.3">
      <c r="A853" s="189">
        <v>215119</v>
      </c>
      <c r="B853" s="247" t="s">
        <v>2357</v>
      </c>
      <c r="C853" s="247" t="s">
        <v>71</v>
      </c>
      <c r="D853" s="247" t="s">
        <v>280</v>
      </c>
      <c r="E853" s="247" t="s">
        <v>445</v>
      </c>
      <c r="F853" s="248">
        <v>33604</v>
      </c>
      <c r="G853" s="247" t="s">
        <v>1713</v>
      </c>
      <c r="H853" s="247" t="s">
        <v>447</v>
      </c>
      <c r="I853" s="247" t="s">
        <v>575</v>
      </c>
      <c r="S853" s="247"/>
      <c r="T853" s="249"/>
      <c r="U853" s="247"/>
      <c r="W853" s="189" t="s">
        <v>1201</v>
      </c>
      <c r="X853" s="189" t="s">
        <v>1201</v>
      </c>
      <c r="Y853" s="189" t="s">
        <v>1201</v>
      </c>
      <c r="Z853" s="247" t="s">
        <v>1201</v>
      </c>
    </row>
    <row r="854" spans="1:26" x14ac:dyDescent="0.3">
      <c r="A854" s="189">
        <v>215121</v>
      </c>
      <c r="B854" s="247" t="s">
        <v>2358</v>
      </c>
      <c r="C854" s="247" t="s">
        <v>91</v>
      </c>
      <c r="D854" s="247" t="s">
        <v>2359</v>
      </c>
      <c r="E854" s="247" t="s">
        <v>446</v>
      </c>
      <c r="F854" s="248">
        <v>34525</v>
      </c>
      <c r="G854" s="247" t="s">
        <v>972</v>
      </c>
      <c r="H854" s="247" t="s">
        <v>447</v>
      </c>
      <c r="I854" s="247" t="s">
        <v>575</v>
      </c>
      <c r="S854" s="247"/>
      <c r="T854" s="249"/>
      <c r="U854" s="247"/>
      <c r="W854" s="189" t="s">
        <v>1201</v>
      </c>
      <c r="X854" s="189" t="s">
        <v>1201</v>
      </c>
      <c r="Y854" s="189" t="s">
        <v>1201</v>
      </c>
      <c r="Z854" s="247" t="s">
        <v>1201</v>
      </c>
    </row>
    <row r="855" spans="1:26" x14ac:dyDescent="0.3">
      <c r="A855" s="189">
        <v>215122</v>
      </c>
      <c r="B855" s="247" t="s">
        <v>2360</v>
      </c>
      <c r="C855" s="247" t="s">
        <v>97</v>
      </c>
      <c r="D855" s="247" t="s">
        <v>2361</v>
      </c>
      <c r="E855" s="247" t="s">
        <v>446</v>
      </c>
      <c r="F855" s="248">
        <v>35166</v>
      </c>
      <c r="G855" s="247" t="s">
        <v>1010</v>
      </c>
      <c r="H855" s="247" t="s">
        <v>447</v>
      </c>
      <c r="I855" s="247" t="s">
        <v>575</v>
      </c>
      <c r="S855" s="247"/>
      <c r="T855" s="249"/>
      <c r="U855" s="247"/>
      <c r="X855" s="189" t="s">
        <v>1201</v>
      </c>
      <c r="Y855" s="189" t="s">
        <v>1201</v>
      </c>
      <c r="Z855" s="247" t="s">
        <v>1201</v>
      </c>
    </row>
    <row r="856" spans="1:26" x14ac:dyDescent="0.3">
      <c r="A856" s="189">
        <v>215123</v>
      </c>
      <c r="B856" s="247" t="s">
        <v>2362</v>
      </c>
      <c r="C856" s="247" t="s">
        <v>93</v>
      </c>
      <c r="D856" s="247" t="s">
        <v>593</v>
      </c>
      <c r="E856" s="247" t="s">
        <v>446</v>
      </c>
      <c r="F856" s="248">
        <v>35431</v>
      </c>
      <c r="G856" s="247" t="s">
        <v>2363</v>
      </c>
      <c r="H856" s="247" t="s">
        <v>447</v>
      </c>
      <c r="I856" s="247" t="s">
        <v>575</v>
      </c>
      <c r="S856" s="247"/>
      <c r="T856" s="249"/>
      <c r="U856" s="247"/>
      <c r="W856" s="189" t="s">
        <v>1201</v>
      </c>
      <c r="X856" s="189" t="s">
        <v>1201</v>
      </c>
      <c r="Y856" s="189" t="s">
        <v>1201</v>
      </c>
      <c r="Z856" s="247" t="s">
        <v>1201</v>
      </c>
    </row>
    <row r="857" spans="1:26" x14ac:dyDescent="0.3">
      <c r="A857" s="189">
        <v>215125</v>
      </c>
      <c r="B857" s="247" t="s">
        <v>2364</v>
      </c>
      <c r="C857" s="247" t="s">
        <v>1508</v>
      </c>
      <c r="D857" s="247" t="s">
        <v>335</v>
      </c>
      <c r="E857" s="247" t="s">
        <v>446</v>
      </c>
      <c r="F857" s="248">
        <v>29129</v>
      </c>
      <c r="G857" s="247" t="s">
        <v>422</v>
      </c>
      <c r="H857" s="247" t="s">
        <v>447</v>
      </c>
      <c r="I857" s="247" t="s">
        <v>575</v>
      </c>
      <c r="S857" s="247"/>
      <c r="T857" s="249"/>
      <c r="U857" s="247"/>
      <c r="W857" s="189" t="s">
        <v>1201</v>
      </c>
      <c r="X857" s="189" t="s">
        <v>1201</v>
      </c>
      <c r="Y857" s="189" t="s">
        <v>1201</v>
      </c>
      <c r="Z857" s="247" t="s">
        <v>1201</v>
      </c>
    </row>
    <row r="858" spans="1:26" x14ac:dyDescent="0.3">
      <c r="A858" s="189">
        <v>215126</v>
      </c>
      <c r="B858" s="247" t="s">
        <v>2365</v>
      </c>
      <c r="C858" s="247" t="s">
        <v>2366</v>
      </c>
      <c r="D858" s="247" t="s">
        <v>749</v>
      </c>
      <c r="E858" s="247" t="s">
        <v>446</v>
      </c>
      <c r="F858" s="248">
        <v>35191</v>
      </c>
      <c r="G858" s="247" t="s">
        <v>929</v>
      </c>
      <c r="H858" s="247" t="s">
        <v>447</v>
      </c>
      <c r="I858" s="247" t="s">
        <v>575</v>
      </c>
      <c r="S858" s="247"/>
      <c r="T858" s="249"/>
      <c r="U858" s="247"/>
      <c r="W858" s="189" t="s">
        <v>1201</v>
      </c>
      <c r="X858" s="189" t="s">
        <v>1201</v>
      </c>
      <c r="Y858" s="189" t="s">
        <v>1201</v>
      </c>
      <c r="Z858" s="247" t="s">
        <v>1201</v>
      </c>
    </row>
    <row r="859" spans="1:26" x14ac:dyDescent="0.3">
      <c r="A859" s="189">
        <v>215127</v>
      </c>
      <c r="B859" s="247" t="s">
        <v>2367</v>
      </c>
      <c r="C859" s="247" t="s">
        <v>68</v>
      </c>
      <c r="D859" s="247" t="s">
        <v>303</v>
      </c>
      <c r="E859" s="247" t="s">
        <v>446</v>
      </c>
      <c r="F859" s="248">
        <v>32874</v>
      </c>
      <c r="G859" s="247" t="s">
        <v>1009</v>
      </c>
      <c r="H859" s="247" t="s">
        <v>447</v>
      </c>
      <c r="I859" s="247" t="s">
        <v>575</v>
      </c>
      <c r="S859" s="247"/>
      <c r="T859" s="249"/>
      <c r="U859" s="247"/>
      <c r="W859" s="189" t="s">
        <v>1201</v>
      </c>
      <c r="X859" s="189" t="s">
        <v>1201</v>
      </c>
      <c r="Y859" s="189" t="s">
        <v>1201</v>
      </c>
      <c r="Z859" s="247" t="s">
        <v>1201</v>
      </c>
    </row>
    <row r="860" spans="1:26" x14ac:dyDescent="0.3">
      <c r="A860" s="189">
        <v>215128</v>
      </c>
      <c r="B860" s="247" t="s">
        <v>2368</v>
      </c>
      <c r="C860" s="247" t="s">
        <v>2369</v>
      </c>
      <c r="D860" s="247" t="s">
        <v>739</v>
      </c>
      <c r="E860" s="247" t="s">
        <v>446</v>
      </c>
      <c r="F860" s="248">
        <v>33989</v>
      </c>
      <c r="G860" s="247" t="s">
        <v>443</v>
      </c>
      <c r="H860" s="247" t="s">
        <v>447</v>
      </c>
      <c r="I860" s="247" t="s">
        <v>575</v>
      </c>
      <c r="S860" s="247"/>
      <c r="T860" s="249"/>
      <c r="U860" s="247"/>
      <c r="W860" s="189" t="s">
        <v>1201</v>
      </c>
      <c r="X860" s="189" t="s">
        <v>1201</v>
      </c>
      <c r="Y860" s="189" t="s">
        <v>1201</v>
      </c>
      <c r="Z860" s="247" t="s">
        <v>1201</v>
      </c>
    </row>
    <row r="861" spans="1:26" x14ac:dyDescent="0.3">
      <c r="A861" s="189">
        <v>215131</v>
      </c>
      <c r="B861" s="247" t="s">
        <v>1265</v>
      </c>
      <c r="C861" s="247" t="s">
        <v>113</v>
      </c>
      <c r="D861" s="247" t="s">
        <v>273</v>
      </c>
      <c r="E861" s="247" t="s">
        <v>445</v>
      </c>
      <c r="F861" s="248">
        <v>32582</v>
      </c>
      <c r="G861" s="247" t="s">
        <v>1266</v>
      </c>
      <c r="H861" s="247" t="s">
        <v>447</v>
      </c>
      <c r="I861" s="247" t="s">
        <v>575</v>
      </c>
      <c r="S861" s="247"/>
      <c r="T861" s="249"/>
      <c r="U861" s="247"/>
      <c r="Z861" s="247" t="s">
        <v>1201</v>
      </c>
    </row>
    <row r="862" spans="1:26" x14ac:dyDescent="0.3">
      <c r="A862" s="189">
        <v>215134</v>
      </c>
      <c r="B862" s="247" t="s">
        <v>2370</v>
      </c>
      <c r="C862" s="247" t="s">
        <v>2371</v>
      </c>
      <c r="D862" s="247" t="s">
        <v>254</v>
      </c>
      <c r="E862" s="247" t="s">
        <v>446</v>
      </c>
      <c r="F862" s="248">
        <v>36161</v>
      </c>
      <c r="G862" s="247" t="s">
        <v>1099</v>
      </c>
      <c r="H862" s="247" t="s">
        <v>447</v>
      </c>
      <c r="I862" s="247" t="s">
        <v>575</v>
      </c>
      <c r="S862" s="247"/>
      <c r="T862" s="249"/>
      <c r="U862" s="247"/>
      <c r="W862" s="189" t="s">
        <v>1201</v>
      </c>
      <c r="X862" s="189" t="s">
        <v>1201</v>
      </c>
      <c r="Y862" s="189" t="s">
        <v>1201</v>
      </c>
      <c r="Z862" s="247" t="s">
        <v>1201</v>
      </c>
    </row>
    <row r="863" spans="1:26" x14ac:dyDescent="0.3">
      <c r="A863" s="189">
        <v>215135</v>
      </c>
      <c r="B863" s="247" t="s">
        <v>2372</v>
      </c>
      <c r="C863" s="247" t="s">
        <v>113</v>
      </c>
      <c r="D863" s="247" t="s">
        <v>813</v>
      </c>
      <c r="E863" s="247" t="s">
        <v>446</v>
      </c>
      <c r="F863" s="248">
        <v>33383</v>
      </c>
      <c r="G863" s="247" t="s">
        <v>422</v>
      </c>
      <c r="H863" s="247" t="s">
        <v>447</v>
      </c>
      <c r="I863" s="247" t="s">
        <v>575</v>
      </c>
      <c r="S863" s="247"/>
      <c r="T863" s="249"/>
      <c r="U863" s="247"/>
      <c r="W863" s="189" t="s">
        <v>1201</v>
      </c>
      <c r="X863" s="189" t="s">
        <v>1201</v>
      </c>
      <c r="Y863" s="189" t="s">
        <v>1201</v>
      </c>
      <c r="Z863" s="247" t="s">
        <v>1201</v>
      </c>
    </row>
    <row r="864" spans="1:26" x14ac:dyDescent="0.3">
      <c r="A864" s="189">
        <v>215137</v>
      </c>
      <c r="B864" s="247" t="s">
        <v>2373</v>
      </c>
      <c r="C864" s="247" t="s">
        <v>502</v>
      </c>
      <c r="D864" s="247" t="s">
        <v>866</v>
      </c>
      <c r="E864" s="247" t="s">
        <v>446</v>
      </c>
      <c r="F864" s="248">
        <v>35639</v>
      </c>
      <c r="G864" s="247" t="s">
        <v>1072</v>
      </c>
      <c r="H864" s="247" t="s">
        <v>447</v>
      </c>
      <c r="I864" s="247" t="s">
        <v>575</v>
      </c>
      <c r="S864" s="247"/>
      <c r="T864" s="249"/>
      <c r="U864" s="247"/>
      <c r="Y864" s="189" t="s">
        <v>1201</v>
      </c>
      <c r="Z864" s="247" t="s">
        <v>1201</v>
      </c>
    </row>
    <row r="865" spans="1:26" x14ac:dyDescent="0.3">
      <c r="A865" s="189">
        <v>215140</v>
      </c>
      <c r="B865" s="247" t="s">
        <v>3724</v>
      </c>
      <c r="C865" s="247" t="s">
        <v>87</v>
      </c>
      <c r="D865" s="247" t="s">
        <v>3725</v>
      </c>
      <c r="E865" s="247" t="s">
        <v>446</v>
      </c>
      <c r="F865" s="248">
        <v>33335</v>
      </c>
      <c r="G865" s="247" t="s">
        <v>3726</v>
      </c>
      <c r="H865" s="247" t="s">
        <v>447</v>
      </c>
      <c r="I865" s="247" t="s">
        <v>575</v>
      </c>
      <c r="S865" s="247"/>
      <c r="T865" s="249"/>
      <c r="U865" s="247"/>
      <c r="Z865" s="247"/>
    </row>
    <row r="866" spans="1:26" x14ac:dyDescent="0.3">
      <c r="A866" s="189">
        <v>215141</v>
      </c>
      <c r="B866" s="247" t="s">
        <v>2374</v>
      </c>
      <c r="C866" s="247" t="s">
        <v>101</v>
      </c>
      <c r="D866" s="247" t="s">
        <v>2375</v>
      </c>
      <c r="E866" s="247" t="s">
        <v>445</v>
      </c>
      <c r="F866" s="248">
        <v>34437</v>
      </c>
      <c r="G866" s="247" t="s">
        <v>2376</v>
      </c>
      <c r="H866" s="247" t="s">
        <v>447</v>
      </c>
      <c r="I866" s="247" t="s">
        <v>575</v>
      </c>
      <c r="S866" s="247"/>
      <c r="T866" s="249"/>
      <c r="U866" s="247"/>
      <c r="W866" s="189" t="s">
        <v>1201</v>
      </c>
      <c r="X866" s="189" t="s">
        <v>1201</v>
      </c>
      <c r="Y866" s="189" t="s">
        <v>1201</v>
      </c>
      <c r="Z866" s="247" t="s">
        <v>1201</v>
      </c>
    </row>
    <row r="867" spans="1:26" x14ac:dyDescent="0.3">
      <c r="A867" s="189">
        <v>215145</v>
      </c>
      <c r="B867" s="247" t="s">
        <v>2377</v>
      </c>
      <c r="C867" s="247" t="s">
        <v>71</v>
      </c>
      <c r="D867" s="247" t="s">
        <v>697</v>
      </c>
      <c r="E867" s="247" t="s">
        <v>445</v>
      </c>
      <c r="F867" s="248">
        <v>35822</v>
      </c>
      <c r="G867" s="247" t="s">
        <v>971</v>
      </c>
      <c r="H867" s="247" t="s">
        <v>447</v>
      </c>
      <c r="I867" s="247" t="s">
        <v>575</v>
      </c>
      <c r="S867" s="247"/>
      <c r="T867" s="249"/>
      <c r="U867" s="247"/>
      <c r="X867" s="189" t="s">
        <v>1201</v>
      </c>
      <c r="Y867" s="189" t="s">
        <v>1201</v>
      </c>
      <c r="Z867" s="247" t="s">
        <v>1201</v>
      </c>
    </row>
    <row r="868" spans="1:26" x14ac:dyDescent="0.3">
      <c r="A868" s="189">
        <v>215146</v>
      </c>
      <c r="B868" s="247" t="s">
        <v>1328</v>
      </c>
      <c r="C868" s="247" t="s">
        <v>164</v>
      </c>
      <c r="D868" s="247" t="s">
        <v>3727</v>
      </c>
      <c r="E868" s="247" t="s">
        <v>445</v>
      </c>
      <c r="F868" s="248">
        <v>29766</v>
      </c>
      <c r="G868" s="247" t="s">
        <v>3728</v>
      </c>
      <c r="H868" s="247" t="s">
        <v>447</v>
      </c>
      <c r="I868" s="247" t="s">
        <v>575</v>
      </c>
      <c r="S868" s="247"/>
      <c r="T868" s="249"/>
      <c r="U868" s="247"/>
      <c r="Z868" s="247"/>
    </row>
    <row r="869" spans="1:26" x14ac:dyDescent="0.3">
      <c r="A869" s="189">
        <v>215147</v>
      </c>
      <c r="B869" s="247" t="s">
        <v>2378</v>
      </c>
      <c r="C869" s="247" t="s">
        <v>78</v>
      </c>
      <c r="D869" s="247" t="s">
        <v>391</v>
      </c>
      <c r="E869" s="247" t="s">
        <v>445</v>
      </c>
      <c r="F869" s="248">
        <v>32524</v>
      </c>
      <c r="G869" s="247" t="s">
        <v>431</v>
      </c>
      <c r="H869" s="247" t="s">
        <v>447</v>
      </c>
      <c r="I869" s="247" t="s">
        <v>575</v>
      </c>
      <c r="S869" s="247"/>
      <c r="T869" s="249"/>
      <c r="U869" s="247"/>
      <c r="W869" s="189" t="s">
        <v>1201</v>
      </c>
      <c r="Y869" s="189" t="s">
        <v>1201</v>
      </c>
      <c r="Z869" s="247" t="s">
        <v>1201</v>
      </c>
    </row>
    <row r="870" spans="1:26" x14ac:dyDescent="0.3">
      <c r="A870" s="189">
        <v>215148</v>
      </c>
      <c r="B870" s="247" t="s">
        <v>2379</v>
      </c>
      <c r="C870" s="247" t="s">
        <v>71</v>
      </c>
      <c r="D870" s="247" t="s">
        <v>292</v>
      </c>
      <c r="E870" s="247" t="s">
        <v>445</v>
      </c>
      <c r="F870" s="248">
        <v>35065</v>
      </c>
      <c r="G870" s="247" t="s">
        <v>2380</v>
      </c>
      <c r="H870" s="247" t="s">
        <v>447</v>
      </c>
      <c r="I870" s="247" t="s">
        <v>575</v>
      </c>
      <c r="S870" s="247"/>
      <c r="T870" s="249"/>
      <c r="U870" s="247"/>
      <c r="W870" s="189" t="s">
        <v>1201</v>
      </c>
      <c r="Y870" s="189" t="s">
        <v>1201</v>
      </c>
      <c r="Z870" s="247" t="s">
        <v>1201</v>
      </c>
    </row>
    <row r="871" spans="1:26" x14ac:dyDescent="0.3">
      <c r="A871" s="189">
        <v>215149</v>
      </c>
      <c r="B871" s="247" t="s">
        <v>2381</v>
      </c>
      <c r="C871" s="247" t="s">
        <v>65</v>
      </c>
      <c r="D871" s="247" t="s">
        <v>257</v>
      </c>
      <c r="E871" s="247" t="s">
        <v>446</v>
      </c>
      <c r="F871" s="248">
        <v>24847</v>
      </c>
      <c r="G871" s="247" t="s">
        <v>422</v>
      </c>
      <c r="H871" s="247" t="s">
        <v>447</v>
      </c>
      <c r="I871" s="247" t="s">
        <v>575</v>
      </c>
      <c r="S871" s="247"/>
      <c r="T871" s="249"/>
      <c r="U871" s="247"/>
      <c r="W871" s="189" t="s">
        <v>1201</v>
      </c>
      <c r="X871" s="189" t="s">
        <v>1201</v>
      </c>
      <c r="Y871" s="189" t="s">
        <v>1201</v>
      </c>
      <c r="Z871" s="247" t="s">
        <v>1201</v>
      </c>
    </row>
    <row r="872" spans="1:26" x14ac:dyDescent="0.3">
      <c r="A872" s="189">
        <v>215151</v>
      </c>
      <c r="B872" s="247" t="s">
        <v>2382</v>
      </c>
      <c r="C872" s="247" t="s">
        <v>108</v>
      </c>
      <c r="D872" s="247" t="s">
        <v>351</v>
      </c>
      <c r="E872" s="247" t="s">
        <v>446</v>
      </c>
      <c r="F872" s="248">
        <v>35191</v>
      </c>
      <c r="G872" s="247" t="s">
        <v>975</v>
      </c>
      <c r="H872" s="247" t="s">
        <v>457</v>
      </c>
      <c r="I872" s="247" t="s">
        <v>575</v>
      </c>
      <c r="S872" s="247"/>
      <c r="T872" s="249"/>
      <c r="U872" s="247"/>
      <c r="X872" s="189" t="s">
        <v>1201</v>
      </c>
      <c r="Y872" s="189" t="s">
        <v>1201</v>
      </c>
      <c r="Z872" s="247" t="s">
        <v>1201</v>
      </c>
    </row>
    <row r="873" spans="1:26" x14ac:dyDescent="0.3">
      <c r="A873" s="189">
        <v>215153</v>
      </c>
      <c r="B873" s="247" t="s">
        <v>703</v>
      </c>
      <c r="C873" s="247" t="s">
        <v>692</v>
      </c>
      <c r="D873" s="247" t="s">
        <v>267</v>
      </c>
      <c r="E873" s="247" t="s">
        <v>446</v>
      </c>
      <c r="F873" s="248">
        <v>35438</v>
      </c>
      <c r="G873" s="247" t="s">
        <v>422</v>
      </c>
      <c r="H873" s="247" t="s">
        <v>447</v>
      </c>
      <c r="I873" s="247" t="s">
        <v>575</v>
      </c>
      <c r="S873" s="247"/>
      <c r="T873" s="249"/>
      <c r="U873" s="247"/>
      <c r="W873" s="189" t="s">
        <v>1201</v>
      </c>
      <c r="X873" s="189" t="s">
        <v>1201</v>
      </c>
      <c r="Y873" s="189" t="s">
        <v>1201</v>
      </c>
      <c r="Z873" s="247" t="s">
        <v>1201</v>
      </c>
    </row>
    <row r="874" spans="1:26" x14ac:dyDescent="0.3">
      <c r="A874" s="189">
        <v>215154</v>
      </c>
      <c r="B874" s="247" t="s">
        <v>2383</v>
      </c>
      <c r="C874" s="247" t="s">
        <v>208</v>
      </c>
      <c r="D874" s="247" t="s">
        <v>754</v>
      </c>
      <c r="E874" s="247" t="s">
        <v>445</v>
      </c>
      <c r="F874" s="248">
        <v>36083</v>
      </c>
      <c r="G874" s="247" t="s">
        <v>2384</v>
      </c>
      <c r="H874" s="247" t="s">
        <v>447</v>
      </c>
      <c r="I874" s="247" t="s">
        <v>575</v>
      </c>
      <c r="S874" s="247"/>
      <c r="T874" s="249"/>
      <c r="U874" s="247"/>
      <c r="W874" s="189" t="s">
        <v>1201</v>
      </c>
      <c r="X874" s="189" t="s">
        <v>1201</v>
      </c>
      <c r="Y874" s="189" t="s">
        <v>1201</v>
      </c>
      <c r="Z874" s="247" t="s">
        <v>1201</v>
      </c>
    </row>
    <row r="875" spans="1:26" x14ac:dyDescent="0.3">
      <c r="A875" s="189">
        <v>215155</v>
      </c>
      <c r="B875" s="247" t="s">
        <v>2385</v>
      </c>
      <c r="C875" s="247" t="s">
        <v>621</v>
      </c>
      <c r="D875" s="247" t="s">
        <v>659</v>
      </c>
      <c r="E875" s="247" t="s">
        <v>446</v>
      </c>
      <c r="F875" s="248">
        <v>36100</v>
      </c>
      <c r="G875" s="247" t="s">
        <v>2386</v>
      </c>
      <c r="H875" s="247" t="s">
        <v>447</v>
      </c>
      <c r="I875" s="247" t="s">
        <v>575</v>
      </c>
      <c r="S875" s="247"/>
      <c r="T875" s="249"/>
      <c r="U875" s="247"/>
      <c r="W875" s="189" t="s">
        <v>1201</v>
      </c>
      <c r="X875" s="189" t="s">
        <v>1201</v>
      </c>
      <c r="Y875" s="189" t="s">
        <v>1201</v>
      </c>
      <c r="Z875" s="247" t="s">
        <v>1201</v>
      </c>
    </row>
    <row r="876" spans="1:26" x14ac:dyDescent="0.3">
      <c r="A876" s="189">
        <v>215158</v>
      </c>
      <c r="B876" s="247" t="s">
        <v>3056</v>
      </c>
      <c r="C876" s="247" t="s">
        <v>107</v>
      </c>
      <c r="D876" s="247" t="s">
        <v>3057</v>
      </c>
      <c r="E876" s="247" t="s">
        <v>446</v>
      </c>
      <c r="F876" s="248">
        <v>33883</v>
      </c>
      <c r="G876" s="247" t="s">
        <v>980</v>
      </c>
      <c r="H876" s="247" t="s">
        <v>447</v>
      </c>
      <c r="I876" s="247" t="s">
        <v>575</v>
      </c>
      <c r="S876" s="247"/>
      <c r="T876" s="249"/>
      <c r="U876" s="247"/>
      <c r="Z876" s="247" t="s">
        <v>1201</v>
      </c>
    </row>
    <row r="877" spans="1:26" x14ac:dyDescent="0.3">
      <c r="A877" s="189">
        <v>215160</v>
      </c>
      <c r="B877" s="247" t="s">
        <v>2387</v>
      </c>
      <c r="C877" s="247" t="s">
        <v>91</v>
      </c>
      <c r="D877" s="247" t="s">
        <v>252</v>
      </c>
      <c r="E877" s="247" t="s">
        <v>446</v>
      </c>
      <c r="F877" s="248">
        <v>35607</v>
      </c>
      <c r="G877" s="247" t="s">
        <v>1031</v>
      </c>
      <c r="H877" s="247" t="s">
        <v>447</v>
      </c>
      <c r="I877" s="247" t="s">
        <v>575</v>
      </c>
      <c r="S877" s="247"/>
      <c r="T877" s="249"/>
      <c r="U877" s="247"/>
      <c r="Y877" s="189" t="s">
        <v>1201</v>
      </c>
      <c r="Z877" s="247" t="s">
        <v>1201</v>
      </c>
    </row>
    <row r="878" spans="1:26" x14ac:dyDescent="0.3">
      <c r="A878" s="189">
        <v>215162</v>
      </c>
      <c r="B878" s="247" t="s">
        <v>3729</v>
      </c>
      <c r="C878" s="247" t="s">
        <v>166</v>
      </c>
      <c r="D878" s="247" t="s">
        <v>3730</v>
      </c>
      <c r="E878" s="247" t="s">
        <v>446</v>
      </c>
      <c r="F878" s="248">
        <v>35937</v>
      </c>
      <c r="G878" s="247" t="s">
        <v>3723</v>
      </c>
      <c r="H878" s="247" t="s">
        <v>447</v>
      </c>
      <c r="I878" s="247" t="s">
        <v>575</v>
      </c>
      <c r="S878" s="247"/>
      <c r="T878" s="249"/>
      <c r="U878" s="247"/>
      <c r="Z878" s="247"/>
    </row>
    <row r="879" spans="1:26" x14ac:dyDescent="0.3">
      <c r="A879" s="189">
        <v>215164</v>
      </c>
      <c r="B879" s="247" t="s">
        <v>2388</v>
      </c>
      <c r="C879" s="247" t="s">
        <v>563</v>
      </c>
      <c r="D879" s="247" t="s">
        <v>333</v>
      </c>
      <c r="E879" s="247" t="s">
        <v>446</v>
      </c>
      <c r="F879" s="248">
        <v>32387</v>
      </c>
      <c r="G879" s="247" t="s">
        <v>1012</v>
      </c>
      <c r="H879" s="247" t="s">
        <v>447</v>
      </c>
      <c r="I879" s="247" t="s">
        <v>575</v>
      </c>
      <c r="S879" s="247"/>
      <c r="T879" s="249"/>
      <c r="U879" s="247"/>
      <c r="X879" s="189" t="s">
        <v>1201</v>
      </c>
      <c r="Y879" s="189" t="s">
        <v>1201</v>
      </c>
      <c r="Z879" s="247" t="s">
        <v>1201</v>
      </c>
    </row>
    <row r="880" spans="1:26" x14ac:dyDescent="0.3">
      <c r="A880" s="189">
        <v>215166</v>
      </c>
      <c r="B880" s="247" t="s">
        <v>2389</v>
      </c>
      <c r="C880" s="247" t="s">
        <v>360</v>
      </c>
      <c r="D880" s="247" t="s">
        <v>2390</v>
      </c>
      <c r="E880" s="247" t="s">
        <v>446</v>
      </c>
      <c r="F880" s="248">
        <v>35247</v>
      </c>
      <c r="G880" s="247" t="s">
        <v>973</v>
      </c>
      <c r="H880" s="247" t="s">
        <v>447</v>
      </c>
      <c r="I880" s="247" t="s">
        <v>575</v>
      </c>
      <c r="S880" s="247"/>
      <c r="T880" s="249"/>
      <c r="U880" s="247"/>
      <c r="Y880" s="189" t="s">
        <v>1201</v>
      </c>
      <c r="Z880" s="247" t="s">
        <v>1201</v>
      </c>
    </row>
    <row r="881" spans="1:26" x14ac:dyDescent="0.3">
      <c r="A881" s="189">
        <v>215167</v>
      </c>
      <c r="B881" s="247" t="s">
        <v>3081</v>
      </c>
      <c r="C881" s="247" t="s">
        <v>199</v>
      </c>
      <c r="D881" s="247" t="s">
        <v>92</v>
      </c>
      <c r="E881" s="247" t="s">
        <v>446</v>
      </c>
      <c r="F881" s="248">
        <v>32959</v>
      </c>
      <c r="G881" s="247" t="s">
        <v>422</v>
      </c>
      <c r="H881" s="247" t="s">
        <v>447</v>
      </c>
      <c r="I881" s="247" t="s">
        <v>575</v>
      </c>
      <c r="S881" s="247"/>
      <c r="T881" s="249"/>
      <c r="U881" s="247"/>
      <c r="Z881" s="247" t="s">
        <v>1201</v>
      </c>
    </row>
    <row r="882" spans="1:26" x14ac:dyDescent="0.3">
      <c r="A882" s="189">
        <v>215176</v>
      </c>
      <c r="B882" s="247" t="s">
        <v>2391</v>
      </c>
      <c r="C882" s="247" t="s">
        <v>115</v>
      </c>
      <c r="D882" s="247" t="s">
        <v>388</v>
      </c>
      <c r="E882" s="247" t="s">
        <v>446</v>
      </c>
      <c r="F882" s="248">
        <v>34335</v>
      </c>
      <c r="G882" s="247" t="s">
        <v>434</v>
      </c>
      <c r="H882" s="247" t="s">
        <v>447</v>
      </c>
      <c r="I882" s="247" t="s">
        <v>575</v>
      </c>
      <c r="S882" s="247"/>
      <c r="T882" s="249"/>
      <c r="U882" s="247"/>
      <c r="W882" s="189" t="s">
        <v>1201</v>
      </c>
      <c r="X882" s="189" t="s">
        <v>1201</v>
      </c>
      <c r="Y882" s="189" t="s">
        <v>1201</v>
      </c>
      <c r="Z882" s="247" t="s">
        <v>1201</v>
      </c>
    </row>
    <row r="883" spans="1:26" x14ac:dyDescent="0.3">
      <c r="A883" s="189">
        <v>215178</v>
      </c>
      <c r="B883" s="247" t="s">
        <v>2392</v>
      </c>
      <c r="C883" s="247" t="s">
        <v>75</v>
      </c>
      <c r="D883" s="247" t="s">
        <v>299</v>
      </c>
      <c r="E883" s="247" t="s">
        <v>446</v>
      </c>
      <c r="F883" s="248">
        <v>35578</v>
      </c>
      <c r="G883" s="247" t="s">
        <v>2393</v>
      </c>
      <c r="H883" s="247" t="s">
        <v>447</v>
      </c>
      <c r="I883" s="247" t="s">
        <v>575</v>
      </c>
      <c r="S883" s="247"/>
      <c r="T883" s="249"/>
      <c r="U883" s="247"/>
      <c r="W883" s="189" t="s">
        <v>1201</v>
      </c>
      <c r="X883" s="189" t="s">
        <v>1201</v>
      </c>
      <c r="Y883" s="189" t="s">
        <v>1201</v>
      </c>
      <c r="Z883" s="247" t="s">
        <v>1201</v>
      </c>
    </row>
    <row r="884" spans="1:26" x14ac:dyDescent="0.3">
      <c r="A884" s="189">
        <v>215179</v>
      </c>
      <c r="B884" s="247" t="s">
        <v>2394</v>
      </c>
      <c r="C884" s="247" t="s">
        <v>2395</v>
      </c>
      <c r="D884" s="247" t="s">
        <v>264</v>
      </c>
      <c r="E884" s="247" t="s">
        <v>446</v>
      </c>
      <c r="F884" s="248">
        <v>35182</v>
      </c>
      <c r="G884" s="247" t="s">
        <v>422</v>
      </c>
      <c r="H884" s="247" t="s">
        <v>447</v>
      </c>
      <c r="I884" s="247" t="s">
        <v>575</v>
      </c>
      <c r="S884" s="247"/>
      <c r="T884" s="249"/>
      <c r="U884" s="247"/>
      <c r="Y884" s="189" t="s">
        <v>1201</v>
      </c>
      <c r="Z884" s="247" t="s">
        <v>1201</v>
      </c>
    </row>
    <row r="885" spans="1:26" x14ac:dyDescent="0.3">
      <c r="A885" s="189">
        <v>215180</v>
      </c>
      <c r="B885" s="247" t="s">
        <v>2396</v>
      </c>
      <c r="C885" s="247" t="s">
        <v>75</v>
      </c>
      <c r="D885" s="247" t="s">
        <v>272</v>
      </c>
      <c r="E885" s="247" t="s">
        <v>446</v>
      </c>
      <c r="F885" s="248">
        <v>35065</v>
      </c>
      <c r="G885" s="247" t="s">
        <v>1069</v>
      </c>
      <c r="H885" s="247" t="s">
        <v>447</v>
      </c>
      <c r="I885" s="247" t="s">
        <v>575</v>
      </c>
      <c r="S885" s="247"/>
      <c r="T885" s="249"/>
      <c r="U885" s="247"/>
      <c r="W885" s="189" t="s">
        <v>1201</v>
      </c>
      <c r="X885" s="189" t="s">
        <v>1201</v>
      </c>
      <c r="Y885" s="189" t="s">
        <v>1201</v>
      </c>
      <c r="Z885" s="247" t="s">
        <v>1201</v>
      </c>
    </row>
    <row r="886" spans="1:26" x14ac:dyDescent="0.3">
      <c r="A886" s="189">
        <v>215181</v>
      </c>
      <c r="B886" s="247" t="s">
        <v>2397</v>
      </c>
      <c r="C886" s="247" t="s">
        <v>2398</v>
      </c>
      <c r="D886" s="247" t="s">
        <v>720</v>
      </c>
      <c r="E886" s="247" t="s">
        <v>446</v>
      </c>
      <c r="F886" s="248">
        <v>33397</v>
      </c>
      <c r="G886" s="247" t="s">
        <v>422</v>
      </c>
      <c r="H886" s="247" t="s">
        <v>447</v>
      </c>
      <c r="I886" s="247" t="s">
        <v>575</v>
      </c>
      <c r="S886" s="247"/>
      <c r="T886" s="249"/>
      <c r="U886" s="247"/>
      <c r="W886" s="189" t="s">
        <v>1201</v>
      </c>
      <c r="X886" s="189" t="s">
        <v>1201</v>
      </c>
      <c r="Y886" s="189" t="s">
        <v>1201</v>
      </c>
      <c r="Z886" s="247" t="s">
        <v>1201</v>
      </c>
    </row>
    <row r="887" spans="1:26" x14ac:dyDescent="0.3">
      <c r="A887" s="189">
        <v>215186</v>
      </c>
      <c r="B887" s="247" t="s">
        <v>3058</v>
      </c>
      <c r="C887" s="247" t="s">
        <v>151</v>
      </c>
      <c r="D887" s="247" t="s">
        <v>256</v>
      </c>
      <c r="E887" s="247" t="s">
        <v>446</v>
      </c>
      <c r="F887" s="248">
        <v>35169</v>
      </c>
      <c r="G887" s="247" t="s">
        <v>422</v>
      </c>
      <c r="H887" s="247" t="s">
        <v>447</v>
      </c>
      <c r="I887" s="247" t="s">
        <v>575</v>
      </c>
      <c r="S887" s="247"/>
      <c r="T887" s="249"/>
      <c r="U887" s="247"/>
      <c r="Z887" s="247" t="s">
        <v>1201</v>
      </c>
    </row>
    <row r="888" spans="1:26" x14ac:dyDescent="0.3">
      <c r="A888" s="189">
        <v>215187</v>
      </c>
      <c r="B888" s="247" t="s">
        <v>2399</v>
      </c>
      <c r="C888" s="247" t="s">
        <v>658</v>
      </c>
      <c r="D888" s="247" t="s">
        <v>624</v>
      </c>
      <c r="E888" s="247" t="s">
        <v>446</v>
      </c>
      <c r="F888" s="248">
        <v>35890</v>
      </c>
      <c r="G888" s="247" t="s">
        <v>422</v>
      </c>
      <c r="H888" s="247" t="s">
        <v>447</v>
      </c>
      <c r="I888" s="247" t="s">
        <v>575</v>
      </c>
      <c r="S888" s="247"/>
      <c r="T888" s="249"/>
      <c r="U888" s="247"/>
      <c r="W888" s="189" t="s">
        <v>1201</v>
      </c>
      <c r="X888" s="189" t="s">
        <v>1201</v>
      </c>
      <c r="Y888" s="189" t="s">
        <v>1201</v>
      </c>
      <c r="Z888" s="247" t="s">
        <v>1201</v>
      </c>
    </row>
    <row r="889" spans="1:26" x14ac:dyDescent="0.3">
      <c r="A889" s="189">
        <v>215188</v>
      </c>
      <c r="B889" s="247" t="s">
        <v>2400</v>
      </c>
      <c r="C889" s="247" t="s">
        <v>164</v>
      </c>
      <c r="D889" s="247" t="s">
        <v>305</v>
      </c>
      <c r="E889" s="247" t="s">
        <v>446</v>
      </c>
      <c r="F889" s="248">
        <v>35904</v>
      </c>
      <c r="G889" s="247" t="s">
        <v>439</v>
      </c>
      <c r="H889" s="247" t="s">
        <v>447</v>
      </c>
      <c r="I889" s="247" t="s">
        <v>575</v>
      </c>
      <c r="S889" s="247"/>
      <c r="T889" s="249"/>
      <c r="U889" s="247"/>
      <c r="W889" s="189" t="s">
        <v>1201</v>
      </c>
      <c r="X889" s="189" t="s">
        <v>1201</v>
      </c>
      <c r="Y889" s="189" t="s">
        <v>1201</v>
      </c>
      <c r="Z889" s="247" t="s">
        <v>1201</v>
      </c>
    </row>
    <row r="890" spans="1:26" x14ac:dyDescent="0.3">
      <c r="A890" s="189">
        <v>215189</v>
      </c>
      <c r="B890" s="247" t="s">
        <v>2401</v>
      </c>
      <c r="C890" s="247" t="s">
        <v>71</v>
      </c>
      <c r="D890" s="247" t="s">
        <v>615</v>
      </c>
      <c r="E890" s="247" t="s">
        <v>446</v>
      </c>
      <c r="F890" s="248">
        <v>34766</v>
      </c>
      <c r="G890" s="247" t="s">
        <v>422</v>
      </c>
      <c r="H890" s="247" t="s">
        <v>447</v>
      </c>
      <c r="I890" s="247" t="s">
        <v>575</v>
      </c>
      <c r="S890" s="247"/>
      <c r="T890" s="249"/>
      <c r="U890" s="247"/>
      <c r="W890" s="189" t="s">
        <v>1201</v>
      </c>
      <c r="X890" s="189" t="s">
        <v>1201</v>
      </c>
      <c r="Y890" s="189" t="s">
        <v>1201</v>
      </c>
      <c r="Z890" s="247" t="s">
        <v>1201</v>
      </c>
    </row>
    <row r="891" spans="1:26" x14ac:dyDescent="0.3">
      <c r="A891" s="189">
        <v>215194</v>
      </c>
      <c r="B891" s="247" t="s">
        <v>2402</v>
      </c>
      <c r="C891" s="247" t="s">
        <v>799</v>
      </c>
      <c r="D891" s="247" t="s">
        <v>617</v>
      </c>
      <c r="E891" s="247" t="s">
        <v>446</v>
      </c>
      <c r="F891" s="248">
        <v>35068</v>
      </c>
      <c r="G891" s="247" t="s">
        <v>1086</v>
      </c>
      <c r="H891" s="247" t="s">
        <v>447</v>
      </c>
      <c r="I891" s="247" t="s">
        <v>575</v>
      </c>
      <c r="S891" s="247"/>
      <c r="T891" s="249"/>
      <c r="U891" s="247"/>
      <c r="W891" s="189" t="s">
        <v>1201</v>
      </c>
      <c r="X891" s="189" t="s">
        <v>1201</v>
      </c>
      <c r="Y891" s="189" t="s">
        <v>1201</v>
      </c>
      <c r="Z891" s="247" t="s">
        <v>1201</v>
      </c>
    </row>
    <row r="892" spans="1:26" x14ac:dyDescent="0.3">
      <c r="A892" s="189">
        <v>215196</v>
      </c>
      <c r="B892" s="247" t="s">
        <v>2403</v>
      </c>
      <c r="C892" s="247" t="s">
        <v>119</v>
      </c>
      <c r="D892" s="247" t="s">
        <v>2404</v>
      </c>
      <c r="E892" s="247" t="s">
        <v>446</v>
      </c>
      <c r="F892" s="248">
        <v>35857</v>
      </c>
      <c r="G892" s="247" t="s">
        <v>422</v>
      </c>
      <c r="H892" s="247" t="s">
        <v>447</v>
      </c>
      <c r="I892" s="247" t="s">
        <v>575</v>
      </c>
      <c r="S892" s="247"/>
      <c r="T892" s="249"/>
      <c r="U892" s="247"/>
      <c r="X892" s="189" t="s">
        <v>1201</v>
      </c>
      <c r="Y892" s="189" t="s">
        <v>1201</v>
      </c>
      <c r="Z892" s="247" t="s">
        <v>1201</v>
      </c>
    </row>
    <row r="893" spans="1:26" x14ac:dyDescent="0.3">
      <c r="A893" s="189">
        <v>215198</v>
      </c>
      <c r="B893" s="247" t="s">
        <v>1330</v>
      </c>
      <c r="C893" s="247" t="s">
        <v>71</v>
      </c>
      <c r="D893" s="247" t="s">
        <v>271</v>
      </c>
      <c r="E893" s="247" t="s">
        <v>445</v>
      </c>
      <c r="F893" s="248">
        <v>30049</v>
      </c>
      <c r="G893" s="247" t="s">
        <v>422</v>
      </c>
      <c r="H893" s="247" t="s">
        <v>447</v>
      </c>
      <c r="I893" s="247" t="s">
        <v>575</v>
      </c>
      <c r="S893" s="247"/>
      <c r="T893" s="249"/>
      <c r="U893" s="247"/>
      <c r="Z893" s="247"/>
    </row>
    <row r="894" spans="1:26" x14ac:dyDescent="0.3">
      <c r="A894" s="189">
        <v>215199</v>
      </c>
      <c r="B894" s="247" t="s">
        <v>2405</v>
      </c>
      <c r="C894" s="247" t="s">
        <v>2406</v>
      </c>
      <c r="D894" s="247" t="s">
        <v>347</v>
      </c>
      <c r="E894" s="247" t="s">
        <v>445</v>
      </c>
      <c r="F894" s="248">
        <v>34724</v>
      </c>
      <c r="G894" s="247" t="s">
        <v>1043</v>
      </c>
      <c r="H894" s="247" t="s">
        <v>447</v>
      </c>
      <c r="I894" s="247" t="s">
        <v>575</v>
      </c>
      <c r="S894" s="247"/>
      <c r="T894" s="249"/>
      <c r="U894" s="247"/>
      <c r="W894" s="189" t="s">
        <v>1201</v>
      </c>
      <c r="X894" s="189" t="s">
        <v>1201</v>
      </c>
      <c r="Y894" s="189" t="s">
        <v>1201</v>
      </c>
      <c r="Z894" s="247" t="s">
        <v>1201</v>
      </c>
    </row>
    <row r="895" spans="1:26" x14ac:dyDescent="0.3">
      <c r="A895" s="189">
        <v>215200</v>
      </c>
      <c r="B895" s="247" t="s">
        <v>2407</v>
      </c>
      <c r="C895" s="247" t="s">
        <v>69</v>
      </c>
      <c r="D895" s="247" t="s">
        <v>2408</v>
      </c>
      <c r="E895" s="247" t="s">
        <v>445</v>
      </c>
      <c r="F895" s="248">
        <v>30999</v>
      </c>
      <c r="G895" s="247" t="s">
        <v>422</v>
      </c>
      <c r="H895" s="247" t="s">
        <v>457</v>
      </c>
      <c r="I895" s="247" t="s">
        <v>575</v>
      </c>
      <c r="S895" s="247"/>
      <c r="T895" s="249"/>
      <c r="U895" s="247"/>
      <c r="W895" s="189" t="s">
        <v>1201</v>
      </c>
      <c r="X895" s="189" t="s">
        <v>1201</v>
      </c>
      <c r="Y895" s="189" t="s">
        <v>1201</v>
      </c>
      <c r="Z895" s="247" t="s">
        <v>1201</v>
      </c>
    </row>
    <row r="896" spans="1:26" x14ac:dyDescent="0.3">
      <c r="A896" s="189">
        <v>215201</v>
      </c>
      <c r="B896" s="247" t="s">
        <v>2409</v>
      </c>
      <c r="C896" s="247" t="s">
        <v>2410</v>
      </c>
      <c r="D896" s="247" t="s">
        <v>272</v>
      </c>
      <c r="E896" s="247" t="s">
        <v>445</v>
      </c>
      <c r="F896" s="248">
        <v>36051</v>
      </c>
      <c r="G896" s="247" t="s">
        <v>422</v>
      </c>
      <c r="H896" s="247" t="s">
        <v>447</v>
      </c>
      <c r="I896" s="247" t="s">
        <v>575</v>
      </c>
      <c r="S896" s="247"/>
      <c r="T896" s="249"/>
      <c r="U896" s="247"/>
      <c r="W896" s="189" t="s">
        <v>1201</v>
      </c>
      <c r="X896" s="189" t="s">
        <v>1201</v>
      </c>
      <c r="Y896" s="189" t="s">
        <v>1201</v>
      </c>
      <c r="Z896" s="247" t="s">
        <v>1201</v>
      </c>
    </row>
    <row r="897" spans="1:26" x14ac:dyDescent="0.3">
      <c r="A897" s="189">
        <v>215202</v>
      </c>
      <c r="B897" s="247" t="s">
        <v>2411</v>
      </c>
      <c r="C897" s="247" t="s">
        <v>112</v>
      </c>
      <c r="D897" s="247" t="s">
        <v>531</v>
      </c>
      <c r="E897" s="247" t="s">
        <v>445</v>
      </c>
      <c r="F897" s="248">
        <v>34737</v>
      </c>
      <c r="G897" s="247" t="s">
        <v>422</v>
      </c>
      <c r="H897" s="247" t="s">
        <v>447</v>
      </c>
      <c r="I897" s="247" t="s">
        <v>575</v>
      </c>
      <c r="S897" s="247"/>
      <c r="T897" s="249"/>
      <c r="U897" s="247"/>
      <c r="W897" s="189" t="s">
        <v>1201</v>
      </c>
      <c r="X897" s="189" t="s">
        <v>1201</v>
      </c>
      <c r="Y897" s="189" t="s">
        <v>1201</v>
      </c>
      <c r="Z897" s="247" t="s">
        <v>1201</v>
      </c>
    </row>
    <row r="898" spans="1:26" x14ac:dyDescent="0.3">
      <c r="A898" s="189">
        <v>215203</v>
      </c>
      <c r="B898" s="247" t="s">
        <v>2412</v>
      </c>
      <c r="C898" s="247" t="s">
        <v>79</v>
      </c>
      <c r="D898" s="247" t="s">
        <v>312</v>
      </c>
      <c r="E898" s="247" t="s">
        <v>445</v>
      </c>
      <c r="F898" s="248">
        <v>33032</v>
      </c>
      <c r="G898" s="247" t="s">
        <v>422</v>
      </c>
      <c r="H898" s="247" t="s">
        <v>447</v>
      </c>
      <c r="I898" s="247" t="s">
        <v>575</v>
      </c>
      <c r="S898" s="247"/>
      <c r="T898" s="249"/>
      <c r="U898" s="247"/>
      <c r="Y898" s="189" t="s">
        <v>1201</v>
      </c>
      <c r="Z898" s="247" t="s">
        <v>1201</v>
      </c>
    </row>
    <row r="899" spans="1:26" x14ac:dyDescent="0.3">
      <c r="A899" s="189">
        <v>215204</v>
      </c>
      <c r="B899" s="247" t="s">
        <v>2413</v>
      </c>
      <c r="C899" s="247" t="s">
        <v>124</v>
      </c>
      <c r="D899" s="247" t="s">
        <v>256</v>
      </c>
      <c r="E899" s="247" t="s">
        <v>445</v>
      </c>
      <c r="F899" s="248">
        <v>33486</v>
      </c>
      <c r="G899" s="247" t="s">
        <v>422</v>
      </c>
      <c r="H899" s="247" t="s">
        <v>457</v>
      </c>
      <c r="I899" s="247" t="s">
        <v>575</v>
      </c>
      <c r="S899" s="247"/>
      <c r="T899" s="249"/>
      <c r="U899" s="247"/>
      <c r="W899" s="189" t="s">
        <v>1201</v>
      </c>
      <c r="X899" s="189" t="s">
        <v>1201</v>
      </c>
      <c r="Y899" s="189" t="s">
        <v>1201</v>
      </c>
      <c r="Z899" s="247" t="s">
        <v>1201</v>
      </c>
    </row>
    <row r="900" spans="1:26" x14ac:dyDescent="0.3">
      <c r="A900" s="189">
        <v>215207</v>
      </c>
      <c r="B900" s="247" t="s">
        <v>2414</v>
      </c>
      <c r="C900" s="247" t="s">
        <v>75</v>
      </c>
      <c r="D900" s="247" t="s">
        <v>375</v>
      </c>
      <c r="E900" s="247" t="s">
        <v>446</v>
      </c>
      <c r="F900" s="248">
        <v>35024</v>
      </c>
      <c r="G900" s="247" t="s">
        <v>422</v>
      </c>
      <c r="H900" s="247" t="s">
        <v>447</v>
      </c>
      <c r="I900" s="247" t="s">
        <v>575</v>
      </c>
      <c r="S900" s="247"/>
      <c r="T900" s="249"/>
      <c r="U900" s="247"/>
      <c r="W900" s="189" t="s">
        <v>1201</v>
      </c>
      <c r="X900" s="189" t="s">
        <v>1201</v>
      </c>
      <c r="Y900" s="189" t="s">
        <v>1201</v>
      </c>
      <c r="Z900" s="247" t="s">
        <v>1201</v>
      </c>
    </row>
    <row r="901" spans="1:26" x14ac:dyDescent="0.3">
      <c r="A901" s="189">
        <v>215208</v>
      </c>
      <c r="B901" s="247" t="s">
        <v>2415</v>
      </c>
      <c r="C901" s="247" t="s">
        <v>65</v>
      </c>
      <c r="D901" s="247" t="s">
        <v>2416</v>
      </c>
      <c r="E901" s="247" t="s">
        <v>445</v>
      </c>
      <c r="F901" s="248">
        <v>34700</v>
      </c>
      <c r="G901" s="247" t="s">
        <v>422</v>
      </c>
      <c r="H901" s="247" t="s">
        <v>447</v>
      </c>
      <c r="I901" s="247" t="s">
        <v>575</v>
      </c>
      <c r="S901" s="247"/>
      <c r="T901" s="249"/>
      <c r="U901" s="247"/>
      <c r="W901" s="189" t="s">
        <v>1201</v>
      </c>
      <c r="X901" s="189" t="s">
        <v>1201</v>
      </c>
      <c r="Y901" s="189" t="s">
        <v>1201</v>
      </c>
      <c r="Z901" s="247" t="s">
        <v>1201</v>
      </c>
    </row>
    <row r="902" spans="1:26" x14ac:dyDescent="0.3">
      <c r="A902" s="189">
        <v>215212</v>
      </c>
      <c r="B902" s="247" t="s">
        <v>2417</v>
      </c>
      <c r="C902" s="247" t="s">
        <v>2418</v>
      </c>
      <c r="D902" s="247" t="s">
        <v>361</v>
      </c>
      <c r="E902" s="247" t="s">
        <v>446</v>
      </c>
      <c r="F902" s="248">
        <v>35013</v>
      </c>
      <c r="G902" s="247" t="s">
        <v>422</v>
      </c>
      <c r="H902" s="247" t="s">
        <v>457</v>
      </c>
      <c r="I902" s="247" t="s">
        <v>575</v>
      </c>
      <c r="S902" s="247"/>
      <c r="T902" s="249"/>
      <c r="U902" s="247"/>
      <c r="W902" s="189" t="s">
        <v>1201</v>
      </c>
      <c r="X902" s="189" t="s">
        <v>1201</v>
      </c>
      <c r="Y902" s="189" t="s">
        <v>1201</v>
      </c>
      <c r="Z902" s="247" t="s">
        <v>1201</v>
      </c>
    </row>
    <row r="903" spans="1:26" x14ac:dyDescent="0.3">
      <c r="A903" s="189">
        <v>215213</v>
      </c>
      <c r="B903" s="247" t="s">
        <v>2419</v>
      </c>
      <c r="C903" s="247" t="s">
        <v>600</v>
      </c>
      <c r="D903" s="247" t="s">
        <v>254</v>
      </c>
      <c r="E903" s="247" t="s">
        <v>445</v>
      </c>
      <c r="F903" s="248">
        <v>36062</v>
      </c>
      <c r="G903" s="247" t="s">
        <v>422</v>
      </c>
      <c r="H903" s="247" t="s">
        <v>447</v>
      </c>
      <c r="I903" s="247" t="s">
        <v>575</v>
      </c>
      <c r="S903" s="247"/>
      <c r="T903" s="249"/>
      <c r="U903" s="247"/>
      <c r="W903" s="189" t="s">
        <v>1201</v>
      </c>
      <c r="X903" s="189" t="s">
        <v>1201</v>
      </c>
      <c r="Y903" s="189" t="s">
        <v>1201</v>
      </c>
      <c r="Z903" s="247" t="s">
        <v>1201</v>
      </c>
    </row>
    <row r="904" spans="1:26" x14ac:dyDescent="0.3">
      <c r="A904" s="189">
        <v>215214</v>
      </c>
      <c r="B904" s="247" t="s">
        <v>2420</v>
      </c>
      <c r="C904" s="247" t="s">
        <v>75</v>
      </c>
      <c r="D904" s="247" t="s">
        <v>292</v>
      </c>
      <c r="E904" s="247" t="s">
        <v>445</v>
      </c>
      <c r="F904" s="248">
        <v>32663</v>
      </c>
      <c r="G904" s="247" t="s">
        <v>2421</v>
      </c>
      <c r="H904" s="247" t="s">
        <v>447</v>
      </c>
      <c r="I904" s="247" t="s">
        <v>575</v>
      </c>
      <c r="S904" s="247"/>
      <c r="T904" s="249"/>
      <c r="U904" s="247"/>
      <c r="W904" s="189" t="s">
        <v>1201</v>
      </c>
      <c r="X904" s="189" t="s">
        <v>1201</v>
      </c>
      <c r="Y904" s="189" t="s">
        <v>1201</v>
      </c>
      <c r="Z904" s="247" t="s">
        <v>1201</v>
      </c>
    </row>
    <row r="905" spans="1:26" x14ac:dyDescent="0.3">
      <c r="A905" s="189">
        <v>215216</v>
      </c>
      <c r="B905" s="247" t="s">
        <v>2422</v>
      </c>
      <c r="C905" s="247" t="s">
        <v>87</v>
      </c>
      <c r="D905" s="247" t="s">
        <v>301</v>
      </c>
      <c r="E905" s="247" t="s">
        <v>446</v>
      </c>
      <c r="F905" s="248">
        <v>34598</v>
      </c>
      <c r="G905" s="247" t="s">
        <v>422</v>
      </c>
      <c r="H905" s="247" t="s">
        <v>447</v>
      </c>
      <c r="I905" s="247" t="s">
        <v>575</v>
      </c>
      <c r="S905" s="247"/>
      <c r="T905" s="249"/>
      <c r="U905" s="247"/>
      <c r="W905" s="189" t="s">
        <v>1201</v>
      </c>
      <c r="X905" s="189" t="s">
        <v>1201</v>
      </c>
      <c r="Y905" s="189" t="s">
        <v>1201</v>
      </c>
      <c r="Z905" s="247" t="s">
        <v>1201</v>
      </c>
    </row>
    <row r="906" spans="1:26" x14ac:dyDescent="0.3">
      <c r="A906" s="189">
        <v>215217</v>
      </c>
      <c r="B906" s="247" t="s">
        <v>2423</v>
      </c>
      <c r="C906" s="247" t="s">
        <v>131</v>
      </c>
      <c r="D906" s="247" t="s">
        <v>283</v>
      </c>
      <c r="E906" s="247" t="s">
        <v>445</v>
      </c>
      <c r="F906" s="248">
        <v>35707</v>
      </c>
      <c r="G906" s="247" t="s">
        <v>422</v>
      </c>
      <c r="H906" s="247" t="s">
        <v>447</v>
      </c>
      <c r="I906" s="247" t="s">
        <v>575</v>
      </c>
      <c r="S906" s="247"/>
      <c r="T906" s="249"/>
      <c r="U906" s="247"/>
      <c r="W906" s="189" t="s">
        <v>1201</v>
      </c>
      <c r="X906" s="189" t="s">
        <v>1201</v>
      </c>
      <c r="Y906" s="189" t="s">
        <v>1201</v>
      </c>
      <c r="Z906" s="247" t="s">
        <v>1201</v>
      </c>
    </row>
    <row r="907" spans="1:26" x14ac:dyDescent="0.3">
      <c r="A907" s="189">
        <v>215219</v>
      </c>
      <c r="B907" s="247" t="s">
        <v>817</v>
      </c>
      <c r="C907" s="247" t="s">
        <v>147</v>
      </c>
      <c r="D907" s="247" t="s">
        <v>523</v>
      </c>
      <c r="E907" s="247" t="s">
        <v>445</v>
      </c>
      <c r="F907" s="248">
        <v>34337</v>
      </c>
      <c r="G907" s="247" t="s">
        <v>422</v>
      </c>
      <c r="H907" s="247" t="s">
        <v>447</v>
      </c>
      <c r="I907" s="247" t="s">
        <v>575</v>
      </c>
      <c r="S907" s="247"/>
      <c r="T907" s="249"/>
      <c r="U907" s="247"/>
      <c r="W907" s="189" t="s">
        <v>1201</v>
      </c>
      <c r="X907" s="189" t="s">
        <v>1201</v>
      </c>
      <c r="Y907" s="189" t="s">
        <v>1201</v>
      </c>
      <c r="Z907" s="247" t="s">
        <v>1201</v>
      </c>
    </row>
    <row r="908" spans="1:26" x14ac:dyDescent="0.3">
      <c r="A908" s="189">
        <v>215220</v>
      </c>
      <c r="B908" s="247" t="s">
        <v>1331</v>
      </c>
      <c r="C908" s="247" t="s">
        <v>176</v>
      </c>
      <c r="D908" s="247" t="s">
        <v>688</v>
      </c>
      <c r="E908" s="247" t="s">
        <v>445</v>
      </c>
      <c r="F908" s="248">
        <v>35344</v>
      </c>
      <c r="G908" s="247" t="s">
        <v>3662</v>
      </c>
      <c r="H908" s="247" t="s">
        <v>447</v>
      </c>
      <c r="I908" s="247" t="s">
        <v>575</v>
      </c>
      <c r="S908" s="247"/>
      <c r="T908" s="249"/>
      <c r="U908" s="247"/>
      <c r="Z908" s="247"/>
    </row>
    <row r="909" spans="1:26" x14ac:dyDescent="0.3">
      <c r="A909" s="189">
        <v>215221</v>
      </c>
      <c r="B909" s="247" t="s">
        <v>888</v>
      </c>
      <c r="C909" s="247" t="s">
        <v>129</v>
      </c>
      <c r="D909" s="247" t="s">
        <v>2424</v>
      </c>
      <c r="E909" s="247" t="s">
        <v>445</v>
      </c>
      <c r="F909" s="248">
        <v>33096</v>
      </c>
      <c r="G909" s="247" t="s">
        <v>422</v>
      </c>
      <c r="H909" s="247" t="s">
        <v>457</v>
      </c>
      <c r="I909" s="247" t="s">
        <v>575</v>
      </c>
      <c r="S909" s="247"/>
      <c r="T909" s="249"/>
      <c r="U909" s="247"/>
      <c r="Y909" s="189" t="s">
        <v>1201</v>
      </c>
      <c r="Z909" s="247" t="s">
        <v>1201</v>
      </c>
    </row>
    <row r="910" spans="1:26" x14ac:dyDescent="0.3">
      <c r="A910" s="189">
        <v>215223</v>
      </c>
      <c r="B910" s="247" t="s">
        <v>2425</v>
      </c>
      <c r="C910" s="247" t="s">
        <v>595</v>
      </c>
      <c r="D910" s="247" t="s">
        <v>302</v>
      </c>
      <c r="E910" s="247" t="s">
        <v>445</v>
      </c>
      <c r="F910" s="248">
        <v>35130</v>
      </c>
      <c r="G910" s="247" t="s">
        <v>422</v>
      </c>
      <c r="H910" s="247" t="s">
        <v>447</v>
      </c>
      <c r="I910" s="247" t="s">
        <v>575</v>
      </c>
      <c r="S910" s="247"/>
      <c r="T910" s="249"/>
      <c r="U910" s="247"/>
      <c r="W910" s="189" t="s">
        <v>1201</v>
      </c>
      <c r="Y910" s="189" t="s">
        <v>1201</v>
      </c>
      <c r="Z910" s="247" t="s">
        <v>1201</v>
      </c>
    </row>
    <row r="911" spans="1:26" x14ac:dyDescent="0.3">
      <c r="A911" s="189">
        <v>215224</v>
      </c>
      <c r="B911" s="247" t="s">
        <v>2426</v>
      </c>
      <c r="C911" s="247" t="s">
        <v>565</v>
      </c>
      <c r="D911" s="247" t="s">
        <v>582</v>
      </c>
      <c r="E911" s="247" t="s">
        <v>445</v>
      </c>
      <c r="F911" s="248">
        <v>34706</v>
      </c>
      <c r="G911" s="247" t="s">
        <v>2427</v>
      </c>
      <c r="H911" s="247" t="s">
        <v>447</v>
      </c>
      <c r="I911" s="247" t="s">
        <v>575</v>
      </c>
      <c r="S911" s="247"/>
      <c r="T911" s="249"/>
      <c r="U911" s="247"/>
      <c r="W911" s="189" t="s">
        <v>1201</v>
      </c>
      <c r="X911" s="189" t="s">
        <v>1201</v>
      </c>
      <c r="Y911" s="189" t="s">
        <v>1201</v>
      </c>
      <c r="Z911" s="247" t="s">
        <v>1201</v>
      </c>
    </row>
    <row r="912" spans="1:26" x14ac:dyDescent="0.3">
      <c r="A912" s="189">
        <v>215227</v>
      </c>
      <c r="B912" s="247" t="s">
        <v>2428</v>
      </c>
      <c r="C912" s="247" t="s">
        <v>65</v>
      </c>
      <c r="D912" s="247" t="s">
        <v>370</v>
      </c>
      <c r="E912" s="247" t="s">
        <v>445</v>
      </c>
      <c r="F912" s="248">
        <v>36161</v>
      </c>
      <c r="G912" s="247" t="s">
        <v>422</v>
      </c>
      <c r="H912" s="247" t="s">
        <v>447</v>
      </c>
      <c r="I912" s="247" t="s">
        <v>575</v>
      </c>
      <c r="S912" s="247"/>
      <c r="T912" s="249"/>
      <c r="U912" s="247"/>
      <c r="X912" s="189" t="s">
        <v>1201</v>
      </c>
      <c r="Y912" s="189" t="s">
        <v>1201</v>
      </c>
      <c r="Z912" s="247" t="s">
        <v>1201</v>
      </c>
    </row>
    <row r="913" spans="1:26" x14ac:dyDescent="0.3">
      <c r="A913" s="189">
        <v>215230</v>
      </c>
      <c r="B913" s="247" t="s">
        <v>548</v>
      </c>
      <c r="C913" s="247" t="s">
        <v>82</v>
      </c>
      <c r="D913" s="247" t="s">
        <v>738</v>
      </c>
      <c r="E913" s="247" t="s">
        <v>445</v>
      </c>
      <c r="F913" s="248">
        <v>32298</v>
      </c>
      <c r="G913" s="247" t="s">
        <v>422</v>
      </c>
      <c r="H913" s="247" t="s">
        <v>447</v>
      </c>
      <c r="I913" s="247" t="s">
        <v>575</v>
      </c>
      <c r="S913" s="247"/>
      <c r="T913" s="249"/>
      <c r="U913" s="247"/>
      <c r="X913" s="189" t="s">
        <v>1201</v>
      </c>
      <c r="Y913" s="189" t="s">
        <v>1201</v>
      </c>
      <c r="Z913" s="247" t="s">
        <v>1201</v>
      </c>
    </row>
    <row r="914" spans="1:26" x14ac:dyDescent="0.3">
      <c r="A914" s="189">
        <v>215231</v>
      </c>
      <c r="B914" s="247" t="s">
        <v>548</v>
      </c>
      <c r="C914" s="247" t="s">
        <v>113</v>
      </c>
      <c r="D914" s="247" t="s">
        <v>305</v>
      </c>
      <c r="E914" s="247" t="s">
        <v>445</v>
      </c>
      <c r="F914" s="248">
        <v>35255</v>
      </c>
      <c r="G914" s="247" t="s">
        <v>1033</v>
      </c>
      <c r="H914" s="247" t="s">
        <v>447</v>
      </c>
      <c r="I914" s="247" t="s">
        <v>575</v>
      </c>
      <c r="S914" s="247"/>
      <c r="T914" s="249"/>
      <c r="U914" s="247"/>
      <c r="W914" s="189" t="s">
        <v>1201</v>
      </c>
      <c r="X914" s="189" t="s">
        <v>1201</v>
      </c>
      <c r="Y914" s="189" t="s">
        <v>1201</v>
      </c>
      <c r="Z914" s="247" t="s">
        <v>1201</v>
      </c>
    </row>
    <row r="915" spans="1:26" x14ac:dyDescent="0.3">
      <c r="A915" s="189">
        <v>215233</v>
      </c>
      <c r="B915" s="247" t="s">
        <v>870</v>
      </c>
      <c r="C915" s="247" t="s">
        <v>68</v>
      </c>
      <c r="D915" s="247" t="s">
        <v>271</v>
      </c>
      <c r="E915" s="247" t="s">
        <v>445</v>
      </c>
      <c r="F915" s="248">
        <v>35983</v>
      </c>
      <c r="G915" s="247" t="s">
        <v>1076</v>
      </c>
      <c r="H915" s="247" t="s">
        <v>447</v>
      </c>
      <c r="I915" s="247" t="s">
        <v>575</v>
      </c>
      <c r="S915" s="247"/>
      <c r="T915" s="249"/>
      <c r="U915" s="247"/>
      <c r="W915" s="189" t="s">
        <v>1201</v>
      </c>
      <c r="Y915" s="189" t="s">
        <v>1201</v>
      </c>
      <c r="Z915" s="247" t="s">
        <v>1201</v>
      </c>
    </row>
    <row r="916" spans="1:26" x14ac:dyDescent="0.3">
      <c r="A916" s="189">
        <v>215234</v>
      </c>
      <c r="B916" s="247" t="s">
        <v>2429</v>
      </c>
      <c r="C916" s="247" t="s">
        <v>161</v>
      </c>
      <c r="D916" s="247" t="s">
        <v>370</v>
      </c>
      <c r="E916" s="247" t="s">
        <v>445</v>
      </c>
      <c r="F916" s="248">
        <v>36041</v>
      </c>
      <c r="G916" s="247" t="s">
        <v>422</v>
      </c>
      <c r="H916" s="247" t="s">
        <v>447</v>
      </c>
      <c r="I916" s="247" t="s">
        <v>575</v>
      </c>
      <c r="S916" s="247"/>
      <c r="T916" s="249"/>
      <c r="U916" s="247"/>
      <c r="X916" s="189" t="s">
        <v>1201</v>
      </c>
      <c r="Y916" s="189" t="s">
        <v>1201</v>
      </c>
      <c r="Z916" s="247" t="s">
        <v>1201</v>
      </c>
    </row>
    <row r="917" spans="1:26" x14ac:dyDescent="0.3">
      <c r="A917" s="189">
        <v>215235</v>
      </c>
      <c r="B917" s="247" t="s">
        <v>2430</v>
      </c>
      <c r="C917" s="247" t="s">
        <v>727</v>
      </c>
      <c r="D917" s="247" t="s">
        <v>347</v>
      </c>
      <c r="E917" s="247" t="s">
        <v>445</v>
      </c>
      <c r="F917" s="248">
        <v>35431</v>
      </c>
      <c r="G917" s="247" t="s">
        <v>2431</v>
      </c>
      <c r="H917" s="247" t="s">
        <v>447</v>
      </c>
      <c r="I917" s="247" t="s">
        <v>575</v>
      </c>
      <c r="S917" s="247"/>
      <c r="T917" s="249"/>
      <c r="U917" s="247"/>
      <c r="Y917" s="189" t="s">
        <v>1201</v>
      </c>
      <c r="Z917" s="247" t="s">
        <v>1201</v>
      </c>
    </row>
    <row r="918" spans="1:26" x14ac:dyDescent="0.3">
      <c r="A918" s="189">
        <v>215236</v>
      </c>
      <c r="B918" s="247" t="s">
        <v>2432</v>
      </c>
      <c r="C918" s="247" t="s">
        <v>71</v>
      </c>
      <c r="D918" s="247" t="s">
        <v>322</v>
      </c>
      <c r="E918" s="247" t="s">
        <v>445</v>
      </c>
      <c r="F918" s="248">
        <v>35618</v>
      </c>
      <c r="G918" s="247" t="s">
        <v>422</v>
      </c>
      <c r="H918" s="247" t="s">
        <v>447</v>
      </c>
      <c r="I918" s="247" t="s">
        <v>575</v>
      </c>
      <c r="S918" s="247"/>
      <c r="T918" s="249"/>
      <c r="U918" s="247"/>
      <c r="W918" s="189" t="s">
        <v>1201</v>
      </c>
      <c r="X918" s="189" t="s">
        <v>1201</v>
      </c>
      <c r="Y918" s="189" t="s">
        <v>1201</v>
      </c>
      <c r="Z918" s="247" t="s">
        <v>1201</v>
      </c>
    </row>
    <row r="919" spans="1:26" x14ac:dyDescent="0.3">
      <c r="A919" s="189">
        <v>215237</v>
      </c>
      <c r="B919" s="247" t="s">
        <v>2433</v>
      </c>
      <c r="C919" s="247" t="s">
        <v>182</v>
      </c>
      <c r="D919" s="247" t="s">
        <v>301</v>
      </c>
      <c r="E919" s="247" t="s">
        <v>445</v>
      </c>
      <c r="F919" s="248">
        <v>35880</v>
      </c>
      <c r="G919" s="247" t="s">
        <v>975</v>
      </c>
      <c r="H919" s="247" t="s">
        <v>457</v>
      </c>
      <c r="I919" s="247" t="s">
        <v>575</v>
      </c>
      <c r="S919" s="247"/>
      <c r="T919" s="249"/>
      <c r="U919" s="247"/>
      <c r="W919" s="189" t="s">
        <v>1201</v>
      </c>
      <c r="X919" s="189" t="s">
        <v>1201</v>
      </c>
      <c r="Y919" s="189" t="s">
        <v>1201</v>
      </c>
      <c r="Z919" s="247" t="s">
        <v>1201</v>
      </c>
    </row>
    <row r="920" spans="1:26" x14ac:dyDescent="0.3">
      <c r="A920" s="189">
        <v>215239</v>
      </c>
      <c r="B920" s="247" t="s">
        <v>2434</v>
      </c>
      <c r="C920" s="247" t="s">
        <v>600</v>
      </c>
      <c r="D920" s="247" t="s">
        <v>291</v>
      </c>
      <c r="E920" s="247" t="s">
        <v>445</v>
      </c>
      <c r="F920" s="248">
        <v>35230</v>
      </c>
      <c r="G920" s="247" t="s">
        <v>422</v>
      </c>
      <c r="H920" s="247" t="s">
        <v>447</v>
      </c>
      <c r="I920" s="247" t="s">
        <v>575</v>
      </c>
      <c r="S920" s="247"/>
      <c r="T920" s="249"/>
      <c r="U920" s="247"/>
      <c r="W920" s="189" t="s">
        <v>1201</v>
      </c>
      <c r="Y920" s="189" t="s">
        <v>1201</v>
      </c>
      <c r="Z920" s="247" t="s">
        <v>1201</v>
      </c>
    </row>
    <row r="921" spans="1:26" x14ac:dyDescent="0.3">
      <c r="A921" s="189">
        <v>215240</v>
      </c>
      <c r="B921" s="247" t="s">
        <v>3731</v>
      </c>
      <c r="C921" s="247" t="s">
        <v>686</v>
      </c>
      <c r="D921" s="247" t="s">
        <v>1231</v>
      </c>
      <c r="E921" s="247" t="s">
        <v>445</v>
      </c>
      <c r="F921" s="248">
        <v>35094</v>
      </c>
      <c r="G921" s="247" t="s">
        <v>3732</v>
      </c>
      <c r="H921" s="247" t="s">
        <v>447</v>
      </c>
      <c r="I921" s="247" t="s">
        <v>575</v>
      </c>
      <c r="S921" s="247">
        <v>838</v>
      </c>
      <c r="T921" s="249">
        <v>44423</v>
      </c>
      <c r="U921" s="247">
        <v>16500</v>
      </c>
      <c r="Z921" s="247"/>
    </row>
    <row r="922" spans="1:26" x14ac:dyDescent="0.3">
      <c r="A922" s="189">
        <v>215242</v>
      </c>
      <c r="B922" s="247" t="s">
        <v>2435</v>
      </c>
      <c r="C922" s="247" t="s">
        <v>113</v>
      </c>
      <c r="D922" s="247" t="s">
        <v>800</v>
      </c>
      <c r="E922" s="247" t="s">
        <v>445</v>
      </c>
      <c r="F922" s="248">
        <v>35431</v>
      </c>
      <c r="G922" s="247" t="s">
        <v>2436</v>
      </c>
      <c r="H922" s="247" t="s">
        <v>447</v>
      </c>
      <c r="I922" s="247" t="s">
        <v>575</v>
      </c>
      <c r="S922" s="247"/>
      <c r="T922" s="249"/>
      <c r="U922" s="247"/>
      <c r="W922" s="189" t="s">
        <v>1201</v>
      </c>
      <c r="X922" s="189" t="s">
        <v>1201</v>
      </c>
      <c r="Y922" s="189" t="s">
        <v>1201</v>
      </c>
      <c r="Z922" s="247" t="s">
        <v>1201</v>
      </c>
    </row>
    <row r="923" spans="1:26" x14ac:dyDescent="0.3">
      <c r="A923" s="189">
        <v>215244</v>
      </c>
      <c r="B923" s="247" t="s">
        <v>2437</v>
      </c>
      <c r="C923" s="247" t="s">
        <v>71</v>
      </c>
      <c r="D923" s="247" t="s">
        <v>2438</v>
      </c>
      <c r="E923" s="247" t="s">
        <v>445</v>
      </c>
      <c r="F923" s="248">
        <v>34892</v>
      </c>
      <c r="G923" s="247" t="s">
        <v>422</v>
      </c>
      <c r="H923" s="247" t="s">
        <v>447</v>
      </c>
      <c r="I923" s="247" t="s">
        <v>575</v>
      </c>
      <c r="S923" s="247"/>
      <c r="T923" s="249"/>
      <c r="U923" s="247"/>
      <c r="W923" s="189" t="s">
        <v>1201</v>
      </c>
      <c r="X923" s="189" t="s">
        <v>1201</v>
      </c>
      <c r="Y923" s="189" t="s">
        <v>1201</v>
      </c>
      <c r="Z923" s="247" t="s">
        <v>1201</v>
      </c>
    </row>
    <row r="924" spans="1:26" x14ac:dyDescent="0.3">
      <c r="A924" s="189">
        <v>215245</v>
      </c>
      <c r="B924" s="247" t="s">
        <v>2439</v>
      </c>
      <c r="C924" s="247" t="s">
        <v>215</v>
      </c>
      <c r="D924" s="247" t="s">
        <v>715</v>
      </c>
      <c r="E924" s="247" t="s">
        <v>445</v>
      </c>
      <c r="F924" s="248">
        <v>36016</v>
      </c>
      <c r="G924" s="247" t="s">
        <v>422</v>
      </c>
      <c r="H924" s="247" t="s">
        <v>447</v>
      </c>
      <c r="I924" s="247" t="s">
        <v>575</v>
      </c>
      <c r="S924" s="247"/>
      <c r="T924" s="249"/>
      <c r="U924" s="247"/>
      <c r="X924" s="189" t="s">
        <v>1201</v>
      </c>
      <c r="Y924" s="189" t="s">
        <v>1201</v>
      </c>
      <c r="Z924" s="247" t="s">
        <v>1201</v>
      </c>
    </row>
    <row r="925" spans="1:26" x14ac:dyDescent="0.3">
      <c r="A925" s="189">
        <v>215246</v>
      </c>
      <c r="B925" s="247" t="s">
        <v>2440</v>
      </c>
      <c r="C925" s="247" t="s">
        <v>533</v>
      </c>
      <c r="D925" s="247" t="s">
        <v>605</v>
      </c>
      <c r="E925" s="247" t="s">
        <v>445</v>
      </c>
      <c r="F925" s="248">
        <v>36161</v>
      </c>
      <c r="G925" s="247" t="s">
        <v>1100</v>
      </c>
      <c r="H925" s="247" t="s">
        <v>447</v>
      </c>
      <c r="I925" s="247" t="s">
        <v>575</v>
      </c>
      <c r="S925" s="247"/>
      <c r="T925" s="249"/>
      <c r="U925" s="247"/>
      <c r="W925" s="189" t="s">
        <v>1201</v>
      </c>
      <c r="X925" s="189" t="s">
        <v>1201</v>
      </c>
      <c r="Y925" s="189" t="s">
        <v>1201</v>
      </c>
      <c r="Z925" s="247" t="s">
        <v>1201</v>
      </c>
    </row>
    <row r="926" spans="1:26" x14ac:dyDescent="0.3">
      <c r="A926" s="189">
        <v>215247</v>
      </c>
      <c r="B926" s="247" t="s">
        <v>2441</v>
      </c>
      <c r="C926" s="247" t="s">
        <v>75</v>
      </c>
      <c r="D926" s="247" t="s">
        <v>300</v>
      </c>
      <c r="E926" s="247" t="s">
        <v>445</v>
      </c>
      <c r="F926" s="248">
        <v>34791</v>
      </c>
      <c r="G926" s="247" t="s">
        <v>969</v>
      </c>
      <c r="H926" s="247" t="s">
        <v>447</v>
      </c>
      <c r="I926" s="247" t="s">
        <v>575</v>
      </c>
      <c r="S926" s="247"/>
      <c r="T926" s="249"/>
      <c r="U926" s="247"/>
      <c r="W926" s="189" t="s">
        <v>1201</v>
      </c>
      <c r="X926" s="189" t="s">
        <v>1201</v>
      </c>
      <c r="Y926" s="189" t="s">
        <v>1201</v>
      </c>
      <c r="Z926" s="247" t="s">
        <v>1201</v>
      </c>
    </row>
    <row r="927" spans="1:26" x14ac:dyDescent="0.3">
      <c r="A927" s="189">
        <v>215248</v>
      </c>
      <c r="B927" s="247" t="s">
        <v>2442</v>
      </c>
      <c r="C927" s="247" t="s">
        <v>814</v>
      </c>
      <c r="D927" s="247" t="s">
        <v>255</v>
      </c>
      <c r="E927" s="247" t="s">
        <v>445</v>
      </c>
      <c r="F927" s="248">
        <v>36161</v>
      </c>
      <c r="G927" s="247" t="s">
        <v>422</v>
      </c>
      <c r="H927" s="247" t="s">
        <v>447</v>
      </c>
      <c r="I927" s="247" t="s">
        <v>575</v>
      </c>
      <c r="S927" s="247"/>
      <c r="T927" s="249"/>
      <c r="U927" s="247"/>
      <c r="X927" s="189" t="s">
        <v>1201</v>
      </c>
      <c r="Y927" s="189" t="s">
        <v>1201</v>
      </c>
      <c r="Z927" s="247" t="s">
        <v>1201</v>
      </c>
    </row>
    <row r="928" spans="1:26" x14ac:dyDescent="0.3">
      <c r="A928" s="189">
        <v>215249</v>
      </c>
      <c r="B928" s="247" t="s">
        <v>900</v>
      </c>
      <c r="C928" s="247" t="s">
        <v>101</v>
      </c>
      <c r="D928" s="247" t="s">
        <v>697</v>
      </c>
      <c r="E928" s="247" t="s">
        <v>445</v>
      </c>
      <c r="F928" s="248">
        <v>35562</v>
      </c>
      <c r="G928" s="247" t="s">
        <v>422</v>
      </c>
      <c r="H928" s="247" t="s">
        <v>457</v>
      </c>
      <c r="I928" s="247" t="s">
        <v>575</v>
      </c>
      <c r="S928" s="247"/>
      <c r="T928" s="249"/>
      <c r="U928" s="247"/>
      <c r="W928" s="189" t="s">
        <v>1201</v>
      </c>
      <c r="X928" s="189" t="s">
        <v>1201</v>
      </c>
      <c r="Y928" s="189" t="s">
        <v>1201</v>
      </c>
      <c r="Z928" s="247" t="s">
        <v>1201</v>
      </c>
    </row>
    <row r="929" spans="1:26" x14ac:dyDescent="0.3">
      <c r="A929" s="189">
        <v>215250</v>
      </c>
      <c r="B929" s="247" t="s">
        <v>2443</v>
      </c>
      <c r="C929" s="247" t="s">
        <v>113</v>
      </c>
      <c r="D929" s="247" t="s">
        <v>2444</v>
      </c>
      <c r="E929" s="247" t="s">
        <v>445</v>
      </c>
      <c r="F929" s="248">
        <v>35198</v>
      </c>
      <c r="G929" s="247" t="s">
        <v>1506</v>
      </c>
      <c r="H929" s="247" t="s">
        <v>447</v>
      </c>
      <c r="I929" s="247" t="s">
        <v>575</v>
      </c>
      <c r="S929" s="247"/>
      <c r="T929" s="249"/>
      <c r="U929" s="247"/>
      <c r="Y929" s="189" t="s">
        <v>1201</v>
      </c>
      <c r="Z929" s="247" t="s">
        <v>1201</v>
      </c>
    </row>
    <row r="930" spans="1:26" x14ac:dyDescent="0.3">
      <c r="A930" s="189">
        <v>215252</v>
      </c>
      <c r="B930" s="247" t="s">
        <v>2445</v>
      </c>
      <c r="C930" s="247" t="s">
        <v>139</v>
      </c>
      <c r="D930" s="247" t="s">
        <v>278</v>
      </c>
      <c r="E930" s="247" t="s">
        <v>445</v>
      </c>
      <c r="F930" s="248">
        <v>35431</v>
      </c>
      <c r="G930" s="247" t="s">
        <v>422</v>
      </c>
      <c r="H930" s="247" t="s">
        <v>447</v>
      </c>
      <c r="I930" s="247" t="s">
        <v>575</v>
      </c>
      <c r="S930" s="247"/>
      <c r="T930" s="249"/>
      <c r="U930" s="247"/>
      <c r="W930" s="189" t="s">
        <v>1201</v>
      </c>
      <c r="X930" s="189" t="s">
        <v>1201</v>
      </c>
      <c r="Y930" s="189" t="s">
        <v>1201</v>
      </c>
      <c r="Z930" s="247" t="s">
        <v>1201</v>
      </c>
    </row>
    <row r="931" spans="1:26" x14ac:dyDescent="0.3">
      <c r="A931" s="189">
        <v>215255</v>
      </c>
      <c r="B931" s="247" t="s">
        <v>2446</v>
      </c>
      <c r="C931" s="247" t="s">
        <v>93</v>
      </c>
      <c r="D931" s="247" t="s">
        <v>272</v>
      </c>
      <c r="E931" s="247" t="s">
        <v>445</v>
      </c>
      <c r="F931" s="248">
        <v>32438</v>
      </c>
      <c r="G931" s="247" t="s">
        <v>422</v>
      </c>
      <c r="H931" s="247" t="s">
        <v>447</v>
      </c>
      <c r="I931" s="247" t="s">
        <v>575</v>
      </c>
      <c r="S931" s="247"/>
      <c r="T931" s="249"/>
      <c r="U931" s="247"/>
      <c r="W931" s="189" t="s">
        <v>1201</v>
      </c>
      <c r="X931" s="189" t="s">
        <v>1201</v>
      </c>
      <c r="Y931" s="189" t="s">
        <v>1201</v>
      </c>
      <c r="Z931" s="247" t="s">
        <v>1201</v>
      </c>
    </row>
    <row r="932" spans="1:26" x14ac:dyDescent="0.3">
      <c r="A932" s="189">
        <v>215259</v>
      </c>
      <c r="B932" s="247" t="s">
        <v>2447</v>
      </c>
      <c r="C932" s="247" t="s">
        <v>649</v>
      </c>
      <c r="D932" s="247" t="s">
        <v>376</v>
      </c>
      <c r="E932" s="247" t="s">
        <v>445</v>
      </c>
      <c r="F932" s="248">
        <v>35825</v>
      </c>
      <c r="G932" s="247" t="s">
        <v>1006</v>
      </c>
      <c r="H932" s="247" t="s">
        <v>447</v>
      </c>
      <c r="I932" s="247" t="s">
        <v>575</v>
      </c>
      <c r="S932" s="247"/>
      <c r="T932" s="249"/>
      <c r="U932" s="247"/>
      <c r="X932" s="189" t="s">
        <v>1201</v>
      </c>
      <c r="Y932" s="189" t="s">
        <v>1201</v>
      </c>
      <c r="Z932" s="247" t="s">
        <v>1201</v>
      </c>
    </row>
    <row r="933" spans="1:26" x14ac:dyDescent="0.3">
      <c r="A933" s="189">
        <v>215260</v>
      </c>
      <c r="B933" s="247" t="s">
        <v>2448</v>
      </c>
      <c r="C933" s="247" t="s">
        <v>595</v>
      </c>
      <c r="D933" s="247" t="s">
        <v>342</v>
      </c>
      <c r="E933" s="247" t="s">
        <v>445</v>
      </c>
      <c r="F933" s="248">
        <v>35917</v>
      </c>
      <c r="G933" s="247" t="s">
        <v>1089</v>
      </c>
      <c r="H933" s="247" t="s">
        <v>447</v>
      </c>
      <c r="I933" s="247" t="s">
        <v>575</v>
      </c>
      <c r="S933" s="247"/>
      <c r="T933" s="249"/>
      <c r="U933" s="247"/>
      <c r="X933" s="189" t="s">
        <v>1201</v>
      </c>
      <c r="Y933" s="189" t="s">
        <v>1201</v>
      </c>
      <c r="Z933" s="247" t="s">
        <v>1201</v>
      </c>
    </row>
    <row r="934" spans="1:26" x14ac:dyDescent="0.3">
      <c r="A934" s="189">
        <v>215262</v>
      </c>
      <c r="B934" s="247" t="s">
        <v>2449</v>
      </c>
      <c r="C934" s="247" t="s">
        <v>132</v>
      </c>
      <c r="D934" s="247" t="s">
        <v>264</v>
      </c>
      <c r="E934" s="247" t="s">
        <v>445</v>
      </c>
      <c r="F934" s="248">
        <v>32512</v>
      </c>
      <c r="G934" s="247" t="s">
        <v>422</v>
      </c>
      <c r="H934" s="247" t="s">
        <v>447</v>
      </c>
      <c r="I934" s="247" t="s">
        <v>575</v>
      </c>
      <c r="S934" s="247"/>
      <c r="T934" s="249"/>
      <c r="U934" s="247"/>
      <c r="W934" s="189" t="s">
        <v>1201</v>
      </c>
      <c r="X934" s="189" t="s">
        <v>1201</v>
      </c>
      <c r="Y934" s="189" t="s">
        <v>1201</v>
      </c>
      <c r="Z934" s="247" t="s">
        <v>1201</v>
      </c>
    </row>
    <row r="935" spans="1:26" x14ac:dyDescent="0.3">
      <c r="A935" s="189">
        <v>215265</v>
      </c>
      <c r="B935" s="247" t="s">
        <v>2450</v>
      </c>
      <c r="C935" s="247" t="s">
        <v>550</v>
      </c>
      <c r="D935" s="247" t="s">
        <v>326</v>
      </c>
      <c r="E935" s="247" t="s">
        <v>445</v>
      </c>
      <c r="F935" s="248">
        <v>35457</v>
      </c>
      <c r="G935" s="247" t="s">
        <v>2451</v>
      </c>
      <c r="H935" s="247" t="s">
        <v>447</v>
      </c>
      <c r="I935" s="247" t="s">
        <v>575</v>
      </c>
      <c r="S935" s="247"/>
      <c r="T935" s="249"/>
      <c r="U935" s="247"/>
      <c r="W935" s="189" t="s">
        <v>1201</v>
      </c>
      <c r="X935" s="189" t="s">
        <v>1201</v>
      </c>
      <c r="Y935" s="189" t="s">
        <v>1201</v>
      </c>
      <c r="Z935" s="247" t="s">
        <v>1201</v>
      </c>
    </row>
    <row r="936" spans="1:26" x14ac:dyDescent="0.3">
      <c r="A936" s="189">
        <v>215266</v>
      </c>
      <c r="B936" s="247" t="s">
        <v>2452</v>
      </c>
      <c r="C936" s="247" t="s">
        <v>113</v>
      </c>
      <c r="D936" s="247" t="s">
        <v>251</v>
      </c>
      <c r="E936" s="247" t="s">
        <v>445</v>
      </c>
      <c r="F936" s="248">
        <v>34335</v>
      </c>
      <c r="G936" s="247" t="s">
        <v>975</v>
      </c>
      <c r="H936" s="247" t="s">
        <v>447</v>
      </c>
      <c r="I936" s="247" t="s">
        <v>575</v>
      </c>
      <c r="S936" s="247"/>
      <c r="T936" s="249"/>
      <c r="U936" s="247"/>
      <c r="W936" s="189" t="s">
        <v>1201</v>
      </c>
      <c r="X936" s="189" t="s">
        <v>1201</v>
      </c>
      <c r="Y936" s="189" t="s">
        <v>1201</v>
      </c>
      <c r="Z936" s="247" t="s">
        <v>1201</v>
      </c>
    </row>
    <row r="937" spans="1:26" x14ac:dyDescent="0.3">
      <c r="A937" s="189">
        <v>215268</v>
      </c>
      <c r="B937" s="247" t="s">
        <v>2453</v>
      </c>
      <c r="C937" s="247" t="s">
        <v>94</v>
      </c>
      <c r="D937" s="247" t="s">
        <v>283</v>
      </c>
      <c r="E937" s="247" t="s">
        <v>445</v>
      </c>
      <c r="F937" s="248">
        <v>35145</v>
      </c>
      <c r="G937" s="247" t="s">
        <v>422</v>
      </c>
      <c r="H937" s="247" t="s">
        <v>447</v>
      </c>
      <c r="I937" s="247" t="s">
        <v>575</v>
      </c>
      <c r="S937" s="247"/>
      <c r="T937" s="249"/>
      <c r="U937" s="247"/>
      <c r="X937" s="189" t="s">
        <v>1201</v>
      </c>
      <c r="Y937" s="189" t="s">
        <v>1201</v>
      </c>
      <c r="Z937" s="247" t="s">
        <v>1201</v>
      </c>
    </row>
    <row r="938" spans="1:26" x14ac:dyDescent="0.3">
      <c r="A938" s="189">
        <v>215269</v>
      </c>
      <c r="B938" s="247" t="s">
        <v>2454</v>
      </c>
      <c r="C938" s="247" t="s">
        <v>2455</v>
      </c>
      <c r="D938" s="247" t="s">
        <v>547</v>
      </c>
      <c r="E938" s="247" t="s">
        <v>445</v>
      </c>
      <c r="F938" s="248">
        <v>35215</v>
      </c>
      <c r="G938" s="247" t="s">
        <v>422</v>
      </c>
      <c r="H938" s="247" t="s">
        <v>447</v>
      </c>
      <c r="I938" s="247" t="s">
        <v>575</v>
      </c>
      <c r="S938" s="247"/>
      <c r="T938" s="249"/>
      <c r="U938" s="247"/>
      <c r="W938" s="189" t="s">
        <v>1201</v>
      </c>
      <c r="X938" s="189" t="s">
        <v>1201</v>
      </c>
      <c r="Y938" s="189" t="s">
        <v>1201</v>
      </c>
      <c r="Z938" s="247" t="s">
        <v>1201</v>
      </c>
    </row>
    <row r="939" spans="1:26" x14ac:dyDescent="0.3">
      <c r="A939" s="189">
        <v>215273</v>
      </c>
      <c r="B939" s="247" t="s">
        <v>2456</v>
      </c>
      <c r="C939" s="247" t="s">
        <v>734</v>
      </c>
      <c r="D939" s="247" t="s">
        <v>123</v>
      </c>
      <c r="E939" s="247" t="s">
        <v>445</v>
      </c>
      <c r="F939" s="248">
        <v>33257</v>
      </c>
      <c r="G939" s="247" t="s">
        <v>431</v>
      </c>
      <c r="H939" s="247" t="s">
        <v>447</v>
      </c>
      <c r="I939" s="247" t="s">
        <v>575</v>
      </c>
      <c r="S939" s="247"/>
      <c r="T939" s="249"/>
      <c r="U939" s="247"/>
      <c r="W939" s="189" t="s">
        <v>1201</v>
      </c>
      <c r="Y939" s="189" t="s">
        <v>1201</v>
      </c>
      <c r="Z939" s="247" t="s">
        <v>1201</v>
      </c>
    </row>
    <row r="940" spans="1:26" x14ac:dyDescent="0.3">
      <c r="A940" s="189">
        <v>215275</v>
      </c>
      <c r="B940" s="247" t="s">
        <v>2457</v>
      </c>
      <c r="C940" s="247" t="s">
        <v>2458</v>
      </c>
      <c r="D940" s="247" t="s">
        <v>289</v>
      </c>
      <c r="E940" s="247" t="s">
        <v>445</v>
      </c>
      <c r="F940" s="248">
        <v>35798</v>
      </c>
      <c r="G940" s="247" t="s">
        <v>1040</v>
      </c>
      <c r="H940" s="247" t="s">
        <v>447</v>
      </c>
      <c r="I940" s="247" t="s">
        <v>575</v>
      </c>
      <c r="S940" s="247"/>
      <c r="T940" s="249"/>
      <c r="U940" s="247"/>
      <c r="W940" s="189" t="s">
        <v>1201</v>
      </c>
      <c r="X940" s="189" t="s">
        <v>1201</v>
      </c>
      <c r="Y940" s="189" t="s">
        <v>1201</v>
      </c>
      <c r="Z940" s="247" t="s">
        <v>1201</v>
      </c>
    </row>
    <row r="941" spans="1:26" x14ac:dyDescent="0.3">
      <c r="A941" s="189">
        <v>215276</v>
      </c>
      <c r="B941" s="247" t="s">
        <v>2459</v>
      </c>
      <c r="C941" s="247" t="s">
        <v>179</v>
      </c>
      <c r="D941" s="247" t="s">
        <v>271</v>
      </c>
      <c r="E941" s="247" t="s">
        <v>445</v>
      </c>
      <c r="F941" s="248">
        <v>33604</v>
      </c>
      <c r="G941" s="247" t="s">
        <v>1101</v>
      </c>
      <c r="H941" s="247" t="s">
        <v>447</v>
      </c>
      <c r="I941" s="247" t="s">
        <v>575</v>
      </c>
      <c r="S941" s="247"/>
      <c r="T941" s="249"/>
      <c r="U941" s="247"/>
      <c r="W941" s="189" t="s">
        <v>1201</v>
      </c>
      <c r="X941" s="189" t="s">
        <v>1201</v>
      </c>
      <c r="Y941" s="189" t="s">
        <v>1201</v>
      </c>
      <c r="Z941" s="247" t="s">
        <v>1201</v>
      </c>
    </row>
    <row r="942" spans="1:26" x14ac:dyDescent="0.3">
      <c r="A942" s="189">
        <v>215278</v>
      </c>
      <c r="B942" s="247" t="s">
        <v>3733</v>
      </c>
      <c r="C942" s="247" t="s">
        <v>139</v>
      </c>
      <c r="D942" s="247" t="s">
        <v>3734</v>
      </c>
      <c r="E942" s="247" t="s">
        <v>445</v>
      </c>
      <c r="F942" s="248">
        <v>32383</v>
      </c>
      <c r="G942" s="247" t="s">
        <v>3735</v>
      </c>
      <c r="H942" s="247" t="s">
        <v>447</v>
      </c>
      <c r="I942" s="247" t="s">
        <v>575</v>
      </c>
      <c r="S942" s="247"/>
      <c r="T942" s="249"/>
      <c r="U942" s="247"/>
      <c r="Z942" s="247"/>
    </row>
    <row r="943" spans="1:26" x14ac:dyDescent="0.3">
      <c r="A943" s="189">
        <v>215280</v>
      </c>
      <c r="B943" s="247" t="s">
        <v>2460</v>
      </c>
      <c r="C943" s="247" t="s">
        <v>124</v>
      </c>
      <c r="D943" s="247" t="s">
        <v>282</v>
      </c>
      <c r="E943" s="247" t="s">
        <v>445</v>
      </c>
      <c r="F943" s="248">
        <v>35254</v>
      </c>
      <c r="G943" s="247" t="s">
        <v>422</v>
      </c>
      <c r="H943" s="247" t="s">
        <v>447</v>
      </c>
      <c r="I943" s="247" t="s">
        <v>575</v>
      </c>
      <c r="S943" s="247"/>
      <c r="T943" s="249"/>
      <c r="U943" s="247"/>
      <c r="W943" s="189" t="s">
        <v>1201</v>
      </c>
      <c r="X943" s="189" t="s">
        <v>1201</v>
      </c>
      <c r="Y943" s="189" t="s">
        <v>1201</v>
      </c>
      <c r="Z943" s="247" t="s">
        <v>1201</v>
      </c>
    </row>
    <row r="944" spans="1:26" x14ac:dyDescent="0.3">
      <c r="A944" s="189">
        <v>215287</v>
      </c>
      <c r="B944" s="247" t="s">
        <v>1332</v>
      </c>
      <c r="C944" s="247" t="s">
        <v>131</v>
      </c>
      <c r="D944" s="247" t="s">
        <v>3736</v>
      </c>
      <c r="E944" s="247" t="s">
        <v>446</v>
      </c>
      <c r="F944" s="248">
        <v>36058</v>
      </c>
      <c r="G944" s="247" t="s">
        <v>3662</v>
      </c>
      <c r="H944" s="247" t="s">
        <v>447</v>
      </c>
      <c r="I944" s="247" t="s">
        <v>575</v>
      </c>
      <c r="S944" s="247"/>
      <c r="T944" s="249"/>
      <c r="U944" s="247"/>
      <c r="Z944" s="247"/>
    </row>
    <row r="945" spans="1:26" x14ac:dyDescent="0.3">
      <c r="A945" s="189">
        <v>215289</v>
      </c>
      <c r="B945" s="247" t="s">
        <v>2461</v>
      </c>
      <c r="C945" s="247" t="s">
        <v>69</v>
      </c>
      <c r="D945" s="247" t="s">
        <v>2462</v>
      </c>
      <c r="E945" s="247" t="s">
        <v>446</v>
      </c>
      <c r="F945" s="248">
        <v>34835</v>
      </c>
      <c r="G945" s="247" t="s">
        <v>422</v>
      </c>
      <c r="H945" s="247" t="s">
        <v>447</v>
      </c>
      <c r="I945" s="247" t="s">
        <v>575</v>
      </c>
      <c r="S945" s="247"/>
      <c r="T945" s="249"/>
      <c r="U945" s="247"/>
      <c r="W945" s="189" t="s">
        <v>1201</v>
      </c>
      <c r="X945" s="189" t="s">
        <v>1201</v>
      </c>
      <c r="Y945" s="189" t="s">
        <v>1201</v>
      </c>
      <c r="Z945" s="247" t="s">
        <v>1201</v>
      </c>
    </row>
    <row r="946" spans="1:26" x14ac:dyDescent="0.3">
      <c r="A946" s="189">
        <v>215292</v>
      </c>
      <c r="B946" s="247" t="s">
        <v>3061</v>
      </c>
      <c r="C946" s="247" t="s">
        <v>71</v>
      </c>
      <c r="D946" s="247" t="s">
        <v>587</v>
      </c>
      <c r="E946" s="247" t="s">
        <v>446</v>
      </c>
      <c r="F946" s="248">
        <v>34729</v>
      </c>
      <c r="G946" s="247" t="s">
        <v>1018</v>
      </c>
      <c r="H946" s="247" t="s">
        <v>447</v>
      </c>
      <c r="I946" s="247" t="s">
        <v>575</v>
      </c>
      <c r="S946" s="247"/>
      <c r="T946" s="249"/>
      <c r="U946" s="247"/>
      <c r="Z946" s="247" t="s">
        <v>1201</v>
      </c>
    </row>
    <row r="947" spans="1:26" x14ac:dyDescent="0.3">
      <c r="A947" s="189">
        <v>215293</v>
      </c>
      <c r="B947" s="247" t="s">
        <v>2463</v>
      </c>
      <c r="C947" s="247" t="s">
        <v>105</v>
      </c>
      <c r="D947" s="247" t="s">
        <v>402</v>
      </c>
      <c r="E947" s="247" t="s">
        <v>446</v>
      </c>
      <c r="F947" s="248">
        <v>34937</v>
      </c>
      <c r="G947" s="247" t="s">
        <v>422</v>
      </c>
      <c r="H947" s="247" t="s">
        <v>447</v>
      </c>
      <c r="I947" s="247" t="s">
        <v>575</v>
      </c>
      <c r="S947" s="247"/>
      <c r="T947" s="249"/>
      <c r="U947" s="247"/>
      <c r="W947" s="189" t="s">
        <v>1201</v>
      </c>
      <c r="X947" s="189" t="s">
        <v>1201</v>
      </c>
      <c r="Y947" s="189" t="s">
        <v>1201</v>
      </c>
      <c r="Z947" s="247" t="s">
        <v>1201</v>
      </c>
    </row>
    <row r="948" spans="1:26" x14ac:dyDescent="0.3">
      <c r="A948" s="189">
        <v>215299</v>
      </c>
      <c r="B948" s="247" t="s">
        <v>2464</v>
      </c>
      <c r="C948" s="247" t="s">
        <v>68</v>
      </c>
      <c r="D948" s="247" t="s">
        <v>319</v>
      </c>
      <c r="E948" s="247" t="s">
        <v>446</v>
      </c>
      <c r="F948" s="248">
        <v>31868</v>
      </c>
      <c r="G948" s="247" t="s">
        <v>1009</v>
      </c>
      <c r="H948" s="247" t="s">
        <v>447</v>
      </c>
      <c r="I948" s="247" t="s">
        <v>575</v>
      </c>
      <c r="S948" s="247"/>
      <c r="T948" s="249"/>
      <c r="U948" s="247"/>
      <c r="W948" s="189" t="s">
        <v>1201</v>
      </c>
      <c r="X948" s="189" t="s">
        <v>1201</v>
      </c>
      <c r="Y948" s="189" t="s">
        <v>1201</v>
      </c>
      <c r="Z948" s="247" t="s">
        <v>1201</v>
      </c>
    </row>
    <row r="949" spans="1:26" x14ac:dyDescent="0.3">
      <c r="A949" s="189">
        <v>215300</v>
      </c>
      <c r="B949" s="247" t="s">
        <v>2465</v>
      </c>
      <c r="C949" s="247" t="s">
        <v>115</v>
      </c>
      <c r="D949" s="247" t="s">
        <v>341</v>
      </c>
      <c r="E949" s="247" t="s">
        <v>446</v>
      </c>
      <c r="F949" s="248">
        <v>34641</v>
      </c>
      <c r="G949" s="247" t="s">
        <v>1009</v>
      </c>
      <c r="H949" s="247" t="s">
        <v>447</v>
      </c>
      <c r="I949" s="247" t="s">
        <v>575</v>
      </c>
      <c r="S949" s="247"/>
      <c r="T949" s="249"/>
      <c r="U949" s="247"/>
      <c r="W949" s="189" t="s">
        <v>1201</v>
      </c>
      <c r="X949" s="189" t="s">
        <v>1201</v>
      </c>
      <c r="Y949" s="189" t="s">
        <v>1201</v>
      </c>
      <c r="Z949" s="247" t="s">
        <v>1201</v>
      </c>
    </row>
    <row r="950" spans="1:26" x14ac:dyDescent="0.3">
      <c r="A950" s="189">
        <v>215306</v>
      </c>
      <c r="B950" s="247" t="s">
        <v>2466</v>
      </c>
      <c r="C950" s="247" t="s">
        <v>140</v>
      </c>
      <c r="D950" s="247" t="s">
        <v>351</v>
      </c>
      <c r="E950" s="247" t="s">
        <v>446</v>
      </c>
      <c r="F950" s="248">
        <v>34335</v>
      </c>
      <c r="G950" s="247" t="s">
        <v>1079</v>
      </c>
      <c r="H950" s="247" t="s">
        <v>447</v>
      </c>
      <c r="I950" s="247" t="s">
        <v>575</v>
      </c>
      <c r="S950" s="247"/>
      <c r="T950" s="249"/>
      <c r="U950" s="247"/>
      <c r="W950" s="189" t="s">
        <v>1201</v>
      </c>
      <c r="X950" s="189" t="s">
        <v>1201</v>
      </c>
      <c r="Y950" s="189" t="s">
        <v>1201</v>
      </c>
      <c r="Z950" s="247" t="s">
        <v>1201</v>
      </c>
    </row>
    <row r="951" spans="1:26" x14ac:dyDescent="0.3">
      <c r="A951" s="189">
        <v>215307</v>
      </c>
      <c r="B951" s="247" t="s">
        <v>2467</v>
      </c>
      <c r="C951" s="247" t="s">
        <v>124</v>
      </c>
      <c r="D951" s="247" t="s">
        <v>254</v>
      </c>
      <c r="E951" s="247" t="s">
        <v>445</v>
      </c>
      <c r="F951" s="248">
        <v>35215</v>
      </c>
      <c r="G951" s="247" t="s">
        <v>422</v>
      </c>
      <c r="H951" s="247" t="s">
        <v>447</v>
      </c>
      <c r="I951" s="247" t="s">
        <v>575</v>
      </c>
      <c r="S951" s="247"/>
      <c r="T951" s="249"/>
      <c r="U951" s="247"/>
      <c r="W951" s="189" t="s">
        <v>1201</v>
      </c>
      <c r="X951" s="189" t="s">
        <v>1201</v>
      </c>
      <c r="Y951" s="189" t="s">
        <v>1201</v>
      </c>
      <c r="Z951" s="247" t="s">
        <v>1201</v>
      </c>
    </row>
    <row r="952" spans="1:26" x14ac:dyDescent="0.3">
      <c r="A952" s="189">
        <v>215308</v>
      </c>
      <c r="B952" s="247" t="s">
        <v>2468</v>
      </c>
      <c r="C952" s="247" t="s">
        <v>2469</v>
      </c>
      <c r="D952" s="247" t="s">
        <v>272</v>
      </c>
      <c r="E952" s="247" t="s">
        <v>445</v>
      </c>
      <c r="F952" s="248">
        <v>35970</v>
      </c>
      <c r="G952" s="247" t="s">
        <v>422</v>
      </c>
      <c r="H952" s="247" t="s">
        <v>447</v>
      </c>
      <c r="I952" s="247" t="s">
        <v>575</v>
      </c>
      <c r="S952" s="247"/>
      <c r="T952" s="249"/>
      <c r="U952" s="247"/>
      <c r="W952" s="189" t="s">
        <v>1201</v>
      </c>
      <c r="X952" s="189" t="s">
        <v>1201</v>
      </c>
      <c r="Y952" s="189" t="s">
        <v>1201</v>
      </c>
      <c r="Z952" s="247" t="s">
        <v>1201</v>
      </c>
    </row>
    <row r="953" spans="1:26" x14ac:dyDescent="0.3">
      <c r="A953" s="189">
        <v>215310</v>
      </c>
      <c r="B953" s="247" t="s">
        <v>2470</v>
      </c>
      <c r="C953" s="247" t="s">
        <v>68</v>
      </c>
      <c r="D953" s="247" t="s">
        <v>648</v>
      </c>
      <c r="E953" s="247" t="s">
        <v>445</v>
      </c>
      <c r="F953" s="248">
        <v>35815</v>
      </c>
      <c r="G953" s="247" t="s">
        <v>1003</v>
      </c>
      <c r="H953" s="247" t="s">
        <v>447</v>
      </c>
      <c r="I953" s="247" t="s">
        <v>575</v>
      </c>
      <c r="S953" s="247"/>
      <c r="T953" s="249"/>
      <c r="U953" s="247"/>
      <c r="W953" s="189" t="s">
        <v>1201</v>
      </c>
      <c r="X953" s="189" t="s">
        <v>1201</v>
      </c>
      <c r="Y953" s="189" t="s">
        <v>1201</v>
      </c>
      <c r="Z953" s="247" t="s">
        <v>1201</v>
      </c>
    </row>
    <row r="954" spans="1:26" x14ac:dyDescent="0.3">
      <c r="A954" s="189">
        <v>215311</v>
      </c>
      <c r="B954" s="247" t="s">
        <v>2471</v>
      </c>
      <c r="C954" s="247" t="s">
        <v>174</v>
      </c>
      <c r="D954" s="247" t="s">
        <v>2472</v>
      </c>
      <c r="E954" s="247" t="s">
        <v>445</v>
      </c>
      <c r="F954" s="248">
        <v>31424</v>
      </c>
      <c r="G954" s="247" t="s">
        <v>451</v>
      </c>
      <c r="H954" s="247" t="s">
        <v>447</v>
      </c>
      <c r="I954" s="247" t="s">
        <v>575</v>
      </c>
      <c r="S954" s="247"/>
      <c r="T954" s="249"/>
      <c r="U954" s="247"/>
      <c r="W954" s="189" t="s">
        <v>1201</v>
      </c>
      <c r="X954" s="189" t="s">
        <v>1201</v>
      </c>
      <c r="Y954" s="189" t="s">
        <v>1201</v>
      </c>
      <c r="Z954" s="247" t="s">
        <v>1201</v>
      </c>
    </row>
    <row r="955" spans="1:26" x14ac:dyDescent="0.3">
      <c r="A955" s="189">
        <v>215312</v>
      </c>
      <c r="B955" s="247" t="s">
        <v>2473</v>
      </c>
      <c r="C955" s="247" t="s">
        <v>68</v>
      </c>
      <c r="D955" s="247" t="s">
        <v>261</v>
      </c>
      <c r="E955" s="247" t="s">
        <v>446</v>
      </c>
      <c r="F955" s="248">
        <v>34719</v>
      </c>
      <c r="G955" s="247" t="s">
        <v>2474</v>
      </c>
      <c r="H955" s="247" t="s">
        <v>447</v>
      </c>
      <c r="I955" s="247" t="s">
        <v>575</v>
      </c>
      <c r="S955" s="247"/>
      <c r="T955" s="249"/>
      <c r="U955" s="247"/>
      <c r="W955" s="189" t="s">
        <v>1201</v>
      </c>
      <c r="X955" s="189" t="s">
        <v>1201</v>
      </c>
      <c r="Y955" s="189" t="s">
        <v>1201</v>
      </c>
      <c r="Z955" s="247" t="s">
        <v>1201</v>
      </c>
    </row>
    <row r="956" spans="1:26" x14ac:dyDescent="0.3">
      <c r="A956" s="189">
        <v>215315</v>
      </c>
      <c r="B956" s="247" t="s">
        <v>2475</v>
      </c>
      <c r="C956" s="247" t="s">
        <v>779</v>
      </c>
      <c r="D956" s="247" t="s">
        <v>252</v>
      </c>
      <c r="E956" s="247" t="s">
        <v>445</v>
      </c>
      <c r="F956" s="248">
        <v>36119</v>
      </c>
      <c r="G956" s="247" t="s">
        <v>422</v>
      </c>
      <c r="H956" s="247" t="s">
        <v>447</v>
      </c>
      <c r="I956" s="247" t="s">
        <v>575</v>
      </c>
      <c r="S956" s="247"/>
      <c r="T956" s="249"/>
      <c r="U956" s="247"/>
      <c r="W956" s="189" t="s">
        <v>1201</v>
      </c>
      <c r="X956" s="189" t="s">
        <v>1201</v>
      </c>
      <c r="Y956" s="189" t="s">
        <v>1201</v>
      </c>
      <c r="Z956" s="247" t="s">
        <v>1201</v>
      </c>
    </row>
    <row r="957" spans="1:26" x14ac:dyDescent="0.3">
      <c r="A957" s="189">
        <v>215319</v>
      </c>
      <c r="B957" s="247" t="s">
        <v>2476</v>
      </c>
      <c r="C957" s="247" t="s">
        <v>77</v>
      </c>
      <c r="D957" s="247" t="s">
        <v>366</v>
      </c>
      <c r="E957" s="247" t="s">
        <v>446</v>
      </c>
      <c r="F957" s="248">
        <v>34801</v>
      </c>
      <c r="G957" s="247" t="s">
        <v>422</v>
      </c>
      <c r="H957" s="247" t="s">
        <v>447</v>
      </c>
      <c r="I957" s="247" t="s">
        <v>575</v>
      </c>
      <c r="S957" s="247"/>
      <c r="T957" s="249"/>
      <c r="U957" s="247"/>
      <c r="W957" s="189" t="s">
        <v>1201</v>
      </c>
      <c r="X957" s="189" t="s">
        <v>1201</v>
      </c>
      <c r="Y957" s="189" t="s">
        <v>1201</v>
      </c>
      <c r="Z957" s="247" t="s">
        <v>1201</v>
      </c>
    </row>
    <row r="958" spans="1:26" x14ac:dyDescent="0.3">
      <c r="A958" s="189">
        <v>215323</v>
      </c>
      <c r="B958" s="247" t="s">
        <v>2477</v>
      </c>
      <c r="C958" s="247" t="s">
        <v>735</v>
      </c>
      <c r="D958" s="247" t="s">
        <v>543</v>
      </c>
      <c r="E958" s="247" t="s">
        <v>446</v>
      </c>
      <c r="F958" s="248">
        <v>33378</v>
      </c>
      <c r="G958" s="247" t="s">
        <v>2478</v>
      </c>
      <c r="H958" s="247" t="s">
        <v>447</v>
      </c>
      <c r="I958" s="247" t="s">
        <v>575</v>
      </c>
      <c r="S958" s="247"/>
      <c r="T958" s="249"/>
      <c r="U958" s="247"/>
      <c r="W958" s="189" t="s">
        <v>1201</v>
      </c>
      <c r="X958" s="189" t="s">
        <v>1201</v>
      </c>
      <c r="Y958" s="189" t="s">
        <v>1201</v>
      </c>
      <c r="Z958" s="247" t="s">
        <v>1201</v>
      </c>
    </row>
    <row r="959" spans="1:26" x14ac:dyDescent="0.3">
      <c r="A959" s="189">
        <v>215329</v>
      </c>
      <c r="B959" s="247" t="s">
        <v>2479</v>
      </c>
      <c r="C959" s="247" t="s">
        <v>522</v>
      </c>
      <c r="D959" s="247" t="s">
        <v>2480</v>
      </c>
      <c r="E959" s="247" t="s">
        <v>446</v>
      </c>
      <c r="F959" s="248">
        <v>34029</v>
      </c>
      <c r="G959" s="247" t="s">
        <v>422</v>
      </c>
      <c r="H959" s="247" t="s">
        <v>447</v>
      </c>
      <c r="I959" s="247" t="s">
        <v>575</v>
      </c>
      <c r="S959" s="247"/>
      <c r="T959" s="249"/>
      <c r="U959" s="247"/>
      <c r="Y959" s="189" t="s">
        <v>1201</v>
      </c>
      <c r="Z959" s="247" t="s">
        <v>1201</v>
      </c>
    </row>
    <row r="960" spans="1:26" x14ac:dyDescent="0.3">
      <c r="A960" s="189">
        <v>215332</v>
      </c>
      <c r="B960" s="247" t="s">
        <v>2481</v>
      </c>
      <c r="C960" s="247" t="s">
        <v>71</v>
      </c>
      <c r="D960" s="247" t="s">
        <v>523</v>
      </c>
      <c r="E960" s="247" t="s">
        <v>445</v>
      </c>
      <c r="F960" s="248">
        <v>35796</v>
      </c>
      <c r="G960" s="247" t="s">
        <v>2482</v>
      </c>
      <c r="H960" s="247" t="s">
        <v>447</v>
      </c>
      <c r="I960" s="247" t="s">
        <v>575</v>
      </c>
      <c r="S960" s="247"/>
      <c r="T960" s="249"/>
      <c r="U960" s="247"/>
      <c r="W960" s="189" t="s">
        <v>1201</v>
      </c>
      <c r="X960" s="189" t="s">
        <v>1201</v>
      </c>
      <c r="Y960" s="189" t="s">
        <v>1201</v>
      </c>
      <c r="Z960" s="247" t="s">
        <v>1201</v>
      </c>
    </row>
    <row r="961" spans="1:26" x14ac:dyDescent="0.3">
      <c r="A961" s="189">
        <v>215336</v>
      </c>
      <c r="B961" s="247" t="s">
        <v>2483</v>
      </c>
      <c r="C961" s="247" t="s">
        <v>757</v>
      </c>
      <c r="D961" s="247" t="s">
        <v>317</v>
      </c>
      <c r="E961" s="247" t="s">
        <v>446</v>
      </c>
      <c r="F961" s="248">
        <v>34700</v>
      </c>
      <c r="G961" s="247" t="s">
        <v>422</v>
      </c>
      <c r="H961" s="247" t="s">
        <v>447</v>
      </c>
      <c r="I961" s="247" t="s">
        <v>575</v>
      </c>
      <c r="S961" s="247"/>
      <c r="T961" s="249"/>
      <c r="U961" s="247"/>
      <c r="W961" s="189" t="s">
        <v>1201</v>
      </c>
      <c r="X961" s="189" t="s">
        <v>1201</v>
      </c>
      <c r="Y961" s="189" t="s">
        <v>1201</v>
      </c>
      <c r="Z961" s="247" t="s">
        <v>1201</v>
      </c>
    </row>
    <row r="962" spans="1:26" x14ac:dyDescent="0.3">
      <c r="A962" s="189">
        <v>215341</v>
      </c>
      <c r="B962" s="247" t="s">
        <v>2484</v>
      </c>
      <c r="C962" s="247" t="s">
        <v>2485</v>
      </c>
      <c r="D962" s="247" t="s">
        <v>624</v>
      </c>
      <c r="E962" s="247" t="s">
        <v>446</v>
      </c>
      <c r="F962" s="248">
        <v>35019</v>
      </c>
      <c r="G962" s="247" t="s">
        <v>1049</v>
      </c>
      <c r="H962" s="247" t="s">
        <v>447</v>
      </c>
      <c r="I962" s="247" t="s">
        <v>575</v>
      </c>
      <c r="S962" s="247"/>
      <c r="T962" s="249"/>
      <c r="U962" s="247"/>
      <c r="W962" s="189" t="s">
        <v>1201</v>
      </c>
      <c r="X962" s="189" t="s">
        <v>1201</v>
      </c>
      <c r="Y962" s="189" t="s">
        <v>1201</v>
      </c>
      <c r="Z962" s="247" t="s">
        <v>1201</v>
      </c>
    </row>
    <row r="963" spans="1:26" x14ac:dyDescent="0.3">
      <c r="A963" s="189">
        <v>215344</v>
      </c>
      <c r="B963" s="247" t="s">
        <v>2486</v>
      </c>
      <c r="C963" s="247" t="s">
        <v>623</v>
      </c>
      <c r="D963" s="247" t="s">
        <v>624</v>
      </c>
      <c r="E963" s="247" t="s">
        <v>446</v>
      </c>
      <c r="F963" s="248">
        <v>35960</v>
      </c>
      <c r="G963" s="247" t="s">
        <v>439</v>
      </c>
      <c r="H963" s="247" t="s">
        <v>447</v>
      </c>
      <c r="I963" s="247" t="s">
        <v>575</v>
      </c>
      <c r="S963" s="247"/>
      <c r="T963" s="249"/>
      <c r="U963" s="247"/>
      <c r="W963" s="189" t="s">
        <v>1201</v>
      </c>
      <c r="X963" s="189" t="s">
        <v>1201</v>
      </c>
      <c r="Y963" s="189" t="s">
        <v>1201</v>
      </c>
      <c r="Z963" s="247" t="s">
        <v>1201</v>
      </c>
    </row>
    <row r="964" spans="1:26" x14ac:dyDescent="0.3">
      <c r="A964" s="189">
        <v>215346</v>
      </c>
      <c r="B964" s="247" t="s">
        <v>2487</v>
      </c>
      <c r="C964" s="247" t="s">
        <v>2488</v>
      </c>
      <c r="D964" s="247" t="s">
        <v>370</v>
      </c>
      <c r="E964" s="247" t="s">
        <v>446</v>
      </c>
      <c r="F964" s="248">
        <v>36161</v>
      </c>
      <c r="G964" s="247" t="s">
        <v>977</v>
      </c>
      <c r="H964" s="247" t="s">
        <v>447</v>
      </c>
      <c r="I964" s="247" t="s">
        <v>575</v>
      </c>
      <c r="S964" s="247"/>
      <c r="T964" s="249"/>
      <c r="U964" s="247"/>
      <c r="W964" s="189" t="s">
        <v>1201</v>
      </c>
      <c r="X964" s="189" t="s">
        <v>1201</v>
      </c>
      <c r="Y964" s="189" t="s">
        <v>1201</v>
      </c>
      <c r="Z964" s="247" t="s">
        <v>1201</v>
      </c>
    </row>
    <row r="965" spans="1:26" x14ac:dyDescent="0.3">
      <c r="A965" s="189">
        <v>215348</v>
      </c>
      <c r="B965" s="247" t="s">
        <v>2489</v>
      </c>
      <c r="C965" s="247" t="s">
        <v>132</v>
      </c>
      <c r="D965" s="247" t="s">
        <v>254</v>
      </c>
      <c r="E965" s="247" t="s">
        <v>446</v>
      </c>
      <c r="F965" s="248">
        <v>35151</v>
      </c>
      <c r="G965" s="247" t="s">
        <v>422</v>
      </c>
      <c r="H965" s="247" t="s">
        <v>447</v>
      </c>
      <c r="I965" s="247" t="s">
        <v>575</v>
      </c>
      <c r="S965" s="247"/>
      <c r="T965" s="249"/>
      <c r="U965" s="247"/>
      <c r="W965" s="189" t="s">
        <v>1201</v>
      </c>
      <c r="X965" s="189" t="s">
        <v>1201</v>
      </c>
      <c r="Y965" s="189" t="s">
        <v>1201</v>
      </c>
      <c r="Z965" s="247" t="s">
        <v>1201</v>
      </c>
    </row>
    <row r="966" spans="1:26" x14ac:dyDescent="0.3">
      <c r="A966" s="189">
        <v>215349</v>
      </c>
      <c r="B966" s="247" t="s">
        <v>2490</v>
      </c>
      <c r="C966" s="247" t="s">
        <v>71</v>
      </c>
      <c r="D966" s="247" t="s">
        <v>323</v>
      </c>
      <c r="E966" s="247" t="s">
        <v>446</v>
      </c>
      <c r="F966" s="248">
        <v>35571</v>
      </c>
      <c r="G966" s="247" t="s">
        <v>980</v>
      </c>
      <c r="H966" s="247" t="s">
        <v>447</v>
      </c>
      <c r="I966" s="247" t="s">
        <v>575</v>
      </c>
      <c r="S966" s="247"/>
      <c r="T966" s="249"/>
      <c r="U966" s="247"/>
      <c r="X966" s="189" t="s">
        <v>1201</v>
      </c>
      <c r="Y966" s="189" t="s">
        <v>1201</v>
      </c>
      <c r="Z966" s="247" t="s">
        <v>1201</v>
      </c>
    </row>
    <row r="967" spans="1:26" x14ac:dyDescent="0.3">
      <c r="A967" s="189">
        <v>215356</v>
      </c>
      <c r="B967" s="247" t="s">
        <v>2491</v>
      </c>
      <c r="C967" s="247" t="s">
        <v>162</v>
      </c>
      <c r="D967" s="247" t="s">
        <v>374</v>
      </c>
      <c r="E967" s="247" t="s">
        <v>446</v>
      </c>
      <c r="F967" s="248">
        <v>35630</v>
      </c>
      <c r="G967" s="247" t="s">
        <v>450</v>
      </c>
      <c r="H967" s="247" t="s">
        <v>447</v>
      </c>
      <c r="I967" s="247" t="s">
        <v>575</v>
      </c>
      <c r="S967" s="247"/>
      <c r="T967" s="249"/>
      <c r="U967" s="247"/>
      <c r="Y967" s="189" t="s">
        <v>1201</v>
      </c>
      <c r="Z967" s="247" t="s">
        <v>1201</v>
      </c>
    </row>
    <row r="968" spans="1:26" x14ac:dyDescent="0.3">
      <c r="A968" s="189">
        <v>215358</v>
      </c>
      <c r="B968" s="247" t="s">
        <v>2492</v>
      </c>
      <c r="C968" s="247" t="s">
        <v>140</v>
      </c>
      <c r="D968" s="247" t="s">
        <v>252</v>
      </c>
      <c r="E968" s="247" t="s">
        <v>446</v>
      </c>
      <c r="F968" s="248">
        <v>34213</v>
      </c>
      <c r="G968" s="247" t="s">
        <v>2493</v>
      </c>
      <c r="H968" s="247" t="s">
        <v>447</v>
      </c>
      <c r="I968" s="247" t="s">
        <v>575</v>
      </c>
      <c r="S968" s="247"/>
      <c r="T968" s="249"/>
      <c r="U968" s="247"/>
      <c r="W968" s="189" t="s">
        <v>1201</v>
      </c>
      <c r="X968" s="189" t="s">
        <v>1201</v>
      </c>
      <c r="Y968" s="189" t="s">
        <v>1201</v>
      </c>
      <c r="Z968" s="247" t="s">
        <v>1201</v>
      </c>
    </row>
    <row r="969" spans="1:26" x14ac:dyDescent="0.3">
      <c r="A969" s="189">
        <v>215359</v>
      </c>
      <c r="B969" s="247" t="s">
        <v>2494</v>
      </c>
      <c r="C969" s="247" t="s">
        <v>520</v>
      </c>
      <c r="D969" s="247" t="s">
        <v>292</v>
      </c>
      <c r="E969" s="247" t="s">
        <v>446</v>
      </c>
      <c r="F969" s="248">
        <v>33150</v>
      </c>
      <c r="G969" s="247" t="s">
        <v>2495</v>
      </c>
      <c r="H969" s="247" t="s">
        <v>447</v>
      </c>
      <c r="I969" s="247" t="s">
        <v>575</v>
      </c>
      <c r="S969" s="247"/>
      <c r="T969" s="249"/>
      <c r="U969" s="247"/>
      <c r="W969" s="189" t="s">
        <v>1201</v>
      </c>
      <c r="X969" s="189" t="s">
        <v>1201</v>
      </c>
      <c r="Y969" s="189" t="s">
        <v>1201</v>
      </c>
      <c r="Z969" s="247" t="s">
        <v>1201</v>
      </c>
    </row>
    <row r="970" spans="1:26" x14ac:dyDescent="0.3">
      <c r="A970" s="189">
        <v>215361</v>
      </c>
      <c r="B970" s="247" t="s">
        <v>2496</v>
      </c>
      <c r="C970" s="247" t="s">
        <v>113</v>
      </c>
      <c r="D970" s="247" t="s">
        <v>260</v>
      </c>
      <c r="E970" s="247" t="s">
        <v>446</v>
      </c>
      <c r="F970" s="248">
        <v>33151</v>
      </c>
      <c r="G970" s="247" t="s">
        <v>422</v>
      </c>
      <c r="H970" s="247" t="s">
        <v>447</v>
      </c>
      <c r="I970" s="247" t="s">
        <v>575</v>
      </c>
      <c r="S970" s="247"/>
      <c r="T970" s="249"/>
      <c r="U970" s="247"/>
      <c r="Y970" s="189" t="s">
        <v>1201</v>
      </c>
      <c r="Z970" s="247" t="s">
        <v>1201</v>
      </c>
    </row>
    <row r="971" spans="1:26" x14ac:dyDescent="0.3">
      <c r="A971" s="189">
        <v>215363</v>
      </c>
      <c r="B971" s="247" t="s">
        <v>2497</v>
      </c>
      <c r="C971" s="247" t="s">
        <v>173</v>
      </c>
      <c r="D971" s="247" t="s">
        <v>2498</v>
      </c>
      <c r="E971" s="247" t="s">
        <v>446</v>
      </c>
      <c r="F971" s="248">
        <v>34492</v>
      </c>
      <c r="G971" s="247" t="s">
        <v>422</v>
      </c>
      <c r="H971" s="247" t="s">
        <v>447</v>
      </c>
      <c r="I971" s="247" t="s">
        <v>575</v>
      </c>
      <c r="S971" s="247"/>
      <c r="T971" s="249"/>
      <c r="U971" s="247"/>
      <c r="W971" s="189" t="s">
        <v>1201</v>
      </c>
      <c r="X971" s="189" t="s">
        <v>1201</v>
      </c>
      <c r="Y971" s="189" t="s">
        <v>1201</v>
      </c>
      <c r="Z971" s="247" t="s">
        <v>1201</v>
      </c>
    </row>
    <row r="972" spans="1:26" x14ac:dyDescent="0.3">
      <c r="A972" s="189">
        <v>215367</v>
      </c>
      <c r="B972" s="247" t="s">
        <v>2499</v>
      </c>
      <c r="C972" s="247" t="s">
        <v>119</v>
      </c>
      <c r="D972" s="247" t="s">
        <v>2500</v>
      </c>
      <c r="E972" s="247" t="s">
        <v>446</v>
      </c>
      <c r="F972" s="248">
        <v>34344</v>
      </c>
      <c r="G972" s="247" t="s">
        <v>441</v>
      </c>
      <c r="H972" s="247" t="s">
        <v>447</v>
      </c>
      <c r="I972" s="247" t="s">
        <v>575</v>
      </c>
      <c r="S972" s="247"/>
      <c r="T972" s="249"/>
      <c r="U972" s="247"/>
      <c r="Y972" s="189" t="s">
        <v>1201</v>
      </c>
      <c r="Z972" s="247" t="s">
        <v>1201</v>
      </c>
    </row>
    <row r="973" spans="1:26" x14ac:dyDescent="0.3">
      <c r="A973" s="189">
        <v>215370</v>
      </c>
      <c r="B973" s="247" t="s">
        <v>2501</v>
      </c>
      <c r="C973" s="247" t="s">
        <v>735</v>
      </c>
      <c r="D973" s="247" t="s">
        <v>617</v>
      </c>
      <c r="E973" s="247" t="s">
        <v>446</v>
      </c>
      <c r="F973" s="248">
        <v>29952</v>
      </c>
      <c r="G973" s="247" t="s">
        <v>1315</v>
      </c>
      <c r="H973" s="247" t="s">
        <v>447</v>
      </c>
      <c r="I973" s="247" t="s">
        <v>575</v>
      </c>
      <c r="S973" s="247"/>
      <c r="T973" s="249"/>
      <c r="U973" s="247"/>
      <c r="W973" s="189" t="s">
        <v>1201</v>
      </c>
      <c r="Y973" s="189" t="s">
        <v>1201</v>
      </c>
      <c r="Z973" s="247" t="s">
        <v>1201</v>
      </c>
    </row>
    <row r="974" spans="1:26" x14ac:dyDescent="0.3">
      <c r="A974" s="189">
        <v>215371</v>
      </c>
      <c r="B974" s="247" t="s">
        <v>2502</v>
      </c>
      <c r="C974" s="247" t="s">
        <v>78</v>
      </c>
      <c r="D974" s="247" t="s">
        <v>267</v>
      </c>
      <c r="E974" s="247" t="s">
        <v>446</v>
      </c>
      <c r="F974" s="248">
        <v>32453</v>
      </c>
      <c r="G974" s="247" t="s">
        <v>422</v>
      </c>
      <c r="H974" s="247" t="s">
        <v>447</v>
      </c>
      <c r="I974" s="247" t="s">
        <v>575</v>
      </c>
      <c r="S974" s="247"/>
      <c r="T974" s="249"/>
      <c r="U974" s="247"/>
      <c r="W974" s="189" t="s">
        <v>1201</v>
      </c>
      <c r="X974" s="189" t="s">
        <v>1201</v>
      </c>
      <c r="Y974" s="189" t="s">
        <v>1201</v>
      </c>
      <c r="Z974" s="247" t="s">
        <v>1201</v>
      </c>
    </row>
    <row r="975" spans="1:26" x14ac:dyDescent="0.3">
      <c r="A975" s="189">
        <v>215372</v>
      </c>
      <c r="B975" s="247" t="s">
        <v>2503</v>
      </c>
      <c r="C975" s="247" t="s">
        <v>65</v>
      </c>
      <c r="D975" s="247" t="s">
        <v>380</v>
      </c>
      <c r="E975" s="247" t="s">
        <v>446</v>
      </c>
      <c r="F975" s="248">
        <v>36090</v>
      </c>
      <c r="G975" s="247" t="s">
        <v>986</v>
      </c>
      <c r="H975" s="247" t="s">
        <v>457</v>
      </c>
      <c r="I975" s="247" t="s">
        <v>575</v>
      </c>
      <c r="S975" s="247"/>
      <c r="T975" s="249"/>
      <c r="U975" s="247"/>
      <c r="X975" s="189" t="s">
        <v>1201</v>
      </c>
      <c r="Y975" s="189" t="s">
        <v>1201</v>
      </c>
      <c r="Z975" s="247" t="s">
        <v>1201</v>
      </c>
    </row>
    <row r="976" spans="1:26" x14ac:dyDescent="0.3">
      <c r="A976" s="189">
        <v>215373</v>
      </c>
      <c r="B976" s="247" t="s">
        <v>2504</v>
      </c>
      <c r="C976" s="247" t="s">
        <v>102</v>
      </c>
      <c r="D976" s="247" t="s">
        <v>638</v>
      </c>
      <c r="E976" s="247" t="s">
        <v>446</v>
      </c>
      <c r="F976" s="248">
        <v>35797</v>
      </c>
      <c r="G976" s="247" t="s">
        <v>1049</v>
      </c>
      <c r="H976" s="247" t="s">
        <v>447</v>
      </c>
      <c r="I976" s="247" t="s">
        <v>575</v>
      </c>
      <c r="S976" s="247"/>
      <c r="T976" s="249"/>
      <c r="U976" s="247"/>
      <c r="W976" s="189" t="s">
        <v>1201</v>
      </c>
      <c r="X976" s="189" t="s">
        <v>1201</v>
      </c>
      <c r="Y976" s="189" t="s">
        <v>1201</v>
      </c>
      <c r="Z976" s="247" t="s">
        <v>1201</v>
      </c>
    </row>
    <row r="977" spans="1:26" x14ac:dyDescent="0.3">
      <c r="A977" s="189">
        <v>215375</v>
      </c>
      <c r="B977" s="247" t="s">
        <v>2505</v>
      </c>
      <c r="C977" s="247" t="s">
        <v>75</v>
      </c>
      <c r="D977" s="247" t="s">
        <v>2480</v>
      </c>
      <c r="E977" s="247" t="s">
        <v>446</v>
      </c>
      <c r="F977" s="248">
        <v>33357</v>
      </c>
      <c r="G977" s="247" t="s">
        <v>1011</v>
      </c>
      <c r="H977" s="247" t="s">
        <v>447</v>
      </c>
      <c r="I977" s="247" t="s">
        <v>575</v>
      </c>
      <c r="S977" s="247"/>
      <c r="T977" s="249"/>
      <c r="U977" s="247"/>
      <c r="X977" s="189" t="s">
        <v>1201</v>
      </c>
      <c r="Y977" s="189" t="s">
        <v>1201</v>
      </c>
      <c r="Z977" s="247" t="s">
        <v>1201</v>
      </c>
    </row>
    <row r="978" spans="1:26" x14ac:dyDescent="0.3">
      <c r="A978" s="189">
        <v>215379</v>
      </c>
      <c r="B978" s="247" t="s">
        <v>2506</v>
      </c>
      <c r="C978" s="247" t="s">
        <v>89</v>
      </c>
      <c r="D978" s="247" t="s">
        <v>259</v>
      </c>
      <c r="E978" s="247" t="s">
        <v>446</v>
      </c>
      <c r="F978" s="248">
        <v>35066</v>
      </c>
      <c r="G978" s="247" t="s">
        <v>1102</v>
      </c>
      <c r="H978" s="247" t="s">
        <v>447</v>
      </c>
      <c r="I978" s="247" t="s">
        <v>575</v>
      </c>
      <c r="S978" s="247"/>
      <c r="T978" s="249"/>
      <c r="U978" s="247"/>
      <c r="W978" s="189" t="s">
        <v>1201</v>
      </c>
      <c r="X978" s="189" t="s">
        <v>1201</v>
      </c>
      <c r="Y978" s="189" t="s">
        <v>1201</v>
      </c>
      <c r="Z978" s="247" t="s">
        <v>1201</v>
      </c>
    </row>
    <row r="979" spans="1:26" x14ac:dyDescent="0.3">
      <c r="A979" s="189">
        <v>215380</v>
      </c>
      <c r="B979" s="247" t="s">
        <v>2507</v>
      </c>
      <c r="C979" s="247" t="s">
        <v>157</v>
      </c>
      <c r="D979" s="247" t="s">
        <v>487</v>
      </c>
      <c r="E979" s="247" t="s">
        <v>446</v>
      </c>
      <c r="F979" s="248">
        <v>33851</v>
      </c>
      <c r="G979" s="247" t="s">
        <v>1103</v>
      </c>
      <c r="H979" s="247" t="s">
        <v>447</v>
      </c>
      <c r="I979" s="247" t="s">
        <v>575</v>
      </c>
      <c r="S979" s="247"/>
      <c r="T979" s="249"/>
      <c r="U979" s="247"/>
      <c r="W979" s="189" t="s">
        <v>1201</v>
      </c>
      <c r="Y979" s="189" t="s">
        <v>1201</v>
      </c>
      <c r="Z979" s="247" t="s">
        <v>1201</v>
      </c>
    </row>
    <row r="980" spans="1:26" x14ac:dyDescent="0.3">
      <c r="A980" s="189">
        <v>215381</v>
      </c>
      <c r="B980" s="247" t="s">
        <v>2508</v>
      </c>
      <c r="C980" s="247" t="s">
        <v>137</v>
      </c>
      <c r="D980" s="247" t="s">
        <v>257</v>
      </c>
      <c r="E980" s="247" t="s">
        <v>446</v>
      </c>
      <c r="F980" s="248">
        <v>34367</v>
      </c>
      <c r="G980" s="247" t="s">
        <v>422</v>
      </c>
      <c r="H980" s="247" t="s">
        <v>447</v>
      </c>
      <c r="I980" s="247" t="s">
        <v>575</v>
      </c>
      <c r="S980" s="247"/>
      <c r="T980" s="249"/>
      <c r="U980" s="247"/>
      <c r="W980" s="189" t="s">
        <v>1201</v>
      </c>
      <c r="X980" s="189" t="s">
        <v>1201</v>
      </c>
      <c r="Y980" s="189" t="s">
        <v>1201</v>
      </c>
      <c r="Z980" s="247" t="s">
        <v>1201</v>
      </c>
    </row>
    <row r="981" spans="1:26" x14ac:dyDescent="0.3">
      <c r="A981" s="189">
        <v>215382</v>
      </c>
      <c r="B981" s="247" t="s">
        <v>2509</v>
      </c>
      <c r="C981" s="247" t="s">
        <v>118</v>
      </c>
      <c r="D981" s="247" t="s">
        <v>334</v>
      </c>
      <c r="E981" s="247" t="s">
        <v>446</v>
      </c>
      <c r="F981" s="248">
        <v>33974</v>
      </c>
      <c r="G981" s="247" t="s">
        <v>422</v>
      </c>
      <c r="H981" s="247" t="s">
        <v>447</v>
      </c>
      <c r="I981" s="247" t="s">
        <v>575</v>
      </c>
      <c r="S981" s="247"/>
      <c r="T981" s="249"/>
      <c r="U981" s="247"/>
      <c r="W981" s="189" t="s">
        <v>1201</v>
      </c>
      <c r="X981" s="189" t="s">
        <v>1201</v>
      </c>
      <c r="Y981" s="189" t="s">
        <v>1201</v>
      </c>
      <c r="Z981" s="247" t="s">
        <v>1201</v>
      </c>
    </row>
    <row r="982" spans="1:26" x14ac:dyDescent="0.3">
      <c r="A982" s="189">
        <v>215386</v>
      </c>
      <c r="B982" s="247" t="s">
        <v>2510</v>
      </c>
      <c r="C982" s="247" t="s">
        <v>188</v>
      </c>
      <c r="D982" s="247" t="s">
        <v>2511</v>
      </c>
      <c r="E982" s="247" t="s">
        <v>446</v>
      </c>
      <c r="F982" s="248">
        <v>33979</v>
      </c>
      <c r="G982" s="247" t="s">
        <v>422</v>
      </c>
      <c r="H982" s="247" t="s">
        <v>447</v>
      </c>
      <c r="I982" s="247" t="s">
        <v>575</v>
      </c>
      <c r="S982" s="247"/>
      <c r="T982" s="249"/>
      <c r="U982" s="247"/>
      <c r="Y982" s="189" t="s">
        <v>1201</v>
      </c>
      <c r="Z982" s="247" t="s">
        <v>1201</v>
      </c>
    </row>
    <row r="983" spans="1:26" x14ac:dyDescent="0.3">
      <c r="A983" s="189">
        <v>215387</v>
      </c>
      <c r="B983" s="247" t="s">
        <v>1333</v>
      </c>
      <c r="C983" s="247" t="s">
        <v>1334</v>
      </c>
      <c r="D983" s="247" t="s">
        <v>3737</v>
      </c>
      <c r="E983" s="247" t="s">
        <v>446</v>
      </c>
      <c r="F983" s="248">
        <v>35687</v>
      </c>
      <c r="G983" s="247" t="s">
        <v>3662</v>
      </c>
      <c r="H983" s="247" t="s">
        <v>447</v>
      </c>
      <c r="I983" s="247" t="s">
        <v>575</v>
      </c>
      <c r="S983" s="247"/>
      <c r="T983" s="249"/>
      <c r="U983" s="247"/>
      <c r="Z983" s="247"/>
    </row>
    <row r="984" spans="1:26" x14ac:dyDescent="0.3">
      <c r="A984" s="189">
        <v>215389</v>
      </c>
      <c r="B984" s="247" t="s">
        <v>2512</v>
      </c>
      <c r="C984" s="247" t="s">
        <v>112</v>
      </c>
      <c r="D984" s="247" t="s">
        <v>123</v>
      </c>
      <c r="E984" s="247" t="s">
        <v>446</v>
      </c>
      <c r="F984" s="248">
        <v>33567</v>
      </c>
      <c r="G984" s="247" t="s">
        <v>422</v>
      </c>
      <c r="H984" s="247" t="s">
        <v>457</v>
      </c>
      <c r="I984" s="247" t="s">
        <v>575</v>
      </c>
      <c r="S984" s="247"/>
      <c r="T984" s="249"/>
      <c r="U984" s="247"/>
      <c r="X984" s="189" t="s">
        <v>1201</v>
      </c>
      <c r="Y984" s="189" t="s">
        <v>1201</v>
      </c>
      <c r="Z984" s="247" t="s">
        <v>1201</v>
      </c>
    </row>
    <row r="985" spans="1:26" x14ac:dyDescent="0.3">
      <c r="A985" s="189">
        <v>215391</v>
      </c>
      <c r="B985" s="247" t="s">
        <v>2513</v>
      </c>
      <c r="C985" s="247" t="s">
        <v>142</v>
      </c>
      <c r="D985" s="247" t="s">
        <v>818</v>
      </c>
      <c r="E985" s="247" t="s">
        <v>446</v>
      </c>
      <c r="F985" s="248">
        <v>35806</v>
      </c>
      <c r="G985" s="247" t="s">
        <v>422</v>
      </c>
      <c r="H985" s="247" t="s">
        <v>457</v>
      </c>
      <c r="I985" s="247" t="s">
        <v>575</v>
      </c>
      <c r="S985" s="247"/>
      <c r="T985" s="249"/>
      <c r="U985" s="247"/>
      <c r="Y985" s="189" t="s">
        <v>1201</v>
      </c>
      <c r="Z985" s="247" t="s">
        <v>1201</v>
      </c>
    </row>
    <row r="986" spans="1:26" x14ac:dyDescent="0.3">
      <c r="A986" s="189">
        <v>215394</v>
      </c>
      <c r="B986" s="247" t="s">
        <v>2040</v>
      </c>
      <c r="C986" s="247" t="s">
        <v>71</v>
      </c>
      <c r="D986" s="247" t="s">
        <v>750</v>
      </c>
      <c r="E986" s="247" t="s">
        <v>446</v>
      </c>
      <c r="F986" s="248">
        <v>33258</v>
      </c>
      <c r="G986" s="247" t="s">
        <v>2514</v>
      </c>
      <c r="H986" s="247" t="s">
        <v>447</v>
      </c>
      <c r="I986" s="247" t="s">
        <v>575</v>
      </c>
      <c r="S986" s="247"/>
      <c r="T986" s="249"/>
      <c r="U986" s="247"/>
      <c r="W986" s="189" t="s">
        <v>1201</v>
      </c>
      <c r="X986" s="189" t="s">
        <v>1201</v>
      </c>
      <c r="Y986" s="189" t="s">
        <v>1201</v>
      </c>
      <c r="Z986" s="247" t="s">
        <v>1201</v>
      </c>
    </row>
    <row r="987" spans="1:26" x14ac:dyDescent="0.3">
      <c r="A987" s="189">
        <v>215405</v>
      </c>
      <c r="B987" s="247" t="s">
        <v>1256</v>
      </c>
      <c r="C987" s="247" t="s">
        <v>162</v>
      </c>
      <c r="D987" s="247" t="s">
        <v>271</v>
      </c>
      <c r="E987" s="247" t="s">
        <v>446</v>
      </c>
      <c r="F987" s="248">
        <v>34354</v>
      </c>
      <c r="G987" s="247" t="s">
        <v>1257</v>
      </c>
      <c r="H987" s="247" t="s">
        <v>447</v>
      </c>
      <c r="I987" s="247" t="s">
        <v>575</v>
      </c>
      <c r="S987" s="247"/>
      <c r="T987" s="249"/>
      <c r="U987" s="247"/>
      <c r="Z987" s="247" t="s">
        <v>1201</v>
      </c>
    </row>
    <row r="988" spans="1:26" x14ac:dyDescent="0.3">
      <c r="A988" s="189">
        <v>215407</v>
      </c>
      <c r="B988" s="247" t="s">
        <v>2515</v>
      </c>
      <c r="C988" s="247" t="s">
        <v>810</v>
      </c>
      <c r="D988" s="247" t="s">
        <v>275</v>
      </c>
      <c r="E988" s="247" t="s">
        <v>446</v>
      </c>
      <c r="F988" s="248">
        <v>33794</v>
      </c>
      <c r="G988" s="247" t="s">
        <v>422</v>
      </c>
      <c r="H988" s="247" t="s">
        <v>447</v>
      </c>
      <c r="I988" s="247" t="s">
        <v>575</v>
      </c>
      <c r="S988" s="247"/>
      <c r="T988" s="249"/>
      <c r="U988" s="247"/>
      <c r="W988" s="189" t="s">
        <v>1201</v>
      </c>
      <c r="X988" s="189" t="s">
        <v>1201</v>
      </c>
      <c r="Y988" s="189" t="s">
        <v>1201</v>
      </c>
      <c r="Z988" s="247" t="s">
        <v>1201</v>
      </c>
    </row>
    <row r="989" spans="1:26" x14ac:dyDescent="0.3">
      <c r="A989" s="189">
        <v>215409</v>
      </c>
      <c r="B989" s="247" t="s">
        <v>3222</v>
      </c>
      <c r="C989" s="247" t="s">
        <v>201</v>
      </c>
      <c r="D989" s="247" t="s">
        <v>301</v>
      </c>
      <c r="E989" s="247" t="s">
        <v>446</v>
      </c>
      <c r="F989" s="248">
        <v>34150</v>
      </c>
      <c r="G989" s="247" t="s">
        <v>422</v>
      </c>
      <c r="H989" s="247" t="s">
        <v>447</v>
      </c>
      <c r="I989" s="247" t="s">
        <v>575</v>
      </c>
      <c r="S989" s="247"/>
      <c r="T989" s="249"/>
      <c r="U989" s="247"/>
      <c r="Z989" s="247" t="s">
        <v>1201</v>
      </c>
    </row>
    <row r="990" spans="1:26" x14ac:dyDescent="0.3">
      <c r="A990" s="189">
        <v>215412</v>
      </c>
      <c r="B990" s="247" t="s">
        <v>2516</v>
      </c>
      <c r="C990" s="247" t="s">
        <v>2517</v>
      </c>
      <c r="D990" s="247" t="s">
        <v>679</v>
      </c>
      <c r="E990" s="247" t="s">
        <v>446</v>
      </c>
      <c r="F990" s="248">
        <v>34706</v>
      </c>
      <c r="G990" s="247" t="s">
        <v>422</v>
      </c>
      <c r="H990" s="247" t="s">
        <v>447</v>
      </c>
      <c r="I990" s="247" t="s">
        <v>575</v>
      </c>
      <c r="S990" s="247"/>
      <c r="T990" s="249"/>
      <c r="U990" s="247"/>
      <c r="W990" s="189" t="s">
        <v>1201</v>
      </c>
      <c r="X990" s="189" t="s">
        <v>1201</v>
      </c>
      <c r="Y990" s="189" t="s">
        <v>1201</v>
      </c>
      <c r="Z990" s="247" t="s">
        <v>1201</v>
      </c>
    </row>
    <row r="991" spans="1:26" x14ac:dyDescent="0.3">
      <c r="A991" s="189">
        <v>215413</v>
      </c>
      <c r="B991" s="247" t="s">
        <v>2518</v>
      </c>
      <c r="C991" s="247" t="s">
        <v>762</v>
      </c>
      <c r="D991" s="247" t="s">
        <v>2519</v>
      </c>
      <c r="E991" s="247" t="s">
        <v>446</v>
      </c>
      <c r="F991" s="248">
        <v>31957</v>
      </c>
      <c r="G991" s="247" t="s">
        <v>1702</v>
      </c>
      <c r="H991" s="247" t="s">
        <v>447</v>
      </c>
      <c r="I991" s="247" t="s">
        <v>575</v>
      </c>
      <c r="S991" s="247"/>
      <c r="T991" s="249"/>
      <c r="U991" s="247"/>
      <c r="W991" s="189" t="s">
        <v>1201</v>
      </c>
      <c r="X991" s="189" t="s">
        <v>1201</v>
      </c>
      <c r="Y991" s="189" t="s">
        <v>1201</v>
      </c>
      <c r="Z991" s="247" t="s">
        <v>1201</v>
      </c>
    </row>
    <row r="992" spans="1:26" x14ac:dyDescent="0.3">
      <c r="A992" s="189">
        <v>215418</v>
      </c>
      <c r="B992" s="247" t="s">
        <v>2520</v>
      </c>
      <c r="C992" s="247" t="s">
        <v>124</v>
      </c>
      <c r="D992" s="247" t="s">
        <v>319</v>
      </c>
      <c r="E992" s="247" t="s">
        <v>446</v>
      </c>
      <c r="F992" s="248">
        <v>33392</v>
      </c>
      <c r="G992" s="247" t="s">
        <v>968</v>
      </c>
      <c r="H992" s="247" t="s">
        <v>447</v>
      </c>
      <c r="I992" s="247" t="s">
        <v>575</v>
      </c>
      <c r="S992" s="247"/>
      <c r="T992" s="249"/>
      <c r="U992" s="247"/>
      <c r="Y992" s="189" t="s">
        <v>1201</v>
      </c>
      <c r="Z992" s="247" t="s">
        <v>1201</v>
      </c>
    </row>
    <row r="993" spans="1:26" x14ac:dyDescent="0.3">
      <c r="A993" s="189">
        <v>215421</v>
      </c>
      <c r="B993" s="247" t="s">
        <v>2521</v>
      </c>
      <c r="C993" s="247" t="s">
        <v>535</v>
      </c>
      <c r="D993" s="247" t="s">
        <v>356</v>
      </c>
      <c r="E993" s="247" t="s">
        <v>446</v>
      </c>
      <c r="F993" s="248">
        <v>35180</v>
      </c>
      <c r="G993" s="247" t="s">
        <v>443</v>
      </c>
      <c r="H993" s="247" t="s">
        <v>447</v>
      </c>
      <c r="I993" s="247" t="s">
        <v>575</v>
      </c>
      <c r="S993" s="247"/>
      <c r="T993" s="249"/>
      <c r="U993" s="247"/>
      <c r="X993" s="189" t="s">
        <v>1201</v>
      </c>
      <c r="Y993" s="189" t="s">
        <v>1201</v>
      </c>
      <c r="Z993" s="247" t="s">
        <v>1201</v>
      </c>
    </row>
    <row r="994" spans="1:26" x14ac:dyDescent="0.3">
      <c r="A994" s="189">
        <v>215422</v>
      </c>
      <c r="B994" s="247" t="s">
        <v>2522</v>
      </c>
      <c r="C994" s="247" t="s">
        <v>125</v>
      </c>
      <c r="D994" s="247" t="s">
        <v>528</v>
      </c>
      <c r="E994" s="247" t="s">
        <v>446</v>
      </c>
      <c r="F994" s="248">
        <v>35638</v>
      </c>
      <c r="G994" s="247" t="s">
        <v>1010</v>
      </c>
      <c r="H994" s="247" t="s">
        <v>447</v>
      </c>
      <c r="I994" s="247" t="s">
        <v>575</v>
      </c>
      <c r="S994" s="247"/>
      <c r="T994" s="249"/>
      <c r="U994" s="247"/>
      <c r="X994" s="189" t="s">
        <v>1201</v>
      </c>
      <c r="Y994" s="189" t="s">
        <v>1201</v>
      </c>
      <c r="Z994" s="247" t="s">
        <v>1201</v>
      </c>
    </row>
    <row r="995" spans="1:26" x14ac:dyDescent="0.3">
      <c r="A995" s="189">
        <v>215423</v>
      </c>
      <c r="B995" s="247" t="s">
        <v>2523</v>
      </c>
      <c r="C995" s="247" t="s">
        <v>84</v>
      </c>
      <c r="D995" s="247" t="s">
        <v>795</v>
      </c>
      <c r="E995" s="247" t="s">
        <v>446</v>
      </c>
      <c r="F995" s="248">
        <v>35148</v>
      </c>
      <c r="G995" s="247" t="s">
        <v>422</v>
      </c>
      <c r="H995" s="247" t="s">
        <v>447</v>
      </c>
      <c r="I995" s="247" t="s">
        <v>575</v>
      </c>
      <c r="S995" s="247"/>
      <c r="T995" s="249"/>
      <c r="U995" s="247"/>
      <c r="W995" s="189" t="s">
        <v>1201</v>
      </c>
      <c r="X995" s="189" t="s">
        <v>1201</v>
      </c>
      <c r="Y995" s="189" t="s">
        <v>1201</v>
      </c>
      <c r="Z995" s="247" t="s">
        <v>1201</v>
      </c>
    </row>
    <row r="996" spans="1:26" x14ac:dyDescent="0.3">
      <c r="A996" s="189">
        <v>215428</v>
      </c>
      <c r="B996" s="247" t="s">
        <v>2524</v>
      </c>
      <c r="C996" s="247" t="s">
        <v>151</v>
      </c>
      <c r="D996" s="247" t="s">
        <v>611</v>
      </c>
      <c r="E996" s="247" t="s">
        <v>446</v>
      </c>
      <c r="F996" s="248">
        <v>33350</v>
      </c>
      <c r="G996" s="247" t="s">
        <v>422</v>
      </c>
      <c r="H996" s="247" t="s">
        <v>447</v>
      </c>
      <c r="I996" s="247" t="s">
        <v>575</v>
      </c>
      <c r="S996" s="247"/>
      <c r="T996" s="249"/>
      <c r="U996" s="247"/>
      <c r="X996" s="189" t="s">
        <v>1201</v>
      </c>
      <c r="Y996" s="189" t="s">
        <v>1201</v>
      </c>
      <c r="Z996" s="247" t="s">
        <v>1201</v>
      </c>
    </row>
    <row r="997" spans="1:26" x14ac:dyDescent="0.3">
      <c r="A997" s="189">
        <v>215429</v>
      </c>
      <c r="B997" s="247" t="s">
        <v>2525</v>
      </c>
      <c r="C997" s="247" t="s">
        <v>144</v>
      </c>
      <c r="D997" s="247" t="s">
        <v>557</v>
      </c>
      <c r="E997" s="247" t="s">
        <v>446</v>
      </c>
      <c r="F997" s="248">
        <v>34933</v>
      </c>
      <c r="G997" s="247" t="s">
        <v>422</v>
      </c>
      <c r="H997" s="247" t="s">
        <v>447</v>
      </c>
      <c r="I997" s="247" t="s">
        <v>575</v>
      </c>
      <c r="S997" s="247"/>
      <c r="T997" s="249"/>
      <c r="U997" s="247"/>
      <c r="X997" s="189" t="s">
        <v>1201</v>
      </c>
      <c r="Y997" s="189" t="s">
        <v>1201</v>
      </c>
      <c r="Z997" s="247" t="s">
        <v>1201</v>
      </c>
    </row>
    <row r="998" spans="1:26" x14ac:dyDescent="0.3">
      <c r="A998" s="189">
        <v>215431</v>
      </c>
      <c r="B998" s="247" t="s">
        <v>2526</v>
      </c>
      <c r="C998" s="247" t="s">
        <v>211</v>
      </c>
      <c r="D998" s="247" t="s">
        <v>2527</v>
      </c>
      <c r="E998" s="247" t="s">
        <v>446</v>
      </c>
      <c r="F998" s="248">
        <v>35431</v>
      </c>
      <c r="G998" s="247" t="s">
        <v>422</v>
      </c>
      <c r="H998" s="247" t="s">
        <v>447</v>
      </c>
      <c r="I998" s="247" t="s">
        <v>575</v>
      </c>
      <c r="S998" s="247"/>
      <c r="T998" s="249"/>
      <c r="U998" s="247"/>
      <c r="W998" s="189" t="s">
        <v>1201</v>
      </c>
      <c r="X998" s="189" t="s">
        <v>1201</v>
      </c>
      <c r="Y998" s="189" t="s">
        <v>1201</v>
      </c>
      <c r="Z998" s="247" t="s">
        <v>1201</v>
      </c>
    </row>
    <row r="999" spans="1:26" x14ac:dyDescent="0.3">
      <c r="A999" s="189">
        <v>215433</v>
      </c>
      <c r="B999" s="247" t="s">
        <v>2528</v>
      </c>
      <c r="C999" s="247" t="s">
        <v>2167</v>
      </c>
      <c r="D999" s="247" t="s">
        <v>268</v>
      </c>
      <c r="E999" s="247" t="s">
        <v>446</v>
      </c>
      <c r="F999" s="248">
        <v>34429</v>
      </c>
      <c r="G999" s="247" t="s">
        <v>422</v>
      </c>
      <c r="H999" s="247" t="s">
        <v>447</v>
      </c>
      <c r="I999" s="247" t="s">
        <v>575</v>
      </c>
      <c r="S999" s="247"/>
      <c r="T999" s="249"/>
      <c r="U999" s="247"/>
      <c r="W999" s="189" t="s">
        <v>1201</v>
      </c>
      <c r="X999" s="189" t="s">
        <v>1201</v>
      </c>
      <c r="Y999" s="189" t="s">
        <v>1201</v>
      </c>
      <c r="Z999" s="247" t="s">
        <v>1201</v>
      </c>
    </row>
    <row r="1000" spans="1:26" x14ac:dyDescent="0.3">
      <c r="A1000" s="189">
        <v>215435</v>
      </c>
      <c r="B1000" s="247" t="s">
        <v>2529</v>
      </c>
      <c r="C1000" s="247" t="s">
        <v>138</v>
      </c>
      <c r="D1000" s="247" t="s">
        <v>1569</v>
      </c>
      <c r="E1000" s="247" t="s">
        <v>446</v>
      </c>
      <c r="F1000" s="248">
        <v>36052</v>
      </c>
      <c r="G1000" s="247" t="s">
        <v>422</v>
      </c>
      <c r="H1000" s="247" t="s">
        <v>447</v>
      </c>
      <c r="I1000" s="247" t="s">
        <v>575</v>
      </c>
      <c r="S1000" s="247"/>
      <c r="T1000" s="249"/>
      <c r="U1000" s="247"/>
      <c r="W1000" s="189" t="s">
        <v>1201</v>
      </c>
      <c r="X1000" s="189" t="s">
        <v>1201</v>
      </c>
      <c r="Y1000" s="189" t="s">
        <v>1201</v>
      </c>
      <c r="Z1000" s="247" t="s">
        <v>1201</v>
      </c>
    </row>
    <row r="1001" spans="1:26" x14ac:dyDescent="0.3">
      <c r="A1001" s="189">
        <v>215436</v>
      </c>
      <c r="B1001" s="247" t="s">
        <v>1335</v>
      </c>
      <c r="C1001" s="247" t="s">
        <v>75</v>
      </c>
      <c r="D1001" s="247" t="s">
        <v>1336</v>
      </c>
      <c r="E1001" s="247" t="s">
        <v>446</v>
      </c>
      <c r="F1001" s="248">
        <v>35297</v>
      </c>
      <c r="G1001" s="247" t="s">
        <v>1041</v>
      </c>
      <c r="H1001" s="247" t="s">
        <v>447</v>
      </c>
      <c r="I1001" s="247" t="s">
        <v>575</v>
      </c>
      <c r="S1001" s="247"/>
      <c r="T1001" s="249"/>
      <c r="U1001" s="247"/>
      <c r="Z1001" s="247"/>
    </row>
    <row r="1002" spans="1:26" x14ac:dyDescent="0.3">
      <c r="A1002" s="189">
        <v>215438</v>
      </c>
      <c r="B1002" s="247" t="s">
        <v>2530</v>
      </c>
      <c r="C1002" s="247" t="s">
        <v>215</v>
      </c>
      <c r="D1002" s="247" t="s">
        <v>254</v>
      </c>
      <c r="E1002" s="247" t="s">
        <v>445</v>
      </c>
      <c r="F1002" s="248">
        <v>36171</v>
      </c>
      <c r="G1002" s="247" t="s">
        <v>985</v>
      </c>
      <c r="H1002" s="247" t="s">
        <v>447</v>
      </c>
      <c r="I1002" s="247" t="s">
        <v>575</v>
      </c>
      <c r="S1002" s="247"/>
      <c r="T1002" s="249"/>
      <c r="U1002" s="247"/>
      <c r="X1002" s="189" t="s">
        <v>1201</v>
      </c>
      <c r="Y1002" s="189" t="s">
        <v>1201</v>
      </c>
      <c r="Z1002" s="247" t="s">
        <v>1201</v>
      </c>
    </row>
    <row r="1003" spans="1:26" x14ac:dyDescent="0.3">
      <c r="A1003" s="189">
        <v>215442</v>
      </c>
      <c r="B1003" s="247" t="s">
        <v>1337</v>
      </c>
      <c r="C1003" s="247" t="s">
        <v>77</v>
      </c>
      <c r="D1003" s="247" t="s">
        <v>3738</v>
      </c>
      <c r="E1003" s="247" t="s">
        <v>446</v>
      </c>
      <c r="F1003" s="248">
        <v>33030</v>
      </c>
      <c r="G1003" s="247" t="s">
        <v>3739</v>
      </c>
      <c r="H1003" s="247" t="s">
        <v>447</v>
      </c>
      <c r="I1003" s="247" t="s">
        <v>575</v>
      </c>
      <c r="S1003" s="247"/>
      <c r="T1003" s="249"/>
      <c r="U1003" s="247"/>
      <c r="Z1003" s="247"/>
    </row>
    <row r="1004" spans="1:26" x14ac:dyDescent="0.3">
      <c r="A1004" s="189">
        <v>215444</v>
      </c>
      <c r="B1004" s="247" t="s">
        <v>2531</v>
      </c>
      <c r="C1004" s="247" t="s">
        <v>113</v>
      </c>
      <c r="D1004" s="247" t="s">
        <v>271</v>
      </c>
      <c r="E1004" s="247" t="s">
        <v>446</v>
      </c>
      <c r="F1004" s="248">
        <v>33142</v>
      </c>
      <c r="G1004" s="247" t="s">
        <v>1022</v>
      </c>
      <c r="H1004" s="247" t="s">
        <v>447</v>
      </c>
      <c r="I1004" s="247" t="s">
        <v>575</v>
      </c>
      <c r="S1004" s="247"/>
      <c r="T1004" s="249"/>
      <c r="U1004" s="247"/>
      <c r="W1004" s="189" t="s">
        <v>1201</v>
      </c>
      <c r="X1004" s="189" t="s">
        <v>1201</v>
      </c>
      <c r="Y1004" s="189" t="s">
        <v>1201</v>
      </c>
      <c r="Z1004" s="247" t="s">
        <v>1201</v>
      </c>
    </row>
    <row r="1005" spans="1:26" x14ac:dyDescent="0.3">
      <c r="A1005" s="189">
        <v>215445</v>
      </c>
      <c r="B1005" s="247" t="s">
        <v>2532</v>
      </c>
      <c r="C1005" s="247" t="s">
        <v>96</v>
      </c>
      <c r="D1005" s="247" t="s">
        <v>343</v>
      </c>
      <c r="E1005" s="247" t="s">
        <v>446</v>
      </c>
      <c r="F1005" s="248">
        <v>34364</v>
      </c>
      <c r="G1005" s="247" t="s">
        <v>422</v>
      </c>
      <c r="H1005" s="247" t="s">
        <v>447</v>
      </c>
      <c r="I1005" s="247" t="s">
        <v>575</v>
      </c>
      <c r="S1005" s="247"/>
      <c r="T1005" s="249"/>
      <c r="U1005" s="247"/>
      <c r="X1005" s="189" t="s">
        <v>1201</v>
      </c>
      <c r="Y1005" s="189" t="s">
        <v>1201</v>
      </c>
      <c r="Z1005" s="247" t="s">
        <v>1201</v>
      </c>
    </row>
    <row r="1006" spans="1:26" x14ac:dyDescent="0.3">
      <c r="A1006" s="189">
        <v>215446</v>
      </c>
      <c r="B1006" s="247" t="s">
        <v>2533</v>
      </c>
      <c r="C1006" s="247" t="s">
        <v>78</v>
      </c>
      <c r="D1006" s="247" t="s">
        <v>1300</v>
      </c>
      <c r="E1006" s="247" t="s">
        <v>446</v>
      </c>
      <c r="F1006" s="248">
        <v>33994</v>
      </c>
      <c r="G1006" s="247" t="s">
        <v>991</v>
      </c>
      <c r="H1006" s="247" t="s">
        <v>447</v>
      </c>
      <c r="I1006" s="247" t="s">
        <v>575</v>
      </c>
      <c r="S1006" s="247"/>
      <c r="T1006" s="249"/>
      <c r="U1006" s="247"/>
      <c r="W1006" s="189" t="s">
        <v>1201</v>
      </c>
      <c r="Y1006" s="189" t="s">
        <v>1201</v>
      </c>
      <c r="Z1006" s="247" t="s">
        <v>1201</v>
      </c>
    </row>
    <row r="1007" spans="1:26" x14ac:dyDescent="0.3">
      <c r="A1007" s="189">
        <v>215449</v>
      </c>
      <c r="B1007" s="247" t="s">
        <v>2534</v>
      </c>
      <c r="C1007" s="247" t="s">
        <v>110</v>
      </c>
      <c r="D1007" s="247" t="s">
        <v>798</v>
      </c>
      <c r="E1007" s="247" t="s">
        <v>446</v>
      </c>
      <c r="F1007" s="248">
        <v>34571</v>
      </c>
      <c r="G1007" s="247" t="s">
        <v>422</v>
      </c>
      <c r="H1007" s="247" t="s">
        <v>447</v>
      </c>
      <c r="I1007" s="247" t="s">
        <v>575</v>
      </c>
      <c r="S1007" s="247"/>
      <c r="T1007" s="249"/>
      <c r="U1007" s="247"/>
      <c r="W1007" s="189" t="s">
        <v>1201</v>
      </c>
      <c r="X1007" s="189" t="s">
        <v>1201</v>
      </c>
      <c r="Y1007" s="189" t="s">
        <v>1201</v>
      </c>
      <c r="Z1007" s="247" t="s">
        <v>1201</v>
      </c>
    </row>
    <row r="1008" spans="1:26" x14ac:dyDescent="0.3">
      <c r="A1008" s="189">
        <v>215452</v>
      </c>
      <c r="B1008" s="247" t="s">
        <v>2535</v>
      </c>
      <c r="C1008" s="247" t="s">
        <v>87</v>
      </c>
      <c r="D1008" s="247" t="s">
        <v>627</v>
      </c>
      <c r="E1008" s="247" t="s">
        <v>446</v>
      </c>
      <c r="F1008" s="248">
        <v>32814</v>
      </c>
      <c r="G1008" s="247" t="s">
        <v>1002</v>
      </c>
      <c r="H1008" s="247" t="s">
        <v>447</v>
      </c>
      <c r="I1008" s="247" t="s">
        <v>575</v>
      </c>
      <c r="S1008" s="247"/>
      <c r="T1008" s="249"/>
      <c r="U1008" s="247"/>
      <c r="Y1008" s="189" t="s">
        <v>1201</v>
      </c>
      <c r="Z1008" s="247" t="s">
        <v>1201</v>
      </c>
    </row>
    <row r="1009" spans="1:26" x14ac:dyDescent="0.3">
      <c r="A1009" s="189">
        <v>215454</v>
      </c>
      <c r="B1009" s="247" t="s">
        <v>3082</v>
      </c>
      <c r="C1009" s="247" t="s">
        <v>757</v>
      </c>
      <c r="D1009" s="247" t="s">
        <v>267</v>
      </c>
      <c r="E1009" s="247" t="s">
        <v>445</v>
      </c>
      <c r="F1009" s="248">
        <v>32303</v>
      </c>
      <c r="G1009" s="247" t="s">
        <v>2826</v>
      </c>
      <c r="H1009" s="247" t="s">
        <v>447</v>
      </c>
      <c r="I1009" s="247" t="s">
        <v>575</v>
      </c>
      <c r="S1009" s="247"/>
      <c r="T1009" s="249"/>
      <c r="U1009" s="247"/>
      <c r="Z1009" s="247" t="s">
        <v>1201</v>
      </c>
    </row>
    <row r="1010" spans="1:26" x14ac:dyDescent="0.3">
      <c r="A1010" s="189">
        <v>215455</v>
      </c>
      <c r="B1010" s="247" t="s">
        <v>2536</v>
      </c>
      <c r="C1010" s="247" t="s">
        <v>86</v>
      </c>
      <c r="D1010" s="247" t="s">
        <v>271</v>
      </c>
      <c r="E1010" s="247" t="s">
        <v>446</v>
      </c>
      <c r="F1010" s="248">
        <v>35084</v>
      </c>
      <c r="G1010" s="247" t="s">
        <v>1078</v>
      </c>
      <c r="H1010" s="247" t="s">
        <v>447</v>
      </c>
      <c r="I1010" s="247" t="s">
        <v>575</v>
      </c>
      <c r="S1010" s="247"/>
      <c r="T1010" s="249"/>
      <c r="U1010" s="247"/>
      <c r="W1010" s="189" t="s">
        <v>1201</v>
      </c>
      <c r="Y1010" s="189" t="s">
        <v>1201</v>
      </c>
      <c r="Z1010" s="247" t="s">
        <v>1201</v>
      </c>
    </row>
    <row r="1011" spans="1:26" x14ac:dyDescent="0.3">
      <c r="A1011" s="189">
        <v>215456</v>
      </c>
      <c r="B1011" s="247" t="s">
        <v>1239</v>
      </c>
      <c r="C1011" s="247" t="s">
        <v>824</v>
      </c>
      <c r="D1011" s="247" t="s">
        <v>3740</v>
      </c>
      <c r="E1011" s="247" t="s">
        <v>446</v>
      </c>
      <c r="F1011" s="248">
        <v>27772</v>
      </c>
      <c r="G1011" s="247" t="s">
        <v>3662</v>
      </c>
      <c r="H1011" s="247" t="s">
        <v>447</v>
      </c>
      <c r="I1011" s="247" t="s">
        <v>575</v>
      </c>
      <c r="S1011" s="247">
        <v>881</v>
      </c>
      <c r="T1011" s="249">
        <v>44426</v>
      </c>
      <c r="U1011" s="247">
        <v>11500</v>
      </c>
      <c r="Z1011" s="247"/>
    </row>
    <row r="1012" spans="1:26" x14ac:dyDescent="0.3">
      <c r="A1012" s="189">
        <v>215457</v>
      </c>
      <c r="B1012" s="247" t="s">
        <v>2537</v>
      </c>
      <c r="C1012" s="247" t="s">
        <v>174</v>
      </c>
      <c r="D1012" s="247" t="s">
        <v>603</v>
      </c>
      <c r="E1012" s="247" t="s">
        <v>445</v>
      </c>
      <c r="F1012" s="248">
        <v>35459</v>
      </c>
      <c r="G1012" s="247" t="s">
        <v>913</v>
      </c>
      <c r="H1012" s="247" t="s">
        <v>447</v>
      </c>
      <c r="I1012" s="247" t="s">
        <v>575</v>
      </c>
      <c r="S1012" s="247"/>
      <c r="T1012" s="249"/>
      <c r="U1012" s="247"/>
      <c r="Y1012" s="189" t="s">
        <v>1201</v>
      </c>
      <c r="Z1012" s="247" t="s">
        <v>1201</v>
      </c>
    </row>
    <row r="1013" spans="1:26" x14ac:dyDescent="0.3">
      <c r="A1013" s="189">
        <v>215458</v>
      </c>
      <c r="B1013" s="247" t="s">
        <v>2538</v>
      </c>
      <c r="C1013" s="247" t="s">
        <v>692</v>
      </c>
      <c r="D1013" s="247" t="s">
        <v>2539</v>
      </c>
      <c r="E1013" s="247" t="s">
        <v>445</v>
      </c>
      <c r="F1013" s="248">
        <v>31235</v>
      </c>
      <c r="G1013" s="247" t="s">
        <v>1026</v>
      </c>
      <c r="H1013" s="247" t="s">
        <v>447</v>
      </c>
      <c r="I1013" s="247" t="s">
        <v>575</v>
      </c>
      <c r="S1013" s="247"/>
      <c r="T1013" s="249"/>
      <c r="U1013" s="247"/>
      <c r="W1013" s="189" t="s">
        <v>1201</v>
      </c>
      <c r="X1013" s="189" t="s">
        <v>1201</v>
      </c>
      <c r="Y1013" s="189" t="s">
        <v>1201</v>
      </c>
      <c r="Z1013" s="247" t="s">
        <v>1201</v>
      </c>
    </row>
    <row r="1014" spans="1:26" x14ac:dyDescent="0.3">
      <c r="A1014" s="189">
        <v>215461</v>
      </c>
      <c r="B1014" s="247" t="s">
        <v>2540</v>
      </c>
      <c r="C1014" s="247" t="s">
        <v>94</v>
      </c>
      <c r="D1014" s="247" t="s">
        <v>487</v>
      </c>
      <c r="E1014" s="247" t="s">
        <v>446</v>
      </c>
      <c r="F1014" s="248">
        <v>29727</v>
      </c>
      <c r="G1014" s="247" t="s">
        <v>911</v>
      </c>
      <c r="H1014" s="247" t="s">
        <v>447</v>
      </c>
      <c r="I1014" s="247" t="s">
        <v>575</v>
      </c>
      <c r="S1014" s="247"/>
      <c r="T1014" s="249"/>
      <c r="U1014" s="247"/>
      <c r="W1014" s="189" t="s">
        <v>1201</v>
      </c>
      <c r="X1014" s="189" t="s">
        <v>1201</v>
      </c>
      <c r="Y1014" s="189" t="s">
        <v>1201</v>
      </c>
      <c r="Z1014" s="247" t="s">
        <v>1201</v>
      </c>
    </row>
    <row r="1015" spans="1:26" x14ac:dyDescent="0.3">
      <c r="A1015" s="189">
        <v>215462</v>
      </c>
      <c r="B1015" s="247" t="s">
        <v>2541</v>
      </c>
      <c r="C1015" s="247" t="s">
        <v>808</v>
      </c>
      <c r="D1015" s="247" t="s">
        <v>252</v>
      </c>
      <c r="E1015" s="247" t="s">
        <v>446</v>
      </c>
      <c r="F1015" s="248">
        <v>34714</v>
      </c>
      <c r="G1015" s="247" t="s">
        <v>422</v>
      </c>
      <c r="H1015" s="247" t="s">
        <v>447</v>
      </c>
      <c r="I1015" s="247" t="s">
        <v>575</v>
      </c>
      <c r="S1015" s="247"/>
      <c r="T1015" s="249"/>
      <c r="U1015" s="247"/>
      <c r="Y1015" s="189" t="s">
        <v>1201</v>
      </c>
      <c r="Z1015" s="247" t="s">
        <v>1201</v>
      </c>
    </row>
    <row r="1016" spans="1:26" x14ac:dyDescent="0.3">
      <c r="A1016" s="189">
        <v>215463</v>
      </c>
      <c r="B1016" s="247" t="s">
        <v>2542</v>
      </c>
      <c r="C1016" s="247" t="s">
        <v>1517</v>
      </c>
      <c r="D1016" s="247" t="s">
        <v>341</v>
      </c>
      <c r="E1016" s="247" t="s">
        <v>446</v>
      </c>
      <c r="F1016" s="248">
        <v>23285</v>
      </c>
      <c r="G1016" s="247" t="s">
        <v>2543</v>
      </c>
      <c r="H1016" s="247" t="s">
        <v>447</v>
      </c>
      <c r="I1016" s="247" t="s">
        <v>575</v>
      </c>
      <c r="S1016" s="247"/>
      <c r="T1016" s="249"/>
      <c r="U1016" s="247"/>
      <c r="Y1016" s="189" t="s">
        <v>1201</v>
      </c>
      <c r="Z1016" s="247" t="s">
        <v>1201</v>
      </c>
    </row>
    <row r="1017" spans="1:26" x14ac:dyDescent="0.3">
      <c r="A1017" s="189">
        <v>215465</v>
      </c>
      <c r="B1017" s="247" t="s">
        <v>1338</v>
      </c>
      <c r="C1017" s="247" t="s">
        <v>644</v>
      </c>
      <c r="D1017" s="247" t="s">
        <v>3741</v>
      </c>
      <c r="E1017" s="247" t="s">
        <v>446</v>
      </c>
      <c r="F1017" s="248">
        <v>34980</v>
      </c>
      <c r="G1017" s="247" t="s">
        <v>3705</v>
      </c>
      <c r="H1017" s="247" t="s">
        <v>447</v>
      </c>
      <c r="I1017" s="247" t="s">
        <v>575</v>
      </c>
      <c r="S1017" s="247"/>
      <c r="T1017" s="249"/>
      <c r="U1017" s="247"/>
      <c r="Z1017" s="247"/>
    </row>
    <row r="1018" spans="1:26" x14ac:dyDescent="0.3">
      <c r="A1018" s="189">
        <v>215468</v>
      </c>
      <c r="B1018" s="247" t="s">
        <v>2544</v>
      </c>
      <c r="C1018" s="247" t="s">
        <v>102</v>
      </c>
      <c r="D1018" s="247" t="s">
        <v>319</v>
      </c>
      <c r="E1018" s="247" t="s">
        <v>446</v>
      </c>
      <c r="F1018" s="248">
        <v>34414</v>
      </c>
      <c r="G1018" s="247" t="s">
        <v>976</v>
      </c>
      <c r="H1018" s="247" t="s">
        <v>447</v>
      </c>
      <c r="I1018" s="247" t="s">
        <v>575</v>
      </c>
      <c r="S1018" s="247"/>
      <c r="T1018" s="249"/>
      <c r="U1018" s="247"/>
      <c r="W1018" s="189" t="s">
        <v>1201</v>
      </c>
      <c r="X1018" s="189" t="s">
        <v>1201</v>
      </c>
      <c r="Y1018" s="189" t="s">
        <v>1201</v>
      </c>
      <c r="Z1018" s="247" t="s">
        <v>1201</v>
      </c>
    </row>
    <row r="1019" spans="1:26" x14ac:dyDescent="0.3">
      <c r="A1019" s="189">
        <v>215471</v>
      </c>
      <c r="B1019" s="247" t="s">
        <v>2545</v>
      </c>
      <c r="C1019" s="247" t="s">
        <v>65</v>
      </c>
      <c r="D1019" s="247" t="s">
        <v>800</v>
      </c>
      <c r="E1019" s="247" t="s">
        <v>446</v>
      </c>
      <c r="F1019" s="248">
        <v>33619</v>
      </c>
      <c r="G1019" s="247" t="s">
        <v>969</v>
      </c>
      <c r="H1019" s="247" t="s">
        <v>447</v>
      </c>
      <c r="I1019" s="247" t="s">
        <v>575</v>
      </c>
      <c r="S1019" s="247"/>
      <c r="T1019" s="249"/>
      <c r="U1019" s="247"/>
      <c r="W1019" s="189" t="s">
        <v>1201</v>
      </c>
      <c r="X1019" s="189" t="s">
        <v>1201</v>
      </c>
      <c r="Y1019" s="189" t="s">
        <v>1201</v>
      </c>
      <c r="Z1019" s="247" t="s">
        <v>1201</v>
      </c>
    </row>
    <row r="1020" spans="1:26" x14ac:dyDescent="0.3">
      <c r="A1020" s="189">
        <v>215475</v>
      </c>
      <c r="B1020" s="247" t="s">
        <v>3223</v>
      </c>
      <c r="C1020" s="247" t="s">
        <v>508</v>
      </c>
      <c r="D1020" s="247" t="s">
        <v>3224</v>
      </c>
      <c r="E1020" s="247" t="s">
        <v>446</v>
      </c>
      <c r="F1020" s="248">
        <v>35237</v>
      </c>
      <c r="G1020" s="247" t="s">
        <v>422</v>
      </c>
      <c r="H1020" s="247" t="s">
        <v>447</v>
      </c>
      <c r="I1020" s="247" t="s">
        <v>575</v>
      </c>
      <c r="S1020" s="247"/>
      <c r="T1020" s="249"/>
      <c r="U1020" s="247"/>
      <c r="Z1020" s="247" t="s">
        <v>1201</v>
      </c>
    </row>
    <row r="1021" spans="1:26" x14ac:dyDescent="0.3">
      <c r="A1021" s="189">
        <v>215478</v>
      </c>
      <c r="B1021" s="247" t="s">
        <v>2546</v>
      </c>
      <c r="C1021" s="247" t="s">
        <v>530</v>
      </c>
      <c r="D1021" s="247" t="s">
        <v>597</v>
      </c>
      <c r="E1021" s="247" t="s">
        <v>446</v>
      </c>
      <c r="F1021" s="248">
        <v>35531</v>
      </c>
      <c r="G1021" s="247" t="s">
        <v>422</v>
      </c>
      <c r="H1021" s="247" t="s">
        <v>447</v>
      </c>
      <c r="I1021" s="247" t="s">
        <v>575</v>
      </c>
      <c r="S1021" s="247"/>
      <c r="T1021" s="249"/>
      <c r="U1021" s="247"/>
      <c r="W1021" s="189" t="s">
        <v>1201</v>
      </c>
      <c r="Y1021" s="189" t="s">
        <v>1201</v>
      </c>
      <c r="Z1021" s="247" t="s">
        <v>1201</v>
      </c>
    </row>
    <row r="1022" spans="1:26" x14ac:dyDescent="0.3">
      <c r="A1022" s="189">
        <v>215479</v>
      </c>
      <c r="B1022" s="247" t="s">
        <v>2547</v>
      </c>
      <c r="C1022" s="247" t="s">
        <v>78</v>
      </c>
      <c r="D1022" s="247" t="s">
        <v>797</v>
      </c>
      <c r="E1022" s="247" t="s">
        <v>446</v>
      </c>
      <c r="F1022" s="248">
        <v>35413</v>
      </c>
      <c r="G1022" s="247" t="s">
        <v>439</v>
      </c>
      <c r="H1022" s="247" t="s">
        <v>447</v>
      </c>
      <c r="I1022" s="247" t="s">
        <v>575</v>
      </c>
      <c r="S1022" s="247"/>
      <c r="T1022" s="249"/>
      <c r="U1022" s="247"/>
      <c r="Y1022" s="189" t="s">
        <v>1201</v>
      </c>
      <c r="Z1022" s="247" t="s">
        <v>1201</v>
      </c>
    </row>
    <row r="1023" spans="1:26" x14ac:dyDescent="0.3">
      <c r="A1023" s="189">
        <v>215480</v>
      </c>
      <c r="B1023" s="247" t="s">
        <v>862</v>
      </c>
      <c r="C1023" s="247" t="s">
        <v>2548</v>
      </c>
      <c r="D1023" s="247" t="s">
        <v>330</v>
      </c>
      <c r="E1023" s="247" t="s">
        <v>446</v>
      </c>
      <c r="F1023" s="248">
        <v>35614</v>
      </c>
      <c r="G1023" s="247" t="s">
        <v>422</v>
      </c>
      <c r="H1023" s="247" t="s">
        <v>447</v>
      </c>
      <c r="I1023" s="247" t="s">
        <v>575</v>
      </c>
      <c r="S1023" s="247"/>
      <c r="T1023" s="249"/>
      <c r="U1023" s="247"/>
      <c r="W1023" s="189" t="s">
        <v>1201</v>
      </c>
      <c r="X1023" s="189" t="s">
        <v>1201</v>
      </c>
      <c r="Y1023" s="189" t="s">
        <v>1201</v>
      </c>
      <c r="Z1023" s="247" t="s">
        <v>1201</v>
      </c>
    </row>
    <row r="1024" spans="1:26" x14ac:dyDescent="0.3">
      <c r="A1024" s="189">
        <v>215481</v>
      </c>
      <c r="B1024" s="247" t="s">
        <v>2549</v>
      </c>
      <c r="C1024" s="247" t="s">
        <v>152</v>
      </c>
      <c r="D1024" s="247" t="s">
        <v>372</v>
      </c>
      <c r="E1024" s="247" t="s">
        <v>446</v>
      </c>
      <c r="F1024" s="248">
        <v>34756</v>
      </c>
      <c r="G1024" s="247" t="s">
        <v>422</v>
      </c>
      <c r="H1024" s="247" t="s">
        <v>447</v>
      </c>
      <c r="I1024" s="247" t="s">
        <v>575</v>
      </c>
      <c r="S1024" s="247"/>
      <c r="T1024" s="249"/>
      <c r="U1024" s="247"/>
      <c r="W1024" s="189" t="s">
        <v>1201</v>
      </c>
      <c r="X1024" s="189" t="s">
        <v>1201</v>
      </c>
      <c r="Y1024" s="189" t="s">
        <v>1201</v>
      </c>
      <c r="Z1024" s="247" t="s">
        <v>1201</v>
      </c>
    </row>
    <row r="1025" spans="1:26" x14ac:dyDescent="0.3">
      <c r="A1025" s="189">
        <v>215483</v>
      </c>
      <c r="B1025" s="247" t="s">
        <v>2550</v>
      </c>
      <c r="C1025" s="247" t="s">
        <v>75</v>
      </c>
      <c r="D1025" s="247" t="s">
        <v>491</v>
      </c>
      <c r="E1025" s="247" t="s">
        <v>446</v>
      </c>
      <c r="F1025" s="248">
        <v>35076</v>
      </c>
      <c r="G1025" s="247" t="s">
        <v>422</v>
      </c>
      <c r="H1025" s="247" t="s">
        <v>447</v>
      </c>
      <c r="I1025" s="247" t="s">
        <v>575</v>
      </c>
      <c r="S1025" s="247"/>
      <c r="T1025" s="249"/>
      <c r="U1025" s="247"/>
      <c r="W1025" s="189" t="s">
        <v>1201</v>
      </c>
      <c r="X1025" s="189" t="s">
        <v>1201</v>
      </c>
      <c r="Y1025" s="189" t="s">
        <v>1201</v>
      </c>
      <c r="Z1025" s="247" t="s">
        <v>1201</v>
      </c>
    </row>
    <row r="1026" spans="1:26" x14ac:dyDescent="0.3">
      <c r="A1026" s="189">
        <v>215489</v>
      </c>
      <c r="B1026" s="247" t="s">
        <v>2551</v>
      </c>
      <c r="C1026" s="247" t="s">
        <v>120</v>
      </c>
      <c r="D1026" s="247" t="s">
        <v>283</v>
      </c>
      <c r="E1026" s="247" t="s">
        <v>445</v>
      </c>
      <c r="F1026" s="248">
        <v>35581</v>
      </c>
      <c r="G1026" s="247" t="s">
        <v>1032</v>
      </c>
      <c r="H1026" s="247" t="s">
        <v>447</v>
      </c>
      <c r="I1026" s="247" t="s">
        <v>575</v>
      </c>
      <c r="S1026" s="247"/>
      <c r="T1026" s="249"/>
      <c r="U1026" s="247"/>
      <c r="W1026" s="189" t="s">
        <v>1201</v>
      </c>
      <c r="X1026" s="189" t="s">
        <v>1201</v>
      </c>
      <c r="Y1026" s="189" t="s">
        <v>1201</v>
      </c>
      <c r="Z1026" s="247" t="s">
        <v>1201</v>
      </c>
    </row>
    <row r="1027" spans="1:26" x14ac:dyDescent="0.3">
      <c r="A1027" s="189">
        <v>215490</v>
      </c>
      <c r="B1027" s="247" t="s">
        <v>2552</v>
      </c>
      <c r="C1027" s="247" t="s">
        <v>113</v>
      </c>
      <c r="D1027" s="247" t="s">
        <v>259</v>
      </c>
      <c r="E1027" s="247" t="s">
        <v>445</v>
      </c>
      <c r="F1027" s="248">
        <v>35242</v>
      </c>
      <c r="G1027" s="247" t="s">
        <v>432</v>
      </c>
      <c r="H1027" s="247" t="s">
        <v>447</v>
      </c>
      <c r="I1027" s="247" t="s">
        <v>575</v>
      </c>
      <c r="S1027" s="247"/>
      <c r="T1027" s="249"/>
      <c r="U1027" s="247"/>
      <c r="X1027" s="189" t="s">
        <v>1201</v>
      </c>
      <c r="Y1027" s="189" t="s">
        <v>1201</v>
      </c>
      <c r="Z1027" s="247" t="s">
        <v>1201</v>
      </c>
    </row>
    <row r="1028" spans="1:26" x14ac:dyDescent="0.3">
      <c r="A1028" s="189">
        <v>215493</v>
      </c>
      <c r="B1028" s="247" t="s">
        <v>2553</v>
      </c>
      <c r="C1028" s="247" t="s">
        <v>2554</v>
      </c>
      <c r="D1028" s="247" t="s">
        <v>681</v>
      </c>
      <c r="E1028" s="247" t="s">
        <v>446</v>
      </c>
      <c r="F1028" s="248">
        <v>34946</v>
      </c>
      <c r="G1028" s="247" t="s">
        <v>441</v>
      </c>
      <c r="H1028" s="247" t="s">
        <v>447</v>
      </c>
      <c r="I1028" s="247" t="s">
        <v>575</v>
      </c>
      <c r="S1028" s="247"/>
      <c r="T1028" s="249"/>
      <c r="U1028" s="247"/>
      <c r="X1028" s="189" t="s">
        <v>1201</v>
      </c>
      <c r="Y1028" s="189" t="s">
        <v>1201</v>
      </c>
      <c r="Z1028" s="247" t="s">
        <v>1201</v>
      </c>
    </row>
    <row r="1029" spans="1:26" x14ac:dyDescent="0.3">
      <c r="A1029" s="189">
        <v>215496</v>
      </c>
      <c r="B1029" s="247" t="s">
        <v>2555</v>
      </c>
      <c r="C1029" s="247" t="s">
        <v>66</v>
      </c>
      <c r="D1029" s="247" t="s">
        <v>319</v>
      </c>
      <c r="E1029" s="247" t="s">
        <v>445</v>
      </c>
      <c r="F1029" s="248">
        <v>35072</v>
      </c>
      <c r="G1029" s="247" t="s">
        <v>1105</v>
      </c>
      <c r="H1029" s="247" t="s">
        <v>447</v>
      </c>
      <c r="I1029" s="247" t="s">
        <v>575</v>
      </c>
      <c r="S1029" s="247"/>
      <c r="T1029" s="249"/>
      <c r="U1029" s="247"/>
      <c r="W1029" s="189" t="s">
        <v>1201</v>
      </c>
      <c r="X1029" s="189" t="s">
        <v>1201</v>
      </c>
      <c r="Y1029" s="189" t="s">
        <v>1201</v>
      </c>
      <c r="Z1029" s="247" t="s">
        <v>1201</v>
      </c>
    </row>
    <row r="1030" spans="1:26" x14ac:dyDescent="0.3">
      <c r="A1030" s="189">
        <v>215497</v>
      </c>
      <c r="B1030" s="247" t="s">
        <v>2556</v>
      </c>
      <c r="C1030" s="247" t="s">
        <v>75</v>
      </c>
      <c r="D1030" s="247" t="s">
        <v>523</v>
      </c>
      <c r="E1030" s="247" t="s">
        <v>446</v>
      </c>
      <c r="F1030" s="248">
        <v>35796</v>
      </c>
      <c r="G1030" s="247" t="s">
        <v>2557</v>
      </c>
      <c r="H1030" s="247" t="s">
        <v>447</v>
      </c>
      <c r="I1030" s="247" t="s">
        <v>575</v>
      </c>
      <c r="S1030" s="247"/>
      <c r="T1030" s="249"/>
      <c r="U1030" s="247"/>
      <c r="W1030" s="189" t="s">
        <v>1201</v>
      </c>
      <c r="X1030" s="189" t="s">
        <v>1201</v>
      </c>
      <c r="Y1030" s="189" t="s">
        <v>1201</v>
      </c>
      <c r="Z1030" s="247" t="s">
        <v>1201</v>
      </c>
    </row>
    <row r="1031" spans="1:26" x14ac:dyDescent="0.3">
      <c r="A1031" s="189">
        <v>215498</v>
      </c>
      <c r="B1031" s="247" t="s">
        <v>2558</v>
      </c>
      <c r="C1031" s="247" t="s">
        <v>130</v>
      </c>
      <c r="D1031" s="247" t="s">
        <v>289</v>
      </c>
      <c r="E1031" s="247" t="s">
        <v>445</v>
      </c>
      <c r="F1031" s="248">
        <v>35145</v>
      </c>
      <c r="G1031" s="247" t="s">
        <v>1041</v>
      </c>
      <c r="H1031" s="247" t="s">
        <v>447</v>
      </c>
      <c r="I1031" s="247" t="s">
        <v>575</v>
      </c>
      <c r="S1031" s="247"/>
      <c r="T1031" s="249"/>
      <c r="U1031" s="247"/>
      <c r="W1031" s="189" t="s">
        <v>1201</v>
      </c>
      <c r="X1031" s="189" t="s">
        <v>1201</v>
      </c>
      <c r="Y1031" s="189" t="s">
        <v>1201</v>
      </c>
      <c r="Z1031" s="247" t="s">
        <v>1201</v>
      </c>
    </row>
    <row r="1032" spans="1:26" x14ac:dyDescent="0.3">
      <c r="A1032" s="189">
        <v>215501</v>
      </c>
      <c r="B1032" s="247" t="s">
        <v>2559</v>
      </c>
      <c r="C1032" s="247" t="s">
        <v>142</v>
      </c>
      <c r="D1032" s="247" t="s">
        <v>301</v>
      </c>
      <c r="E1032" s="247" t="s">
        <v>446</v>
      </c>
      <c r="F1032" s="248">
        <v>32161</v>
      </c>
      <c r="G1032" s="247" t="s">
        <v>422</v>
      </c>
      <c r="H1032" s="247" t="s">
        <v>457</v>
      </c>
      <c r="I1032" s="247" t="s">
        <v>575</v>
      </c>
      <c r="S1032" s="247"/>
      <c r="T1032" s="249"/>
      <c r="U1032" s="247"/>
      <c r="W1032" s="189" t="s">
        <v>1201</v>
      </c>
      <c r="X1032" s="189" t="s">
        <v>1201</v>
      </c>
      <c r="Y1032" s="189" t="s">
        <v>1201</v>
      </c>
      <c r="Z1032" s="247" t="s">
        <v>1201</v>
      </c>
    </row>
    <row r="1033" spans="1:26" x14ac:dyDescent="0.3">
      <c r="A1033" s="189">
        <v>215502</v>
      </c>
      <c r="B1033" s="247" t="s">
        <v>2560</v>
      </c>
      <c r="C1033" s="247" t="s">
        <v>75</v>
      </c>
      <c r="D1033" s="247" t="s">
        <v>388</v>
      </c>
      <c r="E1033" s="247" t="s">
        <v>446</v>
      </c>
      <c r="F1033" s="248">
        <v>34921</v>
      </c>
      <c r="G1033" s="247" t="s">
        <v>989</v>
      </c>
      <c r="H1033" s="247" t="s">
        <v>447</v>
      </c>
      <c r="I1033" s="247" t="s">
        <v>575</v>
      </c>
      <c r="S1033" s="247"/>
      <c r="T1033" s="249"/>
      <c r="U1033" s="247"/>
      <c r="W1033" s="189" t="s">
        <v>1201</v>
      </c>
      <c r="X1033" s="189" t="s">
        <v>1201</v>
      </c>
      <c r="Y1033" s="189" t="s">
        <v>1201</v>
      </c>
      <c r="Z1033" s="247" t="s">
        <v>1201</v>
      </c>
    </row>
    <row r="1034" spans="1:26" x14ac:dyDescent="0.3">
      <c r="A1034" s="189">
        <v>215503</v>
      </c>
      <c r="B1034" s="247" t="s">
        <v>2561</v>
      </c>
      <c r="C1034" s="247" t="s">
        <v>97</v>
      </c>
      <c r="D1034" s="247" t="s">
        <v>263</v>
      </c>
      <c r="E1034" s="247" t="s">
        <v>446</v>
      </c>
      <c r="F1034" s="248">
        <v>32874</v>
      </c>
      <c r="G1034" s="247" t="s">
        <v>443</v>
      </c>
      <c r="H1034" s="247" t="s">
        <v>447</v>
      </c>
      <c r="I1034" s="247" t="s">
        <v>575</v>
      </c>
      <c r="S1034" s="247"/>
      <c r="T1034" s="249"/>
      <c r="U1034" s="247"/>
      <c r="W1034" s="189" t="s">
        <v>1201</v>
      </c>
      <c r="X1034" s="189" t="s">
        <v>1201</v>
      </c>
      <c r="Y1034" s="189" t="s">
        <v>1201</v>
      </c>
      <c r="Z1034" s="247" t="s">
        <v>1201</v>
      </c>
    </row>
    <row r="1035" spans="1:26" x14ac:dyDescent="0.3">
      <c r="A1035" s="189">
        <v>215506</v>
      </c>
      <c r="B1035" s="247" t="s">
        <v>1244</v>
      </c>
      <c r="C1035" s="247" t="s">
        <v>544</v>
      </c>
      <c r="D1035" s="247" t="s">
        <v>3742</v>
      </c>
      <c r="E1035" s="247" t="s">
        <v>446</v>
      </c>
      <c r="F1035" s="248">
        <v>35800</v>
      </c>
      <c r="G1035" s="247" t="s">
        <v>3743</v>
      </c>
      <c r="H1035" s="247" t="s">
        <v>447</v>
      </c>
      <c r="I1035" s="247" t="s">
        <v>575</v>
      </c>
      <c r="S1035" s="247">
        <v>916</v>
      </c>
      <c r="T1035" s="249">
        <v>44431</v>
      </c>
      <c r="U1035" s="247">
        <v>30000</v>
      </c>
      <c r="Z1035" s="247"/>
    </row>
    <row r="1036" spans="1:26" x14ac:dyDescent="0.3">
      <c r="A1036" s="189">
        <v>215507</v>
      </c>
      <c r="B1036" s="247" t="s">
        <v>2562</v>
      </c>
      <c r="C1036" s="247" t="s">
        <v>210</v>
      </c>
      <c r="D1036" s="247" t="s">
        <v>393</v>
      </c>
      <c r="E1036" s="247" t="s">
        <v>445</v>
      </c>
      <c r="F1036" s="248">
        <v>34335</v>
      </c>
      <c r="G1036" s="247" t="s">
        <v>443</v>
      </c>
      <c r="H1036" s="247" t="s">
        <v>447</v>
      </c>
      <c r="I1036" s="247" t="s">
        <v>575</v>
      </c>
      <c r="S1036" s="247"/>
      <c r="T1036" s="249"/>
      <c r="U1036" s="247"/>
      <c r="V1036" s="189" t="s">
        <v>1201</v>
      </c>
      <c r="W1036" s="189" t="s">
        <v>1201</v>
      </c>
      <c r="X1036" s="189" t="s">
        <v>1201</v>
      </c>
      <c r="Y1036" s="189" t="s">
        <v>1201</v>
      </c>
      <c r="Z1036" s="247" t="s">
        <v>1201</v>
      </c>
    </row>
    <row r="1037" spans="1:26" x14ac:dyDescent="0.3">
      <c r="A1037" s="189">
        <v>215508</v>
      </c>
      <c r="B1037" s="247" t="s">
        <v>2563</v>
      </c>
      <c r="C1037" s="247" t="s">
        <v>1334</v>
      </c>
      <c r="D1037" s="247" t="s">
        <v>287</v>
      </c>
      <c r="E1037" s="247" t="s">
        <v>445</v>
      </c>
      <c r="F1037" s="248">
        <v>35009</v>
      </c>
      <c r="G1037" s="247" t="s">
        <v>422</v>
      </c>
      <c r="H1037" s="247" t="s">
        <v>447</v>
      </c>
      <c r="I1037" s="247" t="s">
        <v>575</v>
      </c>
      <c r="S1037" s="247"/>
      <c r="T1037" s="249"/>
      <c r="U1037" s="247"/>
      <c r="V1037" s="189" t="s">
        <v>1201</v>
      </c>
      <c r="W1037" s="189" t="s">
        <v>1201</v>
      </c>
      <c r="X1037" s="189" t="s">
        <v>1201</v>
      </c>
      <c r="Y1037" s="189" t="s">
        <v>1201</v>
      </c>
      <c r="Z1037" s="247" t="s">
        <v>1201</v>
      </c>
    </row>
    <row r="1038" spans="1:26" x14ac:dyDescent="0.3">
      <c r="A1038" s="189">
        <v>215509</v>
      </c>
      <c r="B1038" s="247" t="s">
        <v>2564</v>
      </c>
      <c r="C1038" s="247" t="s">
        <v>71</v>
      </c>
      <c r="D1038" s="247" t="s">
        <v>491</v>
      </c>
      <c r="E1038" s="247" t="s">
        <v>445</v>
      </c>
      <c r="F1038" s="248">
        <v>35065</v>
      </c>
      <c r="G1038" s="247" t="s">
        <v>1106</v>
      </c>
      <c r="H1038" s="247" t="s">
        <v>447</v>
      </c>
      <c r="I1038" s="247" t="s">
        <v>575</v>
      </c>
      <c r="S1038" s="247"/>
      <c r="T1038" s="249"/>
      <c r="U1038" s="247"/>
      <c r="V1038" s="189" t="s">
        <v>1201</v>
      </c>
      <c r="W1038" s="189" t="s">
        <v>1201</v>
      </c>
      <c r="X1038" s="189" t="s">
        <v>1201</v>
      </c>
      <c r="Y1038" s="189" t="s">
        <v>1201</v>
      </c>
      <c r="Z1038" s="247" t="s">
        <v>1201</v>
      </c>
    </row>
    <row r="1039" spans="1:26" x14ac:dyDescent="0.3">
      <c r="A1039" s="189">
        <v>215511</v>
      </c>
      <c r="B1039" s="247" t="s">
        <v>2565</v>
      </c>
      <c r="C1039" s="247" t="s">
        <v>78</v>
      </c>
      <c r="D1039" s="247" t="s">
        <v>541</v>
      </c>
      <c r="E1039" s="247" t="s">
        <v>446</v>
      </c>
      <c r="F1039" s="248">
        <v>33093</v>
      </c>
      <c r="G1039" s="247" t="s">
        <v>422</v>
      </c>
      <c r="H1039" s="247" t="s">
        <v>457</v>
      </c>
      <c r="I1039" s="247" t="s">
        <v>575</v>
      </c>
      <c r="S1039" s="247"/>
      <c r="T1039" s="249"/>
      <c r="U1039" s="247"/>
      <c r="V1039" s="189" t="s">
        <v>1201</v>
      </c>
      <c r="W1039" s="189" t="s">
        <v>1201</v>
      </c>
      <c r="Y1039" s="189" t="s">
        <v>1201</v>
      </c>
      <c r="Z1039" s="247" t="s">
        <v>1201</v>
      </c>
    </row>
    <row r="1040" spans="1:26" x14ac:dyDescent="0.3">
      <c r="A1040" s="189">
        <v>215513</v>
      </c>
      <c r="B1040" s="247" t="s">
        <v>2566</v>
      </c>
      <c r="C1040" s="247" t="s">
        <v>2567</v>
      </c>
      <c r="D1040" s="247" t="s">
        <v>586</v>
      </c>
      <c r="E1040" s="247" t="s">
        <v>445</v>
      </c>
      <c r="F1040" s="248">
        <v>32575</v>
      </c>
      <c r="G1040" s="247" t="s">
        <v>443</v>
      </c>
      <c r="H1040" s="247" t="s">
        <v>447</v>
      </c>
      <c r="I1040" s="247" t="s">
        <v>575</v>
      </c>
      <c r="S1040" s="247"/>
      <c r="T1040" s="249"/>
      <c r="U1040" s="247"/>
      <c r="V1040" s="189" t="s">
        <v>1201</v>
      </c>
      <c r="W1040" s="189" t="s">
        <v>1201</v>
      </c>
      <c r="X1040" s="189" t="s">
        <v>1201</v>
      </c>
      <c r="Y1040" s="189" t="s">
        <v>1201</v>
      </c>
      <c r="Z1040" s="247" t="s">
        <v>1201</v>
      </c>
    </row>
    <row r="1041" spans="1:26" x14ac:dyDescent="0.3">
      <c r="A1041" s="189">
        <v>215514</v>
      </c>
      <c r="B1041" s="247" t="s">
        <v>2568</v>
      </c>
      <c r="C1041" s="247" t="s">
        <v>78</v>
      </c>
      <c r="D1041" s="247" t="s">
        <v>253</v>
      </c>
      <c r="E1041" s="247" t="s">
        <v>446</v>
      </c>
      <c r="F1041" s="248">
        <v>35330</v>
      </c>
      <c r="G1041" s="247" t="s">
        <v>422</v>
      </c>
      <c r="H1041" s="247" t="s">
        <v>447</v>
      </c>
      <c r="I1041" s="247" t="s">
        <v>575</v>
      </c>
      <c r="S1041" s="247"/>
      <c r="T1041" s="249"/>
      <c r="U1041" s="247"/>
      <c r="V1041" s="189" t="s">
        <v>1201</v>
      </c>
      <c r="W1041" s="189" t="s">
        <v>1201</v>
      </c>
      <c r="Y1041" s="189" t="s">
        <v>1201</v>
      </c>
      <c r="Z1041" s="247" t="s">
        <v>1201</v>
      </c>
    </row>
    <row r="1042" spans="1:26" x14ac:dyDescent="0.3">
      <c r="A1042" s="189">
        <v>215515</v>
      </c>
      <c r="B1042" s="247" t="s">
        <v>1339</v>
      </c>
      <c r="C1042" s="247" t="s">
        <v>71</v>
      </c>
      <c r="D1042" s="247" t="s">
        <v>694</v>
      </c>
      <c r="E1042" s="247" t="s">
        <v>446</v>
      </c>
      <c r="F1042" s="248">
        <v>27334</v>
      </c>
      <c r="G1042" s="247" t="s">
        <v>989</v>
      </c>
      <c r="H1042" s="247" t="s">
        <v>447</v>
      </c>
      <c r="I1042" s="247" t="s">
        <v>575</v>
      </c>
      <c r="S1042" s="247"/>
      <c r="T1042" s="249"/>
      <c r="U1042" s="247"/>
      <c r="Z1042" s="247"/>
    </row>
    <row r="1043" spans="1:26" x14ac:dyDescent="0.3">
      <c r="A1043" s="189">
        <v>215516</v>
      </c>
      <c r="B1043" s="247" t="s">
        <v>2569</v>
      </c>
      <c r="C1043" s="247" t="s">
        <v>76</v>
      </c>
      <c r="D1043" s="247" t="s">
        <v>372</v>
      </c>
      <c r="E1043" s="247" t="s">
        <v>446</v>
      </c>
      <c r="F1043" s="248">
        <v>32264</v>
      </c>
      <c r="G1043" s="247" t="s">
        <v>422</v>
      </c>
      <c r="H1043" s="247" t="s">
        <v>447</v>
      </c>
      <c r="I1043" s="247" t="s">
        <v>575</v>
      </c>
      <c r="S1043" s="247"/>
      <c r="T1043" s="249"/>
      <c r="U1043" s="247"/>
      <c r="V1043" s="189" t="s">
        <v>1201</v>
      </c>
      <c r="W1043" s="189" t="s">
        <v>1201</v>
      </c>
      <c r="X1043" s="189" t="s">
        <v>1201</v>
      </c>
      <c r="Y1043" s="189" t="s">
        <v>1201</v>
      </c>
      <c r="Z1043" s="247" t="s">
        <v>1201</v>
      </c>
    </row>
    <row r="1044" spans="1:26" x14ac:dyDescent="0.3">
      <c r="A1044" s="189">
        <v>215519</v>
      </c>
      <c r="B1044" s="247" t="s">
        <v>2570</v>
      </c>
      <c r="C1044" s="247" t="s">
        <v>113</v>
      </c>
      <c r="D1044" s="247" t="s">
        <v>528</v>
      </c>
      <c r="E1044" s="247" t="s">
        <v>445</v>
      </c>
      <c r="F1044" s="248">
        <v>33977</v>
      </c>
      <c r="G1044" s="247" t="s">
        <v>1026</v>
      </c>
      <c r="H1044" s="247" t="s">
        <v>447</v>
      </c>
      <c r="I1044" s="247" t="s">
        <v>575</v>
      </c>
      <c r="S1044" s="247"/>
      <c r="T1044" s="249"/>
      <c r="U1044" s="247"/>
      <c r="V1044" s="189" t="s">
        <v>1201</v>
      </c>
      <c r="W1044" s="189" t="s">
        <v>1201</v>
      </c>
      <c r="X1044" s="189" t="s">
        <v>1201</v>
      </c>
      <c r="Y1044" s="189" t="s">
        <v>1201</v>
      </c>
      <c r="Z1044" s="247" t="s">
        <v>1201</v>
      </c>
    </row>
    <row r="1045" spans="1:26" x14ac:dyDescent="0.3">
      <c r="A1045" s="189">
        <v>215520</v>
      </c>
      <c r="B1045" s="247" t="s">
        <v>3041</v>
      </c>
      <c r="C1045" s="247" t="s">
        <v>89</v>
      </c>
      <c r="D1045" s="247"/>
      <c r="E1045" s="247" t="s">
        <v>446</v>
      </c>
      <c r="F1045" s="248">
        <v>0</v>
      </c>
      <c r="G1045" s="247"/>
      <c r="H1045" s="247"/>
      <c r="I1045" s="247" t="s">
        <v>575</v>
      </c>
      <c r="S1045" s="247"/>
      <c r="T1045" s="249"/>
      <c r="U1045" s="247"/>
      <c r="Y1045" s="189" t="s">
        <v>1201</v>
      </c>
      <c r="Z1045" s="247" t="s">
        <v>1201</v>
      </c>
    </row>
    <row r="1046" spans="1:26" x14ac:dyDescent="0.3">
      <c r="A1046" s="189">
        <v>215521</v>
      </c>
      <c r="B1046" s="247" t="s">
        <v>1340</v>
      </c>
      <c r="C1046" s="247" t="s">
        <v>71</v>
      </c>
      <c r="D1046" s="247" t="s">
        <v>3744</v>
      </c>
      <c r="E1046" s="247" t="s">
        <v>446</v>
      </c>
      <c r="F1046" s="248">
        <v>33883</v>
      </c>
      <c r="G1046" s="247" t="s">
        <v>3662</v>
      </c>
      <c r="H1046" s="247" t="s">
        <v>457</v>
      </c>
      <c r="I1046" s="247" t="s">
        <v>575</v>
      </c>
      <c r="S1046" s="247"/>
      <c r="T1046" s="249"/>
      <c r="U1046" s="247"/>
      <c r="Z1046" s="247"/>
    </row>
    <row r="1047" spans="1:26" x14ac:dyDescent="0.3">
      <c r="A1047" s="189">
        <v>215523</v>
      </c>
      <c r="B1047" s="247" t="s">
        <v>2571</v>
      </c>
      <c r="C1047" s="247" t="s">
        <v>142</v>
      </c>
      <c r="D1047" s="247" t="s">
        <v>2572</v>
      </c>
      <c r="E1047" s="247" t="s">
        <v>445</v>
      </c>
      <c r="F1047" s="248">
        <v>30546</v>
      </c>
      <c r="G1047" s="247" t="s">
        <v>977</v>
      </c>
      <c r="H1047" s="247" t="s">
        <v>447</v>
      </c>
      <c r="I1047" s="247" t="s">
        <v>575</v>
      </c>
      <c r="S1047" s="247"/>
      <c r="T1047" s="249"/>
      <c r="U1047" s="247"/>
      <c r="Y1047" s="189" t="s">
        <v>1201</v>
      </c>
      <c r="Z1047" s="247" t="s">
        <v>1201</v>
      </c>
    </row>
    <row r="1048" spans="1:26" x14ac:dyDescent="0.3">
      <c r="A1048" s="189">
        <v>215524</v>
      </c>
      <c r="B1048" s="247" t="s">
        <v>3745</v>
      </c>
      <c r="C1048" s="247" t="s">
        <v>721</v>
      </c>
      <c r="D1048" s="247" t="s">
        <v>3746</v>
      </c>
      <c r="E1048" s="247" t="s">
        <v>446</v>
      </c>
      <c r="F1048" s="248">
        <v>32766</v>
      </c>
      <c r="G1048" s="247" t="s">
        <v>3747</v>
      </c>
      <c r="H1048" s="247" t="s">
        <v>447</v>
      </c>
      <c r="I1048" s="247" t="s">
        <v>575</v>
      </c>
      <c r="S1048" s="247"/>
      <c r="T1048" s="249"/>
      <c r="U1048" s="247"/>
      <c r="Z1048" s="247"/>
    </row>
    <row r="1049" spans="1:26" x14ac:dyDescent="0.3">
      <c r="A1049" s="189">
        <v>215525</v>
      </c>
      <c r="B1049" s="247" t="s">
        <v>1341</v>
      </c>
      <c r="C1049" s="247" t="s">
        <v>89</v>
      </c>
      <c r="D1049" s="247" t="s">
        <v>3748</v>
      </c>
      <c r="E1049" s="247" t="s">
        <v>446</v>
      </c>
      <c r="F1049" s="248">
        <v>34700</v>
      </c>
      <c r="G1049" s="247" t="s">
        <v>3749</v>
      </c>
      <c r="H1049" s="247" t="s">
        <v>447</v>
      </c>
      <c r="I1049" s="247" t="s">
        <v>575</v>
      </c>
      <c r="S1049" s="247"/>
      <c r="T1049" s="249"/>
      <c r="U1049" s="247"/>
      <c r="Z1049" s="247"/>
    </row>
    <row r="1050" spans="1:26" x14ac:dyDescent="0.3">
      <c r="A1050" s="189">
        <v>215526</v>
      </c>
      <c r="B1050" s="247" t="s">
        <v>2573</v>
      </c>
      <c r="C1050" s="247" t="s">
        <v>174</v>
      </c>
      <c r="D1050" s="247" t="s">
        <v>803</v>
      </c>
      <c r="E1050" s="247" t="s">
        <v>445</v>
      </c>
      <c r="F1050" s="248">
        <v>36361</v>
      </c>
      <c r="G1050" s="247" t="s">
        <v>1078</v>
      </c>
      <c r="H1050" s="247" t="s">
        <v>447</v>
      </c>
      <c r="I1050" s="247" t="s">
        <v>575</v>
      </c>
      <c r="S1050" s="247"/>
      <c r="T1050" s="249"/>
      <c r="U1050" s="247"/>
      <c r="Y1050" s="189" t="s">
        <v>1201</v>
      </c>
      <c r="Z1050" s="247" t="s">
        <v>1201</v>
      </c>
    </row>
    <row r="1051" spans="1:26" x14ac:dyDescent="0.3">
      <c r="A1051" s="189">
        <v>215527</v>
      </c>
      <c r="B1051" s="247" t="s">
        <v>2574</v>
      </c>
      <c r="C1051" s="247" t="s">
        <v>556</v>
      </c>
      <c r="D1051" s="247" t="s">
        <v>411</v>
      </c>
      <c r="E1051" s="247" t="s">
        <v>445</v>
      </c>
      <c r="F1051" s="248">
        <v>33251</v>
      </c>
      <c r="G1051" s="247" t="s">
        <v>565</v>
      </c>
      <c r="H1051" s="247" t="s">
        <v>447</v>
      </c>
      <c r="I1051" s="247" t="s">
        <v>575</v>
      </c>
      <c r="S1051" s="247"/>
      <c r="T1051" s="249"/>
      <c r="U1051" s="247"/>
      <c r="Y1051" s="189" t="s">
        <v>1201</v>
      </c>
      <c r="Z1051" s="247" t="s">
        <v>1201</v>
      </c>
    </row>
    <row r="1052" spans="1:26" x14ac:dyDescent="0.3">
      <c r="A1052" s="189">
        <v>215528</v>
      </c>
      <c r="B1052" s="247" t="s">
        <v>2575</v>
      </c>
      <c r="C1052" s="247" t="s">
        <v>71</v>
      </c>
      <c r="D1052" s="247" t="s">
        <v>2572</v>
      </c>
      <c r="E1052" s="247" t="s">
        <v>445</v>
      </c>
      <c r="F1052" s="248">
        <v>35072</v>
      </c>
      <c r="G1052" s="247" t="s">
        <v>422</v>
      </c>
      <c r="H1052" s="247" t="s">
        <v>447</v>
      </c>
      <c r="I1052" s="247" t="s">
        <v>575</v>
      </c>
      <c r="S1052" s="247"/>
      <c r="T1052" s="249"/>
      <c r="U1052" s="247"/>
      <c r="Y1052" s="189" t="s">
        <v>1201</v>
      </c>
      <c r="Z1052" s="247" t="s">
        <v>1201</v>
      </c>
    </row>
    <row r="1053" spans="1:26" x14ac:dyDescent="0.3">
      <c r="A1053" s="189">
        <v>215530</v>
      </c>
      <c r="B1053" s="247" t="s">
        <v>2576</v>
      </c>
      <c r="C1053" s="247" t="s">
        <v>691</v>
      </c>
      <c r="D1053" s="247" t="s">
        <v>491</v>
      </c>
      <c r="E1053" s="247" t="s">
        <v>445</v>
      </c>
      <c r="F1053" s="248">
        <v>34571</v>
      </c>
      <c r="G1053" s="247" t="s">
        <v>1018</v>
      </c>
      <c r="H1053" s="247" t="s">
        <v>447</v>
      </c>
      <c r="I1053" s="247" t="s">
        <v>575</v>
      </c>
      <c r="S1053" s="247"/>
      <c r="T1053" s="249"/>
      <c r="U1053" s="247"/>
      <c r="Y1053" s="189" t="s">
        <v>1201</v>
      </c>
      <c r="Z1053" s="247" t="s">
        <v>1201</v>
      </c>
    </row>
    <row r="1054" spans="1:26" x14ac:dyDescent="0.3">
      <c r="A1054" s="189">
        <v>215531</v>
      </c>
      <c r="B1054" s="247" t="s">
        <v>2577</v>
      </c>
      <c r="C1054" s="247" t="s">
        <v>2578</v>
      </c>
      <c r="D1054" s="247" t="s">
        <v>2579</v>
      </c>
      <c r="E1054" s="247" t="s">
        <v>445</v>
      </c>
      <c r="F1054" s="248">
        <v>35796</v>
      </c>
      <c r="G1054" s="247" t="s">
        <v>2580</v>
      </c>
      <c r="H1054" s="247" t="s">
        <v>447</v>
      </c>
      <c r="I1054" s="247" t="s">
        <v>575</v>
      </c>
      <c r="S1054" s="247"/>
      <c r="T1054" s="249"/>
      <c r="U1054" s="247"/>
      <c r="Y1054" s="189" t="s">
        <v>1201</v>
      </c>
      <c r="Z1054" s="247" t="s">
        <v>1201</v>
      </c>
    </row>
    <row r="1055" spans="1:26" x14ac:dyDescent="0.3">
      <c r="A1055" s="189">
        <v>215533</v>
      </c>
      <c r="B1055" s="247" t="s">
        <v>1342</v>
      </c>
      <c r="C1055" s="247" t="s">
        <v>71</v>
      </c>
      <c r="D1055" s="247" t="s">
        <v>3750</v>
      </c>
      <c r="E1055" s="247" t="s">
        <v>445</v>
      </c>
      <c r="F1055" s="248">
        <v>35374</v>
      </c>
      <c r="G1055" s="247" t="s">
        <v>1096</v>
      </c>
      <c r="H1055" s="247" t="s">
        <v>447</v>
      </c>
      <c r="I1055" s="247" t="s">
        <v>575</v>
      </c>
      <c r="S1055" s="247"/>
      <c r="T1055" s="249"/>
      <c r="U1055" s="247"/>
      <c r="Z1055" s="247"/>
    </row>
    <row r="1056" spans="1:26" x14ac:dyDescent="0.3">
      <c r="A1056" s="189">
        <v>215534</v>
      </c>
      <c r="B1056" s="247" t="s">
        <v>3751</v>
      </c>
      <c r="C1056" s="247" t="s">
        <v>85</v>
      </c>
      <c r="D1056" s="247" t="s">
        <v>3752</v>
      </c>
      <c r="E1056" s="247" t="s">
        <v>445</v>
      </c>
      <c r="F1056" s="248">
        <v>36370</v>
      </c>
      <c r="G1056" s="247" t="s">
        <v>3753</v>
      </c>
      <c r="H1056" s="247" t="s">
        <v>447</v>
      </c>
      <c r="I1056" s="247" t="s">
        <v>575</v>
      </c>
      <c r="S1056" s="247"/>
      <c r="T1056" s="249"/>
      <c r="U1056" s="247"/>
      <c r="Z1056" s="247"/>
    </row>
    <row r="1057" spans="1:26" x14ac:dyDescent="0.3">
      <c r="A1057" s="189">
        <v>215535</v>
      </c>
      <c r="B1057" s="247" t="s">
        <v>1220</v>
      </c>
      <c r="C1057" s="247" t="s">
        <v>3583</v>
      </c>
      <c r="D1057" s="247" t="s">
        <v>1222</v>
      </c>
      <c r="E1057" s="247" t="s">
        <v>445</v>
      </c>
      <c r="F1057" s="248">
        <v>34096</v>
      </c>
      <c r="G1057" s="247" t="s">
        <v>3662</v>
      </c>
      <c r="H1057" s="247" t="s">
        <v>447</v>
      </c>
      <c r="I1057" s="247" t="s">
        <v>575</v>
      </c>
      <c r="S1057" s="247">
        <v>796</v>
      </c>
      <c r="T1057" s="249">
        <v>44418</v>
      </c>
      <c r="U1057" s="247"/>
      <c r="Z1057" s="247"/>
    </row>
    <row r="1058" spans="1:26" x14ac:dyDescent="0.3">
      <c r="A1058" s="189">
        <v>215536</v>
      </c>
      <c r="B1058" s="247" t="s">
        <v>2581</v>
      </c>
      <c r="C1058" s="247" t="s">
        <v>2582</v>
      </c>
      <c r="D1058" s="247" t="s">
        <v>323</v>
      </c>
      <c r="E1058" s="247" t="s">
        <v>445</v>
      </c>
      <c r="F1058" s="248">
        <v>35388</v>
      </c>
      <c r="G1058" s="247" t="s">
        <v>422</v>
      </c>
      <c r="H1058" s="247" t="s">
        <v>457</v>
      </c>
      <c r="I1058" s="247" t="s">
        <v>575</v>
      </c>
      <c r="S1058" s="247"/>
      <c r="T1058" s="249"/>
      <c r="U1058" s="247"/>
      <c r="Y1058" s="189" t="s">
        <v>1201</v>
      </c>
      <c r="Z1058" s="247" t="s">
        <v>1201</v>
      </c>
    </row>
    <row r="1059" spans="1:26" x14ac:dyDescent="0.3">
      <c r="A1059" s="189">
        <v>215537</v>
      </c>
      <c r="B1059" s="247" t="s">
        <v>2583</v>
      </c>
      <c r="C1059" s="247" t="s">
        <v>97</v>
      </c>
      <c r="D1059" s="247" t="s">
        <v>309</v>
      </c>
      <c r="E1059" s="247" t="s">
        <v>445</v>
      </c>
      <c r="F1059" s="248">
        <v>36526</v>
      </c>
      <c r="G1059" s="247" t="s">
        <v>1108</v>
      </c>
      <c r="H1059" s="247" t="s">
        <v>447</v>
      </c>
      <c r="I1059" s="247" t="s">
        <v>575</v>
      </c>
      <c r="S1059" s="247"/>
      <c r="T1059" s="249"/>
      <c r="U1059" s="247"/>
      <c r="Y1059" s="189" t="s">
        <v>1201</v>
      </c>
      <c r="Z1059" s="247" t="s">
        <v>1201</v>
      </c>
    </row>
    <row r="1060" spans="1:26" x14ac:dyDescent="0.3">
      <c r="A1060" s="189">
        <v>215539</v>
      </c>
      <c r="B1060" s="247" t="s">
        <v>1234</v>
      </c>
      <c r="C1060" s="247" t="s">
        <v>68</v>
      </c>
      <c r="D1060" s="247" t="s">
        <v>844</v>
      </c>
      <c r="E1060" s="247" t="s">
        <v>445</v>
      </c>
      <c r="F1060" s="248">
        <v>29772</v>
      </c>
      <c r="G1060" s="247" t="s">
        <v>3662</v>
      </c>
      <c r="H1060" s="247" t="s">
        <v>447</v>
      </c>
      <c r="I1060" s="247" t="s">
        <v>575</v>
      </c>
      <c r="S1060" s="247">
        <v>850</v>
      </c>
      <c r="T1060" s="249">
        <v>44424</v>
      </c>
      <c r="U1060" s="247">
        <v>15000</v>
      </c>
      <c r="Z1060" s="247"/>
    </row>
    <row r="1061" spans="1:26" x14ac:dyDescent="0.3">
      <c r="A1061" s="189">
        <v>215541</v>
      </c>
      <c r="B1061" s="247" t="s">
        <v>2584</v>
      </c>
      <c r="C1061" s="247" t="s">
        <v>148</v>
      </c>
      <c r="D1061" s="247" t="s">
        <v>312</v>
      </c>
      <c r="E1061" s="247" t="s">
        <v>446</v>
      </c>
      <c r="F1061" s="248">
        <v>31199</v>
      </c>
      <c r="G1061" s="247" t="s">
        <v>441</v>
      </c>
      <c r="H1061" s="247" t="s">
        <v>447</v>
      </c>
      <c r="I1061" s="247" t="s">
        <v>575</v>
      </c>
      <c r="S1061" s="247"/>
      <c r="T1061" s="249"/>
      <c r="U1061" s="247"/>
      <c r="Y1061" s="189" t="s">
        <v>1201</v>
      </c>
      <c r="Z1061" s="247" t="s">
        <v>1201</v>
      </c>
    </row>
    <row r="1062" spans="1:26" x14ac:dyDescent="0.3">
      <c r="A1062" s="189">
        <v>215546</v>
      </c>
      <c r="B1062" s="247" t="s">
        <v>2585</v>
      </c>
      <c r="C1062" s="247" t="s">
        <v>101</v>
      </c>
      <c r="D1062" s="247" t="s">
        <v>279</v>
      </c>
      <c r="E1062" s="247" t="s">
        <v>446</v>
      </c>
      <c r="F1062" s="248">
        <v>35065</v>
      </c>
      <c r="G1062" s="247" t="s">
        <v>443</v>
      </c>
      <c r="H1062" s="247" t="s">
        <v>447</v>
      </c>
      <c r="I1062" s="247" t="s">
        <v>575</v>
      </c>
      <c r="S1062" s="247"/>
      <c r="T1062" s="249"/>
      <c r="U1062" s="247"/>
      <c r="Y1062" s="189" t="s">
        <v>1201</v>
      </c>
      <c r="Z1062" s="247" t="s">
        <v>1201</v>
      </c>
    </row>
    <row r="1063" spans="1:26" x14ac:dyDescent="0.3">
      <c r="A1063" s="189">
        <v>215547</v>
      </c>
      <c r="B1063" s="247" t="s">
        <v>2586</v>
      </c>
      <c r="C1063" s="247" t="s">
        <v>509</v>
      </c>
      <c r="D1063" s="247" t="s">
        <v>513</v>
      </c>
      <c r="E1063" s="247" t="s">
        <v>446</v>
      </c>
      <c r="F1063" s="248">
        <v>32671</v>
      </c>
      <c r="G1063" s="247" t="s">
        <v>422</v>
      </c>
      <c r="H1063" s="247" t="s">
        <v>457</v>
      </c>
      <c r="I1063" s="247" t="s">
        <v>575</v>
      </c>
      <c r="S1063" s="247"/>
      <c r="T1063" s="249"/>
      <c r="U1063" s="247"/>
      <c r="Y1063" s="189" t="s">
        <v>1201</v>
      </c>
      <c r="Z1063" s="247" t="s">
        <v>1201</v>
      </c>
    </row>
    <row r="1064" spans="1:26" x14ac:dyDescent="0.3">
      <c r="A1064" s="189">
        <v>215548</v>
      </c>
      <c r="B1064" s="247" t="s">
        <v>2587</v>
      </c>
      <c r="C1064" s="247" t="s">
        <v>2588</v>
      </c>
      <c r="D1064" s="247" t="s">
        <v>255</v>
      </c>
      <c r="E1064" s="247" t="s">
        <v>446</v>
      </c>
      <c r="F1064" s="248">
        <v>35860</v>
      </c>
      <c r="G1064" s="247" t="s">
        <v>422</v>
      </c>
      <c r="H1064" s="247" t="s">
        <v>447</v>
      </c>
      <c r="I1064" s="247" t="s">
        <v>575</v>
      </c>
      <c r="S1064" s="247"/>
      <c r="T1064" s="249"/>
      <c r="U1064" s="247"/>
      <c r="Y1064" s="189" t="s">
        <v>1201</v>
      </c>
      <c r="Z1064" s="247" t="s">
        <v>1201</v>
      </c>
    </row>
    <row r="1065" spans="1:26" x14ac:dyDescent="0.3">
      <c r="A1065" s="189">
        <v>215549</v>
      </c>
      <c r="B1065" s="247" t="s">
        <v>2589</v>
      </c>
      <c r="C1065" s="247" t="s">
        <v>101</v>
      </c>
      <c r="D1065" s="247" t="s">
        <v>2590</v>
      </c>
      <c r="E1065" s="247" t="s">
        <v>445</v>
      </c>
      <c r="F1065" s="248">
        <v>33971</v>
      </c>
      <c r="G1065" s="247" t="s">
        <v>2591</v>
      </c>
      <c r="H1065" s="247" t="s">
        <v>447</v>
      </c>
      <c r="I1065" s="247" t="s">
        <v>575</v>
      </c>
      <c r="S1065" s="247"/>
      <c r="T1065" s="249"/>
      <c r="U1065" s="247"/>
      <c r="Y1065" s="189" t="s">
        <v>1201</v>
      </c>
      <c r="Z1065" s="247" t="s">
        <v>1201</v>
      </c>
    </row>
    <row r="1066" spans="1:26" x14ac:dyDescent="0.3">
      <c r="A1066" s="189">
        <v>215550</v>
      </c>
      <c r="B1066" s="247" t="s">
        <v>1343</v>
      </c>
      <c r="C1066" s="247" t="s">
        <v>96</v>
      </c>
      <c r="D1066" s="247" t="s">
        <v>3754</v>
      </c>
      <c r="E1066" s="247" t="s">
        <v>446</v>
      </c>
      <c r="F1066" s="248">
        <v>36025</v>
      </c>
      <c r="G1066" s="247" t="s">
        <v>3662</v>
      </c>
      <c r="H1066" s="247" t="s">
        <v>447</v>
      </c>
      <c r="I1066" s="247" t="s">
        <v>575</v>
      </c>
      <c r="S1066" s="247"/>
      <c r="T1066" s="249"/>
      <c r="U1066" s="247"/>
      <c r="Z1066" s="247"/>
    </row>
    <row r="1067" spans="1:26" x14ac:dyDescent="0.3">
      <c r="A1067" s="189">
        <v>215551</v>
      </c>
      <c r="B1067" s="247" t="s">
        <v>2592</v>
      </c>
      <c r="C1067" s="247" t="s">
        <v>512</v>
      </c>
      <c r="D1067" s="247" t="s">
        <v>901</v>
      </c>
      <c r="E1067" s="247" t="s">
        <v>445</v>
      </c>
      <c r="F1067" s="248">
        <v>36209</v>
      </c>
      <c r="G1067" s="247" t="s">
        <v>1005</v>
      </c>
      <c r="H1067" s="247" t="s">
        <v>457</v>
      </c>
      <c r="I1067" s="247" t="s">
        <v>575</v>
      </c>
      <c r="S1067" s="247"/>
      <c r="T1067" s="249"/>
      <c r="U1067" s="247"/>
      <c r="Y1067" s="189" t="s">
        <v>1201</v>
      </c>
      <c r="Z1067" s="247" t="s">
        <v>1201</v>
      </c>
    </row>
    <row r="1068" spans="1:26" x14ac:dyDescent="0.3">
      <c r="A1068" s="189">
        <v>215552</v>
      </c>
      <c r="B1068" s="247" t="s">
        <v>1344</v>
      </c>
      <c r="C1068" s="247" t="s">
        <v>110</v>
      </c>
      <c r="D1068" s="247" t="s">
        <v>3755</v>
      </c>
      <c r="E1068" s="247" t="s">
        <v>445</v>
      </c>
      <c r="F1068" s="248">
        <v>36170</v>
      </c>
      <c r="G1068" s="247" t="s">
        <v>3756</v>
      </c>
      <c r="H1068" s="247" t="s">
        <v>447</v>
      </c>
      <c r="I1068" s="247" t="s">
        <v>575</v>
      </c>
      <c r="S1068" s="247"/>
      <c r="T1068" s="249"/>
      <c r="U1068" s="247"/>
      <c r="Z1068" s="247"/>
    </row>
    <row r="1069" spans="1:26" x14ac:dyDescent="0.3">
      <c r="A1069" s="189">
        <v>215555</v>
      </c>
      <c r="B1069" s="247" t="s">
        <v>3225</v>
      </c>
      <c r="C1069" s="247" t="s">
        <v>110</v>
      </c>
      <c r="D1069" s="247" t="s">
        <v>271</v>
      </c>
      <c r="E1069" s="247" t="s">
        <v>446</v>
      </c>
      <c r="F1069" s="248">
        <v>32934</v>
      </c>
      <c r="G1069" s="247" t="s">
        <v>1109</v>
      </c>
      <c r="H1069" s="247" t="s">
        <v>457</v>
      </c>
      <c r="I1069" s="247" t="s">
        <v>575</v>
      </c>
      <c r="S1069" s="247"/>
      <c r="T1069" s="249"/>
      <c r="U1069" s="247"/>
      <c r="Z1069" s="247" t="s">
        <v>1201</v>
      </c>
    </row>
    <row r="1070" spans="1:26" x14ac:dyDescent="0.3">
      <c r="A1070" s="189">
        <v>215557</v>
      </c>
      <c r="B1070" s="247" t="s">
        <v>3757</v>
      </c>
      <c r="C1070" s="247" t="s">
        <v>1345</v>
      </c>
      <c r="D1070" s="247" t="s">
        <v>3758</v>
      </c>
      <c r="E1070" s="247" t="s">
        <v>445</v>
      </c>
      <c r="F1070" s="248">
        <v>35555</v>
      </c>
      <c r="G1070" s="247" t="s">
        <v>3759</v>
      </c>
      <c r="H1070" s="247" t="s">
        <v>447</v>
      </c>
      <c r="I1070" s="247" t="s">
        <v>575</v>
      </c>
      <c r="S1070" s="247"/>
      <c r="T1070" s="249"/>
      <c r="U1070" s="247"/>
      <c r="Z1070" s="247"/>
    </row>
    <row r="1071" spans="1:26" x14ac:dyDescent="0.3">
      <c r="A1071" s="189">
        <v>215558</v>
      </c>
      <c r="B1071" s="247" t="s">
        <v>2593</v>
      </c>
      <c r="C1071" s="247" t="s">
        <v>71</v>
      </c>
      <c r="D1071" s="247" t="s">
        <v>648</v>
      </c>
      <c r="E1071" s="247" t="s">
        <v>445</v>
      </c>
      <c r="F1071" s="248">
        <v>36191</v>
      </c>
      <c r="G1071" s="247" t="s">
        <v>1110</v>
      </c>
      <c r="H1071" s="247" t="s">
        <v>447</v>
      </c>
      <c r="I1071" s="247" t="s">
        <v>575</v>
      </c>
      <c r="S1071" s="247"/>
      <c r="T1071" s="249"/>
      <c r="U1071" s="247"/>
      <c r="Y1071" s="189" t="s">
        <v>1201</v>
      </c>
      <c r="Z1071" s="247" t="s">
        <v>1201</v>
      </c>
    </row>
    <row r="1072" spans="1:26" x14ac:dyDescent="0.3">
      <c r="A1072" s="189">
        <v>215561</v>
      </c>
      <c r="B1072" s="247" t="s">
        <v>3226</v>
      </c>
      <c r="C1072" s="247" t="s">
        <v>637</v>
      </c>
      <c r="D1072" s="247" t="s">
        <v>336</v>
      </c>
      <c r="E1072" s="247" t="s">
        <v>446</v>
      </c>
      <c r="F1072" s="248">
        <v>33999</v>
      </c>
      <c r="G1072" s="247" t="s">
        <v>439</v>
      </c>
      <c r="H1072" s="247" t="s">
        <v>447</v>
      </c>
      <c r="I1072" s="247" t="s">
        <v>575</v>
      </c>
      <c r="S1072" s="247"/>
      <c r="T1072" s="249"/>
      <c r="U1072" s="247"/>
      <c r="Z1072" s="247" t="s">
        <v>1201</v>
      </c>
    </row>
    <row r="1073" spans="1:26" x14ac:dyDescent="0.3">
      <c r="A1073" s="189">
        <v>215564</v>
      </c>
      <c r="B1073" s="247" t="s">
        <v>3227</v>
      </c>
      <c r="C1073" s="247" t="s">
        <v>114</v>
      </c>
      <c r="D1073" s="247" t="s">
        <v>311</v>
      </c>
      <c r="E1073" s="247" t="s">
        <v>446</v>
      </c>
      <c r="F1073" s="248">
        <v>31294</v>
      </c>
      <c r="G1073" s="247" t="s">
        <v>422</v>
      </c>
      <c r="H1073" s="247" t="s">
        <v>457</v>
      </c>
      <c r="I1073" s="247" t="s">
        <v>575</v>
      </c>
      <c r="S1073" s="247"/>
      <c r="T1073" s="249"/>
      <c r="U1073" s="247"/>
      <c r="Z1073" s="247" t="s">
        <v>1201</v>
      </c>
    </row>
    <row r="1074" spans="1:26" x14ac:dyDescent="0.3">
      <c r="A1074" s="189">
        <v>215565</v>
      </c>
      <c r="B1074" s="247" t="s">
        <v>2594</v>
      </c>
      <c r="C1074" s="247" t="s">
        <v>113</v>
      </c>
      <c r="D1074" s="247" t="s">
        <v>296</v>
      </c>
      <c r="E1074" s="247" t="s">
        <v>446</v>
      </c>
      <c r="F1074" s="248">
        <v>33943</v>
      </c>
      <c r="G1074" s="247" t="s">
        <v>2595</v>
      </c>
      <c r="H1074" s="247" t="s">
        <v>447</v>
      </c>
      <c r="I1074" s="247" t="s">
        <v>575</v>
      </c>
      <c r="S1074" s="247"/>
      <c r="T1074" s="249"/>
      <c r="U1074" s="247"/>
      <c r="Y1074" s="189" t="s">
        <v>1201</v>
      </c>
      <c r="Z1074" s="247" t="s">
        <v>1201</v>
      </c>
    </row>
    <row r="1075" spans="1:26" x14ac:dyDescent="0.3">
      <c r="A1075" s="189">
        <v>215566</v>
      </c>
      <c r="B1075" s="247" t="s">
        <v>2596</v>
      </c>
      <c r="C1075" s="247" t="s">
        <v>171</v>
      </c>
      <c r="D1075" s="247" t="s">
        <v>286</v>
      </c>
      <c r="E1075" s="247" t="s">
        <v>445</v>
      </c>
      <c r="F1075" s="248">
        <v>35436</v>
      </c>
      <c r="G1075" s="247" t="s">
        <v>1046</v>
      </c>
      <c r="H1075" s="247" t="s">
        <v>447</v>
      </c>
      <c r="I1075" s="247" t="s">
        <v>575</v>
      </c>
      <c r="S1075" s="247"/>
      <c r="T1075" s="249"/>
      <c r="U1075" s="247"/>
      <c r="Y1075" s="189" t="s">
        <v>1201</v>
      </c>
      <c r="Z1075" s="247" t="s">
        <v>1201</v>
      </c>
    </row>
    <row r="1076" spans="1:26" x14ac:dyDescent="0.3">
      <c r="A1076" s="189">
        <v>215567</v>
      </c>
      <c r="B1076" s="247" t="s">
        <v>3228</v>
      </c>
      <c r="C1076" s="247" t="s">
        <v>78</v>
      </c>
      <c r="D1076" s="247" t="s">
        <v>300</v>
      </c>
      <c r="E1076" s="247" t="s">
        <v>446</v>
      </c>
      <c r="F1076" s="248">
        <v>35829</v>
      </c>
      <c r="G1076" s="247" t="s">
        <v>3229</v>
      </c>
      <c r="H1076" s="247" t="s">
        <v>447</v>
      </c>
      <c r="I1076" s="247" t="s">
        <v>575</v>
      </c>
      <c r="S1076" s="247"/>
      <c r="T1076" s="249"/>
      <c r="U1076" s="247"/>
      <c r="Z1076" s="247" t="s">
        <v>1201</v>
      </c>
    </row>
    <row r="1077" spans="1:26" x14ac:dyDescent="0.3">
      <c r="A1077" s="189">
        <v>215568</v>
      </c>
      <c r="B1077" s="247" t="s">
        <v>3230</v>
      </c>
      <c r="C1077" s="247" t="s">
        <v>3231</v>
      </c>
      <c r="D1077" s="247" t="s">
        <v>3232</v>
      </c>
      <c r="E1077" s="247" t="s">
        <v>446</v>
      </c>
      <c r="F1077" s="248">
        <v>35510</v>
      </c>
      <c r="G1077" s="247" t="s">
        <v>451</v>
      </c>
      <c r="H1077" s="247" t="s">
        <v>447</v>
      </c>
      <c r="I1077" s="247" t="s">
        <v>575</v>
      </c>
      <c r="S1077" s="247"/>
      <c r="T1077" s="249"/>
      <c r="U1077" s="247"/>
      <c r="Z1077" s="247" t="s">
        <v>1201</v>
      </c>
    </row>
    <row r="1078" spans="1:26" x14ac:dyDescent="0.3">
      <c r="A1078" s="189">
        <v>215575</v>
      </c>
      <c r="B1078" s="247" t="s">
        <v>2597</v>
      </c>
      <c r="C1078" s="247" t="s">
        <v>113</v>
      </c>
      <c r="D1078" s="247" t="s">
        <v>257</v>
      </c>
      <c r="E1078" s="247" t="s">
        <v>445</v>
      </c>
      <c r="F1078" s="248">
        <v>29696</v>
      </c>
      <c r="G1078" s="247" t="s">
        <v>1006</v>
      </c>
      <c r="H1078" s="247" t="s">
        <v>447</v>
      </c>
      <c r="I1078" s="247" t="s">
        <v>575</v>
      </c>
      <c r="S1078" s="247"/>
      <c r="T1078" s="249"/>
      <c r="U1078" s="247"/>
      <c r="Y1078" s="189" t="s">
        <v>1201</v>
      </c>
      <c r="Z1078" s="247" t="s">
        <v>1201</v>
      </c>
    </row>
    <row r="1079" spans="1:26" x14ac:dyDescent="0.3">
      <c r="A1079" s="189">
        <v>215576</v>
      </c>
      <c r="B1079" s="247" t="s">
        <v>2598</v>
      </c>
      <c r="C1079" s="247" t="s">
        <v>131</v>
      </c>
      <c r="D1079" s="247" t="s">
        <v>328</v>
      </c>
      <c r="E1079" s="247" t="s">
        <v>445</v>
      </c>
      <c r="F1079" s="248">
        <v>36426</v>
      </c>
      <c r="G1079" s="247" t="s">
        <v>422</v>
      </c>
      <c r="H1079" s="247" t="s">
        <v>447</v>
      </c>
      <c r="I1079" s="247" t="s">
        <v>575</v>
      </c>
      <c r="S1079" s="247"/>
      <c r="T1079" s="249"/>
      <c r="U1079" s="247"/>
      <c r="Y1079" s="189" t="s">
        <v>1201</v>
      </c>
      <c r="Z1079" s="247" t="s">
        <v>1201</v>
      </c>
    </row>
    <row r="1080" spans="1:26" x14ac:dyDescent="0.3">
      <c r="A1080" s="189">
        <v>215577</v>
      </c>
      <c r="B1080" s="247" t="s">
        <v>1258</v>
      </c>
      <c r="C1080" s="247" t="s">
        <v>93</v>
      </c>
      <c r="D1080" s="247" t="s">
        <v>3760</v>
      </c>
      <c r="E1080" s="247" t="s">
        <v>446</v>
      </c>
      <c r="F1080" s="248">
        <v>33023</v>
      </c>
      <c r="G1080" s="247" t="s">
        <v>3761</v>
      </c>
      <c r="H1080" s="247" t="s">
        <v>447</v>
      </c>
      <c r="I1080" s="247" t="s">
        <v>575</v>
      </c>
      <c r="S1080" s="247"/>
      <c r="T1080" s="249"/>
      <c r="U1080" s="247"/>
      <c r="Z1080" s="247"/>
    </row>
    <row r="1081" spans="1:26" x14ac:dyDescent="0.3">
      <c r="A1081" s="189">
        <v>215578</v>
      </c>
      <c r="B1081" s="247" t="s">
        <v>2599</v>
      </c>
      <c r="C1081" s="247" t="s">
        <v>126</v>
      </c>
      <c r="D1081" s="247" t="s">
        <v>852</v>
      </c>
      <c r="E1081" s="247" t="s">
        <v>446</v>
      </c>
      <c r="F1081" s="248">
        <v>36342</v>
      </c>
      <c r="G1081" s="247" t="s">
        <v>995</v>
      </c>
      <c r="H1081" s="247" t="s">
        <v>447</v>
      </c>
      <c r="I1081" s="247" t="s">
        <v>575</v>
      </c>
      <c r="S1081" s="247"/>
      <c r="T1081" s="249"/>
      <c r="U1081" s="247"/>
      <c r="Y1081" s="189" t="s">
        <v>1201</v>
      </c>
      <c r="Z1081" s="247" t="s">
        <v>1201</v>
      </c>
    </row>
    <row r="1082" spans="1:26" x14ac:dyDescent="0.3">
      <c r="A1082" s="189">
        <v>215579</v>
      </c>
      <c r="B1082" s="247" t="s">
        <v>3233</v>
      </c>
      <c r="C1082" s="247" t="s">
        <v>71</v>
      </c>
      <c r="D1082" s="247" t="s">
        <v>358</v>
      </c>
      <c r="E1082" s="247" t="s">
        <v>445</v>
      </c>
      <c r="F1082" s="248">
        <v>36555</v>
      </c>
      <c r="G1082" s="247" t="s">
        <v>422</v>
      </c>
      <c r="H1082" s="247" t="s">
        <v>447</v>
      </c>
      <c r="I1082" s="247" t="s">
        <v>575</v>
      </c>
      <c r="S1082" s="247"/>
      <c r="T1082" s="249"/>
      <c r="U1082" s="247"/>
      <c r="Z1082" s="247" t="s">
        <v>1201</v>
      </c>
    </row>
    <row r="1083" spans="1:26" x14ac:dyDescent="0.3">
      <c r="A1083" s="189">
        <v>215580</v>
      </c>
      <c r="B1083" s="247" t="s">
        <v>2600</v>
      </c>
      <c r="C1083" s="247" t="s">
        <v>894</v>
      </c>
      <c r="D1083" s="247" t="s">
        <v>333</v>
      </c>
      <c r="E1083" s="247" t="s">
        <v>445</v>
      </c>
      <c r="F1083" s="248">
        <v>31794</v>
      </c>
      <c r="G1083" s="247" t="s">
        <v>2601</v>
      </c>
      <c r="H1083" s="247" t="s">
        <v>447</v>
      </c>
      <c r="I1083" s="247" t="s">
        <v>575</v>
      </c>
      <c r="S1083" s="247"/>
      <c r="T1083" s="249"/>
      <c r="U1083" s="247"/>
      <c r="Y1083" s="189" t="s">
        <v>1201</v>
      </c>
      <c r="Z1083" s="247" t="s">
        <v>1201</v>
      </c>
    </row>
    <row r="1084" spans="1:26" x14ac:dyDescent="0.3">
      <c r="A1084" s="189">
        <v>215581</v>
      </c>
      <c r="B1084" s="247" t="s">
        <v>3762</v>
      </c>
      <c r="C1084" s="247" t="s">
        <v>121</v>
      </c>
      <c r="D1084" s="247" t="s">
        <v>3763</v>
      </c>
      <c r="E1084" s="247" t="s">
        <v>446</v>
      </c>
      <c r="F1084" s="248">
        <v>35431</v>
      </c>
      <c r="G1084" s="247" t="s">
        <v>3662</v>
      </c>
      <c r="H1084" s="247" t="s">
        <v>447</v>
      </c>
      <c r="I1084" s="247" t="s">
        <v>575</v>
      </c>
      <c r="S1084" s="247"/>
      <c r="T1084" s="249"/>
      <c r="U1084" s="247"/>
      <c r="Z1084" s="247"/>
    </row>
    <row r="1085" spans="1:26" x14ac:dyDescent="0.3">
      <c r="A1085" s="189">
        <v>215582</v>
      </c>
      <c r="B1085" s="247" t="s">
        <v>2602</v>
      </c>
      <c r="C1085" s="247" t="s">
        <v>163</v>
      </c>
      <c r="D1085" s="247" t="s">
        <v>642</v>
      </c>
      <c r="E1085" s="247" t="s">
        <v>445</v>
      </c>
      <c r="F1085" s="248">
        <v>36044</v>
      </c>
      <c r="G1085" s="247" t="s">
        <v>993</v>
      </c>
      <c r="H1085" s="247" t="s">
        <v>447</v>
      </c>
      <c r="I1085" s="247" t="s">
        <v>575</v>
      </c>
      <c r="S1085" s="247"/>
      <c r="T1085" s="249"/>
      <c r="U1085" s="247"/>
      <c r="Y1085" s="189" t="s">
        <v>1201</v>
      </c>
      <c r="Z1085" s="247" t="s">
        <v>1201</v>
      </c>
    </row>
    <row r="1086" spans="1:26" x14ac:dyDescent="0.3">
      <c r="A1086" s="189">
        <v>215583</v>
      </c>
      <c r="B1086" s="247" t="s">
        <v>2603</v>
      </c>
      <c r="C1086" s="247" t="s">
        <v>134</v>
      </c>
      <c r="D1086" s="247" t="s">
        <v>518</v>
      </c>
      <c r="E1086" s="247" t="s">
        <v>445</v>
      </c>
      <c r="F1086" s="248">
        <v>36161</v>
      </c>
      <c r="G1086" s="247" t="s">
        <v>2604</v>
      </c>
      <c r="H1086" s="247" t="s">
        <v>447</v>
      </c>
      <c r="I1086" s="247" t="s">
        <v>575</v>
      </c>
      <c r="S1086" s="247"/>
      <c r="T1086" s="249"/>
      <c r="U1086" s="247"/>
      <c r="Y1086" s="189" t="s">
        <v>1201</v>
      </c>
      <c r="Z1086" s="247" t="s">
        <v>1201</v>
      </c>
    </row>
    <row r="1087" spans="1:26" x14ac:dyDescent="0.3">
      <c r="A1087" s="189">
        <v>215584</v>
      </c>
      <c r="B1087" s="247" t="s">
        <v>2605</v>
      </c>
      <c r="C1087" s="247" t="s">
        <v>106</v>
      </c>
      <c r="D1087" s="247" t="s">
        <v>271</v>
      </c>
      <c r="E1087" s="247" t="s">
        <v>445</v>
      </c>
      <c r="F1087" s="248">
        <v>36378</v>
      </c>
      <c r="G1087" s="247" t="s">
        <v>422</v>
      </c>
      <c r="H1087" s="247" t="s">
        <v>447</v>
      </c>
      <c r="I1087" s="247" t="s">
        <v>575</v>
      </c>
      <c r="S1087" s="247"/>
      <c r="T1087" s="249"/>
      <c r="U1087" s="247"/>
      <c r="Y1087" s="189" t="s">
        <v>1201</v>
      </c>
      <c r="Z1087" s="247" t="s">
        <v>1201</v>
      </c>
    </row>
    <row r="1088" spans="1:26" x14ac:dyDescent="0.3">
      <c r="A1088" s="189">
        <v>215585</v>
      </c>
      <c r="B1088" s="247" t="s">
        <v>3764</v>
      </c>
      <c r="C1088" s="247" t="s">
        <v>101</v>
      </c>
      <c r="D1088" s="247" t="s">
        <v>3765</v>
      </c>
      <c r="E1088" s="247" t="s">
        <v>446</v>
      </c>
      <c r="F1088" s="248">
        <v>32721</v>
      </c>
      <c r="G1088" s="247" t="s">
        <v>3766</v>
      </c>
      <c r="H1088" s="247" t="s">
        <v>447</v>
      </c>
      <c r="I1088" s="247" t="s">
        <v>575</v>
      </c>
      <c r="S1088" s="247"/>
      <c r="T1088" s="249"/>
      <c r="U1088" s="247"/>
      <c r="Z1088" s="247"/>
    </row>
    <row r="1089" spans="1:26" x14ac:dyDescent="0.3">
      <c r="A1089" s="189">
        <v>215587</v>
      </c>
      <c r="B1089" s="247" t="s">
        <v>2606</v>
      </c>
      <c r="C1089" s="247" t="s">
        <v>112</v>
      </c>
      <c r="D1089" s="247" t="s">
        <v>325</v>
      </c>
      <c r="E1089" s="247" t="s">
        <v>446</v>
      </c>
      <c r="F1089" s="248">
        <v>35718</v>
      </c>
      <c r="G1089" s="247" t="s">
        <v>422</v>
      </c>
      <c r="H1089" s="247" t="s">
        <v>447</v>
      </c>
      <c r="I1089" s="247" t="s">
        <v>575</v>
      </c>
      <c r="S1089" s="247"/>
      <c r="T1089" s="249"/>
      <c r="U1089" s="247"/>
      <c r="Y1089" s="189" t="s">
        <v>1201</v>
      </c>
      <c r="Z1089" s="247" t="s">
        <v>1201</v>
      </c>
    </row>
    <row r="1090" spans="1:26" x14ac:dyDescent="0.3">
      <c r="A1090" s="189">
        <v>215590</v>
      </c>
      <c r="B1090" s="247" t="s">
        <v>2607</v>
      </c>
      <c r="C1090" s="247" t="s">
        <v>157</v>
      </c>
      <c r="D1090" s="247" t="s">
        <v>334</v>
      </c>
      <c r="E1090" s="247" t="s">
        <v>445</v>
      </c>
      <c r="F1090" s="248">
        <v>36430</v>
      </c>
      <c r="G1090" s="247" t="s">
        <v>1002</v>
      </c>
      <c r="H1090" s="247" t="s">
        <v>447</v>
      </c>
      <c r="I1090" s="247" t="s">
        <v>575</v>
      </c>
      <c r="S1090" s="247"/>
      <c r="T1090" s="249"/>
      <c r="U1090" s="247"/>
      <c r="Y1090" s="189" t="s">
        <v>1201</v>
      </c>
      <c r="Z1090" s="247" t="s">
        <v>1201</v>
      </c>
    </row>
    <row r="1091" spans="1:26" x14ac:dyDescent="0.3">
      <c r="A1091" s="189">
        <v>215592</v>
      </c>
      <c r="B1091" s="247" t="s">
        <v>2608</v>
      </c>
      <c r="C1091" s="247" t="s">
        <v>2609</v>
      </c>
      <c r="D1091" s="247" t="s">
        <v>835</v>
      </c>
      <c r="E1091" s="247" t="s">
        <v>445</v>
      </c>
      <c r="F1091" s="248">
        <v>36131</v>
      </c>
      <c r="G1091" s="247" t="s">
        <v>422</v>
      </c>
      <c r="H1091" s="247" t="s">
        <v>447</v>
      </c>
      <c r="I1091" s="247" t="s">
        <v>575</v>
      </c>
      <c r="S1091" s="247"/>
      <c r="T1091" s="249"/>
      <c r="U1091" s="247"/>
      <c r="Y1091" s="189" t="s">
        <v>1201</v>
      </c>
      <c r="Z1091" s="247" t="s">
        <v>1201</v>
      </c>
    </row>
    <row r="1092" spans="1:26" x14ac:dyDescent="0.3">
      <c r="A1092" s="189">
        <v>215593</v>
      </c>
      <c r="B1092" s="247" t="s">
        <v>3234</v>
      </c>
      <c r="C1092" s="247" t="s">
        <v>71</v>
      </c>
      <c r="D1092" s="247" t="s">
        <v>256</v>
      </c>
      <c r="E1092" s="247" t="s">
        <v>446</v>
      </c>
      <c r="F1092" s="248">
        <v>36532</v>
      </c>
      <c r="G1092" s="247" t="s">
        <v>422</v>
      </c>
      <c r="H1092" s="247" t="s">
        <v>447</v>
      </c>
      <c r="I1092" s="247" t="s">
        <v>575</v>
      </c>
      <c r="S1092" s="247"/>
      <c r="T1092" s="249"/>
      <c r="U1092" s="247"/>
      <c r="Z1092" s="247" t="s">
        <v>1201</v>
      </c>
    </row>
    <row r="1093" spans="1:26" x14ac:dyDescent="0.3">
      <c r="A1093" s="189">
        <v>215594</v>
      </c>
      <c r="B1093" s="247" t="s">
        <v>2610</v>
      </c>
      <c r="C1093" s="247" t="s">
        <v>97</v>
      </c>
      <c r="D1093" s="247" t="s">
        <v>378</v>
      </c>
      <c r="E1093" s="247" t="s">
        <v>446</v>
      </c>
      <c r="F1093" s="248">
        <v>32548</v>
      </c>
      <c r="G1093" s="247" t="s">
        <v>422</v>
      </c>
      <c r="H1093" s="247" t="s">
        <v>447</v>
      </c>
      <c r="I1093" s="247" t="s">
        <v>575</v>
      </c>
      <c r="S1093" s="247"/>
      <c r="T1093" s="249"/>
      <c r="U1093" s="247"/>
      <c r="Y1093" s="189" t="s">
        <v>1201</v>
      </c>
      <c r="Z1093" s="247" t="s">
        <v>1201</v>
      </c>
    </row>
    <row r="1094" spans="1:26" x14ac:dyDescent="0.3">
      <c r="A1094" s="189">
        <v>215596</v>
      </c>
      <c r="B1094" s="247" t="s">
        <v>2611</v>
      </c>
      <c r="C1094" s="247" t="s">
        <v>222</v>
      </c>
      <c r="D1094" s="247" t="s">
        <v>2612</v>
      </c>
      <c r="E1094" s="247" t="s">
        <v>446</v>
      </c>
      <c r="F1094" s="248">
        <v>35432</v>
      </c>
      <c r="G1094" s="247" t="s">
        <v>1082</v>
      </c>
      <c r="H1094" s="247" t="s">
        <v>447</v>
      </c>
      <c r="I1094" s="247" t="s">
        <v>575</v>
      </c>
      <c r="S1094" s="247"/>
      <c r="T1094" s="249"/>
      <c r="U1094" s="247"/>
      <c r="Y1094" s="189" t="s">
        <v>1201</v>
      </c>
      <c r="Z1094" s="247" t="s">
        <v>1201</v>
      </c>
    </row>
    <row r="1095" spans="1:26" x14ac:dyDescent="0.3">
      <c r="A1095" s="189">
        <v>215599</v>
      </c>
      <c r="B1095" s="247" t="s">
        <v>1346</v>
      </c>
      <c r="C1095" s="247" t="s">
        <v>132</v>
      </c>
      <c r="D1095" s="247" t="s">
        <v>3767</v>
      </c>
      <c r="E1095" s="247" t="s">
        <v>446</v>
      </c>
      <c r="F1095" s="248">
        <v>36185</v>
      </c>
      <c r="G1095" s="247" t="s">
        <v>3662</v>
      </c>
      <c r="H1095" s="247" t="s">
        <v>447</v>
      </c>
      <c r="I1095" s="247" t="s">
        <v>575</v>
      </c>
      <c r="S1095" s="247"/>
      <c r="T1095" s="249"/>
      <c r="U1095" s="247"/>
      <c r="Z1095" s="247"/>
    </row>
    <row r="1096" spans="1:26" x14ac:dyDescent="0.3">
      <c r="A1096" s="189">
        <v>215603</v>
      </c>
      <c r="B1096" s="247" t="s">
        <v>2613</v>
      </c>
      <c r="C1096" s="247" t="s">
        <v>624</v>
      </c>
      <c r="D1096" s="247" t="s">
        <v>263</v>
      </c>
      <c r="E1096" s="247" t="s">
        <v>446</v>
      </c>
      <c r="F1096" s="248">
        <v>35796</v>
      </c>
      <c r="G1096" s="247" t="s">
        <v>422</v>
      </c>
      <c r="H1096" s="247" t="s">
        <v>447</v>
      </c>
      <c r="I1096" s="247" t="s">
        <v>575</v>
      </c>
      <c r="S1096" s="247"/>
      <c r="T1096" s="249"/>
      <c r="U1096" s="247"/>
      <c r="Y1096" s="189" t="s">
        <v>1201</v>
      </c>
      <c r="Z1096" s="247" t="s">
        <v>1201</v>
      </c>
    </row>
    <row r="1097" spans="1:26" x14ac:dyDescent="0.3">
      <c r="A1097" s="189">
        <v>215606</v>
      </c>
      <c r="B1097" s="247" t="s">
        <v>2614</v>
      </c>
      <c r="C1097" s="247" t="s">
        <v>147</v>
      </c>
      <c r="D1097" s="247" t="s">
        <v>729</v>
      </c>
      <c r="E1097" s="247" t="s">
        <v>446</v>
      </c>
      <c r="F1097" s="248">
        <v>30985</v>
      </c>
      <c r="G1097" s="247" t="s">
        <v>1019</v>
      </c>
      <c r="H1097" s="247" t="s">
        <v>447</v>
      </c>
      <c r="I1097" s="247" t="s">
        <v>575</v>
      </c>
      <c r="S1097" s="247"/>
      <c r="T1097" s="249"/>
      <c r="U1097" s="247"/>
      <c r="Y1097" s="189" t="s">
        <v>1201</v>
      </c>
      <c r="Z1097" s="247" t="s">
        <v>1201</v>
      </c>
    </row>
    <row r="1098" spans="1:26" x14ac:dyDescent="0.3">
      <c r="A1098" s="189">
        <v>215608</v>
      </c>
      <c r="B1098" s="247" t="s">
        <v>2615</v>
      </c>
      <c r="C1098" s="247" t="s">
        <v>89</v>
      </c>
      <c r="D1098" s="247" t="s">
        <v>2616</v>
      </c>
      <c r="E1098" s="247" t="s">
        <v>445</v>
      </c>
      <c r="F1098" s="248">
        <v>36079</v>
      </c>
      <c r="G1098" s="247" t="s">
        <v>432</v>
      </c>
      <c r="H1098" s="247" t="s">
        <v>447</v>
      </c>
      <c r="I1098" s="247" t="s">
        <v>575</v>
      </c>
      <c r="S1098" s="247"/>
      <c r="T1098" s="249"/>
      <c r="U1098" s="247"/>
      <c r="Y1098" s="189" t="s">
        <v>1201</v>
      </c>
      <c r="Z1098" s="247" t="s">
        <v>1201</v>
      </c>
    </row>
    <row r="1099" spans="1:26" x14ac:dyDescent="0.3">
      <c r="A1099" s="189">
        <v>215609</v>
      </c>
      <c r="B1099" s="247" t="s">
        <v>1347</v>
      </c>
      <c r="C1099" s="247" t="s">
        <v>762</v>
      </c>
      <c r="D1099" s="247" t="s">
        <v>3768</v>
      </c>
      <c r="E1099" s="247" t="s">
        <v>445</v>
      </c>
      <c r="F1099" s="248">
        <v>36300</v>
      </c>
      <c r="G1099" s="247" t="s">
        <v>3769</v>
      </c>
      <c r="H1099" s="247" t="s">
        <v>447</v>
      </c>
      <c r="I1099" s="247" t="s">
        <v>575</v>
      </c>
      <c r="S1099" s="247"/>
      <c r="T1099" s="249"/>
      <c r="U1099" s="247"/>
      <c r="Z1099" s="247"/>
    </row>
    <row r="1100" spans="1:26" x14ac:dyDescent="0.3">
      <c r="A1100" s="189">
        <v>215610</v>
      </c>
      <c r="B1100" s="247" t="s">
        <v>1348</v>
      </c>
      <c r="C1100" s="247" t="s">
        <v>90</v>
      </c>
      <c r="D1100" s="247" t="s">
        <v>3770</v>
      </c>
      <c r="E1100" s="247" t="s">
        <v>446</v>
      </c>
      <c r="F1100" s="248">
        <v>36157</v>
      </c>
      <c r="G1100" s="247" t="s">
        <v>3771</v>
      </c>
      <c r="H1100" s="247" t="s">
        <v>457</v>
      </c>
      <c r="I1100" s="247" t="s">
        <v>575</v>
      </c>
      <c r="S1100" s="247"/>
      <c r="T1100" s="249"/>
      <c r="U1100" s="247"/>
      <c r="Z1100" s="247"/>
    </row>
    <row r="1101" spans="1:26" x14ac:dyDescent="0.3">
      <c r="A1101" s="189">
        <v>215611</v>
      </c>
      <c r="B1101" s="247" t="s">
        <v>1349</v>
      </c>
      <c r="C1101" s="247" t="s">
        <v>75</v>
      </c>
      <c r="D1101" s="247" t="s">
        <v>3772</v>
      </c>
      <c r="E1101" s="247" t="s">
        <v>446</v>
      </c>
      <c r="F1101" s="248">
        <v>35515</v>
      </c>
      <c r="G1101" s="247" t="s">
        <v>3773</v>
      </c>
      <c r="H1101" s="247" t="s">
        <v>447</v>
      </c>
      <c r="I1101" s="247" t="s">
        <v>575</v>
      </c>
      <c r="S1101" s="247"/>
      <c r="T1101" s="249"/>
      <c r="U1101" s="247"/>
      <c r="Z1101" s="247"/>
    </row>
    <row r="1102" spans="1:26" x14ac:dyDescent="0.3">
      <c r="A1102" s="189">
        <v>215615</v>
      </c>
      <c r="B1102" s="247" t="s">
        <v>1350</v>
      </c>
      <c r="C1102" s="247" t="s">
        <v>721</v>
      </c>
      <c r="D1102" s="247" t="s">
        <v>3774</v>
      </c>
      <c r="E1102" s="247" t="s">
        <v>446</v>
      </c>
      <c r="F1102" s="248">
        <v>35796</v>
      </c>
      <c r="G1102" s="247" t="s">
        <v>3775</v>
      </c>
      <c r="H1102" s="247" t="s">
        <v>447</v>
      </c>
      <c r="I1102" s="247" t="s">
        <v>575</v>
      </c>
      <c r="S1102" s="247"/>
      <c r="T1102" s="249"/>
      <c r="U1102" s="247"/>
      <c r="Z1102" s="247"/>
    </row>
    <row r="1103" spans="1:26" x14ac:dyDescent="0.3">
      <c r="A1103" s="189">
        <v>215616</v>
      </c>
      <c r="B1103" s="247" t="s">
        <v>2617</v>
      </c>
      <c r="C1103" s="247" t="s">
        <v>2618</v>
      </c>
      <c r="D1103" s="247" t="s">
        <v>2619</v>
      </c>
      <c r="E1103" s="247" t="s">
        <v>445</v>
      </c>
      <c r="F1103" s="248">
        <v>36414</v>
      </c>
      <c r="G1103" s="247" t="s">
        <v>422</v>
      </c>
      <c r="H1103" s="247" t="s">
        <v>447</v>
      </c>
      <c r="I1103" s="247" t="s">
        <v>575</v>
      </c>
      <c r="S1103" s="247"/>
      <c r="T1103" s="249"/>
      <c r="U1103" s="247"/>
      <c r="Y1103" s="189" t="s">
        <v>1201</v>
      </c>
      <c r="Z1103" s="247" t="s">
        <v>1201</v>
      </c>
    </row>
    <row r="1104" spans="1:26" x14ac:dyDescent="0.3">
      <c r="A1104" s="189">
        <v>215617</v>
      </c>
      <c r="B1104" s="247" t="s">
        <v>2620</v>
      </c>
      <c r="C1104" s="247" t="s">
        <v>75</v>
      </c>
      <c r="D1104" s="247" t="s">
        <v>278</v>
      </c>
      <c r="E1104" s="247" t="s">
        <v>445</v>
      </c>
      <c r="F1104" s="248">
        <v>32180</v>
      </c>
      <c r="G1104" s="247" t="s">
        <v>2621</v>
      </c>
      <c r="H1104" s="247" t="s">
        <v>447</v>
      </c>
      <c r="I1104" s="247" t="s">
        <v>575</v>
      </c>
      <c r="S1104" s="247"/>
      <c r="T1104" s="249"/>
      <c r="U1104" s="247"/>
      <c r="Y1104" s="189" t="s">
        <v>1201</v>
      </c>
      <c r="Z1104" s="247" t="s">
        <v>1201</v>
      </c>
    </row>
    <row r="1105" spans="1:26" x14ac:dyDescent="0.3">
      <c r="A1105" s="189">
        <v>215620</v>
      </c>
      <c r="B1105" s="247" t="s">
        <v>1351</v>
      </c>
      <c r="C1105" s="247" t="s">
        <v>113</v>
      </c>
      <c r="D1105" s="247" t="s">
        <v>3776</v>
      </c>
      <c r="E1105" s="247" t="s">
        <v>445</v>
      </c>
      <c r="F1105" s="248">
        <v>32173</v>
      </c>
      <c r="G1105" s="247" t="s">
        <v>3777</v>
      </c>
      <c r="H1105" s="247" t="s">
        <v>447</v>
      </c>
      <c r="I1105" s="247" t="s">
        <v>575</v>
      </c>
      <c r="S1105" s="247"/>
      <c r="T1105" s="249"/>
      <c r="U1105" s="247"/>
      <c r="Z1105" s="247"/>
    </row>
    <row r="1106" spans="1:26" x14ac:dyDescent="0.3">
      <c r="A1106" s="189">
        <v>215624</v>
      </c>
      <c r="B1106" s="247" t="s">
        <v>2622</v>
      </c>
      <c r="C1106" s="247" t="s">
        <v>148</v>
      </c>
      <c r="D1106" s="247" t="s">
        <v>296</v>
      </c>
      <c r="E1106" s="247" t="s">
        <v>446</v>
      </c>
      <c r="F1106" s="248">
        <v>35976</v>
      </c>
      <c r="G1106" s="247" t="s">
        <v>1068</v>
      </c>
      <c r="H1106" s="247" t="s">
        <v>447</v>
      </c>
      <c r="I1106" s="247" t="s">
        <v>575</v>
      </c>
      <c r="S1106" s="247"/>
      <c r="T1106" s="249"/>
      <c r="U1106" s="247"/>
      <c r="Y1106" s="189" t="s">
        <v>1201</v>
      </c>
      <c r="Z1106" s="247" t="s">
        <v>1201</v>
      </c>
    </row>
    <row r="1107" spans="1:26" x14ac:dyDescent="0.3">
      <c r="A1107" s="189">
        <v>215628</v>
      </c>
      <c r="B1107" s="247" t="s">
        <v>2623</v>
      </c>
      <c r="C1107" s="247" t="s">
        <v>106</v>
      </c>
      <c r="D1107" s="247" t="s">
        <v>345</v>
      </c>
      <c r="E1107" s="247" t="s">
        <v>446</v>
      </c>
      <c r="F1107" s="248">
        <v>36530</v>
      </c>
      <c r="G1107" s="247" t="s">
        <v>985</v>
      </c>
      <c r="H1107" s="247" t="s">
        <v>447</v>
      </c>
      <c r="I1107" s="247" t="s">
        <v>575</v>
      </c>
      <c r="S1107" s="247"/>
      <c r="T1107" s="249"/>
      <c r="U1107" s="247"/>
      <c r="Y1107" s="189" t="s">
        <v>1201</v>
      </c>
      <c r="Z1107" s="247" t="s">
        <v>1201</v>
      </c>
    </row>
    <row r="1108" spans="1:26" x14ac:dyDescent="0.3">
      <c r="A1108" s="189">
        <v>215629</v>
      </c>
      <c r="B1108" s="247" t="s">
        <v>2624</v>
      </c>
      <c r="C1108" s="247" t="s">
        <v>133</v>
      </c>
      <c r="D1108" s="247" t="s">
        <v>288</v>
      </c>
      <c r="E1108" s="247" t="s">
        <v>445</v>
      </c>
      <c r="F1108" s="248">
        <v>36417</v>
      </c>
      <c r="G1108" s="247" t="s">
        <v>990</v>
      </c>
      <c r="H1108" s="247" t="s">
        <v>447</v>
      </c>
      <c r="I1108" s="247" t="s">
        <v>575</v>
      </c>
      <c r="S1108" s="247"/>
      <c r="T1108" s="249"/>
      <c r="U1108" s="247"/>
      <c r="Y1108" s="189" t="s">
        <v>1201</v>
      </c>
      <c r="Z1108" s="247" t="s">
        <v>1201</v>
      </c>
    </row>
    <row r="1109" spans="1:26" x14ac:dyDescent="0.3">
      <c r="A1109" s="189">
        <v>215631</v>
      </c>
      <c r="B1109" s="247" t="s">
        <v>2625</v>
      </c>
      <c r="C1109" s="247" t="s">
        <v>137</v>
      </c>
      <c r="D1109" s="247" t="s">
        <v>323</v>
      </c>
      <c r="E1109" s="247" t="s">
        <v>446</v>
      </c>
      <c r="F1109" s="248">
        <v>31418</v>
      </c>
      <c r="G1109" s="247" t="s">
        <v>422</v>
      </c>
      <c r="H1109" s="247" t="s">
        <v>447</v>
      </c>
      <c r="I1109" s="247" t="s">
        <v>575</v>
      </c>
      <c r="S1109" s="247"/>
      <c r="T1109" s="249"/>
      <c r="U1109" s="247"/>
      <c r="Y1109" s="189" t="s">
        <v>1201</v>
      </c>
      <c r="Z1109" s="247" t="s">
        <v>1201</v>
      </c>
    </row>
    <row r="1110" spans="1:26" x14ac:dyDescent="0.3">
      <c r="A1110" s="189">
        <v>215633</v>
      </c>
      <c r="B1110" s="247" t="s">
        <v>2626</v>
      </c>
      <c r="C1110" s="247" t="s">
        <v>521</v>
      </c>
      <c r="D1110" s="247" t="s">
        <v>288</v>
      </c>
      <c r="E1110" s="247" t="s">
        <v>446</v>
      </c>
      <c r="F1110" s="248">
        <v>29702</v>
      </c>
      <c r="G1110" s="247" t="s">
        <v>422</v>
      </c>
      <c r="H1110" s="247" t="s">
        <v>447</v>
      </c>
      <c r="I1110" s="247" t="s">
        <v>575</v>
      </c>
      <c r="S1110" s="247"/>
      <c r="T1110" s="249"/>
      <c r="U1110" s="247"/>
      <c r="Y1110" s="189" t="s">
        <v>1201</v>
      </c>
      <c r="Z1110" s="247" t="s">
        <v>1201</v>
      </c>
    </row>
    <row r="1111" spans="1:26" x14ac:dyDescent="0.3">
      <c r="A1111" s="189">
        <v>215638</v>
      </c>
      <c r="B1111" s="247" t="s">
        <v>2627</v>
      </c>
      <c r="C1111" s="247" t="s">
        <v>512</v>
      </c>
      <c r="D1111" s="247" t="s">
        <v>2628</v>
      </c>
      <c r="E1111" s="247" t="s">
        <v>446</v>
      </c>
      <c r="F1111" s="248">
        <v>36229</v>
      </c>
      <c r="G1111" s="247" t="s">
        <v>422</v>
      </c>
      <c r="H1111" s="247" t="s">
        <v>447</v>
      </c>
      <c r="I1111" s="247" t="s">
        <v>575</v>
      </c>
      <c r="S1111" s="247"/>
      <c r="T1111" s="249"/>
      <c r="U1111" s="247"/>
      <c r="Y1111" s="189" t="s">
        <v>1201</v>
      </c>
      <c r="Z1111" s="247" t="s">
        <v>1201</v>
      </c>
    </row>
    <row r="1112" spans="1:26" x14ac:dyDescent="0.3">
      <c r="A1112" s="189">
        <v>215640</v>
      </c>
      <c r="B1112" s="247" t="s">
        <v>1252</v>
      </c>
      <c r="C1112" s="247" t="s">
        <v>630</v>
      </c>
      <c r="D1112" s="247" t="s">
        <v>500</v>
      </c>
      <c r="E1112" s="247" t="s">
        <v>446</v>
      </c>
      <c r="F1112" s="248">
        <v>36348</v>
      </c>
      <c r="G1112" s="247" t="s">
        <v>434</v>
      </c>
      <c r="H1112" s="247" t="s">
        <v>447</v>
      </c>
      <c r="I1112" s="247" t="s">
        <v>575</v>
      </c>
      <c r="S1112" s="247"/>
      <c r="T1112" s="249"/>
      <c r="U1112" s="247"/>
      <c r="Z1112" s="247" t="s">
        <v>1201</v>
      </c>
    </row>
    <row r="1113" spans="1:26" x14ac:dyDescent="0.3">
      <c r="A1113" s="189">
        <v>215643</v>
      </c>
      <c r="B1113" s="247" t="s">
        <v>2629</v>
      </c>
      <c r="C1113" s="247" t="s">
        <v>174</v>
      </c>
      <c r="D1113" s="247" t="s">
        <v>342</v>
      </c>
      <c r="E1113" s="247" t="s">
        <v>446</v>
      </c>
      <c r="F1113" s="248">
        <v>36526</v>
      </c>
      <c r="G1113" s="247" t="s">
        <v>422</v>
      </c>
      <c r="H1113" s="247" t="s">
        <v>447</v>
      </c>
      <c r="I1113" s="247" t="s">
        <v>575</v>
      </c>
      <c r="S1113" s="247"/>
      <c r="T1113" s="249"/>
      <c r="U1113" s="247"/>
      <c r="Y1113" s="189" t="s">
        <v>1201</v>
      </c>
      <c r="Z1113" s="247" t="s">
        <v>1201</v>
      </c>
    </row>
    <row r="1114" spans="1:26" x14ac:dyDescent="0.3">
      <c r="A1114" s="189">
        <v>215644</v>
      </c>
      <c r="B1114" s="247" t="s">
        <v>2630</v>
      </c>
      <c r="C1114" s="247" t="s">
        <v>74</v>
      </c>
      <c r="D1114" s="247" t="s">
        <v>344</v>
      </c>
      <c r="E1114" s="247" t="s">
        <v>446</v>
      </c>
      <c r="F1114" s="248">
        <v>30970</v>
      </c>
      <c r="G1114" s="247" t="s">
        <v>2631</v>
      </c>
      <c r="H1114" s="247" t="s">
        <v>447</v>
      </c>
      <c r="I1114" s="247" t="s">
        <v>575</v>
      </c>
      <c r="S1114" s="247"/>
      <c r="T1114" s="249"/>
      <c r="U1114" s="247"/>
      <c r="Y1114" s="189" t="s">
        <v>1201</v>
      </c>
      <c r="Z1114" s="247" t="s">
        <v>1201</v>
      </c>
    </row>
    <row r="1115" spans="1:26" x14ac:dyDescent="0.3">
      <c r="A1115" s="189">
        <v>215646</v>
      </c>
      <c r="B1115" s="247" t="s">
        <v>2632</v>
      </c>
      <c r="C1115" s="247" t="s">
        <v>124</v>
      </c>
      <c r="D1115" s="247" t="s">
        <v>389</v>
      </c>
      <c r="E1115" s="247" t="s">
        <v>445</v>
      </c>
      <c r="F1115" s="248">
        <v>35974</v>
      </c>
      <c r="G1115" s="247" t="s">
        <v>439</v>
      </c>
      <c r="H1115" s="247" t="s">
        <v>447</v>
      </c>
      <c r="I1115" s="247" t="s">
        <v>575</v>
      </c>
      <c r="S1115" s="247"/>
      <c r="T1115" s="249"/>
      <c r="U1115" s="247"/>
      <c r="Y1115" s="189" t="s">
        <v>1201</v>
      </c>
      <c r="Z1115" s="247" t="s">
        <v>1201</v>
      </c>
    </row>
    <row r="1116" spans="1:26" x14ac:dyDescent="0.3">
      <c r="A1116" s="189">
        <v>215648</v>
      </c>
      <c r="B1116" s="247" t="s">
        <v>2633</v>
      </c>
      <c r="C1116" s="247" t="s">
        <v>69</v>
      </c>
      <c r="D1116" s="247" t="s">
        <v>384</v>
      </c>
      <c r="E1116" s="247" t="s">
        <v>445</v>
      </c>
      <c r="F1116" s="248">
        <v>36259</v>
      </c>
      <c r="G1116" s="247" t="s">
        <v>432</v>
      </c>
      <c r="H1116" s="247" t="s">
        <v>447</v>
      </c>
      <c r="I1116" s="247" t="s">
        <v>575</v>
      </c>
      <c r="S1116" s="247"/>
      <c r="T1116" s="249"/>
      <c r="U1116" s="247"/>
      <c r="Y1116" s="189" t="s">
        <v>1201</v>
      </c>
      <c r="Z1116" s="247" t="s">
        <v>1201</v>
      </c>
    </row>
    <row r="1117" spans="1:26" x14ac:dyDescent="0.3">
      <c r="A1117" s="189">
        <v>215650</v>
      </c>
      <c r="B1117" s="247" t="s">
        <v>3235</v>
      </c>
      <c r="C1117" s="247" t="s">
        <v>126</v>
      </c>
      <c r="D1117" s="247" t="s">
        <v>258</v>
      </c>
      <c r="E1117" s="247" t="s">
        <v>445</v>
      </c>
      <c r="F1117" s="248">
        <v>34700</v>
      </c>
      <c r="G1117" s="247" t="s">
        <v>3236</v>
      </c>
      <c r="H1117" s="247" t="s">
        <v>447</v>
      </c>
      <c r="I1117" s="247" t="s">
        <v>575</v>
      </c>
      <c r="S1117" s="247"/>
      <c r="T1117" s="249"/>
      <c r="U1117" s="247"/>
      <c r="Z1117" s="247" t="s">
        <v>1201</v>
      </c>
    </row>
    <row r="1118" spans="1:26" x14ac:dyDescent="0.3">
      <c r="A1118" s="189">
        <v>215652</v>
      </c>
      <c r="B1118" s="247" t="s">
        <v>1352</v>
      </c>
      <c r="C1118" s="247" t="s">
        <v>677</v>
      </c>
      <c r="D1118" s="247" t="s">
        <v>3334</v>
      </c>
      <c r="E1118" s="247" t="s">
        <v>446</v>
      </c>
      <c r="F1118" s="248">
        <v>35805</v>
      </c>
      <c r="G1118" s="247" t="s">
        <v>3778</v>
      </c>
      <c r="H1118" s="247" t="s">
        <v>447</v>
      </c>
      <c r="I1118" s="247" t="s">
        <v>575</v>
      </c>
      <c r="S1118" s="247"/>
      <c r="T1118" s="249"/>
      <c r="U1118" s="247"/>
      <c r="Z1118" s="247"/>
    </row>
    <row r="1119" spans="1:26" x14ac:dyDescent="0.3">
      <c r="A1119" s="189">
        <v>215654</v>
      </c>
      <c r="B1119" s="247" t="s">
        <v>1353</v>
      </c>
      <c r="C1119" s="247" t="s">
        <v>75</v>
      </c>
      <c r="D1119" s="247" t="s">
        <v>3779</v>
      </c>
      <c r="E1119" s="247" t="s">
        <v>446</v>
      </c>
      <c r="F1119" s="248">
        <v>35796</v>
      </c>
      <c r="G1119" s="247" t="s">
        <v>3749</v>
      </c>
      <c r="H1119" s="247" t="s">
        <v>447</v>
      </c>
      <c r="I1119" s="247" t="s">
        <v>575</v>
      </c>
      <c r="S1119" s="247"/>
      <c r="T1119" s="249"/>
      <c r="U1119" s="247"/>
      <c r="Z1119" s="247"/>
    </row>
    <row r="1120" spans="1:26" x14ac:dyDescent="0.3">
      <c r="A1120" s="189">
        <v>215656</v>
      </c>
      <c r="B1120" s="247" t="s">
        <v>1354</v>
      </c>
      <c r="C1120" s="247" t="s">
        <v>568</v>
      </c>
      <c r="D1120" s="247" t="s">
        <v>3780</v>
      </c>
      <c r="E1120" s="247" t="s">
        <v>446</v>
      </c>
      <c r="F1120" s="248">
        <v>34710</v>
      </c>
      <c r="G1120" s="247" t="s">
        <v>3781</v>
      </c>
      <c r="H1120" s="247" t="s">
        <v>447</v>
      </c>
      <c r="I1120" s="247" t="s">
        <v>575</v>
      </c>
      <c r="S1120" s="247"/>
      <c r="T1120" s="249"/>
      <c r="U1120" s="247"/>
      <c r="Z1120" s="247"/>
    </row>
    <row r="1121" spans="1:26" x14ac:dyDescent="0.3">
      <c r="A1121" s="189">
        <v>215657</v>
      </c>
      <c r="B1121" s="247" t="s">
        <v>2634</v>
      </c>
      <c r="C1121" s="247" t="s">
        <v>71</v>
      </c>
      <c r="D1121" s="247" t="s">
        <v>265</v>
      </c>
      <c r="E1121" s="247" t="s">
        <v>445</v>
      </c>
      <c r="F1121" s="248">
        <v>35066</v>
      </c>
      <c r="G1121" s="247" t="s">
        <v>1044</v>
      </c>
      <c r="H1121" s="247" t="s">
        <v>447</v>
      </c>
      <c r="I1121" s="247" t="s">
        <v>575</v>
      </c>
      <c r="S1121" s="247"/>
      <c r="T1121" s="249"/>
      <c r="U1121" s="247"/>
      <c r="Y1121" s="189" t="s">
        <v>1201</v>
      </c>
      <c r="Z1121" s="247" t="s">
        <v>1201</v>
      </c>
    </row>
    <row r="1122" spans="1:26" x14ac:dyDescent="0.3">
      <c r="A1122" s="189">
        <v>215658</v>
      </c>
      <c r="B1122" s="247" t="s">
        <v>1355</v>
      </c>
      <c r="C1122" s="247" t="s">
        <v>151</v>
      </c>
      <c r="D1122" s="247" t="s">
        <v>3782</v>
      </c>
      <c r="E1122" s="247" t="s">
        <v>446</v>
      </c>
      <c r="F1122" s="248">
        <v>35982</v>
      </c>
      <c r="G1122" s="247" t="s">
        <v>3662</v>
      </c>
      <c r="H1122" s="247" t="s">
        <v>447</v>
      </c>
      <c r="I1122" s="247" t="s">
        <v>575</v>
      </c>
      <c r="S1122" s="247"/>
      <c r="T1122" s="249"/>
      <c r="U1122" s="247"/>
      <c r="Z1122" s="247"/>
    </row>
    <row r="1123" spans="1:26" x14ac:dyDescent="0.3">
      <c r="A1123" s="189">
        <v>215662</v>
      </c>
      <c r="B1123" s="247" t="s">
        <v>3237</v>
      </c>
      <c r="C1123" s="247" t="s">
        <v>75</v>
      </c>
      <c r="D1123" s="247" t="s">
        <v>407</v>
      </c>
      <c r="E1123" s="247" t="s">
        <v>446</v>
      </c>
      <c r="F1123" s="248">
        <v>36074</v>
      </c>
      <c r="G1123" s="247" t="s">
        <v>434</v>
      </c>
      <c r="H1123" s="247" t="s">
        <v>447</v>
      </c>
      <c r="I1123" s="247" t="s">
        <v>575</v>
      </c>
      <c r="S1123" s="247"/>
      <c r="T1123" s="249"/>
      <c r="U1123" s="247"/>
      <c r="Z1123" s="247" t="s">
        <v>1201</v>
      </c>
    </row>
    <row r="1124" spans="1:26" x14ac:dyDescent="0.3">
      <c r="A1124" s="189">
        <v>215664</v>
      </c>
      <c r="B1124" s="247" t="s">
        <v>2635</v>
      </c>
      <c r="C1124" s="247" t="s">
        <v>2636</v>
      </c>
      <c r="D1124" s="247" t="s">
        <v>251</v>
      </c>
      <c r="E1124" s="247" t="s">
        <v>446</v>
      </c>
      <c r="F1124" s="248">
        <v>35491</v>
      </c>
      <c r="G1124" s="247" t="s">
        <v>422</v>
      </c>
      <c r="H1124" s="247" t="s">
        <v>447</v>
      </c>
      <c r="I1124" s="247" t="s">
        <v>575</v>
      </c>
      <c r="S1124" s="247"/>
      <c r="T1124" s="249"/>
      <c r="U1124" s="247"/>
      <c r="Y1124" s="189" t="s">
        <v>1201</v>
      </c>
      <c r="Z1124" s="247" t="s">
        <v>1201</v>
      </c>
    </row>
    <row r="1125" spans="1:26" x14ac:dyDescent="0.3">
      <c r="A1125" s="189">
        <v>215665</v>
      </c>
      <c r="B1125" s="247" t="s">
        <v>2637</v>
      </c>
      <c r="C1125" s="247" t="s">
        <v>2638</v>
      </c>
      <c r="D1125" s="247" t="s">
        <v>553</v>
      </c>
      <c r="E1125" s="247" t="s">
        <v>445</v>
      </c>
      <c r="F1125" s="248">
        <v>35440</v>
      </c>
      <c r="G1125" s="247" t="s">
        <v>422</v>
      </c>
      <c r="H1125" s="247" t="s">
        <v>447</v>
      </c>
      <c r="I1125" s="247" t="s">
        <v>575</v>
      </c>
      <c r="S1125" s="247"/>
      <c r="T1125" s="249"/>
      <c r="U1125" s="247"/>
      <c r="Y1125" s="189" t="s">
        <v>1201</v>
      </c>
      <c r="Z1125" s="247" t="s">
        <v>1201</v>
      </c>
    </row>
    <row r="1126" spans="1:26" x14ac:dyDescent="0.3">
      <c r="A1126" s="189">
        <v>215669</v>
      </c>
      <c r="B1126" s="247" t="s">
        <v>2639</v>
      </c>
      <c r="C1126" s="247" t="s">
        <v>142</v>
      </c>
      <c r="D1126" s="247" t="s">
        <v>2640</v>
      </c>
      <c r="E1126" s="247" t="s">
        <v>445</v>
      </c>
      <c r="F1126" s="248">
        <v>31435</v>
      </c>
      <c r="G1126" s="247" t="s">
        <v>422</v>
      </c>
      <c r="H1126" s="247" t="s">
        <v>447</v>
      </c>
      <c r="I1126" s="247" t="s">
        <v>575</v>
      </c>
      <c r="S1126" s="247"/>
      <c r="T1126" s="249"/>
      <c r="U1126" s="247"/>
      <c r="Y1126" s="189" t="s">
        <v>1201</v>
      </c>
      <c r="Z1126" s="247" t="s">
        <v>1201</v>
      </c>
    </row>
    <row r="1127" spans="1:26" x14ac:dyDescent="0.3">
      <c r="A1127" s="189">
        <v>215671</v>
      </c>
      <c r="B1127" s="247" t="s">
        <v>2641</v>
      </c>
      <c r="C1127" s="247" t="s">
        <v>71</v>
      </c>
      <c r="D1127" s="247" t="s">
        <v>256</v>
      </c>
      <c r="E1127" s="247" t="s">
        <v>445</v>
      </c>
      <c r="F1127" s="248">
        <v>36187</v>
      </c>
      <c r="G1127" s="247" t="s">
        <v>422</v>
      </c>
      <c r="H1127" s="247" t="s">
        <v>447</v>
      </c>
      <c r="I1127" s="247" t="s">
        <v>575</v>
      </c>
      <c r="S1127" s="247"/>
      <c r="T1127" s="249"/>
      <c r="U1127" s="247"/>
      <c r="Y1127" s="189" t="s">
        <v>1201</v>
      </c>
      <c r="Z1127" s="247" t="s">
        <v>1201</v>
      </c>
    </row>
    <row r="1128" spans="1:26" x14ac:dyDescent="0.3">
      <c r="A1128" s="189">
        <v>215672</v>
      </c>
      <c r="B1128" s="247" t="s">
        <v>2642</v>
      </c>
      <c r="C1128" s="247" t="s">
        <v>75</v>
      </c>
      <c r="D1128" s="247" t="s">
        <v>2643</v>
      </c>
      <c r="E1128" s="247" t="s">
        <v>446</v>
      </c>
      <c r="F1128" s="248">
        <v>34709</v>
      </c>
      <c r="G1128" s="247" t="s">
        <v>2644</v>
      </c>
      <c r="H1128" s="247" t="s">
        <v>447</v>
      </c>
      <c r="I1128" s="247" t="s">
        <v>575</v>
      </c>
      <c r="S1128" s="247"/>
      <c r="T1128" s="249"/>
      <c r="U1128" s="247"/>
      <c r="Y1128" s="189" t="s">
        <v>1201</v>
      </c>
      <c r="Z1128" s="247" t="s">
        <v>1201</v>
      </c>
    </row>
    <row r="1129" spans="1:26" x14ac:dyDescent="0.3">
      <c r="A1129" s="189">
        <v>215673</v>
      </c>
      <c r="B1129" s="247" t="s">
        <v>2645</v>
      </c>
      <c r="C1129" s="247" t="s">
        <v>2646</v>
      </c>
      <c r="D1129" s="247" t="s">
        <v>2647</v>
      </c>
      <c r="E1129" s="247" t="s">
        <v>446</v>
      </c>
      <c r="F1129" s="248">
        <v>31691</v>
      </c>
      <c r="G1129" s="247" t="s">
        <v>422</v>
      </c>
      <c r="H1129" s="247" t="s">
        <v>447</v>
      </c>
      <c r="I1129" s="247" t="s">
        <v>575</v>
      </c>
      <c r="S1129" s="247"/>
      <c r="T1129" s="249"/>
      <c r="U1129" s="247"/>
      <c r="Y1129" s="189" t="s">
        <v>1201</v>
      </c>
      <c r="Z1129" s="247" t="s">
        <v>1201</v>
      </c>
    </row>
    <row r="1130" spans="1:26" x14ac:dyDescent="0.3">
      <c r="A1130" s="189">
        <v>215675</v>
      </c>
      <c r="B1130" s="247" t="s">
        <v>1214</v>
      </c>
      <c r="C1130" s="247" t="s">
        <v>71</v>
      </c>
      <c r="D1130" s="247" t="s">
        <v>3783</v>
      </c>
      <c r="E1130" s="247" t="s">
        <v>445</v>
      </c>
      <c r="F1130" s="248">
        <v>34965</v>
      </c>
      <c r="G1130" s="247" t="s">
        <v>451</v>
      </c>
      <c r="H1130" s="247" t="s">
        <v>457</v>
      </c>
      <c r="I1130" s="247" t="s">
        <v>575</v>
      </c>
      <c r="S1130" s="247">
        <v>755</v>
      </c>
      <c r="T1130" s="249">
        <v>44412</v>
      </c>
      <c r="U1130" s="247">
        <v>14000</v>
      </c>
      <c r="Z1130" s="247"/>
    </row>
    <row r="1131" spans="1:26" x14ac:dyDescent="0.3">
      <c r="A1131" s="189">
        <v>215678</v>
      </c>
      <c r="B1131" s="247" t="s">
        <v>1356</v>
      </c>
      <c r="C1131" s="247" t="s">
        <v>1357</v>
      </c>
      <c r="D1131" s="247" t="s">
        <v>3784</v>
      </c>
      <c r="E1131" s="247" t="s">
        <v>446</v>
      </c>
      <c r="F1131" s="248">
        <v>34168</v>
      </c>
      <c r="G1131" s="247" t="s">
        <v>3785</v>
      </c>
      <c r="H1131" s="247" t="s">
        <v>447</v>
      </c>
      <c r="I1131" s="247" t="s">
        <v>575</v>
      </c>
      <c r="S1131" s="247"/>
      <c r="T1131" s="249"/>
      <c r="U1131" s="247"/>
      <c r="Z1131" s="247"/>
    </row>
    <row r="1132" spans="1:26" x14ac:dyDescent="0.3">
      <c r="A1132" s="189">
        <v>215681</v>
      </c>
      <c r="B1132" s="247" t="s">
        <v>1359</v>
      </c>
      <c r="C1132" s="247" t="s">
        <v>880</v>
      </c>
      <c r="D1132" s="247" t="s">
        <v>3786</v>
      </c>
      <c r="E1132" s="247" t="s">
        <v>445</v>
      </c>
      <c r="F1132" s="248">
        <v>36540</v>
      </c>
      <c r="G1132" s="247" t="s">
        <v>3787</v>
      </c>
      <c r="H1132" s="247" t="s">
        <v>457</v>
      </c>
      <c r="I1132" s="247" t="s">
        <v>575</v>
      </c>
      <c r="S1132" s="247"/>
      <c r="T1132" s="249"/>
      <c r="U1132" s="247"/>
      <c r="Z1132" s="247"/>
    </row>
    <row r="1133" spans="1:26" x14ac:dyDescent="0.3">
      <c r="A1133" s="189">
        <v>215682</v>
      </c>
      <c r="B1133" s="247" t="s">
        <v>3788</v>
      </c>
      <c r="C1133" s="247" t="s">
        <v>710</v>
      </c>
      <c r="D1133" s="247" t="s">
        <v>3789</v>
      </c>
      <c r="E1133" s="247" t="s">
        <v>446</v>
      </c>
      <c r="F1133" s="248">
        <v>33023</v>
      </c>
      <c r="G1133" s="247" t="s">
        <v>3662</v>
      </c>
      <c r="H1133" s="247" t="s">
        <v>447</v>
      </c>
      <c r="I1133" s="247" t="s">
        <v>575</v>
      </c>
      <c r="S1133" s="247"/>
      <c r="T1133" s="249"/>
      <c r="U1133" s="247"/>
      <c r="Z1133" s="247"/>
    </row>
    <row r="1134" spans="1:26" x14ac:dyDescent="0.3">
      <c r="A1134" s="189">
        <v>215685</v>
      </c>
      <c r="B1134" s="247" t="s">
        <v>2648</v>
      </c>
      <c r="C1134" s="247" t="s">
        <v>2649</v>
      </c>
      <c r="D1134" s="247" t="s">
        <v>571</v>
      </c>
      <c r="E1134" s="247" t="s">
        <v>446</v>
      </c>
      <c r="F1134" s="248">
        <v>34928</v>
      </c>
      <c r="G1134" s="247" t="s">
        <v>422</v>
      </c>
      <c r="H1134" s="247" t="s">
        <v>447</v>
      </c>
      <c r="I1134" s="247" t="s">
        <v>575</v>
      </c>
      <c r="S1134" s="247"/>
      <c r="T1134" s="249"/>
      <c r="U1134" s="247"/>
      <c r="Y1134" s="189" t="s">
        <v>1201</v>
      </c>
      <c r="Z1134" s="247" t="s">
        <v>1201</v>
      </c>
    </row>
    <row r="1135" spans="1:26" x14ac:dyDescent="0.3">
      <c r="A1135" s="189">
        <v>215687</v>
      </c>
      <c r="B1135" s="247" t="s">
        <v>2650</v>
      </c>
      <c r="C1135" s="247" t="s">
        <v>139</v>
      </c>
      <c r="D1135" s="247" t="s">
        <v>882</v>
      </c>
      <c r="E1135" s="247" t="s">
        <v>446</v>
      </c>
      <c r="F1135" s="248">
        <v>35217</v>
      </c>
      <c r="G1135" s="247" t="s">
        <v>1001</v>
      </c>
      <c r="H1135" s="247" t="s">
        <v>457</v>
      </c>
      <c r="I1135" s="247" t="s">
        <v>575</v>
      </c>
      <c r="S1135" s="247"/>
      <c r="T1135" s="249"/>
      <c r="U1135" s="247"/>
      <c r="Y1135" s="189" t="s">
        <v>1201</v>
      </c>
      <c r="Z1135" s="247" t="s">
        <v>1201</v>
      </c>
    </row>
    <row r="1136" spans="1:26" x14ac:dyDescent="0.3">
      <c r="A1136" s="189">
        <v>215689</v>
      </c>
      <c r="B1136" s="247" t="s">
        <v>3238</v>
      </c>
      <c r="C1136" s="247" t="s">
        <v>110</v>
      </c>
      <c r="D1136" s="247" t="s">
        <v>302</v>
      </c>
      <c r="E1136" s="247" t="s">
        <v>446</v>
      </c>
      <c r="F1136" s="248">
        <v>34763</v>
      </c>
      <c r="G1136" s="247" t="s">
        <v>3239</v>
      </c>
      <c r="H1136" s="247" t="s">
        <v>447</v>
      </c>
      <c r="I1136" s="247" t="s">
        <v>575</v>
      </c>
      <c r="S1136" s="247"/>
      <c r="T1136" s="249"/>
      <c r="U1136" s="247"/>
      <c r="Z1136" s="247" t="s">
        <v>1201</v>
      </c>
    </row>
    <row r="1137" spans="1:26" x14ac:dyDescent="0.3">
      <c r="A1137" s="189">
        <v>215690</v>
      </c>
      <c r="B1137" s="247" t="s">
        <v>2651</v>
      </c>
      <c r="C1137" s="247" t="s">
        <v>171</v>
      </c>
      <c r="D1137" s="247" t="s">
        <v>286</v>
      </c>
      <c r="E1137" s="247" t="s">
        <v>446</v>
      </c>
      <c r="F1137" s="248">
        <v>33239</v>
      </c>
      <c r="G1137" s="247" t="s">
        <v>1019</v>
      </c>
      <c r="H1137" s="247" t="s">
        <v>447</v>
      </c>
      <c r="I1137" s="247" t="s">
        <v>575</v>
      </c>
      <c r="S1137" s="247"/>
      <c r="T1137" s="249"/>
      <c r="U1137" s="247"/>
      <c r="Y1137" s="189" t="s">
        <v>1201</v>
      </c>
      <c r="Z1137" s="247" t="s">
        <v>1201</v>
      </c>
    </row>
    <row r="1138" spans="1:26" x14ac:dyDescent="0.3">
      <c r="A1138" s="189">
        <v>215691</v>
      </c>
      <c r="B1138" s="247" t="s">
        <v>1361</v>
      </c>
      <c r="C1138" s="247" t="s">
        <v>1362</v>
      </c>
      <c r="D1138" s="247" t="s">
        <v>3790</v>
      </c>
      <c r="E1138" s="247" t="s">
        <v>446</v>
      </c>
      <c r="F1138" s="248">
        <v>35350</v>
      </c>
      <c r="G1138" s="247" t="s">
        <v>3791</v>
      </c>
      <c r="H1138" s="247" t="s">
        <v>447</v>
      </c>
      <c r="I1138" s="247" t="s">
        <v>575</v>
      </c>
      <c r="S1138" s="247"/>
      <c r="T1138" s="249"/>
      <c r="U1138" s="247"/>
      <c r="Z1138" s="247"/>
    </row>
    <row r="1139" spans="1:26" x14ac:dyDescent="0.3">
      <c r="A1139" s="189">
        <v>215692</v>
      </c>
      <c r="B1139" s="247" t="s">
        <v>2652</v>
      </c>
      <c r="C1139" s="247" t="s">
        <v>75</v>
      </c>
      <c r="D1139" s="247" t="s">
        <v>327</v>
      </c>
      <c r="E1139" s="247" t="s">
        <v>446</v>
      </c>
      <c r="F1139" s="248">
        <v>36281</v>
      </c>
      <c r="G1139" s="247" t="s">
        <v>1112</v>
      </c>
      <c r="H1139" s="247" t="s">
        <v>447</v>
      </c>
      <c r="I1139" s="247" t="s">
        <v>575</v>
      </c>
      <c r="S1139" s="247"/>
      <c r="T1139" s="249"/>
      <c r="U1139" s="247"/>
      <c r="Y1139" s="189" t="s">
        <v>1201</v>
      </c>
      <c r="Z1139" s="247" t="s">
        <v>1201</v>
      </c>
    </row>
    <row r="1140" spans="1:26" x14ac:dyDescent="0.3">
      <c r="A1140" s="189">
        <v>215698</v>
      </c>
      <c r="B1140" s="247" t="s">
        <v>2653</v>
      </c>
      <c r="C1140" s="247" t="s">
        <v>639</v>
      </c>
      <c r="D1140" s="247" t="s">
        <v>312</v>
      </c>
      <c r="E1140" s="247" t="s">
        <v>445</v>
      </c>
      <c r="F1140" s="248">
        <v>35919</v>
      </c>
      <c r="G1140" s="247" t="s">
        <v>439</v>
      </c>
      <c r="H1140" s="247" t="s">
        <v>447</v>
      </c>
      <c r="I1140" s="247" t="s">
        <v>575</v>
      </c>
      <c r="S1140" s="247"/>
      <c r="T1140" s="249"/>
      <c r="U1140" s="247"/>
      <c r="Y1140" s="189" t="s">
        <v>1201</v>
      </c>
      <c r="Z1140" s="247" t="s">
        <v>1201</v>
      </c>
    </row>
    <row r="1141" spans="1:26" x14ac:dyDescent="0.3">
      <c r="A1141" s="189">
        <v>215702</v>
      </c>
      <c r="B1141" s="247" t="s">
        <v>2654</v>
      </c>
      <c r="C1141" s="247" t="s">
        <v>75</v>
      </c>
      <c r="D1141" s="247" t="s">
        <v>484</v>
      </c>
      <c r="E1141" s="247" t="s">
        <v>446</v>
      </c>
      <c r="F1141" s="248">
        <v>35534</v>
      </c>
      <c r="G1141" s="247" t="s">
        <v>422</v>
      </c>
      <c r="H1141" s="247" t="s">
        <v>447</v>
      </c>
      <c r="I1141" s="247" t="s">
        <v>575</v>
      </c>
      <c r="S1141" s="247"/>
      <c r="T1141" s="249"/>
      <c r="U1141" s="247"/>
      <c r="Y1141" s="189" t="s">
        <v>1201</v>
      </c>
      <c r="Z1141" s="247" t="s">
        <v>1201</v>
      </c>
    </row>
    <row r="1142" spans="1:26" x14ac:dyDescent="0.3">
      <c r="A1142" s="189">
        <v>215703</v>
      </c>
      <c r="B1142" s="247" t="s">
        <v>1363</v>
      </c>
      <c r="C1142" s="247" t="s">
        <v>3792</v>
      </c>
      <c r="D1142" s="247" t="s">
        <v>3793</v>
      </c>
      <c r="E1142" s="247" t="s">
        <v>446</v>
      </c>
      <c r="F1142" s="248">
        <v>36380</v>
      </c>
      <c r="G1142" s="247" t="s">
        <v>3662</v>
      </c>
      <c r="H1142" s="247" t="s">
        <v>447</v>
      </c>
      <c r="I1142" s="247" t="s">
        <v>575</v>
      </c>
      <c r="S1142" s="247"/>
      <c r="T1142" s="249"/>
      <c r="U1142" s="247"/>
      <c r="Z1142" s="247"/>
    </row>
    <row r="1143" spans="1:26" x14ac:dyDescent="0.3">
      <c r="A1143" s="189">
        <v>215704</v>
      </c>
      <c r="B1143" s="247" t="s">
        <v>2655</v>
      </c>
      <c r="C1143" s="247" t="s">
        <v>120</v>
      </c>
      <c r="D1143" s="247" t="s">
        <v>2656</v>
      </c>
      <c r="E1143" s="247" t="s">
        <v>445</v>
      </c>
      <c r="F1143" s="248">
        <v>36548</v>
      </c>
      <c r="G1143" s="247" t="s">
        <v>976</v>
      </c>
      <c r="H1143" s="247" t="s">
        <v>447</v>
      </c>
      <c r="I1143" s="247" t="s">
        <v>575</v>
      </c>
      <c r="S1143" s="247"/>
      <c r="T1143" s="249"/>
      <c r="U1143" s="247"/>
      <c r="Y1143" s="189" t="s">
        <v>1201</v>
      </c>
      <c r="Z1143" s="247" t="s">
        <v>1201</v>
      </c>
    </row>
    <row r="1144" spans="1:26" x14ac:dyDescent="0.3">
      <c r="A1144" s="189">
        <v>215706</v>
      </c>
      <c r="B1144" s="247" t="s">
        <v>2657</v>
      </c>
      <c r="C1144" s="247" t="s">
        <v>104</v>
      </c>
      <c r="D1144" s="247" t="s">
        <v>494</v>
      </c>
      <c r="E1144" s="247" t="s">
        <v>445</v>
      </c>
      <c r="F1144" s="248">
        <v>36005</v>
      </c>
      <c r="G1144" s="247" t="s">
        <v>1113</v>
      </c>
      <c r="H1144" s="247" t="s">
        <v>447</v>
      </c>
      <c r="I1144" s="247" t="s">
        <v>575</v>
      </c>
      <c r="S1144" s="247"/>
      <c r="T1144" s="249"/>
      <c r="U1144" s="247"/>
      <c r="Y1144" s="189" t="s">
        <v>1201</v>
      </c>
      <c r="Z1144" s="247" t="s">
        <v>1201</v>
      </c>
    </row>
    <row r="1145" spans="1:26" x14ac:dyDescent="0.3">
      <c r="A1145" s="189">
        <v>215708</v>
      </c>
      <c r="B1145" s="247" t="s">
        <v>2658</v>
      </c>
      <c r="C1145" s="247" t="s">
        <v>200</v>
      </c>
      <c r="D1145" s="247" t="s">
        <v>705</v>
      </c>
      <c r="E1145" s="247" t="s">
        <v>446</v>
      </c>
      <c r="F1145" s="248">
        <v>32509</v>
      </c>
      <c r="G1145" s="247" t="s">
        <v>422</v>
      </c>
      <c r="H1145" s="247" t="s">
        <v>447</v>
      </c>
      <c r="I1145" s="247" t="s">
        <v>575</v>
      </c>
      <c r="S1145" s="247"/>
      <c r="T1145" s="249"/>
      <c r="U1145" s="247"/>
      <c r="Y1145" s="189" t="s">
        <v>1201</v>
      </c>
      <c r="Z1145" s="247" t="s">
        <v>1201</v>
      </c>
    </row>
    <row r="1146" spans="1:26" x14ac:dyDescent="0.3">
      <c r="A1146" s="189">
        <v>215710</v>
      </c>
      <c r="B1146" s="247" t="s">
        <v>2659</v>
      </c>
      <c r="C1146" s="247" t="s">
        <v>640</v>
      </c>
      <c r="D1146" s="247" t="s">
        <v>271</v>
      </c>
      <c r="E1146" s="247" t="s">
        <v>446</v>
      </c>
      <c r="F1146" s="248">
        <v>34817</v>
      </c>
      <c r="G1146" s="247" t="s">
        <v>439</v>
      </c>
      <c r="H1146" s="247" t="s">
        <v>447</v>
      </c>
      <c r="I1146" s="247" t="s">
        <v>575</v>
      </c>
      <c r="S1146" s="247"/>
      <c r="T1146" s="249"/>
      <c r="U1146" s="247"/>
      <c r="Y1146" s="189" t="s">
        <v>1201</v>
      </c>
      <c r="Z1146" s="247" t="s">
        <v>1201</v>
      </c>
    </row>
    <row r="1147" spans="1:26" x14ac:dyDescent="0.3">
      <c r="A1147" s="189">
        <v>215711</v>
      </c>
      <c r="B1147" s="247" t="s">
        <v>2660</v>
      </c>
      <c r="C1147" s="247" t="s">
        <v>71</v>
      </c>
      <c r="D1147" s="247" t="s">
        <v>220</v>
      </c>
      <c r="E1147" s="247" t="s">
        <v>446</v>
      </c>
      <c r="F1147" s="248">
        <v>34913</v>
      </c>
      <c r="G1147" s="247" t="s">
        <v>1104</v>
      </c>
      <c r="H1147" s="247" t="s">
        <v>447</v>
      </c>
      <c r="I1147" s="247" t="s">
        <v>575</v>
      </c>
      <c r="S1147" s="247"/>
      <c r="T1147" s="249"/>
      <c r="U1147" s="247"/>
      <c r="Y1147" s="189" t="s">
        <v>1201</v>
      </c>
      <c r="Z1147" s="247" t="s">
        <v>1201</v>
      </c>
    </row>
    <row r="1148" spans="1:26" x14ac:dyDescent="0.3">
      <c r="A1148" s="189">
        <v>215712</v>
      </c>
      <c r="B1148" s="247" t="s">
        <v>2661</v>
      </c>
      <c r="C1148" s="247" t="s">
        <v>139</v>
      </c>
      <c r="D1148" s="247" t="s">
        <v>2662</v>
      </c>
      <c r="E1148" s="247" t="s">
        <v>446</v>
      </c>
      <c r="F1148" s="248">
        <v>35824</v>
      </c>
      <c r="G1148" s="247" t="s">
        <v>451</v>
      </c>
      <c r="H1148" s="247" t="s">
        <v>447</v>
      </c>
      <c r="I1148" s="247" t="s">
        <v>575</v>
      </c>
      <c r="S1148" s="247"/>
      <c r="T1148" s="249"/>
      <c r="U1148" s="247"/>
      <c r="Y1148" s="189" t="s">
        <v>1201</v>
      </c>
      <c r="Z1148" s="247" t="s">
        <v>1201</v>
      </c>
    </row>
    <row r="1149" spans="1:26" x14ac:dyDescent="0.3">
      <c r="A1149" s="189">
        <v>215714</v>
      </c>
      <c r="B1149" s="247" t="s">
        <v>3794</v>
      </c>
      <c r="C1149" s="247" t="s">
        <v>3795</v>
      </c>
      <c r="D1149" s="247" t="s">
        <v>3796</v>
      </c>
      <c r="E1149" s="247" t="s">
        <v>446</v>
      </c>
      <c r="F1149" s="248">
        <v>35750</v>
      </c>
      <c r="G1149" s="247" t="s">
        <v>422</v>
      </c>
      <c r="H1149" s="247" t="s">
        <v>447</v>
      </c>
      <c r="I1149" s="247" t="s">
        <v>575</v>
      </c>
      <c r="S1149" s="247"/>
      <c r="T1149" s="249"/>
      <c r="U1149" s="247"/>
      <c r="Z1149" s="247"/>
    </row>
    <row r="1150" spans="1:26" x14ac:dyDescent="0.3">
      <c r="A1150" s="189">
        <v>215718</v>
      </c>
      <c r="B1150" s="247" t="s">
        <v>2663</v>
      </c>
      <c r="C1150" s="247" t="s">
        <v>512</v>
      </c>
      <c r="D1150" s="247" t="s">
        <v>271</v>
      </c>
      <c r="E1150" s="247" t="s">
        <v>445</v>
      </c>
      <c r="F1150" s="248">
        <v>36526</v>
      </c>
      <c r="G1150" s="247" t="s">
        <v>422</v>
      </c>
      <c r="H1150" s="247" t="s">
        <v>447</v>
      </c>
      <c r="I1150" s="247" t="s">
        <v>575</v>
      </c>
      <c r="S1150" s="247"/>
      <c r="T1150" s="249"/>
      <c r="U1150" s="247"/>
      <c r="Y1150" s="189" t="s">
        <v>1201</v>
      </c>
      <c r="Z1150" s="247" t="s">
        <v>1201</v>
      </c>
    </row>
    <row r="1151" spans="1:26" x14ac:dyDescent="0.3">
      <c r="A1151" s="189">
        <v>215719</v>
      </c>
      <c r="B1151" s="247" t="s">
        <v>1364</v>
      </c>
      <c r="C1151" s="247" t="s">
        <v>658</v>
      </c>
      <c r="D1151" s="247" t="s">
        <v>3797</v>
      </c>
      <c r="E1151" s="247" t="s">
        <v>445</v>
      </c>
      <c r="F1151" s="248">
        <v>35540</v>
      </c>
      <c r="G1151" s="247" t="s">
        <v>3714</v>
      </c>
      <c r="H1151" s="247" t="s">
        <v>447</v>
      </c>
      <c r="I1151" s="247" t="s">
        <v>575</v>
      </c>
      <c r="S1151" s="247"/>
      <c r="T1151" s="249"/>
      <c r="U1151" s="247"/>
      <c r="Z1151" s="247"/>
    </row>
    <row r="1152" spans="1:26" x14ac:dyDescent="0.3">
      <c r="A1152" s="189">
        <v>215722</v>
      </c>
      <c r="B1152" s="247" t="s">
        <v>2664</v>
      </c>
      <c r="C1152" s="247" t="s">
        <v>1248</v>
      </c>
      <c r="D1152" s="247" t="s">
        <v>516</v>
      </c>
      <c r="E1152" s="247" t="s">
        <v>446</v>
      </c>
      <c r="F1152" s="248">
        <v>34150</v>
      </c>
      <c r="G1152" s="247" t="s">
        <v>422</v>
      </c>
      <c r="H1152" s="247" t="s">
        <v>447</v>
      </c>
      <c r="I1152" s="247" t="s">
        <v>575</v>
      </c>
      <c r="S1152" s="247"/>
      <c r="T1152" s="249"/>
      <c r="U1152" s="247"/>
      <c r="Y1152" s="189" t="s">
        <v>1201</v>
      </c>
      <c r="Z1152" s="247" t="s">
        <v>1201</v>
      </c>
    </row>
    <row r="1153" spans="1:26" x14ac:dyDescent="0.3">
      <c r="A1153" s="189">
        <v>215723</v>
      </c>
      <c r="B1153" s="247" t="s">
        <v>1365</v>
      </c>
      <c r="C1153" s="247" t="s">
        <v>544</v>
      </c>
      <c r="D1153" s="247" t="s">
        <v>3742</v>
      </c>
      <c r="E1153" s="247" t="s">
        <v>446</v>
      </c>
      <c r="F1153" s="248">
        <v>32528</v>
      </c>
      <c r="G1153" s="247" t="s">
        <v>3743</v>
      </c>
      <c r="H1153" s="247" t="s">
        <v>447</v>
      </c>
      <c r="I1153" s="247" t="s">
        <v>575</v>
      </c>
      <c r="S1153" s="247"/>
      <c r="T1153" s="249"/>
      <c r="U1153" s="247"/>
      <c r="Z1153" s="247"/>
    </row>
    <row r="1154" spans="1:26" x14ac:dyDescent="0.3">
      <c r="A1154" s="189">
        <v>215724</v>
      </c>
      <c r="B1154" s="247" t="s">
        <v>2665</v>
      </c>
      <c r="C1154" s="247" t="s">
        <v>2666</v>
      </c>
      <c r="D1154" s="247" t="s">
        <v>271</v>
      </c>
      <c r="E1154" s="247" t="s">
        <v>446</v>
      </c>
      <c r="F1154" s="248">
        <v>35200</v>
      </c>
      <c r="G1154" s="247" t="s">
        <v>674</v>
      </c>
      <c r="H1154" s="247" t="s">
        <v>1178</v>
      </c>
      <c r="I1154" s="247" t="s">
        <v>575</v>
      </c>
      <c r="S1154" s="247"/>
      <c r="T1154" s="249"/>
      <c r="U1154" s="247"/>
      <c r="Y1154" s="189" t="s">
        <v>1201</v>
      </c>
      <c r="Z1154" s="247" t="s">
        <v>1201</v>
      </c>
    </row>
    <row r="1155" spans="1:26" x14ac:dyDescent="0.3">
      <c r="A1155" s="189">
        <v>215725</v>
      </c>
      <c r="B1155" s="247" t="s">
        <v>2667</v>
      </c>
      <c r="C1155" s="247" t="s">
        <v>802</v>
      </c>
      <c r="D1155" s="247" t="s">
        <v>2668</v>
      </c>
      <c r="E1155" s="247" t="s">
        <v>446</v>
      </c>
      <c r="F1155" s="248">
        <v>34505</v>
      </c>
      <c r="G1155" s="247" t="s">
        <v>2669</v>
      </c>
      <c r="H1155" s="247" t="s">
        <v>447</v>
      </c>
      <c r="I1155" s="247" t="s">
        <v>575</v>
      </c>
      <c r="S1155" s="247"/>
      <c r="T1155" s="249"/>
      <c r="U1155" s="247"/>
      <c r="Y1155" s="189" t="s">
        <v>1201</v>
      </c>
      <c r="Z1155" s="247" t="s">
        <v>1201</v>
      </c>
    </row>
    <row r="1156" spans="1:26" x14ac:dyDescent="0.3">
      <c r="A1156" s="189">
        <v>215726</v>
      </c>
      <c r="B1156" s="247" t="s">
        <v>2670</v>
      </c>
      <c r="C1156" s="247" t="s">
        <v>189</v>
      </c>
      <c r="D1156" s="247" t="s">
        <v>287</v>
      </c>
      <c r="E1156" s="247" t="s">
        <v>446</v>
      </c>
      <c r="F1156" s="248">
        <v>34719</v>
      </c>
      <c r="G1156" s="247" t="s">
        <v>443</v>
      </c>
      <c r="H1156" s="247" t="s">
        <v>447</v>
      </c>
      <c r="I1156" s="247" t="s">
        <v>575</v>
      </c>
      <c r="S1156" s="247"/>
      <c r="T1156" s="249"/>
      <c r="U1156" s="247"/>
      <c r="Y1156" s="189" t="s">
        <v>1201</v>
      </c>
      <c r="Z1156" s="247" t="s">
        <v>1201</v>
      </c>
    </row>
    <row r="1157" spans="1:26" x14ac:dyDescent="0.3">
      <c r="A1157" s="189">
        <v>215727</v>
      </c>
      <c r="B1157" s="247" t="s">
        <v>2671</v>
      </c>
      <c r="C1157" s="247" t="s">
        <v>766</v>
      </c>
      <c r="D1157" s="247" t="s">
        <v>328</v>
      </c>
      <c r="E1157" s="247" t="s">
        <v>446</v>
      </c>
      <c r="F1157" s="248">
        <v>34018</v>
      </c>
      <c r="G1157" s="247" t="s">
        <v>1032</v>
      </c>
      <c r="H1157" s="247" t="s">
        <v>447</v>
      </c>
      <c r="I1157" s="247" t="s">
        <v>575</v>
      </c>
      <c r="S1157" s="247"/>
      <c r="T1157" s="249"/>
      <c r="U1157" s="247"/>
      <c r="Y1157" s="189" t="s">
        <v>1201</v>
      </c>
      <c r="Z1157" s="247" t="s">
        <v>1201</v>
      </c>
    </row>
    <row r="1158" spans="1:26" x14ac:dyDescent="0.3">
      <c r="A1158" s="189">
        <v>215728</v>
      </c>
      <c r="B1158" s="247" t="s">
        <v>1366</v>
      </c>
      <c r="C1158" s="247" t="s">
        <v>154</v>
      </c>
      <c r="D1158" s="247" t="s">
        <v>3798</v>
      </c>
      <c r="E1158" s="247" t="s">
        <v>446</v>
      </c>
      <c r="F1158" s="248">
        <v>34500</v>
      </c>
      <c r="G1158" s="247" t="s">
        <v>3726</v>
      </c>
      <c r="H1158" s="247" t="s">
        <v>447</v>
      </c>
      <c r="I1158" s="247" t="s">
        <v>575</v>
      </c>
      <c r="S1158" s="247"/>
      <c r="T1158" s="249"/>
      <c r="U1158" s="247"/>
      <c r="Z1158" s="247"/>
    </row>
    <row r="1159" spans="1:26" x14ac:dyDescent="0.3">
      <c r="A1159" s="189">
        <v>215729</v>
      </c>
      <c r="B1159" s="247" t="s">
        <v>1367</v>
      </c>
      <c r="C1159" s="247" t="s">
        <v>221</v>
      </c>
      <c r="D1159" s="247" t="s">
        <v>523</v>
      </c>
      <c r="E1159" s="247" t="s">
        <v>446</v>
      </c>
      <c r="F1159" s="248">
        <v>33803</v>
      </c>
      <c r="G1159" s="247" t="s">
        <v>1368</v>
      </c>
      <c r="H1159" s="247" t="s">
        <v>447</v>
      </c>
      <c r="I1159" s="247" t="s">
        <v>575</v>
      </c>
      <c r="S1159" s="247"/>
      <c r="T1159" s="249"/>
      <c r="U1159" s="247"/>
      <c r="Z1159" s="247"/>
    </row>
    <row r="1160" spans="1:26" x14ac:dyDescent="0.3">
      <c r="A1160" s="189">
        <v>215733</v>
      </c>
      <c r="B1160" s="247" t="s">
        <v>1369</v>
      </c>
      <c r="C1160" s="247" t="s">
        <v>157</v>
      </c>
      <c r="D1160" s="247" t="s">
        <v>3799</v>
      </c>
      <c r="E1160" s="247" t="s">
        <v>446</v>
      </c>
      <c r="F1160" s="248">
        <v>35983</v>
      </c>
      <c r="G1160" s="247" t="s">
        <v>3662</v>
      </c>
      <c r="H1160" s="247" t="s">
        <v>447</v>
      </c>
      <c r="I1160" s="247" t="s">
        <v>575</v>
      </c>
      <c r="S1160" s="247"/>
      <c r="T1160" s="249"/>
      <c r="U1160" s="247"/>
      <c r="Z1160" s="247"/>
    </row>
    <row r="1161" spans="1:26" x14ac:dyDescent="0.3">
      <c r="A1161" s="189">
        <v>215734</v>
      </c>
      <c r="B1161" s="247" t="s">
        <v>2672</v>
      </c>
      <c r="C1161" s="247" t="s">
        <v>837</v>
      </c>
      <c r="D1161" s="247" t="s">
        <v>272</v>
      </c>
      <c r="E1161" s="247" t="s">
        <v>446</v>
      </c>
      <c r="F1161" s="248">
        <v>33465</v>
      </c>
      <c r="G1161" s="247" t="s">
        <v>422</v>
      </c>
      <c r="H1161" s="247" t="s">
        <v>447</v>
      </c>
      <c r="I1161" s="247" t="s">
        <v>575</v>
      </c>
      <c r="S1161" s="247"/>
      <c r="T1161" s="249"/>
      <c r="U1161" s="247"/>
      <c r="Y1161" s="189" t="s">
        <v>1201</v>
      </c>
      <c r="Z1161" s="247" t="s">
        <v>1201</v>
      </c>
    </row>
    <row r="1162" spans="1:26" x14ac:dyDescent="0.3">
      <c r="A1162" s="189">
        <v>215738</v>
      </c>
      <c r="B1162" s="247" t="s">
        <v>2673</v>
      </c>
      <c r="C1162" s="247" t="s">
        <v>641</v>
      </c>
      <c r="D1162" s="247" t="s">
        <v>642</v>
      </c>
      <c r="E1162" s="247" t="s">
        <v>446</v>
      </c>
      <c r="F1162" s="248">
        <v>35916</v>
      </c>
      <c r="G1162" s="247" t="s">
        <v>439</v>
      </c>
      <c r="H1162" s="247" t="s">
        <v>447</v>
      </c>
      <c r="I1162" s="247" t="s">
        <v>575</v>
      </c>
      <c r="S1162" s="247"/>
      <c r="T1162" s="249"/>
      <c r="U1162" s="247"/>
      <c r="Y1162" s="189" t="s">
        <v>1201</v>
      </c>
      <c r="Z1162" s="247" t="s">
        <v>1201</v>
      </c>
    </row>
    <row r="1163" spans="1:26" x14ac:dyDescent="0.3">
      <c r="A1163" s="189">
        <v>215739</v>
      </c>
      <c r="B1163" s="247" t="s">
        <v>767</v>
      </c>
      <c r="C1163" s="247" t="s">
        <v>71</v>
      </c>
      <c r="D1163" s="247" t="s">
        <v>306</v>
      </c>
      <c r="E1163" s="247" t="s">
        <v>446</v>
      </c>
      <c r="F1163" s="248">
        <v>34871</v>
      </c>
      <c r="G1163" s="247" t="s">
        <v>984</v>
      </c>
      <c r="H1163" s="247" t="s">
        <v>447</v>
      </c>
      <c r="I1163" s="247" t="s">
        <v>575</v>
      </c>
      <c r="S1163" s="247"/>
      <c r="T1163" s="249"/>
      <c r="U1163" s="247"/>
      <c r="Y1163" s="189" t="s">
        <v>1201</v>
      </c>
      <c r="Z1163" s="247" t="s">
        <v>1201</v>
      </c>
    </row>
    <row r="1164" spans="1:26" x14ac:dyDescent="0.3">
      <c r="A1164" s="189">
        <v>215742</v>
      </c>
      <c r="B1164" s="247" t="s">
        <v>2674</v>
      </c>
      <c r="C1164" s="247" t="s">
        <v>707</v>
      </c>
      <c r="D1164" s="247" t="s">
        <v>2675</v>
      </c>
      <c r="E1164" s="247" t="s">
        <v>446</v>
      </c>
      <c r="F1164" s="248">
        <v>36430</v>
      </c>
      <c r="G1164" s="247" t="s">
        <v>422</v>
      </c>
      <c r="H1164" s="247" t="s">
        <v>447</v>
      </c>
      <c r="I1164" s="247" t="s">
        <v>575</v>
      </c>
      <c r="S1164" s="247"/>
      <c r="T1164" s="249"/>
      <c r="U1164" s="247"/>
      <c r="Y1164" s="189" t="s">
        <v>1201</v>
      </c>
      <c r="Z1164" s="247" t="s">
        <v>1201</v>
      </c>
    </row>
    <row r="1165" spans="1:26" x14ac:dyDescent="0.3">
      <c r="A1165" s="189">
        <v>215744</v>
      </c>
      <c r="B1165" s="247" t="s">
        <v>1370</v>
      </c>
      <c r="C1165" s="247" t="s">
        <v>350</v>
      </c>
      <c r="D1165" s="247" t="s">
        <v>3800</v>
      </c>
      <c r="E1165" s="247" t="s">
        <v>446</v>
      </c>
      <c r="F1165" s="248">
        <v>36161</v>
      </c>
      <c r="G1165" s="247" t="s">
        <v>3801</v>
      </c>
      <c r="H1165" s="247" t="s">
        <v>447</v>
      </c>
      <c r="I1165" s="247" t="s">
        <v>575</v>
      </c>
      <c r="S1165" s="247"/>
      <c r="T1165" s="249"/>
      <c r="U1165" s="247"/>
      <c r="Z1165" s="247"/>
    </row>
    <row r="1166" spans="1:26" x14ac:dyDescent="0.3">
      <c r="A1166" s="189">
        <v>215746</v>
      </c>
      <c r="B1166" s="247" t="s">
        <v>3240</v>
      </c>
      <c r="C1166" s="247" t="s">
        <v>89</v>
      </c>
      <c r="D1166" s="247" t="s">
        <v>283</v>
      </c>
      <c r="E1166" s="247" t="s">
        <v>446</v>
      </c>
      <c r="F1166" s="248">
        <v>36161</v>
      </c>
      <c r="G1166" s="247" t="s">
        <v>2135</v>
      </c>
      <c r="H1166" s="247" t="s">
        <v>447</v>
      </c>
      <c r="I1166" s="247" t="s">
        <v>575</v>
      </c>
      <c r="S1166" s="247"/>
      <c r="T1166" s="249"/>
      <c r="U1166" s="247"/>
      <c r="Z1166" s="247" t="s">
        <v>1201</v>
      </c>
    </row>
    <row r="1167" spans="1:26" x14ac:dyDescent="0.3">
      <c r="A1167" s="189">
        <v>215748</v>
      </c>
      <c r="B1167" s="247" t="s">
        <v>2676</v>
      </c>
      <c r="C1167" s="247" t="s">
        <v>510</v>
      </c>
      <c r="D1167" s="247" t="s">
        <v>2677</v>
      </c>
      <c r="E1167" s="247" t="s">
        <v>446</v>
      </c>
      <c r="F1167" s="248">
        <v>35068</v>
      </c>
      <c r="G1167" s="247" t="s">
        <v>422</v>
      </c>
      <c r="H1167" s="247" t="s">
        <v>447</v>
      </c>
      <c r="I1167" s="247" t="s">
        <v>575</v>
      </c>
      <c r="S1167" s="247"/>
      <c r="T1167" s="249"/>
      <c r="U1167" s="247"/>
      <c r="Y1167" s="189" t="s">
        <v>1201</v>
      </c>
      <c r="Z1167" s="247" t="s">
        <v>1201</v>
      </c>
    </row>
    <row r="1168" spans="1:26" x14ac:dyDescent="0.3">
      <c r="A1168" s="189">
        <v>215750</v>
      </c>
      <c r="B1168" s="247" t="s">
        <v>3241</v>
      </c>
      <c r="C1168" s="247" t="s">
        <v>75</v>
      </c>
      <c r="D1168" s="247" t="s">
        <v>266</v>
      </c>
      <c r="E1168" s="247" t="s">
        <v>446</v>
      </c>
      <c r="F1168" s="248">
        <v>35221</v>
      </c>
      <c r="G1168" s="247" t="s">
        <v>994</v>
      </c>
      <c r="H1168" s="247" t="s">
        <v>447</v>
      </c>
      <c r="I1168" s="247" t="s">
        <v>575</v>
      </c>
      <c r="S1168" s="247"/>
      <c r="T1168" s="249"/>
      <c r="U1168" s="247"/>
      <c r="Z1168" s="247" t="s">
        <v>1201</v>
      </c>
    </row>
    <row r="1169" spans="1:26" x14ac:dyDescent="0.3">
      <c r="A1169" s="189">
        <v>215751</v>
      </c>
      <c r="B1169" s="247" t="s">
        <v>2678</v>
      </c>
      <c r="C1169" s="247" t="s">
        <v>449</v>
      </c>
      <c r="D1169" s="247" t="s">
        <v>558</v>
      </c>
      <c r="E1169" s="247" t="s">
        <v>446</v>
      </c>
      <c r="F1169" s="248">
        <v>36546</v>
      </c>
      <c r="G1169" s="247" t="s">
        <v>422</v>
      </c>
      <c r="H1169" s="247" t="s">
        <v>447</v>
      </c>
      <c r="I1169" s="247" t="s">
        <v>575</v>
      </c>
      <c r="S1169" s="247"/>
      <c r="T1169" s="249"/>
      <c r="U1169" s="247"/>
      <c r="Y1169" s="189" t="s">
        <v>1201</v>
      </c>
      <c r="Z1169" s="247" t="s">
        <v>1201</v>
      </c>
    </row>
    <row r="1170" spans="1:26" x14ac:dyDescent="0.3">
      <c r="A1170" s="189">
        <v>215752</v>
      </c>
      <c r="B1170" s="247" t="s">
        <v>2679</v>
      </c>
      <c r="C1170" s="247" t="s">
        <v>144</v>
      </c>
      <c r="D1170" s="247" t="s">
        <v>545</v>
      </c>
      <c r="E1170" s="247" t="s">
        <v>446</v>
      </c>
      <c r="F1170" s="248">
        <v>35612</v>
      </c>
      <c r="G1170" s="247" t="s">
        <v>422</v>
      </c>
      <c r="H1170" s="247" t="s">
        <v>447</v>
      </c>
      <c r="I1170" s="247" t="s">
        <v>575</v>
      </c>
      <c r="S1170" s="247"/>
      <c r="T1170" s="249"/>
      <c r="U1170" s="247"/>
      <c r="Y1170" s="189" t="s">
        <v>1201</v>
      </c>
      <c r="Z1170" s="247" t="s">
        <v>1201</v>
      </c>
    </row>
    <row r="1171" spans="1:26" x14ac:dyDescent="0.3">
      <c r="A1171" s="189">
        <v>215754</v>
      </c>
      <c r="B1171" s="247" t="s">
        <v>2680</v>
      </c>
      <c r="C1171" s="247" t="s">
        <v>637</v>
      </c>
      <c r="D1171" s="247" t="s">
        <v>373</v>
      </c>
      <c r="E1171" s="247" t="s">
        <v>446</v>
      </c>
      <c r="F1171" s="248">
        <v>33944</v>
      </c>
      <c r="G1171" s="247" t="s">
        <v>422</v>
      </c>
      <c r="H1171" s="247" t="s">
        <v>447</v>
      </c>
      <c r="I1171" s="247" t="s">
        <v>575</v>
      </c>
      <c r="S1171" s="247"/>
      <c r="T1171" s="249"/>
      <c r="U1171" s="247"/>
      <c r="Y1171" s="189" t="s">
        <v>1201</v>
      </c>
      <c r="Z1171" s="247" t="s">
        <v>1201</v>
      </c>
    </row>
    <row r="1172" spans="1:26" x14ac:dyDescent="0.3">
      <c r="A1172" s="189">
        <v>215755</v>
      </c>
      <c r="B1172" s="247" t="s">
        <v>3242</v>
      </c>
      <c r="C1172" s="247" t="s">
        <v>184</v>
      </c>
      <c r="D1172" s="247" t="s">
        <v>334</v>
      </c>
      <c r="E1172" s="247" t="s">
        <v>446</v>
      </c>
      <c r="F1172" s="248">
        <v>36299</v>
      </c>
      <c r="G1172" s="247" t="s">
        <v>975</v>
      </c>
      <c r="H1172" s="247" t="s">
        <v>447</v>
      </c>
      <c r="I1172" s="247" t="s">
        <v>575</v>
      </c>
      <c r="S1172" s="247"/>
      <c r="T1172" s="249"/>
      <c r="U1172" s="247"/>
      <c r="Z1172" s="247" t="s">
        <v>1201</v>
      </c>
    </row>
    <row r="1173" spans="1:26" x14ac:dyDescent="0.3">
      <c r="A1173" s="189">
        <v>215756</v>
      </c>
      <c r="B1173" s="247" t="s">
        <v>2681</v>
      </c>
      <c r="C1173" s="247" t="s">
        <v>132</v>
      </c>
      <c r="D1173" s="247" t="s">
        <v>643</v>
      </c>
      <c r="E1173" s="247" t="s">
        <v>446</v>
      </c>
      <c r="F1173" s="248">
        <v>33614</v>
      </c>
      <c r="G1173" s="247" t="s">
        <v>422</v>
      </c>
      <c r="H1173" s="247" t="s">
        <v>447</v>
      </c>
      <c r="I1173" s="247" t="s">
        <v>575</v>
      </c>
      <c r="S1173" s="247"/>
      <c r="T1173" s="249"/>
      <c r="U1173" s="247"/>
      <c r="Y1173" s="189" t="s">
        <v>1201</v>
      </c>
      <c r="Z1173" s="247" t="s">
        <v>1201</v>
      </c>
    </row>
    <row r="1174" spans="1:26" x14ac:dyDescent="0.3">
      <c r="A1174" s="189">
        <v>215757</v>
      </c>
      <c r="B1174" s="247" t="s">
        <v>1372</v>
      </c>
      <c r="C1174" s="247" t="s">
        <v>148</v>
      </c>
      <c r="D1174" s="247" t="s">
        <v>3802</v>
      </c>
      <c r="E1174" s="247" t="s">
        <v>446</v>
      </c>
      <c r="F1174" s="248">
        <v>36491</v>
      </c>
      <c r="G1174" s="247" t="s">
        <v>3803</v>
      </c>
      <c r="H1174" s="247" t="s">
        <v>447</v>
      </c>
      <c r="I1174" s="247" t="s">
        <v>575</v>
      </c>
      <c r="S1174" s="247"/>
      <c r="T1174" s="249"/>
      <c r="U1174" s="247"/>
      <c r="Z1174" s="247"/>
    </row>
    <row r="1175" spans="1:26" x14ac:dyDescent="0.3">
      <c r="A1175" s="189">
        <v>215761</v>
      </c>
      <c r="B1175" s="247" t="s">
        <v>3243</v>
      </c>
      <c r="C1175" s="247" t="s">
        <v>517</v>
      </c>
      <c r="D1175" s="247" t="s">
        <v>624</v>
      </c>
      <c r="E1175" s="247" t="s">
        <v>446</v>
      </c>
      <c r="F1175" s="248">
        <v>33976</v>
      </c>
      <c r="G1175" s="247" t="s">
        <v>432</v>
      </c>
      <c r="H1175" s="247" t="s">
        <v>447</v>
      </c>
      <c r="I1175" s="247" t="s">
        <v>575</v>
      </c>
      <c r="S1175" s="247"/>
      <c r="T1175" s="249"/>
      <c r="U1175" s="247"/>
      <c r="Z1175" s="247" t="s">
        <v>1201</v>
      </c>
    </row>
    <row r="1176" spans="1:26" x14ac:dyDescent="0.3">
      <c r="A1176" s="189">
        <v>215762</v>
      </c>
      <c r="B1176" s="247" t="s">
        <v>1373</v>
      </c>
      <c r="C1176" s="247" t="s">
        <v>139</v>
      </c>
      <c r="D1176" s="247" t="s">
        <v>3804</v>
      </c>
      <c r="E1176" s="247" t="s">
        <v>446</v>
      </c>
      <c r="F1176" s="248">
        <v>35933</v>
      </c>
      <c r="G1176" s="247" t="s">
        <v>3801</v>
      </c>
      <c r="H1176" s="247" t="s">
        <v>447</v>
      </c>
      <c r="I1176" s="247" t="s">
        <v>575</v>
      </c>
      <c r="S1176" s="247"/>
      <c r="T1176" s="249"/>
      <c r="U1176" s="247"/>
      <c r="Z1176" s="247"/>
    </row>
    <row r="1177" spans="1:26" x14ac:dyDescent="0.3">
      <c r="A1177" s="189">
        <v>215766</v>
      </c>
      <c r="B1177" s="247" t="s">
        <v>1374</v>
      </c>
      <c r="C1177" s="247" t="s">
        <v>519</v>
      </c>
      <c r="D1177" s="247" t="s">
        <v>3805</v>
      </c>
      <c r="E1177" s="247" t="s">
        <v>446</v>
      </c>
      <c r="F1177" s="248">
        <v>31784</v>
      </c>
      <c r="G1177" s="247" t="s">
        <v>3806</v>
      </c>
      <c r="H1177" s="247" t="s">
        <v>447</v>
      </c>
      <c r="I1177" s="247" t="s">
        <v>575</v>
      </c>
      <c r="S1177" s="247"/>
      <c r="T1177" s="249"/>
      <c r="U1177" s="247"/>
      <c r="Z1177" s="247"/>
    </row>
    <row r="1178" spans="1:26" x14ac:dyDescent="0.3">
      <c r="A1178" s="189">
        <v>215767</v>
      </c>
      <c r="B1178" s="247" t="s">
        <v>2682</v>
      </c>
      <c r="C1178" s="247" t="s">
        <v>131</v>
      </c>
      <c r="D1178" s="247" t="s">
        <v>334</v>
      </c>
      <c r="E1178" s="247" t="s">
        <v>446</v>
      </c>
      <c r="F1178" s="248">
        <v>34798</v>
      </c>
      <c r="G1178" s="247" t="s">
        <v>422</v>
      </c>
      <c r="H1178" s="247" t="s">
        <v>447</v>
      </c>
      <c r="I1178" s="247" t="s">
        <v>575</v>
      </c>
      <c r="S1178" s="247"/>
      <c r="T1178" s="249"/>
      <c r="U1178" s="247"/>
      <c r="Y1178" s="189" t="s">
        <v>1201</v>
      </c>
      <c r="Z1178" s="247" t="s">
        <v>1201</v>
      </c>
    </row>
    <row r="1179" spans="1:26" x14ac:dyDescent="0.3">
      <c r="A1179" s="189">
        <v>215771</v>
      </c>
      <c r="B1179" s="247" t="s">
        <v>3244</v>
      </c>
      <c r="C1179" s="247" t="s">
        <v>85</v>
      </c>
      <c r="D1179" s="247" t="s">
        <v>307</v>
      </c>
      <c r="E1179" s="247" t="s">
        <v>446</v>
      </c>
      <c r="F1179" s="248">
        <v>34125</v>
      </c>
      <c r="G1179" s="247" t="s">
        <v>443</v>
      </c>
      <c r="H1179" s="247" t="s">
        <v>447</v>
      </c>
      <c r="I1179" s="247" t="s">
        <v>575</v>
      </c>
      <c r="S1179" s="247"/>
      <c r="T1179" s="249"/>
      <c r="U1179" s="247"/>
      <c r="Z1179" s="247" t="s">
        <v>1201</v>
      </c>
    </row>
    <row r="1180" spans="1:26" x14ac:dyDescent="0.3">
      <c r="A1180" s="189">
        <v>215772</v>
      </c>
      <c r="B1180" s="247" t="s">
        <v>2683</v>
      </c>
      <c r="C1180" s="247" t="s">
        <v>68</v>
      </c>
      <c r="D1180" s="247" t="s">
        <v>256</v>
      </c>
      <c r="E1180" s="247" t="s">
        <v>445</v>
      </c>
      <c r="F1180" s="248">
        <v>34782</v>
      </c>
      <c r="G1180" s="247" t="s">
        <v>1005</v>
      </c>
      <c r="H1180" s="247" t="s">
        <v>447</v>
      </c>
      <c r="I1180" s="247" t="s">
        <v>575</v>
      </c>
      <c r="S1180" s="247"/>
      <c r="T1180" s="249"/>
      <c r="U1180" s="247"/>
      <c r="Y1180" s="189" t="s">
        <v>1201</v>
      </c>
      <c r="Z1180" s="247" t="s">
        <v>1201</v>
      </c>
    </row>
    <row r="1181" spans="1:26" x14ac:dyDescent="0.3">
      <c r="A1181" s="189">
        <v>215778</v>
      </c>
      <c r="B1181" s="247" t="s">
        <v>2684</v>
      </c>
      <c r="C1181" s="247" t="s">
        <v>174</v>
      </c>
      <c r="D1181" s="247" t="s">
        <v>657</v>
      </c>
      <c r="E1181" s="247" t="s">
        <v>446</v>
      </c>
      <c r="F1181" s="248">
        <v>35576</v>
      </c>
      <c r="G1181" s="247" t="s">
        <v>1006</v>
      </c>
      <c r="H1181" s="247" t="s">
        <v>447</v>
      </c>
      <c r="I1181" s="247" t="s">
        <v>575</v>
      </c>
      <c r="S1181" s="247"/>
      <c r="T1181" s="249"/>
      <c r="U1181" s="247"/>
      <c r="Y1181" s="189" t="s">
        <v>1201</v>
      </c>
      <c r="Z1181" s="247" t="s">
        <v>1201</v>
      </c>
    </row>
    <row r="1182" spans="1:26" x14ac:dyDescent="0.3">
      <c r="A1182" s="189">
        <v>215779</v>
      </c>
      <c r="B1182" s="247" t="s">
        <v>2685</v>
      </c>
      <c r="C1182" s="247" t="s">
        <v>2686</v>
      </c>
      <c r="D1182" s="247" t="s">
        <v>376</v>
      </c>
      <c r="E1182" s="247" t="s">
        <v>446</v>
      </c>
      <c r="F1182" s="248">
        <v>35805</v>
      </c>
      <c r="G1182" s="247" t="s">
        <v>422</v>
      </c>
      <c r="H1182" s="247" t="s">
        <v>447</v>
      </c>
      <c r="I1182" s="247" t="s">
        <v>575</v>
      </c>
      <c r="S1182" s="247"/>
      <c r="T1182" s="249"/>
      <c r="U1182" s="247"/>
      <c r="Y1182" s="189" t="s">
        <v>1201</v>
      </c>
      <c r="Z1182" s="247" t="s">
        <v>1201</v>
      </c>
    </row>
    <row r="1183" spans="1:26" x14ac:dyDescent="0.3">
      <c r="A1183" s="189">
        <v>215782</v>
      </c>
      <c r="B1183" s="247" t="s">
        <v>1375</v>
      </c>
      <c r="C1183" s="247" t="s">
        <v>1321</v>
      </c>
      <c r="D1183" s="247" t="s">
        <v>1376</v>
      </c>
      <c r="E1183" s="247" t="s">
        <v>446</v>
      </c>
      <c r="F1183" s="248">
        <v>34897</v>
      </c>
      <c r="G1183" s="247" t="s">
        <v>1002</v>
      </c>
      <c r="H1183" s="247" t="s">
        <v>447</v>
      </c>
      <c r="I1183" s="247" t="s">
        <v>575</v>
      </c>
      <c r="S1183" s="247"/>
      <c r="T1183" s="249"/>
      <c r="U1183" s="247"/>
      <c r="Z1183" s="247"/>
    </row>
    <row r="1184" spans="1:26" x14ac:dyDescent="0.3">
      <c r="A1184" s="189">
        <v>215783</v>
      </c>
      <c r="B1184" s="247" t="s">
        <v>2687</v>
      </c>
      <c r="C1184" s="247" t="s">
        <v>2688</v>
      </c>
      <c r="D1184" s="247" t="s">
        <v>685</v>
      </c>
      <c r="E1184" s="247" t="s">
        <v>446</v>
      </c>
      <c r="F1184" s="248">
        <v>33340</v>
      </c>
      <c r="G1184" s="247" t="s">
        <v>434</v>
      </c>
      <c r="H1184" s="247" t="s">
        <v>447</v>
      </c>
      <c r="I1184" s="247" t="s">
        <v>575</v>
      </c>
      <c r="S1184" s="247"/>
      <c r="T1184" s="249"/>
      <c r="U1184" s="247"/>
      <c r="Y1184" s="189" t="s">
        <v>1201</v>
      </c>
      <c r="Z1184" s="247" t="s">
        <v>1201</v>
      </c>
    </row>
    <row r="1185" spans="1:26" x14ac:dyDescent="0.3">
      <c r="A1185" s="189">
        <v>215785</v>
      </c>
      <c r="B1185" s="247" t="s">
        <v>2689</v>
      </c>
      <c r="C1185" s="247" t="s">
        <v>644</v>
      </c>
      <c r="D1185" s="247" t="s">
        <v>2690</v>
      </c>
      <c r="E1185" s="247" t="s">
        <v>445</v>
      </c>
      <c r="F1185" s="248">
        <v>36338</v>
      </c>
      <c r="G1185" s="247" t="s">
        <v>1007</v>
      </c>
      <c r="H1185" s="247" t="s">
        <v>447</v>
      </c>
      <c r="I1185" s="247" t="s">
        <v>575</v>
      </c>
      <c r="S1185" s="247"/>
      <c r="T1185" s="249"/>
      <c r="U1185" s="247"/>
      <c r="Y1185" s="189" t="s">
        <v>1201</v>
      </c>
      <c r="Z1185" s="247" t="s">
        <v>1201</v>
      </c>
    </row>
    <row r="1186" spans="1:26" x14ac:dyDescent="0.3">
      <c r="A1186" s="189">
        <v>215786</v>
      </c>
      <c r="B1186" s="247" t="s">
        <v>1377</v>
      </c>
      <c r="C1186" s="247" t="s">
        <v>82</v>
      </c>
      <c r="D1186" s="247" t="s">
        <v>1378</v>
      </c>
      <c r="E1186" s="247" t="s">
        <v>446</v>
      </c>
      <c r="F1186" s="248">
        <v>36275</v>
      </c>
      <c r="G1186" s="247" t="s">
        <v>422</v>
      </c>
      <c r="H1186" s="247" t="s">
        <v>447</v>
      </c>
      <c r="I1186" s="247" t="s">
        <v>575</v>
      </c>
      <c r="S1186" s="247"/>
      <c r="T1186" s="249"/>
      <c r="U1186" s="247"/>
      <c r="Z1186" s="247"/>
    </row>
    <row r="1187" spans="1:26" x14ac:dyDescent="0.3">
      <c r="A1187" s="189">
        <v>215787</v>
      </c>
      <c r="B1187" s="247" t="s">
        <v>3245</v>
      </c>
      <c r="C1187" s="247" t="s">
        <v>768</v>
      </c>
      <c r="D1187" s="247" t="s">
        <v>3246</v>
      </c>
      <c r="E1187" s="247" t="s">
        <v>446</v>
      </c>
      <c r="F1187" s="248">
        <v>36081</v>
      </c>
      <c r="G1187" s="247" t="s">
        <v>1005</v>
      </c>
      <c r="H1187" s="247" t="s">
        <v>447</v>
      </c>
      <c r="I1187" s="247" t="s">
        <v>575</v>
      </c>
      <c r="S1187" s="247"/>
      <c r="T1187" s="249"/>
      <c r="U1187" s="247"/>
      <c r="Z1187" s="247" t="s">
        <v>1201</v>
      </c>
    </row>
    <row r="1188" spans="1:26" x14ac:dyDescent="0.3">
      <c r="A1188" s="189">
        <v>215788</v>
      </c>
      <c r="B1188" s="247" t="s">
        <v>2691</v>
      </c>
      <c r="C1188" s="247" t="s">
        <v>2692</v>
      </c>
      <c r="D1188" s="247" t="s">
        <v>1406</v>
      </c>
      <c r="E1188" s="247" t="s">
        <v>446</v>
      </c>
      <c r="F1188" s="248">
        <v>35144</v>
      </c>
      <c r="G1188" s="247" t="s">
        <v>422</v>
      </c>
      <c r="H1188" s="247" t="s">
        <v>447</v>
      </c>
      <c r="I1188" s="247" t="s">
        <v>575</v>
      </c>
      <c r="S1188" s="247"/>
      <c r="T1188" s="249"/>
      <c r="U1188" s="247"/>
      <c r="Y1188" s="189" t="s">
        <v>1201</v>
      </c>
      <c r="Z1188" s="247" t="s">
        <v>1201</v>
      </c>
    </row>
    <row r="1189" spans="1:26" x14ac:dyDescent="0.3">
      <c r="A1189" s="189">
        <v>215789</v>
      </c>
      <c r="B1189" s="247" t="s">
        <v>3247</v>
      </c>
      <c r="C1189" s="247" t="s">
        <v>97</v>
      </c>
      <c r="D1189" s="247" t="s">
        <v>385</v>
      </c>
      <c r="E1189" s="247" t="s">
        <v>446</v>
      </c>
      <c r="F1189" s="248">
        <v>33468</v>
      </c>
      <c r="G1189" s="247" t="s">
        <v>422</v>
      </c>
      <c r="H1189" s="247" t="s">
        <v>447</v>
      </c>
      <c r="I1189" s="247" t="s">
        <v>575</v>
      </c>
      <c r="S1189" s="247"/>
      <c r="T1189" s="249"/>
      <c r="U1189" s="247"/>
      <c r="Z1189" s="247" t="s">
        <v>1201</v>
      </c>
    </row>
    <row r="1190" spans="1:26" x14ac:dyDescent="0.3">
      <c r="A1190" s="189">
        <v>215790</v>
      </c>
      <c r="B1190" s="247" t="s">
        <v>2693</v>
      </c>
      <c r="C1190" s="247" t="s">
        <v>78</v>
      </c>
      <c r="D1190" s="247" t="s">
        <v>2694</v>
      </c>
      <c r="E1190" s="247" t="s">
        <v>446</v>
      </c>
      <c r="F1190" s="248">
        <v>35810</v>
      </c>
      <c r="G1190" s="247" t="s">
        <v>431</v>
      </c>
      <c r="H1190" s="247" t="s">
        <v>447</v>
      </c>
      <c r="I1190" s="247" t="s">
        <v>575</v>
      </c>
      <c r="S1190" s="247"/>
      <c r="T1190" s="249"/>
      <c r="U1190" s="247"/>
      <c r="Y1190" s="189" t="s">
        <v>1201</v>
      </c>
      <c r="Z1190" s="247" t="s">
        <v>1201</v>
      </c>
    </row>
    <row r="1191" spans="1:26" x14ac:dyDescent="0.3">
      <c r="A1191" s="189">
        <v>215792</v>
      </c>
      <c r="B1191" s="247" t="s">
        <v>2695</v>
      </c>
      <c r="C1191" s="247" t="s">
        <v>71</v>
      </c>
      <c r="D1191" s="247" t="s">
        <v>276</v>
      </c>
      <c r="E1191" s="247" t="s">
        <v>445</v>
      </c>
      <c r="F1191" s="248">
        <v>36162</v>
      </c>
      <c r="G1191" s="247" t="s">
        <v>2696</v>
      </c>
      <c r="H1191" s="247" t="s">
        <v>447</v>
      </c>
      <c r="I1191" s="247" t="s">
        <v>575</v>
      </c>
      <c r="S1191" s="247"/>
      <c r="T1191" s="249"/>
      <c r="U1191" s="247"/>
      <c r="Y1191" s="189" t="s">
        <v>1201</v>
      </c>
      <c r="Z1191" s="247" t="s">
        <v>1201</v>
      </c>
    </row>
    <row r="1192" spans="1:26" x14ac:dyDescent="0.3">
      <c r="A1192" s="189">
        <v>215793</v>
      </c>
      <c r="B1192" s="247" t="s">
        <v>2697</v>
      </c>
      <c r="C1192" s="247" t="s">
        <v>98</v>
      </c>
      <c r="D1192" s="247" t="s">
        <v>2698</v>
      </c>
      <c r="E1192" s="247" t="s">
        <v>445</v>
      </c>
      <c r="F1192" s="248">
        <v>34125</v>
      </c>
      <c r="G1192" s="247" t="s">
        <v>2699</v>
      </c>
      <c r="H1192" s="247" t="s">
        <v>447</v>
      </c>
      <c r="I1192" s="247" t="s">
        <v>575</v>
      </c>
      <c r="S1192" s="247"/>
      <c r="T1192" s="249"/>
      <c r="U1192" s="247"/>
      <c r="Y1192" s="189" t="s">
        <v>1201</v>
      </c>
      <c r="Z1192" s="247" t="s">
        <v>1201</v>
      </c>
    </row>
    <row r="1193" spans="1:26" x14ac:dyDescent="0.3">
      <c r="A1193" s="189">
        <v>215794</v>
      </c>
      <c r="B1193" s="247" t="s">
        <v>1379</v>
      </c>
      <c r="C1193" s="247" t="s">
        <v>822</v>
      </c>
      <c r="D1193" s="247" t="s">
        <v>3807</v>
      </c>
      <c r="E1193" s="247" t="s">
        <v>445</v>
      </c>
      <c r="F1193" s="248">
        <v>36526</v>
      </c>
      <c r="G1193" s="247" t="s">
        <v>3721</v>
      </c>
      <c r="H1193" s="247" t="s">
        <v>447</v>
      </c>
      <c r="I1193" s="247" t="s">
        <v>575</v>
      </c>
      <c r="S1193" s="247"/>
      <c r="T1193" s="249"/>
      <c r="U1193" s="247"/>
      <c r="Z1193" s="247"/>
    </row>
    <row r="1194" spans="1:26" x14ac:dyDescent="0.3">
      <c r="A1194" s="189">
        <v>215797</v>
      </c>
      <c r="B1194" s="247" t="s">
        <v>2700</v>
      </c>
      <c r="C1194" s="247" t="s">
        <v>645</v>
      </c>
      <c r="D1194" s="247" t="s">
        <v>646</v>
      </c>
      <c r="E1194" s="247" t="s">
        <v>446</v>
      </c>
      <c r="F1194" s="248">
        <v>35794</v>
      </c>
      <c r="G1194" s="247" t="s">
        <v>2701</v>
      </c>
      <c r="H1194" s="247" t="s">
        <v>447</v>
      </c>
      <c r="I1194" s="247" t="s">
        <v>575</v>
      </c>
      <c r="S1194" s="247"/>
      <c r="T1194" s="249"/>
      <c r="U1194" s="247"/>
      <c r="Y1194" s="189" t="s">
        <v>1201</v>
      </c>
      <c r="Z1194" s="247" t="s">
        <v>1201</v>
      </c>
    </row>
    <row r="1195" spans="1:26" x14ac:dyDescent="0.3">
      <c r="A1195" s="189">
        <v>215799</v>
      </c>
      <c r="B1195" s="247" t="s">
        <v>770</v>
      </c>
      <c r="C1195" s="247" t="s">
        <v>68</v>
      </c>
      <c r="D1195" s="247" t="s">
        <v>3808</v>
      </c>
      <c r="E1195" s="247" t="s">
        <v>446</v>
      </c>
      <c r="F1195" s="248">
        <v>35632</v>
      </c>
      <c r="G1195" s="247" t="s">
        <v>3662</v>
      </c>
      <c r="H1195" s="247" t="s">
        <v>447</v>
      </c>
      <c r="I1195" s="247" t="s">
        <v>575</v>
      </c>
      <c r="S1195" s="247"/>
      <c r="T1195" s="249"/>
      <c r="U1195" s="247"/>
      <c r="Z1195" s="247"/>
    </row>
    <row r="1196" spans="1:26" x14ac:dyDescent="0.3">
      <c r="A1196" s="189">
        <v>215802</v>
      </c>
      <c r="B1196" s="247" t="s">
        <v>1380</v>
      </c>
      <c r="C1196" s="247" t="s">
        <v>71</v>
      </c>
      <c r="D1196" s="247" t="s">
        <v>311</v>
      </c>
      <c r="E1196" s="247" t="s">
        <v>446</v>
      </c>
      <c r="F1196" s="248">
        <v>34349</v>
      </c>
      <c r="G1196" s="247" t="s">
        <v>436</v>
      </c>
      <c r="H1196" s="247" t="s">
        <v>447</v>
      </c>
      <c r="I1196" s="247" t="s">
        <v>575</v>
      </c>
      <c r="S1196" s="247"/>
      <c r="T1196" s="249"/>
      <c r="U1196" s="247"/>
      <c r="Z1196" s="247"/>
    </row>
    <row r="1197" spans="1:26" x14ac:dyDescent="0.3">
      <c r="A1197" s="189">
        <v>215803</v>
      </c>
      <c r="B1197" s="247" t="s">
        <v>2702</v>
      </c>
      <c r="C1197" s="247" t="s">
        <v>183</v>
      </c>
      <c r="D1197" s="247" t="s">
        <v>2703</v>
      </c>
      <c r="E1197" s="247" t="s">
        <v>446</v>
      </c>
      <c r="F1197" s="248">
        <v>36556</v>
      </c>
      <c r="G1197" s="247" t="s">
        <v>422</v>
      </c>
      <c r="H1197" s="247" t="s">
        <v>447</v>
      </c>
      <c r="I1197" s="247" t="s">
        <v>575</v>
      </c>
      <c r="S1197" s="247"/>
      <c r="T1197" s="249"/>
      <c r="U1197" s="247"/>
      <c r="Y1197" s="189" t="s">
        <v>1201</v>
      </c>
      <c r="Z1197" s="247" t="s">
        <v>1201</v>
      </c>
    </row>
    <row r="1198" spans="1:26" x14ac:dyDescent="0.3">
      <c r="A1198" s="189">
        <v>215804</v>
      </c>
      <c r="B1198" s="247" t="s">
        <v>2704</v>
      </c>
      <c r="C1198" s="247" t="s">
        <v>2705</v>
      </c>
      <c r="D1198" s="247" t="s">
        <v>2706</v>
      </c>
      <c r="E1198" s="247" t="s">
        <v>446</v>
      </c>
      <c r="F1198" s="248">
        <v>36277</v>
      </c>
      <c r="G1198" s="247" t="s">
        <v>973</v>
      </c>
      <c r="H1198" s="247" t="s">
        <v>447</v>
      </c>
      <c r="I1198" s="247" t="s">
        <v>575</v>
      </c>
      <c r="S1198" s="247"/>
      <c r="T1198" s="249"/>
      <c r="U1198" s="247"/>
      <c r="Y1198" s="189" t="s">
        <v>1201</v>
      </c>
      <c r="Z1198" s="247" t="s">
        <v>1201</v>
      </c>
    </row>
    <row r="1199" spans="1:26" x14ac:dyDescent="0.3">
      <c r="A1199" s="189">
        <v>215805</v>
      </c>
      <c r="B1199" s="247" t="s">
        <v>2707</v>
      </c>
      <c r="C1199" s="247" t="s">
        <v>139</v>
      </c>
      <c r="D1199" s="247" t="s">
        <v>256</v>
      </c>
      <c r="E1199" s="247" t="s">
        <v>446</v>
      </c>
      <c r="F1199" s="248">
        <v>34851</v>
      </c>
      <c r="G1199" s="247" t="s">
        <v>422</v>
      </c>
      <c r="H1199" s="247" t="s">
        <v>447</v>
      </c>
      <c r="I1199" s="247" t="s">
        <v>575</v>
      </c>
      <c r="S1199" s="247"/>
      <c r="T1199" s="249"/>
      <c r="U1199" s="247"/>
      <c r="Y1199" s="189" t="s">
        <v>1201</v>
      </c>
      <c r="Z1199" s="247" t="s">
        <v>1201</v>
      </c>
    </row>
    <row r="1200" spans="1:26" x14ac:dyDescent="0.3">
      <c r="A1200" s="189">
        <v>215806</v>
      </c>
      <c r="B1200" s="247" t="s">
        <v>2708</v>
      </c>
      <c r="C1200" s="247" t="s">
        <v>124</v>
      </c>
      <c r="D1200" s="247" t="s">
        <v>123</v>
      </c>
      <c r="E1200" s="247" t="s">
        <v>445</v>
      </c>
      <c r="F1200" s="248">
        <v>36161</v>
      </c>
      <c r="G1200" s="247" t="s">
        <v>985</v>
      </c>
      <c r="H1200" s="247" t="s">
        <v>447</v>
      </c>
      <c r="I1200" s="247" t="s">
        <v>575</v>
      </c>
      <c r="S1200" s="247"/>
      <c r="T1200" s="249"/>
      <c r="U1200" s="247"/>
      <c r="Y1200" s="189" t="s">
        <v>1201</v>
      </c>
      <c r="Z1200" s="247" t="s">
        <v>1201</v>
      </c>
    </row>
    <row r="1201" spans="1:26" x14ac:dyDescent="0.3">
      <c r="A1201" s="189">
        <v>215807</v>
      </c>
      <c r="B1201" s="247" t="s">
        <v>1218</v>
      </c>
      <c r="C1201" s="247" t="s">
        <v>180</v>
      </c>
      <c r="D1201" s="247" t="s">
        <v>3809</v>
      </c>
      <c r="E1201" s="247" t="s">
        <v>446</v>
      </c>
      <c r="F1201" s="248">
        <v>36163</v>
      </c>
      <c r="G1201" s="247" t="s">
        <v>3810</v>
      </c>
      <c r="H1201" s="247" t="s">
        <v>447</v>
      </c>
      <c r="I1201" s="247" t="s">
        <v>575</v>
      </c>
      <c r="S1201" s="247">
        <v>788</v>
      </c>
      <c r="T1201" s="249">
        <v>44418</v>
      </c>
      <c r="U1201" s="247">
        <v>15000</v>
      </c>
      <c r="Z1201" s="247"/>
    </row>
    <row r="1202" spans="1:26" x14ac:dyDescent="0.3">
      <c r="A1202" s="189">
        <v>215809</v>
      </c>
      <c r="B1202" s="247" t="s">
        <v>2709</v>
      </c>
      <c r="C1202" s="247" t="s">
        <v>252</v>
      </c>
      <c r="D1202" s="247" t="s">
        <v>223</v>
      </c>
      <c r="E1202" s="247" t="s">
        <v>446</v>
      </c>
      <c r="F1202" s="248">
        <v>36161</v>
      </c>
      <c r="G1202" s="247" t="s">
        <v>2710</v>
      </c>
      <c r="H1202" s="247" t="s">
        <v>447</v>
      </c>
      <c r="I1202" s="247" t="s">
        <v>575</v>
      </c>
      <c r="S1202" s="247"/>
      <c r="T1202" s="249"/>
      <c r="U1202" s="247"/>
      <c r="Y1202" s="189" t="s">
        <v>1201</v>
      </c>
      <c r="Z1202" s="247" t="s">
        <v>1201</v>
      </c>
    </row>
    <row r="1203" spans="1:26" x14ac:dyDescent="0.3">
      <c r="A1203" s="189">
        <v>215812</v>
      </c>
      <c r="B1203" s="247" t="s">
        <v>1275</v>
      </c>
      <c r="C1203" s="247" t="s">
        <v>480</v>
      </c>
      <c r="D1203" s="247" t="s">
        <v>273</v>
      </c>
      <c r="E1203" s="247" t="s">
        <v>446</v>
      </c>
      <c r="F1203" s="248">
        <v>33482</v>
      </c>
      <c r="G1203" s="247" t="s">
        <v>1276</v>
      </c>
      <c r="H1203" s="247" t="s">
        <v>447</v>
      </c>
      <c r="I1203" s="247" t="s">
        <v>575</v>
      </c>
      <c r="S1203" s="247"/>
      <c r="T1203" s="249"/>
      <c r="U1203" s="247"/>
      <c r="Z1203" s="247" t="s">
        <v>1201</v>
      </c>
    </row>
    <row r="1204" spans="1:26" x14ac:dyDescent="0.3">
      <c r="A1204" s="189">
        <v>215813</v>
      </c>
      <c r="B1204" s="247" t="s">
        <v>1381</v>
      </c>
      <c r="C1204" s="247" t="s">
        <v>158</v>
      </c>
      <c r="D1204" s="247" t="s">
        <v>3811</v>
      </c>
      <c r="E1204" s="247" t="s">
        <v>446</v>
      </c>
      <c r="F1204" s="248">
        <v>36169</v>
      </c>
      <c r="G1204" s="247" t="s">
        <v>3662</v>
      </c>
      <c r="H1204" s="247" t="s">
        <v>447</v>
      </c>
      <c r="I1204" s="247" t="s">
        <v>575</v>
      </c>
      <c r="S1204" s="247"/>
      <c r="T1204" s="249"/>
      <c r="U1204" s="247"/>
      <c r="Z1204" s="247"/>
    </row>
    <row r="1205" spans="1:26" x14ac:dyDescent="0.3">
      <c r="A1205" s="189">
        <v>215814</v>
      </c>
      <c r="B1205" s="247" t="s">
        <v>1383</v>
      </c>
      <c r="C1205" s="247" t="s">
        <v>66</v>
      </c>
      <c r="D1205" s="247" t="s">
        <v>3812</v>
      </c>
      <c r="E1205" s="247" t="s">
        <v>446</v>
      </c>
      <c r="F1205" s="248">
        <v>35287</v>
      </c>
      <c r="G1205" s="247" t="s">
        <v>3813</v>
      </c>
      <c r="H1205" s="247" t="s">
        <v>447</v>
      </c>
      <c r="I1205" s="247" t="s">
        <v>575</v>
      </c>
      <c r="S1205" s="247"/>
      <c r="T1205" s="249"/>
      <c r="U1205" s="247"/>
      <c r="Z1205" s="247"/>
    </row>
    <row r="1206" spans="1:26" x14ac:dyDescent="0.3">
      <c r="A1206" s="189">
        <v>215817</v>
      </c>
      <c r="B1206" s="247" t="s">
        <v>2711</v>
      </c>
      <c r="C1206" s="247" t="s">
        <v>632</v>
      </c>
      <c r="D1206" s="247" t="s">
        <v>405</v>
      </c>
      <c r="E1206" s="247" t="s">
        <v>446</v>
      </c>
      <c r="F1206" s="248">
        <v>35132</v>
      </c>
      <c r="G1206" s="247" t="s">
        <v>1018</v>
      </c>
      <c r="H1206" s="247" t="s">
        <v>447</v>
      </c>
      <c r="I1206" s="247" t="s">
        <v>575</v>
      </c>
      <c r="S1206" s="247"/>
      <c r="T1206" s="249"/>
      <c r="U1206" s="247"/>
      <c r="Y1206" s="189" t="s">
        <v>1201</v>
      </c>
      <c r="Z1206" s="247" t="s">
        <v>1201</v>
      </c>
    </row>
    <row r="1207" spans="1:26" x14ac:dyDescent="0.3">
      <c r="A1207" s="189">
        <v>215820</v>
      </c>
      <c r="B1207" s="247" t="s">
        <v>2712</v>
      </c>
      <c r="C1207" s="247" t="s">
        <v>152</v>
      </c>
      <c r="D1207" s="247" t="s">
        <v>286</v>
      </c>
      <c r="E1207" s="247" t="s">
        <v>446</v>
      </c>
      <c r="F1207" s="248">
        <v>35500</v>
      </c>
      <c r="G1207" s="247" t="s">
        <v>2713</v>
      </c>
      <c r="H1207" s="247" t="s">
        <v>447</v>
      </c>
      <c r="I1207" s="247" t="s">
        <v>575</v>
      </c>
      <c r="S1207" s="247"/>
      <c r="T1207" s="249"/>
      <c r="U1207" s="247"/>
      <c r="Y1207" s="189" t="s">
        <v>1201</v>
      </c>
      <c r="Z1207" s="247" t="s">
        <v>1201</v>
      </c>
    </row>
    <row r="1208" spans="1:26" x14ac:dyDescent="0.3">
      <c r="A1208" s="189">
        <v>215825</v>
      </c>
      <c r="B1208" s="247" t="s">
        <v>2714</v>
      </c>
      <c r="C1208" s="247" t="s">
        <v>127</v>
      </c>
      <c r="D1208" s="247" t="s">
        <v>2715</v>
      </c>
      <c r="E1208" s="247" t="s">
        <v>446</v>
      </c>
      <c r="F1208" s="248">
        <v>35363</v>
      </c>
      <c r="G1208" s="247" t="s">
        <v>2716</v>
      </c>
      <c r="H1208" s="247" t="s">
        <v>447</v>
      </c>
      <c r="I1208" s="247" t="s">
        <v>575</v>
      </c>
      <c r="S1208" s="247"/>
      <c r="T1208" s="249"/>
      <c r="U1208" s="247"/>
      <c r="Y1208" s="189" t="s">
        <v>1201</v>
      </c>
      <c r="Z1208" s="247" t="s">
        <v>1201</v>
      </c>
    </row>
    <row r="1209" spans="1:26" x14ac:dyDescent="0.3">
      <c r="A1209" s="189">
        <v>215826</v>
      </c>
      <c r="B1209" s="247" t="s">
        <v>1384</v>
      </c>
      <c r="C1209" s="247" t="s">
        <v>71</v>
      </c>
      <c r="D1209" s="247" t="s">
        <v>529</v>
      </c>
      <c r="E1209" s="247" t="s">
        <v>446</v>
      </c>
      <c r="F1209" s="248">
        <v>36518</v>
      </c>
      <c r="G1209" s="247" t="s">
        <v>422</v>
      </c>
      <c r="H1209" s="247" t="s">
        <v>447</v>
      </c>
      <c r="I1209" s="247" t="s">
        <v>575</v>
      </c>
      <c r="S1209" s="247"/>
      <c r="T1209" s="249"/>
      <c r="U1209" s="247"/>
      <c r="Z1209" s="247"/>
    </row>
    <row r="1210" spans="1:26" x14ac:dyDescent="0.3">
      <c r="A1210" s="189">
        <v>215827</v>
      </c>
      <c r="B1210" s="247" t="s">
        <v>2717</v>
      </c>
      <c r="C1210" s="247" t="s">
        <v>839</v>
      </c>
      <c r="D1210" s="247" t="s">
        <v>836</v>
      </c>
      <c r="E1210" s="247" t="s">
        <v>446</v>
      </c>
      <c r="F1210" s="248">
        <v>35991</v>
      </c>
      <c r="G1210" s="247" t="s">
        <v>422</v>
      </c>
      <c r="H1210" s="247" t="s">
        <v>447</v>
      </c>
      <c r="I1210" s="247" t="s">
        <v>575</v>
      </c>
      <c r="S1210" s="247"/>
      <c r="T1210" s="249"/>
      <c r="U1210" s="247"/>
      <c r="Y1210" s="189" t="s">
        <v>1201</v>
      </c>
      <c r="Z1210" s="247" t="s">
        <v>1201</v>
      </c>
    </row>
    <row r="1211" spans="1:26" x14ac:dyDescent="0.3">
      <c r="A1211" s="189">
        <v>215828</v>
      </c>
      <c r="B1211" s="247" t="s">
        <v>2718</v>
      </c>
      <c r="C1211" s="247" t="s">
        <v>135</v>
      </c>
      <c r="D1211" s="247" t="s">
        <v>642</v>
      </c>
      <c r="E1211" s="247" t="s">
        <v>446</v>
      </c>
      <c r="F1211" s="248">
        <v>35142</v>
      </c>
      <c r="G1211" s="247" t="s">
        <v>1052</v>
      </c>
      <c r="H1211" s="247" t="s">
        <v>447</v>
      </c>
      <c r="I1211" s="247" t="s">
        <v>575</v>
      </c>
      <c r="S1211" s="247"/>
      <c r="T1211" s="249"/>
      <c r="U1211" s="247"/>
      <c r="Y1211" s="189" t="s">
        <v>1201</v>
      </c>
      <c r="Z1211" s="247" t="s">
        <v>1201</v>
      </c>
    </row>
    <row r="1212" spans="1:26" x14ac:dyDescent="0.3">
      <c r="A1212" s="189">
        <v>215829</v>
      </c>
      <c r="B1212" s="247" t="s">
        <v>1385</v>
      </c>
      <c r="C1212" s="247" t="s">
        <v>128</v>
      </c>
      <c r="D1212" s="247" t="s">
        <v>3814</v>
      </c>
      <c r="E1212" s="247" t="s">
        <v>446</v>
      </c>
      <c r="F1212" s="248">
        <v>34364</v>
      </c>
      <c r="G1212" s="247" t="s">
        <v>3778</v>
      </c>
      <c r="H1212" s="247" t="s">
        <v>447</v>
      </c>
      <c r="I1212" s="247" t="s">
        <v>575</v>
      </c>
      <c r="S1212" s="247"/>
      <c r="T1212" s="249"/>
      <c r="U1212" s="247"/>
      <c r="Z1212" s="247"/>
    </row>
    <row r="1213" spans="1:26" x14ac:dyDescent="0.3">
      <c r="A1213" s="189">
        <v>215830</v>
      </c>
      <c r="B1213" s="247" t="s">
        <v>2719</v>
      </c>
      <c r="C1213" s="247" t="s">
        <v>596</v>
      </c>
      <c r="D1213" s="247" t="s">
        <v>882</v>
      </c>
      <c r="E1213" s="247" t="s">
        <v>445</v>
      </c>
      <c r="F1213" s="248">
        <v>36162</v>
      </c>
      <c r="G1213" s="247" t="s">
        <v>972</v>
      </c>
      <c r="H1213" s="247" t="s">
        <v>447</v>
      </c>
      <c r="I1213" s="247" t="s">
        <v>575</v>
      </c>
      <c r="S1213" s="247"/>
      <c r="T1213" s="249"/>
      <c r="U1213" s="247"/>
      <c r="Y1213" s="189" t="s">
        <v>1201</v>
      </c>
      <c r="Z1213" s="247" t="s">
        <v>1201</v>
      </c>
    </row>
    <row r="1214" spans="1:26" x14ac:dyDescent="0.3">
      <c r="A1214" s="189">
        <v>215831</v>
      </c>
      <c r="B1214" s="247" t="s">
        <v>2720</v>
      </c>
      <c r="C1214" s="247" t="s">
        <v>166</v>
      </c>
      <c r="D1214" s="247" t="s">
        <v>611</v>
      </c>
      <c r="E1214" s="247" t="s">
        <v>445</v>
      </c>
      <c r="F1214" s="248">
        <v>36215</v>
      </c>
      <c r="G1214" s="247" t="s">
        <v>422</v>
      </c>
      <c r="H1214" s="247" t="s">
        <v>447</v>
      </c>
      <c r="I1214" s="247" t="s">
        <v>575</v>
      </c>
      <c r="S1214" s="247"/>
      <c r="T1214" s="249"/>
      <c r="U1214" s="247"/>
      <c r="Y1214" s="189" t="s">
        <v>1201</v>
      </c>
      <c r="Z1214" s="247" t="s">
        <v>1201</v>
      </c>
    </row>
    <row r="1215" spans="1:26" x14ac:dyDescent="0.3">
      <c r="A1215" s="189">
        <v>215833</v>
      </c>
      <c r="B1215" s="247" t="s">
        <v>3815</v>
      </c>
      <c r="C1215" s="247" t="s">
        <v>600</v>
      </c>
      <c r="D1215" s="247" t="s">
        <v>3814</v>
      </c>
      <c r="E1215" s="247" t="s">
        <v>446</v>
      </c>
      <c r="F1215" s="248">
        <v>36770</v>
      </c>
      <c r="G1215" s="247" t="s">
        <v>422</v>
      </c>
      <c r="H1215" s="247" t="s">
        <v>447</v>
      </c>
      <c r="I1215" s="247" t="s">
        <v>575</v>
      </c>
      <c r="S1215" s="247"/>
      <c r="T1215" s="249"/>
      <c r="U1215" s="247"/>
      <c r="Z1215" s="247"/>
    </row>
    <row r="1216" spans="1:26" x14ac:dyDescent="0.3">
      <c r="A1216" s="189">
        <v>215836</v>
      </c>
      <c r="B1216" s="247" t="s">
        <v>2721</v>
      </c>
      <c r="C1216" s="247" t="s">
        <v>2722</v>
      </c>
      <c r="D1216" s="247" t="s">
        <v>629</v>
      </c>
      <c r="E1216" s="247" t="s">
        <v>446</v>
      </c>
      <c r="F1216" s="248">
        <v>34369</v>
      </c>
      <c r="G1216" s="247" t="s">
        <v>1092</v>
      </c>
      <c r="H1216" s="247" t="s">
        <v>447</v>
      </c>
      <c r="I1216" s="247" t="s">
        <v>575</v>
      </c>
      <c r="S1216" s="247"/>
      <c r="T1216" s="249"/>
      <c r="U1216" s="247"/>
      <c r="Y1216" s="189" t="s">
        <v>1201</v>
      </c>
      <c r="Z1216" s="247" t="s">
        <v>1201</v>
      </c>
    </row>
    <row r="1217" spans="1:26" x14ac:dyDescent="0.3">
      <c r="A1217" s="189">
        <v>215840</v>
      </c>
      <c r="B1217" s="247" t="s">
        <v>2723</v>
      </c>
      <c r="C1217" s="247" t="s">
        <v>137</v>
      </c>
      <c r="D1217" s="247" t="s">
        <v>282</v>
      </c>
      <c r="E1217" s="247" t="s">
        <v>445</v>
      </c>
      <c r="F1217" s="248">
        <v>26299</v>
      </c>
      <c r="G1217" s="247" t="s">
        <v>1006</v>
      </c>
      <c r="H1217" s="247" t="s">
        <v>447</v>
      </c>
      <c r="I1217" s="247" t="s">
        <v>575</v>
      </c>
      <c r="S1217" s="247"/>
      <c r="T1217" s="249"/>
      <c r="U1217" s="247"/>
      <c r="Y1217" s="189" t="s">
        <v>1201</v>
      </c>
      <c r="Z1217" s="247" t="s">
        <v>1201</v>
      </c>
    </row>
    <row r="1218" spans="1:26" x14ac:dyDescent="0.3">
      <c r="A1218" s="189">
        <v>215841</v>
      </c>
      <c r="B1218" s="247" t="s">
        <v>1386</v>
      </c>
      <c r="C1218" s="247" t="s">
        <v>195</v>
      </c>
      <c r="D1218" s="247" t="s">
        <v>3816</v>
      </c>
      <c r="E1218" s="247" t="s">
        <v>446</v>
      </c>
      <c r="F1218" s="248">
        <v>34358</v>
      </c>
      <c r="G1218" s="247" t="s">
        <v>3817</v>
      </c>
      <c r="H1218" s="247" t="s">
        <v>447</v>
      </c>
      <c r="I1218" s="247" t="s">
        <v>575</v>
      </c>
      <c r="S1218" s="247"/>
      <c r="T1218" s="249"/>
      <c r="U1218" s="247"/>
      <c r="Z1218" s="247"/>
    </row>
    <row r="1219" spans="1:26" x14ac:dyDescent="0.3">
      <c r="A1219" s="189">
        <v>215846</v>
      </c>
      <c r="B1219" s="247" t="s">
        <v>3818</v>
      </c>
      <c r="C1219" s="247" t="s">
        <v>508</v>
      </c>
      <c r="D1219" s="247" t="s">
        <v>3819</v>
      </c>
      <c r="E1219" s="247" t="s">
        <v>445</v>
      </c>
      <c r="F1219" s="248">
        <v>35992</v>
      </c>
      <c r="G1219" s="247" t="s">
        <v>1003</v>
      </c>
      <c r="H1219" s="247" t="s">
        <v>447</v>
      </c>
      <c r="I1219" s="247" t="s">
        <v>575</v>
      </c>
      <c r="S1219" s="247"/>
      <c r="T1219" s="249"/>
      <c r="U1219" s="247"/>
      <c r="Z1219" s="247"/>
    </row>
    <row r="1220" spans="1:26" x14ac:dyDescent="0.3">
      <c r="A1220" s="189">
        <v>215848</v>
      </c>
      <c r="B1220" s="247" t="s">
        <v>2724</v>
      </c>
      <c r="C1220" s="247" t="s">
        <v>75</v>
      </c>
      <c r="D1220" s="247" t="s">
        <v>523</v>
      </c>
      <c r="E1220" s="247" t="s">
        <v>445</v>
      </c>
      <c r="F1220" s="248">
        <v>35065</v>
      </c>
      <c r="G1220" s="247" t="s">
        <v>1052</v>
      </c>
      <c r="H1220" s="247" t="s">
        <v>447</v>
      </c>
      <c r="I1220" s="247" t="s">
        <v>575</v>
      </c>
      <c r="S1220" s="247"/>
      <c r="T1220" s="249"/>
      <c r="U1220" s="247"/>
      <c r="Y1220" s="189" t="s">
        <v>1201</v>
      </c>
      <c r="Z1220" s="247" t="s">
        <v>1201</v>
      </c>
    </row>
    <row r="1221" spans="1:26" x14ac:dyDescent="0.3">
      <c r="A1221" s="189">
        <v>215849</v>
      </c>
      <c r="B1221" s="247" t="s">
        <v>2725</v>
      </c>
      <c r="C1221" s="247" t="s">
        <v>840</v>
      </c>
      <c r="D1221" s="247" t="s">
        <v>324</v>
      </c>
      <c r="E1221" s="247" t="s">
        <v>445</v>
      </c>
      <c r="F1221" s="248">
        <v>35796</v>
      </c>
      <c r="G1221" s="247" t="s">
        <v>422</v>
      </c>
      <c r="H1221" s="247" t="s">
        <v>447</v>
      </c>
      <c r="I1221" s="247" t="s">
        <v>575</v>
      </c>
      <c r="S1221" s="247"/>
      <c r="T1221" s="249"/>
      <c r="U1221" s="247"/>
      <c r="Y1221" s="189" t="s">
        <v>1201</v>
      </c>
      <c r="Z1221" s="247" t="s">
        <v>1201</v>
      </c>
    </row>
    <row r="1222" spans="1:26" x14ac:dyDescent="0.3">
      <c r="A1222" s="189">
        <v>215850</v>
      </c>
      <c r="B1222" s="247" t="s">
        <v>2726</v>
      </c>
      <c r="C1222" s="247" t="s">
        <v>2727</v>
      </c>
      <c r="D1222" s="247" t="s">
        <v>288</v>
      </c>
      <c r="E1222" s="247" t="s">
        <v>445</v>
      </c>
      <c r="F1222" s="248">
        <v>31060</v>
      </c>
      <c r="G1222" s="247" t="s">
        <v>2728</v>
      </c>
      <c r="H1222" s="247" t="s">
        <v>447</v>
      </c>
      <c r="I1222" s="247" t="s">
        <v>575</v>
      </c>
      <c r="S1222" s="247"/>
      <c r="T1222" s="249"/>
      <c r="U1222" s="247"/>
      <c r="Y1222" s="189" t="s">
        <v>1201</v>
      </c>
      <c r="Z1222" s="247" t="s">
        <v>1201</v>
      </c>
    </row>
    <row r="1223" spans="1:26" x14ac:dyDescent="0.3">
      <c r="A1223" s="189">
        <v>215851</v>
      </c>
      <c r="B1223" s="247" t="s">
        <v>3248</v>
      </c>
      <c r="C1223" s="247" t="s">
        <v>68</v>
      </c>
      <c r="D1223" s="247" t="s">
        <v>537</v>
      </c>
      <c r="E1223" s="247" t="s">
        <v>445</v>
      </c>
      <c r="F1223" s="248">
        <v>36545</v>
      </c>
      <c r="G1223" s="247" t="s">
        <v>422</v>
      </c>
      <c r="H1223" s="247" t="s">
        <v>447</v>
      </c>
      <c r="I1223" s="247" t="s">
        <v>575</v>
      </c>
      <c r="S1223" s="247"/>
      <c r="T1223" s="249"/>
      <c r="U1223" s="247"/>
      <c r="Z1223" s="247" t="s">
        <v>1201</v>
      </c>
    </row>
    <row r="1224" spans="1:26" x14ac:dyDescent="0.3">
      <c r="A1224" s="189">
        <v>215852</v>
      </c>
      <c r="B1224" s="247" t="s">
        <v>2729</v>
      </c>
      <c r="C1224" s="247" t="s">
        <v>128</v>
      </c>
      <c r="D1224" s="247" t="s">
        <v>305</v>
      </c>
      <c r="E1224" s="247" t="s">
        <v>445</v>
      </c>
      <c r="F1224" s="248">
        <v>36192</v>
      </c>
      <c r="G1224" s="247" t="s">
        <v>2730</v>
      </c>
      <c r="H1224" s="247" t="s">
        <v>447</v>
      </c>
      <c r="I1224" s="247" t="s">
        <v>575</v>
      </c>
      <c r="S1224" s="247"/>
      <c r="T1224" s="249"/>
      <c r="U1224" s="247"/>
      <c r="Y1224" s="189" t="s">
        <v>1201</v>
      </c>
      <c r="Z1224" s="247" t="s">
        <v>1201</v>
      </c>
    </row>
    <row r="1225" spans="1:26" x14ac:dyDescent="0.3">
      <c r="A1225" s="189">
        <v>215853</v>
      </c>
      <c r="B1225" s="247" t="s">
        <v>2731</v>
      </c>
      <c r="C1225" s="247" t="s">
        <v>110</v>
      </c>
      <c r="D1225" s="247" t="s">
        <v>1300</v>
      </c>
      <c r="E1225" s="247" t="s">
        <v>445</v>
      </c>
      <c r="F1225" s="248">
        <v>35811</v>
      </c>
      <c r="G1225" s="247" t="s">
        <v>1113</v>
      </c>
      <c r="H1225" s="247" t="s">
        <v>447</v>
      </c>
      <c r="I1225" s="247" t="s">
        <v>575</v>
      </c>
      <c r="S1225" s="247"/>
      <c r="T1225" s="249"/>
      <c r="U1225" s="247"/>
      <c r="Y1225" s="189" t="s">
        <v>1201</v>
      </c>
      <c r="Z1225" s="247" t="s">
        <v>1201</v>
      </c>
    </row>
    <row r="1226" spans="1:26" x14ac:dyDescent="0.3">
      <c r="A1226" s="189">
        <v>215855</v>
      </c>
      <c r="B1226" s="247" t="s">
        <v>3249</v>
      </c>
      <c r="C1226" s="247" t="s">
        <v>97</v>
      </c>
      <c r="D1226" s="247" t="s">
        <v>288</v>
      </c>
      <c r="E1226" s="247" t="s">
        <v>446</v>
      </c>
      <c r="F1226" s="248">
        <v>33695</v>
      </c>
      <c r="G1226" s="247" t="s">
        <v>995</v>
      </c>
      <c r="H1226" s="247" t="s">
        <v>447</v>
      </c>
      <c r="I1226" s="247" t="s">
        <v>575</v>
      </c>
      <c r="S1226" s="247"/>
      <c r="T1226" s="249"/>
      <c r="U1226" s="247"/>
      <c r="Z1226" s="247" t="s">
        <v>1201</v>
      </c>
    </row>
    <row r="1227" spans="1:26" x14ac:dyDescent="0.3">
      <c r="A1227" s="189">
        <v>215857</v>
      </c>
      <c r="B1227" s="247" t="s">
        <v>1388</v>
      </c>
      <c r="C1227" s="247" t="s">
        <v>628</v>
      </c>
      <c r="D1227" s="247" t="s">
        <v>3820</v>
      </c>
      <c r="E1227" s="247" t="s">
        <v>446</v>
      </c>
      <c r="F1227" s="248">
        <v>33628</v>
      </c>
      <c r="G1227" s="247" t="s">
        <v>3821</v>
      </c>
      <c r="H1227" s="247" t="s">
        <v>447</v>
      </c>
      <c r="I1227" s="247" t="s">
        <v>575</v>
      </c>
      <c r="S1227" s="247"/>
      <c r="T1227" s="249"/>
      <c r="U1227" s="247"/>
      <c r="Z1227" s="247"/>
    </row>
    <row r="1228" spans="1:26" x14ac:dyDescent="0.3">
      <c r="A1228" s="189">
        <v>215859</v>
      </c>
      <c r="B1228" s="247" t="s">
        <v>2732</v>
      </c>
      <c r="C1228" s="247" t="s">
        <v>68</v>
      </c>
      <c r="D1228" s="247" t="s">
        <v>337</v>
      </c>
      <c r="E1228" s="247" t="s">
        <v>446</v>
      </c>
      <c r="F1228" s="248">
        <v>35148</v>
      </c>
      <c r="G1228" s="247" t="s">
        <v>422</v>
      </c>
      <c r="H1228" s="247" t="s">
        <v>447</v>
      </c>
      <c r="I1228" s="247" t="s">
        <v>575</v>
      </c>
      <c r="S1228" s="247"/>
      <c r="T1228" s="249"/>
      <c r="U1228" s="247"/>
      <c r="Y1228" s="189" t="s">
        <v>1201</v>
      </c>
      <c r="Z1228" s="247" t="s">
        <v>1201</v>
      </c>
    </row>
    <row r="1229" spans="1:26" x14ac:dyDescent="0.3">
      <c r="A1229" s="189">
        <v>215860</v>
      </c>
      <c r="B1229" s="247" t="s">
        <v>2733</v>
      </c>
      <c r="C1229" s="247" t="s">
        <v>647</v>
      </c>
      <c r="D1229" s="247" t="s">
        <v>648</v>
      </c>
      <c r="E1229" s="247" t="s">
        <v>446</v>
      </c>
      <c r="F1229" s="248">
        <v>32554</v>
      </c>
      <c r="G1229" s="247" t="s">
        <v>2734</v>
      </c>
      <c r="H1229" s="247" t="s">
        <v>447</v>
      </c>
      <c r="I1229" s="247" t="s">
        <v>575</v>
      </c>
      <c r="S1229" s="247"/>
      <c r="T1229" s="249"/>
      <c r="U1229" s="247"/>
      <c r="Y1229" s="189" t="s">
        <v>1201</v>
      </c>
      <c r="Z1229" s="247" t="s">
        <v>1201</v>
      </c>
    </row>
    <row r="1230" spans="1:26" x14ac:dyDescent="0.3">
      <c r="A1230" s="189">
        <v>215861</v>
      </c>
      <c r="B1230" s="247" t="s">
        <v>2735</v>
      </c>
      <c r="C1230" s="247" t="s">
        <v>101</v>
      </c>
      <c r="D1230" s="247" t="s">
        <v>338</v>
      </c>
      <c r="E1230" s="247" t="s">
        <v>446</v>
      </c>
      <c r="F1230" s="248">
        <v>33970</v>
      </c>
      <c r="G1230" s="247" t="s">
        <v>2736</v>
      </c>
      <c r="H1230" s="247" t="s">
        <v>447</v>
      </c>
      <c r="I1230" s="247" t="s">
        <v>575</v>
      </c>
      <c r="S1230" s="247"/>
      <c r="T1230" s="249"/>
      <c r="U1230" s="247"/>
      <c r="Y1230" s="189" t="s">
        <v>1201</v>
      </c>
      <c r="Z1230" s="247" t="s">
        <v>1201</v>
      </c>
    </row>
    <row r="1231" spans="1:26" x14ac:dyDescent="0.3">
      <c r="A1231" s="189">
        <v>215862</v>
      </c>
      <c r="B1231" s="247" t="s">
        <v>2737</v>
      </c>
      <c r="C1231" s="247" t="s">
        <v>131</v>
      </c>
      <c r="D1231" s="247" t="s">
        <v>739</v>
      </c>
      <c r="E1231" s="247" t="s">
        <v>445</v>
      </c>
      <c r="F1231" s="248">
        <v>36418</v>
      </c>
      <c r="G1231" s="247" t="s">
        <v>1004</v>
      </c>
      <c r="H1231" s="247" t="s">
        <v>447</v>
      </c>
      <c r="I1231" s="247" t="s">
        <v>575</v>
      </c>
      <c r="S1231" s="247"/>
      <c r="T1231" s="249"/>
      <c r="U1231" s="247"/>
      <c r="Y1231" s="189" t="s">
        <v>1201</v>
      </c>
      <c r="Z1231" s="247" t="s">
        <v>1201</v>
      </c>
    </row>
    <row r="1232" spans="1:26" x14ac:dyDescent="0.3">
      <c r="A1232" s="189">
        <v>215863</v>
      </c>
      <c r="B1232" s="247" t="s">
        <v>2738</v>
      </c>
      <c r="C1232" s="247" t="s">
        <v>69</v>
      </c>
      <c r="D1232" s="247" t="s">
        <v>279</v>
      </c>
      <c r="E1232" s="247" t="s">
        <v>445</v>
      </c>
      <c r="F1232" s="248">
        <v>32756</v>
      </c>
      <c r="G1232" s="247" t="s">
        <v>439</v>
      </c>
      <c r="H1232" s="247" t="s">
        <v>447</v>
      </c>
      <c r="I1232" s="247" t="s">
        <v>575</v>
      </c>
      <c r="S1232" s="247"/>
      <c r="T1232" s="249"/>
      <c r="U1232" s="247"/>
      <c r="Y1232" s="189" t="s">
        <v>1201</v>
      </c>
      <c r="Z1232" s="247" t="s">
        <v>1201</v>
      </c>
    </row>
    <row r="1233" spans="1:26" x14ac:dyDescent="0.3">
      <c r="A1233" s="189">
        <v>215865</v>
      </c>
      <c r="B1233" s="247" t="s">
        <v>2739</v>
      </c>
      <c r="C1233" s="247" t="s">
        <v>1221</v>
      </c>
      <c r="D1233" s="247" t="s">
        <v>368</v>
      </c>
      <c r="E1233" s="247" t="s">
        <v>446</v>
      </c>
      <c r="F1233" s="248">
        <v>35704</v>
      </c>
      <c r="G1233" s="247" t="s">
        <v>1464</v>
      </c>
      <c r="H1233" s="247" t="s">
        <v>447</v>
      </c>
      <c r="I1233" s="247" t="s">
        <v>575</v>
      </c>
      <c r="S1233" s="247"/>
      <c r="T1233" s="249"/>
      <c r="U1233" s="247"/>
      <c r="Y1233" s="189" t="s">
        <v>1201</v>
      </c>
      <c r="Z1233" s="247" t="s">
        <v>1201</v>
      </c>
    </row>
    <row r="1234" spans="1:26" x14ac:dyDescent="0.3">
      <c r="A1234" s="189">
        <v>215867</v>
      </c>
      <c r="B1234" s="247" t="s">
        <v>708</v>
      </c>
      <c r="C1234" s="247" t="s">
        <v>2740</v>
      </c>
      <c r="D1234" s="247" t="s">
        <v>2741</v>
      </c>
      <c r="E1234" s="247" t="s">
        <v>446</v>
      </c>
      <c r="F1234" s="248">
        <v>36439</v>
      </c>
      <c r="G1234" s="247" t="s">
        <v>422</v>
      </c>
      <c r="H1234" s="247" t="s">
        <v>447</v>
      </c>
      <c r="I1234" s="247" t="s">
        <v>575</v>
      </c>
      <c r="S1234" s="247"/>
      <c r="T1234" s="249"/>
      <c r="U1234" s="247"/>
      <c r="Y1234" s="189" t="s">
        <v>1201</v>
      </c>
      <c r="Z1234" s="247" t="s">
        <v>1201</v>
      </c>
    </row>
    <row r="1235" spans="1:26" x14ac:dyDescent="0.3">
      <c r="A1235" s="189">
        <v>215869</v>
      </c>
      <c r="B1235" s="247" t="s">
        <v>2317</v>
      </c>
      <c r="C1235" s="247" t="s">
        <v>96</v>
      </c>
      <c r="D1235" s="247" t="s">
        <v>271</v>
      </c>
      <c r="E1235" s="247" t="s">
        <v>446</v>
      </c>
      <c r="F1235" s="248">
        <v>36491</v>
      </c>
      <c r="G1235" s="247" t="s">
        <v>3250</v>
      </c>
      <c r="H1235" s="247" t="s">
        <v>447</v>
      </c>
      <c r="I1235" s="247" t="s">
        <v>575</v>
      </c>
      <c r="S1235" s="247"/>
      <c r="T1235" s="249"/>
      <c r="U1235" s="247"/>
      <c r="Z1235" s="247" t="s">
        <v>1201</v>
      </c>
    </row>
    <row r="1236" spans="1:26" x14ac:dyDescent="0.3">
      <c r="A1236" s="189">
        <v>215870</v>
      </c>
      <c r="B1236" s="247" t="s">
        <v>3822</v>
      </c>
      <c r="C1236" s="247" t="s">
        <v>151</v>
      </c>
      <c r="D1236" s="247" t="s">
        <v>316</v>
      </c>
      <c r="E1236" s="247" t="s">
        <v>446</v>
      </c>
      <c r="F1236" s="248">
        <v>36324</v>
      </c>
      <c r="G1236" s="247" t="s">
        <v>422</v>
      </c>
      <c r="H1236" s="247" t="s">
        <v>447</v>
      </c>
      <c r="I1236" s="247" t="s">
        <v>575</v>
      </c>
      <c r="S1236" s="247"/>
      <c r="T1236" s="249"/>
      <c r="U1236" s="247"/>
      <c r="Z1236" s="247"/>
    </row>
    <row r="1237" spans="1:26" x14ac:dyDescent="0.3">
      <c r="A1237" s="189">
        <v>215871</v>
      </c>
      <c r="B1237" s="247" t="s">
        <v>1389</v>
      </c>
      <c r="C1237" s="247" t="s">
        <v>549</v>
      </c>
      <c r="D1237" s="247" t="s">
        <v>3823</v>
      </c>
      <c r="E1237" s="247" t="s">
        <v>445</v>
      </c>
      <c r="F1237" s="248">
        <v>35601</v>
      </c>
      <c r="G1237" s="247" t="s">
        <v>3824</v>
      </c>
      <c r="H1237" s="247" t="s">
        <v>447</v>
      </c>
      <c r="I1237" s="247" t="s">
        <v>575</v>
      </c>
      <c r="S1237" s="247"/>
      <c r="T1237" s="249"/>
      <c r="U1237" s="247"/>
      <c r="Z1237" s="247"/>
    </row>
    <row r="1238" spans="1:26" x14ac:dyDescent="0.3">
      <c r="A1238" s="189">
        <v>215872</v>
      </c>
      <c r="B1238" s="247" t="s">
        <v>3251</v>
      </c>
      <c r="C1238" s="247" t="s">
        <v>113</v>
      </c>
      <c r="D1238" s="247" t="s">
        <v>305</v>
      </c>
      <c r="E1238" s="247" t="s">
        <v>445</v>
      </c>
      <c r="F1238" s="248">
        <v>33348</v>
      </c>
      <c r="G1238" s="247" t="s">
        <v>929</v>
      </c>
      <c r="H1238" s="247" t="s">
        <v>447</v>
      </c>
      <c r="I1238" s="247" t="s">
        <v>575</v>
      </c>
      <c r="S1238" s="247"/>
      <c r="T1238" s="249"/>
      <c r="U1238" s="247"/>
      <c r="Z1238" s="247" t="s">
        <v>1201</v>
      </c>
    </row>
    <row r="1239" spans="1:26" x14ac:dyDescent="0.3">
      <c r="A1239" s="189">
        <v>215873</v>
      </c>
      <c r="B1239" s="247" t="s">
        <v>1390</v>
      </c>
      <c r="C1239" s="247" t="s">
        <v>113</v>
      </c>
      <c r="D1239" s="247" t="s">
        <v>274</v>
      </c>
      <c r="E1239" s="247" t="s">
        <v>445</v>
      </c>
      <c r="F1239" s="248">
        <v>33841</v>
      </c>
      <c r="G1239" s="247" t="s">
        <v>971</v>
      </c>
      <c r="H1239" s="247" t="s">
        <v>447</v>
      </c>
      <c r="I1239" s="247" t="s">
        <v>575</v>
      </c>
      <c r="S1239" s="247"/>
      <c r="T1239" s="249"/>
      <c r="U1239" s="247"/>
      <c r="Z1239" s="247"/>
    </row>
    <row r="1240" spans="1:26" x14ac:dyDescent="0.3">
      <c r="A1240" s="189">
        <v>215874</v>
      </c>
      <c r="B1240" s="247" t="s">
        <v>2742</v>
      </c>
      <c r="C1240" s="247" t="s">
        <v>2743</v>
      </c>
      <c r="D1240" s="247" t="s">
        <v>622</v>
      </c>
      <c r="E1240" s="247" t="s">
        <v>445</v>
      </c>
      <c r="F1240" s="248">
        <v>35612</v>
      </c>
      <c r="G1240" s="247" t="s">
        <v>422</v>
      </c>
      <c r="H1240" s="247" t="s">
        <v>447</v>
      </c>
      <c r="I1240" s="247" t="s">
        <v>575</v>
      </c>
      <c r="S1240" s="247"/>
      <c r="T1240" s="249"/>
      <c r="U1240" s="247"/>
      <c r="Y1240" s="189" t="s">
        <v>1201</v>
      </c>
      <c r="Z1240" s="247" t="s">
        <v>1201</v>
      </c>
    </row>
    <row r="1241" spans="1:26" x14ac:dyDescent="0.3">
      <c r="A1241" s="189">
        <v>215877</v>
      </c>
      <c r="B1241" s="247" t="s">
        <v>1267</v>
      </c>
      <c r="C1241" s="247" t="s">
        <v>97</v>
      </c>
      <c r="D1241" s="247" t="s">
        <v>351</v>
      </c>
      <c r="E1241" s="247" t="s">
        <v>445</v>
      </c>
      <c r="F1241" s="248">
        <v>35443</v>
      </c>
      <c r="G1241" s="247" t="s">
        <v>1268</v>
      </c>
      <c r="H1241" s="247" t="s">
        <v>447</v>
      </c>
      <c r="I1241" s="247" t="s">
        <v>575</v>
      </c>
      <c r="S1241" s="247"/>
      <c r="T1241" s="249"/>
      <c r="U1241" s="247"/>
      <c r="Z1241" s="247" t="s">
        <v>1201</v>
      </c>
    </row>
    <row r="1242" spans="1:26" x14ac:dyDescent="0.3">
      <c r="A1242" s="189">
        <v>215881</v>
      </c>
      <c r="B1242" s="247" t="s">
        <v>687</v>
      </c>
      <c r="C1242" s="247" t="s">
        <v>2649</v>
      </c>
      <c r="D1242" s="247" t="s">
        <v>571</v>
      </c>
      <c r="E1242" s="247" t="s">
        <v>445</v>
      </c>
      <c r="F1242" s="248">
        <v>36161</v>
      </c>
      <c r="G1242" s="247" t="s">
        <v>422</v>
      </c>
      <c r="H1242" s="247" t="s">
        <v>447</v>
      </c>
      <c r="I1242" s="247" t="s">
        <v>575</v>
      </c>
      <c r="S1242" s="247"/>
      <c r="T1242" s="249"/>
      <c r="U1242" s="247"/>
      <c r="Y1242" s="189" t="s">
        <v>1201</v>
      </c>
      <c r="Z1242" s="247" t="s">
        <v>1201</v>
      </c>
    </row>
    <row r="1243" spans="1:26" x14ac:dyDescent="0.3">
      <c r="A1243" s="189">
        <v>215882</v>
      </c>
      <c r="B1243" s="247" t="s">
        <v>709</v>
      </c>
      <c r="C1243" s="247" t="s">
        <v>71</v>
      </c>
      <c r="D1243" s="247" t="s">
        <v>282</v>
      </c>
      <c r="E1243" s="247" t="s">
        <v>445</v>
      </c>
      <c r="F1243" s="248">
        <v>34538</v>
      </c>
      <c r="G1243" s="247" t="s">
        <v>422</v>
      </c>
      <c r="H1243" s="247" t="s">
        <v>447</v>
      </c>
      <c r="I1243" s="247" t="s">
        <v>575</v>
      </c>
      <c r="S1243" s="247"/>
      <c r="T1243" s="249"/>
      <c r="U1243" s="247"/>
      <c r="Y1243" s="189" t="s">
        <v>1201</v>
      </c>
      <c r="Z1243" s="247" t="s">
        <v>1201</v>
      </c>
    </row>
    <row r="1244" spans="1:26" x14ac:dyDescent="0.3">
      <c r="A1244" s="189">
        <v>215885</v>
      </c>
      <c r="B1244" s="247" t="s">
        <v>2744</v>
      </c>
      <c r="C1244" s="247" t="s">
        <v>166</v>
      </c>
      <c r="D1244" s="247" t="s">
        <v>255</v>
      </c>
      <c r="E1244" s="247" t="s">
        <v>445</v>
      </c>
      <c r="F1244" s="248">
        <v>36069</v>
      </c>
      <c r="G1244" s="247" t="s">
        <v>439</v>
      </c>
      <c r="H1244" s="247" t="s">
        <v>447</v>
      </c>
      <c r="I1244" s="247" t="s">
        <v>575</v>
      </c>
      <c r="S1244" s="247"/>
      <c r="T1244" s="249"/>
      <c r="U1244" s="247"/>
      <c r="Y1244" s="189" t="s">
        <v>1201</v>
      </c>
      <c r="Z1244" s="247" t="s">
        <v>1201</v>
      </c>
    </row>
    <row r="1245" spans="1:26" x14ac:dyDescent="0.3">
      <c r="A1245" s="189">
        <v>215886</v>
      </c>
      <c r="B1245" s="247" t="s">
        <v>2745</v>
      </c>
      <c r="C1245" s="247" t="s">
        <v>2746</v>
      </c>
      <c r="D1245" s="247" t="s">
        <v>375</v>
      </c>
      <c r="E1245" s="247" t="s">
        <v>445</v>
      </c>
      <c r="F1245" s="248">
        <v>36526</v>
      </c>
      <c r="G1245" s="247" t="s">
        <v>422</v>
      </c>
      <c r="H1245" s="247" t="s">
        <v>447</v>
      </c>
      <c r="I1245" s="247" t="s">
        <v>575</v>
      </c>
      <c r="S1245" s="247"/>
      <c r="T1245" s="249"/>
      <c r="U1245" s="247"/>
      <c r="Y1245" s="189" t="s">
        <v>1201</v>
      </c>
      <c r="Z1245" s="247" t="s">
        <v>1201</v>
      </c>
    </row>
    <row r="1246" spans="1:26" x14ac:dyDescent="0.3">
      <c r="A1246" s="189">
        <v>215890</v>
      </c>
      <c r="B1246" s="247" t="s">
        <v>2747</v>
      </c>
      <c r="C1246" s="247" t="s">
        <v>551</v>
      </c>
      <c r="D1246" s="247" t="s">
        <v>271</v>
      </c>
      <c r="E1246" s="247" t="s">
        <v>445</v>
      </c>
      <c r="F1246" s="248">
        <v>36161</v>
      </c>
      <c r="G1246" s="247" t="s">
        <v>1115</v>
      </c>
      <c r="H1246" s="247" t="s">
        <v>447</v>
      </c>
      <c r="I1246" s="247" t="s">
        <v>575</v>
      </c>
      <c r="S1246" s="247"/>
      <c r="T1246" s="249"/>
      <c r="U1246" s="247"/>
      <c r="Y1246" s="189" t="s">
        <v>1201</v>
      </c>
      <c r="Z1246" s="247" t="s">
        <v>1201</v>
      </c>
    </row>
    <row r="1247" spans="1:26" x14ac:dyDescent="0.3">
      <c r="A1247" s="189">
        <v>215891</v>
      </c>
      <c r="B1247" s="247" t="s">
        <v>2748</v>
      </c>
      <c r="C1247" s="247" t="s">
        <v>2749</v>
      </c>
      <c r="D1247" s="247" t="s">
        <v>361</v>
      </c>
      <c r="E1247" s="247" t="s">
        <v>445</v>
      </c>
      <c r="F1247" s="248">
        <v>36161</v>
      </c>
      <c r="G1247" s="247" t="s">
        <v>2750</v>
      </c>
      <c r="H1247" s="247" t="s">
        <v>447</v>
      </c>
      <c r="I1247" s="247" t="s">
        <v>575</v>
      </c>
      <c r="S1247" s="247"/>
      <c r="T1247" s="249"/>
      <c r="U1247" s="247"/>
      <c r="Y1247" s="189" t="s">
        <v>1201</v>
      </c>
      <c r="Z1247" s="247" t="s">
        <v>1201</v>
      </c>
    </row>
    <row r="1248" spans="1:26" x14ac:dyDescent="0.3">
      <c r="A1248" s="189">
        <v>215892</v>
      </c>
      <c r="B1248" s="247" t="s">
        <v>2751</v>
      </c>
      <c r="C1248" s="247" t="s">
        <v>497</v>
      </c>
      <c r="D1248" s="247" t="s">
        <v>786</v>
      </c>
      <c r="E1248" s="247" t="s">
        <v>446</v>
      </c>
      <c r="F1248" s="248">
        <v>36185</v>
      </c>
      <c r="G1248" s="247" t="s">
        <v>1116</v>
      </c>
      <c r="H1248" s="247" t="s">
        <v>447</v>
      </c>
      <c r="I1248" s="247" t="s">
        <v>575</v>
      </c>
      <c r="S1248" s="247"/>
      <c r="T1248" s="249"/>
      <c r="U1248" s="247"/>
      <c r="Y1248" s="189" t="s">
        <v>1201</v>
      </c>
      <c r="Z1248" s="247" t="s">
        <v>1201</v>
      </c>
    </row>
    <row r="1249" spans="1:26" x14ac:dyDescent="0.3">
      <c r="A1249" s="189">
        <v>215893</v>
      </c>
      <c r="B1249" s="247" t="s">
        <v>3825</v>
      </c>
      <c r="C1249" s="247" t="s">
        <v>113</v>
      </c>
      <c r="D1249" s="247" t="s">
        <v>3826</v>
      </c>
      <c r="E1249" s="247" t="s">
        <v>446</v>
      </c>
      <c r="F1249" s="248">
        <v>24473</v>
      </c>
      <c r="G1249" s="247" t="s">
        <v>3662</v>
      </c>
      <c r="H1249" s="247" t="s">
        <v>447</v>
      </c>
      <c r="I1249" s="247" t="s">
        <v>575</v>
      </c>
      <c r="S1249" s="247"/>
      <c r="T1249" s="249"/>
      <c r="U1249" s="247"/>
      <c r="Z1249" s="247"/>
    </row>
    <row r="1250" spans="1:26" x14ac:dyDescent="0.3">
      <c r="A1250" s="189">
        <v>215894</v>
      </c>
      <c r="B1250" s="247" t="s">
        <v>2752</v>
      </c>
      <c r="C1250" s="247" t="s">
        <v>560</v>
      </c>
      <c r="D1250" s="247" t="s">
        <v>681</v>
      </c>
      <c r="E1250" s="247" t="s">
        <v>445</v>
      </c>
      <c r="F1250" s="248">
        <v>35910</v>
      </c>
      <c r="G1250" s="247" t="s">
        <v>422</v>
      </c>
      <c r="H1250" s="247" t="s">
        <v>447</v>
      </c>
      <c r="I1250" s="247" t="s">
        <v>575</v>
      </c>
      <c r="S1250" s="247"/>
      <c r="T1250" s="249"/>
      <c r="U1250" s="247"/>
      <c r="Y1250" s="189" t="s">
        <v>1201</v>
      </c>
      <c r="Z1250" s="247" t="s">
        <v>1201</v>
      </c>
    </row>
    <row r="1251" spans="1:26" x14ac:dyDescent="0.3">
      <c r="A1251" s="189">
        <v>215895</v>
      </c>
      <c r="B1251" s="247" t="s">
        <v>2753</v>
      </c>
      <c r="C1251" s="247" t="s">
        <v>132</v>
      </c>
      <c r="D1251" s="247" t="s">
        <v>320</v>
      </c>
      <c r="E1251" s="247" t="s">
        <v>446</v>
      </c>
      <c r="F1251" s="248">
        <v>35769</v>
      </c>
      <c r="G1251" s="247" t="s">
        <v>2754</v>
      </c>
      <c r="H1251" s="247" t="s">
        <v>447</v>
      </c>
      <c r="I1251" s="247" t="s">
        <v>575</v>
      </c>
      <c r="S1251" s="247"/>
      <c r="T1251" s="249"/>
      <c r="U1251" s="247"/>
      <c r="Y1251" s="189" t="s">
        <v>1201</v>
      </c>
      <c r="Z1251" s="247" t="s">
        <v>1201</v>
      </c>
    </row>
    <row r="1252" spans="1:26" x14ac:dyDescent="0.3">
      <c r="A1252" s="189">
        <v>215899</v>
      </c>
      <c r="B1252" s="247" t="s">
        <v>2755</v>
      </c>
      <c r="C1252" s="247" t="s">
        <v>771</v>
      </c>
      <c r="D1252" s="247" t="s">
        <v>772</v>
      </c>
      <c r="E1252" s="247" t="s">
        <v>446</v>
      </c>
      <c r="F1252" s="248">
        <v>36034</v>
      </c>
      <c r="G1252" s="247" t="s">
        <v>422</v>
      </c>
      <c r="H1252" s="247" t="s">
        <v>447</v>
      </c>
      <c r="I1252" s="247" t="s">
        <v>575</v>
      </c>
      <c r="S1252" s="247"/>
      <c r="T1252" s="249"/>
      <c r="U1252" s="247"/>
      <c r="Y1252" s="189" t="s">
        <v>1201</v>
      </c>
      <c r="Z1252" s="247" t="s">
        <v>1201</v>
      </c>
    </row>
    <row r="1253" spans="1:26" x14ac:dyDescent="0.3">
      <c r="A1253" s="189">
        <v>215902</v>
      </c>
      <c r="B1253" s="247" t="s">
        <v>1391</v>
      </c>
      <c r="C1253" s="247" t="s">
        <v>75</v>
      </c>
      <c r="D1253" s="247" t="s">
        <v>3827</v>
      </c>
      <c r="E1253" s="247" t="s">
        <v>446</v>
      </c>
      <c r="F1253" s="248">
        <v>28748</v>
      </c>
      <c r="G1253" s="247" t="s">
        <v>3662</v>
      </c>
      <c r="H1253" s="247" t="s">
        <v>447</v>
      </c>
      <c r="I1253" s="247" t="s">
        <v>575</v>
      </c>
      <c r="S1253" s="247"/>
      <c r="T1253" s="249"/>
      <c r="U1253" s="247"/>
      <c r="Z1253" s="247"/>
    </row>
    <row r="1254" spans="1:26" x14ac:dyDescent="0.3">
      <c r="A1254" s="189">
        <v>215903</v>
      </c>
      <c r="B1254" s="247" t="s">
        <v>2756</v>
      </c>
      <c r="C1254" s="247" t="s">
        <v>841</v>
      </c>
      <c r="D1254" s="247" t="s">
        <v>372</v>
      </c>
      <c r="E1254" s="247" t="s">
        <v>446</v>
      </c>
      <c r="F1254" s="248">
        <v>35796</v>
      </c>
      <c r="G1254" s="247" t="s">
        <v>1015</v>
      </c>
      <c r="H1254" s="247" t="s">
        <v>447</v>
      </c>
      <c r="I1254" s="247" t="s">
        <v>575</v>
      </c>
      <c r="S1254" s="247"/>
      <c r="T1254" s="249"/>
      <c r="U1254" s="247"/>
      <c r="Y1254" s="189" t="s">
        <v>1201</v>
      </c>
      <c r="Z1254" s="247" t="s">
        <v>1201</v>
      </c>
    </row>
    <row r="1255" spans="1:26" x14ac:dyDescent="0.3">
      <c r="A1255" s="189">
        <v>215904</v>
      </c>
      <c r="B1255" s="247" t="s">
        <v>2757</v>
      </c>
      <c r="C1255" s="247" t="s">
        <v>153</v>
      </c>
      <c r="D1255" s="247" t="s">
        <v>335</v>
      </c>
      <c r="E1255" s="247" t="s">
        <v>446</v>
      </c>
      <c r="F1255" s="248">
        <v>33425</v>
      </c>
      <c r="G1255" s="247" t="s">
        <v>439</v>
      </c>
      <c r="H1255" s="247" t="s">
        <v>447</v>
      </c>
      <c r="I1255" s="247" t="s">
        <v>575</v>
      </c>
      <c r="S1255" s="247"/>
      <c r="T1255" s="249"/>
      <c r="U1255" s="247"/>
      <c r="Y1255" s="189" t="s">
        <v>1201</v>
      </c>
      <c r="Z1255" s="247" t="s">
        <v>1201</v>
      </c>
    </row>
    <row r="1256" spans="1:26" x14ac:dyDescent="0.3">
      <c r="A1256" s="189">
        <v>215905</v>
      </c>
      <c r="B1256" s="247" t="s">
        <v>2758</v>
      </c>
      <c r="C1256" s="247" t="s">
        <v>149</v>
      </c>
      <c r="D1256" s="247" t="s">
        <v>358</v>
      </c>
      <c r="E1256" s="247" t="s">
        <v>445</v>
      </c>
      <c r="F1256" s="248">
        <v>36526</v>
      </c>
      <c r="G1256" s="247" t="s">
        <v>1656</v>
      </c>
      <c r="H1256" s="247" t="s">
        <v>447</v>
      </c>
      <c r="I1256" s="247" t="s">
        <v>575</v>
      </c>
      <c r="S1256" s="247"/>
      <c r="T1256" s="249"/>
      <c r="U1256" s="247"/>
      <c r="Y1256" s="189" t="s">
        <v>1201</v>
      </c>
      <c r="Z1256" s="247" t="s">
        <v>1201</v>
      </c>
    </row>
    <row r="1257" spans="1:26" x14ac:dyDescent="0.3">
      <c r="A1257" s="189">
        <v>215909</v>
      </c>
      <c r="B1257" s="247" t="s">
        <v>2759</v>
      </c>
      <c r="C1257" s="247" t="s">
        <v>773</v>
      </c>
      <c r="D1257" s="247" t="s">
        <v>690</v>
      </c>
      <c r="E1257" s="247" t="s">
        <v>446</v>
      </c>
      <c r="F1257" s="248">
        <v>33617</v>
      </c>
      <c r="G1257" s="247" t="s">
        <v>422</v>
      </c>
      <c r="H1257" s="247" t="s">
        <v>447</v>
      </c>
      <c r="I1257" s="247" t="s">
        <v>575</v>
      </c>
      <c r="S1257" s="247"/>
      <c r="T1257" s="249"/>
      <c r="U1257" s="247"/>
      <c r="Y1257" s="189" t="s">
        <v>1201</v>
      </c>
      <c r="Z1257" s="247" t="s">
        <v>1201</v>
      </c>
    </row>
    <row r="1258" spans="1:26" x14ac:dyDescent="0.3">
      <c r="A1258" s="189">
        <v>215910</v>
      </c>
      <c r="B1258" s="247" t="s">
        <v>3252</v>
      </c>
      <c r="C1258" s="247" t="s">
        <v>508</v>
      </c>
      <c r="D1258" s="247" t="s">
        <v>267</v>
      </c>
      <c r="E1258" s="247" t="s">
        <v>446</v>
      </c>
      <c r="F1258" s="248">
        <v>36506</v>
      </c>
      <c r="G1258" s="247" t="s">
        <v>1010</v>
      </c>
      <c r="H1258" s="247" t="s">
        <v>458</v>
      </c>
      <c r="I1258" s="247" t="s">
        <v>575</v>
      </c>
      <c r="S1258" s="247"/>
      <c r="T1258" s="249"/>
      <c r="U1258" s="247"/>
      <c r="Z1258" s="247" t="s">
        <v>1201</v>
      </c>
    </row>
    <row r="1259" spans="1:26" x14ac:dyDescent="0.3">
      <c r="A1259" s="189">
        <v>215916</v>
      </c>
      <c r="B1259" s="247" t="s">
        <v>1392</v>
      </c>
      <c r="C1259" s="247" t="s">
        <v>637</v>
      </c>
      <c r="D1259" s="247" t="s">
        <v>778</v>
      </c>
      <c r="E1259" s="247" t="s">
        <v>446</v>
      </c>
      <c r="F1259" s="248">
        <v>36387</v>
      </c>
      <c r="G1259" s="247" t="s">
        <v>3662</v>
      </c>
      <c r="H1259" s="247" t="s">
        <v>447</v>
      </c>
      <c r="I1259" s="247" t="s">
        <v>575</v>
      </c>
      <c r="S1259" s="247"/>
      <c r="T1259" s="249"/>
      <c r="U1259" s="247"/>
      <c r="Z1259" s="247"/>
    </row>
    <row r="1260" spans="1:26" x14ac:dyDescent="0.3">
      <c r="A1260" s="189">
        <v>215917</v>
      </c>
      <c r="B1260" s="247" t="s">
        <v>2760</v>
      </c>
      <c r="C1260" s="247" t="s">
        <v>128</v>
      </c>
      <c r="D1260" s="247" t="s">
        <v>280</v>
      </c>
      <c r="E1260" s="247" t="s">
        <v>446</v>
      </c>
      <c r="F1260" s="248">
        <v>35940</v>
      </c>
      <c r="G1260" s="247" t="s">
        <v>2761</v>
      </c>
      <c r="H1260" s="247" t="s">
        <v>447</v>
      </c>
      <c r="I1260" s="247" t="s">
        <v>575</v>
      </c>
      <c r="S1260" s="247"/>
      <c r="T1260" s="249"/>
      <c r="U1260" s="247"/>
      <c r="Y1260" s="189" t="s">
        <v>1201</v>
      </c>
      <c r="Z1260" s="247" t="s">
        <v>1201</v>
      </c>
    </row>
    <row r="1261" spans="1:26" x14ac:dyDescent="0.3">
      <c r="A1261" s="189">
        <v>215918</v>
      </c>
      <c r="B1261" s="247" t="s">
        <v>2762</v>
      </c>
      <c r="C1261" s="247" t="s">
        <v>707</v>
      </c>
      <c r="D1261" s="247" t="s">
        <v>774</v>
      </c>
      <c r="E1261" s="247" t="s">
        <v>446</v>
      </c>
      <c r="F1261" s="248">
        <v>33822</v>
      </c>
      <c r="G1261" s="247" t="s">
        <v>1480</v>
      </c>
      <c r="H1261" s="247" t="s">
        <v>447</v>
      </c>
      <c r="I1261" s="247" t="s">
        <v>575</v>
      </c>
      <c r="S1261" s="247"/>
      <c r="T1261" s="249"/>
      <c r="U1261" s="247"/>
      <c r="Y1261" s="189" t="s">
        <v>1201</v>
      </c>
      <c r="Z1261" s="247" t="s">
        <v>1201</v>
      </c>
    </row>
    <row r="1262" spans="1:26" x14ac:dyDescent="0.3">
      <c r="A1262" s="189">
        <v>215919</v>
      </c>
      <c r="B1262" s="247" t="s">
        <v>2763</v>
      </c>
      <c r="C1262" s="247" t="s">
        <v>198</v>
      </c>
      <c r="D1262" s="247" t="s">
        <v>288</v>
      </c>
      <c r="E1262" s="247" t="s">
        <v>445</v>
      </c>
      <c r="F1262" s="248">
        <v>35846</v>
      </c>
      <c r="G1262" s="247" t="s">
        <v>1095</v>
      </c>
      <c r="H1262" s="247" t="s">
        <v>447</v>
      </c>
      <c r="I1262" s="247" t="s">
        <v>575</v>
      </c>
      <c r="S1262" s="247"/>
      <c r="T1262" s="249"/>
      <c r="U1262" s="247"/>
      <c r="Y1262" s="189" t="s">
        <v>1201</v>
      </c>
      <c r="Z1262" s="247" t="s">
        <v>1201</v>
      </c>
    </row>
    <row r="1263" spans="1:26" x14ac:dyDescent="0.3">
      <c r="A1263" s="189">
        <v>215920</v>
      </c>
      <c r="B1263" s="247" t="s">
        <v>2764</v>
      </c>
      <c r="C1263" s="247" t="s">
        <v>88</v>
      </c>
      <c r="D1263" s="247" t="s">
        <v>507</v>
      </c>
      <c r="E1263" s="247" t="s">
        <v>446</v>
      </c>
      <c r="F1263" s="248">
        <v>36069</v>
      </c>
      <c r="G1263" s="247" t="s">
        <v>422</v>
      </c>
      <c r="H1263" s="247" t="s">
        <v>447</v>
      </c>
      <c r="I1263" s="247" t="s">
        <v>575</v>
      </c>
      <c r="S1263" s="247"/>
      <c r="T1263" s="249"/>
      <c r="U1263" s="247"/>
      <c r="Y1263" s="189" t="s">
        <v>1201</v>
      </c>
      <c r="Z1263" s="247" t="s">
        <v>1201</v>
      </c>
    </row>
    <row r="1264" spans="1:26" x14ac:dyDescent="0.3">
      <c r="A1264" s="189">
        <v>215921</v>
      </c>
      <c r="B1264" s="247" t="s">
        <v>2765</v>
      </c>
      <c r="C1264" s="247" t="s">
        <v>91</v>
      </c>
      <c r="D1264" s="247" t="s">
        <v>2766</v>
      </c>
      <c r="E1264" s="247" t="s">
        <v>445</v>
      </c>
      <c r="F1264" s="248">
        <v>36530</v>
      </c>
      <c r="G1264" s="247" t="s">
        <v>2767</v>
      </c>
      <c r="H1264" s="247" t="s">
        <v>447</v>
      </c>
      <c r="I1264" s="247" t="s">
        <v>575</v>
      </c>
      <c r="S1264" s="247"/>
      <c r="T1264" s="249"/>
      <c r="U1264" s="247"/>
      <c r="Y1264" s="189" t="s">
        <v>1201</v>
      </c>
      <c r="Z1264" s="247" t="s">
        <v>1201</v>
      </c>
    </row>
    <row r="1265" spans="1:26" x14ac:dyDescent="0.3">
      <c r="A1265" s="189">
        <v>215923</v>
      </c>
      <c r="B1265" s="247" t="s">
        <v>1393</v>
      </c>
      <c r="C1265" s="247" t="s">
        <v>179</v>
      </c>
      <c r="D1265" s="247" t="s">
        <v>3828</v>
      </c>
      <c r="E1265" s="247" t="s">
        <v>446</v>
      </c>
      <c r="F1265" s="248">
        <v>36194</v>
      </c>
      <c r="G1265" s="247" t="s">
        <v>3829</v>
      </c>
      <c r="H1265" s="247" t="s">
        <v>447</v>
      </c>
      <c r="I1265" s="247" t="s">
        <v>575</v>
      </c>
      <c r="S1265" s="247"/>
      <c r="T1265" s="249"/>
      <c r="U1265" s="247"/>
      <c r="Z1265" s="247"/>
    </row>
    <row r="1266" spans="1:26" x14ac:dyDescent="0.3">
      <c r="A1266" s="189">
        <v>215929</v>
      </c>
      <c r="B1266" s="247" t="s">
        <v>2768</v>
      </c>
      <c r="C1266" s="247" t="s">
        <v>77</v>
      </c>
      <c r="D1266" s="247" t="s">
        <v>646</v>
      </c>
      <c r="E1266" s="247" t="s">
        <v>445</v>
      </c>
      <c r="F1266" s="248">
        <v>34630</v>
      </c>
      <c r="G1266" s="247" t="s">
        <v>451</v>
      </c>
      <c r="H1266" s="247" t="s">
        <v>447</v>
      </c>
      <c r="I1266" s="247" t="s">
        <v>575</v>
      </c>
      <c r="S1266" s="247"/>
      <c r="T1266" s="249"/>
      <c r="U1266" s="247"/>
      <c r="Y1266" s="189" t="s">
        <v>1201</v>
      </c>
      <c r="Z1266" s="247" t="s">
        <v>1201</v>
      </c>
    </row>
    <row r="1267" spans="1:26" x14ac:dyDescent="0.3">
      <c r="A1267" s="189">
        <v>215930</v>
      </c>
      <c r="B1267" s="247" t="s">
        <v>2769</v>
      </c>
      <c r="C1267" s="247" t="s">
        <v>71</v>
      </c>
      <c r="D1267" s="247" t="s">
        <v>883</v>
      </c>
      <c r="E1267" s="247" t="s">
        <v>445</v>
      </c>
      <c r="F1267" s="248">
        <v>36161</v>
      </c>
      <c r="G1267" s="247" t="s">
        <v>1114</v>
      </c>
      <c r="H1267" s="247" t="s">
        <v>447</v>
      </c>
      <c r="I1267" s="247" t="s">
        <v>575</v>
      </c>
      <c r="S1267" s="247"/>
      <c r="T1267" s="249"/>
      <c r="U1267" s="247"/>
      <c r="Y1267" s="189" t="s">
        <v>1201</v>
      </c>
      <c r="Z1267" s="247" t="s">
        <v>1201</v>
      </c>
    </row>
    <row r="1268" spans="1:26" x14ac:dyDescent="0.3">
      <c r="A1268" s="189">
        <v>215932</v>
      </c>
      <c r="B1268" s="247" t="s">
        <v>1394</v>
      </c>
      <c r="C1268" s="247" t="s">
        <v>71</v>
      </c>
      <c r="D1268" s="247" t="s">
        <v>3830</v>
      </c>
      <c r="E1268" s="247" t="s">
        <v>446</v>
      </c>
      <c r="F1268" s="248">
        <v>35527</v>
      </c>
      <c r="G1268" s="247" t="s">
        <v>3831</v>
      </c>
      <c r="H1268" s="247" t="s">
        <v>447</v>
      </c>
      <c r="I1268" s="247" t="s">
        <v>575</v>
      </c>
      <c r="S1268" s="247"/>
      <c r="T1268" s="249"/>
      <c r="U1268" s="247"/>
      <c r="Z1268" s="247"/>
    </row>
    <row r="1269" spans="1:26" x14ac:dyDescent="0.3">
      <c r="A1269" s="189">
        <v>215935</v>
      </c>
      <c r="B1269" s="247" t="s">
        <v>1395</v>
      </c>
      <c r="C1269" s="247" t="s">
        <v>3832</v>
      </c>
      <c r="D1269" s="247" t="s">
        <v>3833</v>
      </c>
      <c r="E1269" s="247" t="s">
        <v>446</v>
      </c>
      <c r="F1269" s="248">
        <v>35210</v>
      </c>
      <c r="G1269" s="247" t="s">
        <v>3662</v>
      </c>
      <c r="H1269" s="247" t="s">
        <v>447</v>
      </c>
      <c r="I1269" s="247" t="s">
        <v>575</v>
      </c>
      <c r="S1269" s="247"/>
      <c r="T1269" s="249"/>
      <c r="U1269" s="247"/>
      <c r="Z1269" s="247"/>
    </row>
    <row r="1270" spans="1:26" x14ac:dyDescent="0.3">
      <c r="A1270" s="189">
        <v>215937</v>
      </c>
      <c r="B1270" s="247" t="s">
        <v>2770</v>
      </c>
      <c r="C1270" s="247" t="s">
        <v>290</v>
      </c>
      <c r="D1270" s="247" t="s">
        <v>1530</v>
      </c>
      <c r="E1270" s="247" t="s">
        <v>446</v>
      </c>
      <c r="F1270" s="248">
        <v>35065</v>
      </c>
      <c r="G1270" s="247" t="s">
        <v>2771</v>
      </c>
      <c r="H1270" s="247" t="s">
        <v>447</v>
      </c>
      <c r="I1270" s="247" t="s">
        <v>575</v>
      </c>
      <c r="S1270" s="247"/>
      <c r="T1270" s="249"/>
      <c r="U1270" s="247"/>
      <c r="Y1270" s="189" t="s">
        <v>1201</v>
      </c>
      <c r="Z1270" s="247" t="s">
        <v>1201</v>
      </c>
    </row>
    <row r="1271" spans="1:26" x14ac:dyDescent="0.3">
      <c r="A1271" s="189">
        <v>215938</v>
      </c>
      <c r="B1271" s="247" t="s">
        <v>3253</v>
      </c>
      <c r="C1271" s="247" t="s">
        <v>182</v>
      </c>
      <c r="D1271" s="247" t="s">
        <v>643</v>
      </c>
      <c r="E1271" s="247" t="s">
        <v>446</v>
      </c>
      <c r="F1271" s="248">
        <v>36363</v>
      </c>
      <c r="G1271" s="247" t="s">
        <v>422</v>
      </c>
      <c r="H1271" s="247" t="s">
        <v>447</v>
      </c>
      <c r="I1271" s="247" t="s">
        <v>575</v>
      </c>
      <c r="S1271" s="247"/>
      <c r="T1271" s="249"/>
      <c r="U1271" s="247"/>
      <c r="Z1271" s="247" t="s">
        <v>1201</v>
      </c>
    </row>
    <row r="1272" spans="1:26" x14ac:dyDescent="0.3">
      <c r="A1272" s="189">
        <v>215940</v>
      </c>
      <c r="B1272" s="247" t="s">
        <v>2772</v>
      </c>
      <c r="C1272" s="247" t="s">
        <v>176</v>
      </c>
      <c r="D1272" s="247" t="s">
        <v>2773</v>
      </c>
      <c r="E1272" s="247" t="s">
        <v>446</v>
      </c>
      <c r="F1272" s="248">
        <v>33147</v>
      </c>
      <c r="G1272" s="247" t="s">
        <v>2774</v>
      </c>
      <c r="H1272" s="247" t="s">
        <v>447</v>
      </c>
      <c r="I1272" s="247" t="s">
        <v>575</v>
      </c>
      <c r="S1272" s="247"/>
      <c r="T1272" s="249"/>
      <c r="U1272" s="247"/>
      <c r="Y1272" s="189" t="s">
        <v>1201</v>
      </c>
      <c r="Z1272" s="247" t="s">
        <v>1201</v>
      </c>
    </row>
    <row r="1273" spans="1:26" x14ac:dyDescent="0.3">
      <c r="A1273" s="189">
        <v>215942</v>
      </c>
      <c r="B1273" s="247" t="s">
        <v>1396</v>
      </c>
      <c r="C1273" s="247" t="s">
        <v>206</v>
      </c>
      <c r="D1273" s="247" t="s">
        <v>3834</v>
      </c>
      <c r="E1273" s="247" t="s">
        <v>446</v>
      </c>
      <c r="F1273" s="248">
        <v>35236</v>
      </c>
      <c r="G1273" s="247" t="s">
        <v>3662</v>
      </c>
      <c r="H1273" s="247" t="s">
        <v>447</v>
      </c>
      <c r="I1273" s="247" t="s">
        <v>575</v>
      </c>
      <c r="S1273" s="247"/>
      <c r="T1273" s="249"/>
      <c r="U1273" s="247"/>
      <c r="Z1273" s="247"/>
    </row>
    <row r="1274" spans="1:26" x14ac:dyDescent="0.3">
      <c r="A1274" s="189">
        <v>215944</v>
      </c>
      <c r="B1274" s="247" t="s">
        <v>3835</v>
      </c>
      <c r="C1274" s="247" t="s">
        <v>67</v>
      </c>
      <c r="D1274" s="247" t="s">
        <v>546</v>
      </c>
      <c r="E1274" s="247" t="s">
        <v>446</v>
      </c>
      <c r="F1274" s="248">
        <v>35250</v>
      </c>
      <c r="G1274" s="247" t="s">
        <v>990</v>
      </c>
      <c r="H1274" s="247" t="s">
        <v>447</v>
      </c>
      <c r="I1274" s="247" t="s">
        <v>575</v>
      </c>
      <c r="S1274" s="247"/>
      <c r="T1274" s="249"/>
      <c r="U1274" s="247"/>
      <c r="Z1274" s="247"/>
    </row>
    <row r="1275" spans="1:26" x14ac:dyDescent="0.3">
      <c r="A1275" s="189">
        <v>215945</v>
      </c>
      <c r="B1275" s="247" t="s">
        <v>2775</v>
      </c>
      <c r="C1275" s="247" t="s">
        <v>2776</v>
      </c>
      <c r="D1275" s="247" t="s">
        <v>279</v>
      </c>
      <c r="E1275" s="247" t="s">
        <v>446</v>
      </c>
      <c r="F1275" s="248">
        <v>36526</v>
      </c>
      <c r="G1275" s="247" t="s">
        <v>422</v>
      </c>
      <c r="H1275" s="247" t="s">
        <v>447</v>
      </c>
      <c r="I1275" s="247" t="s">
        <v>575</v>
      </c>
      <c r="S1275" s="247"/>
      <c r="T1275" s="249"/>
      <c r="U1275" s="247"/>
      <c r="Y1275" s="189" t="s">
        <v>1201</v>
      </c>
      <c r="Z1275" s="247" t="s">
        <v>1201</v>
      </c>
    </row>
    <row r="1276" spans="1:26" x14ac:dyDescent="0.3">
      <c r="A1276" s="189">
        <v>215946</v>
      </c>
      <c r="B1276" s="247" t="s">
        <v>3836</v>
      </c>
      <c r="C1276" s="247" t="s">
        <v>522</v>
      </c>
      <c r="D1276" s="247" t="s">
        <v>1397</v>
      </c>
      <c r="E1276" s="247" t="s">
        <v>446</v>
      </c>
      <c r="F1276" s="248">
        <v>31948</v>
      </c>
      <c r="G1276" s="247" t="s">
        <v>1398</v>
      </c>
      <c r="H1276" s="247" t="s">
        <v>447</v>
      </c>
      <c r="I1276" s="247" t="s">
        <v>575</v>
      </c>
      <c r="S1276" s="247"/>
      <c r="T1276" s="249"/>
      <c r="U1276" s="247"/>
      <c r="Z1276" s="247"/>
    </row>
    <row r="1277" spans="1:26" x14ac:dyDescent="0.3">
      <c r="A1277" s="189">
        <v>215948</v>
      </c>
      <c r="B1277" s="247" t="s">
        <v>1399</v>
      </c>
      <c r="C1277" s="247" t="s">
        <v>68</v>
      </c>
      <c r="D1277" s="247" t="s">
        <v>3837</v>
      </c>
      <c r="E1277" s="247" t="s">
        <v>446</v>
      </c>
      <c r="F1277" s="248">
        <v>36181</v>
      </c>
      <c r="G1277" s="247" t="s">
        <v>3838</v>
      </c>
      <c r="H1277" s="247" t="s">
        <v>447</v>
      </c>
      <c r="I1277" s="247" t="s">
        <v>575</v>
      </c>
      <c r="S1277" s="247"/>
      <c r="T1277" s="249"/>
      <c r="U1277" s="247"/>
      <c r="Z1277" s="247"/>
    </row>
    <row r="1278" spans="1:26" x14ac:dyDescent="0.3">
      <c r="A1278" s="189">
        <v>215949</v>
      </c>
      <c r="B1278" s="247" t="s">
        <v>2777</v>
      </c>
      <c r="C1278" s="247" t="s">
        <v>2778</v>
      </c>
      <c r="D1278" s="247" t="s">
        <v>280</v>
      </c>
      <c r="E1278" s="247" t="s">
        <v>446</v>
      </c>
      <c r="F1278" s="248">
        <v>35085</v>
      </c>
      <c r="G1278" s="247" t="s">
        <v>432</v>
      </c>
      <c r="H1278" s="247" t="s">
        <v>447</v>
      </c>
      <c r="I1278" s="247" t="s">
        <v>575</v>
      </c>
      <c r="S1278" s="247"/>
      <c r="T1278" s="249"/>
      <c r="U1278" s="247"/>
      <c r="Y1278" s="189" t="s">
        <v>1201</v>
      </c>
      <c r="Z1278" s="247" t="s">
        <v>1201</v>
      </c>
    </row>
    <row r="1279" spans="1:26" x14ac:dyDescent="0.3">
      <c r="A1279" s="189">
        <v>215951</v>
      </c>
      <c r="B1279" s="247" t="s">
        <v>1400</v>
      </c>
      <c r="C1279" s="247" t="s">
        <v>208</v>
      </c>
      <c r="D1279" s="247" t="s">
        <v>333</v>
      </c>
      <c r="E1279" s="247" t="s">
        <v>446</v>
      </c>
      <c r="F1279" s="248">
        <v>36281</v>
      </c>
      <c r="G1279" s="247" t="s">
        <v>1401</v>
      </c>
      <c r="H1279" s="247" t="s">
        <v>447</v>
      </c>
      <c r="I1279" s="247" t="s">
        <v>575</v>
      </c>
      <c r="S1279" s="247"/>
      <c r="T1279" s="249"/>
      <c r="U1279" s="247"/>
      <c r="Z1279" s="247"/>
    </row>
    <row r="1280" spans="1:26" x14ac:dyDescent="0.3">
      <c r="A1280" s="189">
        <v>215952</v>
      </c>
      <c r="B1280" s="247" t="s">
        <v>2779</v>
      </c>
      <c r="C1280" s="247" t="s">
        <v>621</v>
      </c>
      <c r="D1280" s="247" t="s">
        <v>356</v>
      </c>
      <c r="E1280" s="247" t="s">
        <v>446</v>
      </c>
      <c r="F1280" s="248">
        <v>35980</v>
      </c>
      <c r="G1280" s="247" t="s">
        <v>975</v>
      </c>
      <c r="H1280" s="247" t="s">
        <v>447</v>
      </c>
      <c r="I1280" s="247" t="s">
        <v>575</v>
      </c>
      <c r="S1280" s="247"/>
      <c r="T1280" s="249"/>
      <c r="U1280" s="247"/>
      <c r="Y1280" s="189" t="s">
        <v>1201</v>
      </c>
      <c r="Z1280" s="247" t="s">
        <v>1201</v>
      </c>
    </row>
    <row r="1281" spans="1:26" x14ac:dyDescent="0.3">
      <c r="A1281" s="189">
        <v>215953</v>
      </c>
      <c r="B1281" s="247" t="s">
        <v>2780</v>
      </c>
      <c r="C1281" s="247" t="s">
        <v>520</v>
      </c>
      <c r="D1281" s="247" t="s">
        <v>614</v>
      </c>
      <c r="E1281" s="247" t="s">
        <v>446</v>
      </c>
      <c r="F1281" s="248">
        <v>35854</v>
      </c>
      <c r="G1281" s="247" t="s">
        <v>422</v>
      </c>
      <c r="H1281" s="247" t="s">
        <v>447</v>
      </c>
      <c r="I1281" s="247" t="s">
        <v>575</v>
      </c>
      <c r="S1281" s="247"/>
      <c r="T1281" s="249"/>
      <c r="U1281" s="247"/>
      <c r="Y1281" s="189" t="s">
        <v>1201</v>
      </c>
      <c r="Z1281" s="247" t="s">
        <v>1201</v>
      </c>
    </row>
    <row r="1282" spans="1:26" x14ac:dyDescent="0.3">
      <c r="A1282" s="189">
        <v>215955</v>
      </c>
      <c r="B1282" s="247" t="s">
        <v>2781</v>
      </c>
      <c r="C1282" s="247" t="s">
        <v>787</v>
      </c>
      <c r="D1282" s="247" t="s">
        <v>351</v>
      </c>
      <c r="E1282" s="247" t="s">
        <v>446</v>
      </c>
      <c r="F1282" s="248">
        <v>34588</v>
      </c>
      <c r="G1282" s="247" t="s">
        <v>432</v>
      </c>
      <c r="H1282" s="247" t="s">
        <v>447</v>
      </c>
      <c r="I1282" s="247" t="s">
        <v>575</v>
      </c>
      <c r="S1282" s="247"/>
      <c r="T1282" s="249"/>
      <c r="U1282" s="247"/>
      <c r="Y1282" s="189" t="s">
        <v>1201</v>
      </c>
      <c r="Z1282" s="247" t="s">
        <v>1201</v>
      </c>
    </row>
    <row r="1283" spans="1:26" x14ac:dyDescent="0.3">
      <c r="A1283" s="189">
        <v>215957</v>
      </c>
      <c r="B1283" s="247" t="s">
        <v>2782</v>
      </c>
      <c r="C1283" s="247" t="s">
        <v>584</v>
      </c>
      <c r="D1283" s="247" t="s">
        <v>333</v>
      </c>
      <c r="E1283" s="247" t="s">
        <v>446</v>
      </c>
      <c r="F1283" s="248">
        <v>36252</v>
      </c>
      <c r="G1283" s="247" t="s">
        <v>2783</v>
      </c>
      <c r="H1283" s="247" t="s">
        <v>447</v>
      </c>
      <c r="I1283" s="247" t="s">
        <v>575</v>
      </c>
      <c r="S1283" s="247"/>
      <c r="T1283" s="249"/>
      <c r="U1283" s="247"/>
      <c r="Y1283" s="189" t="s">
        <v>1201</v>
      </c>
      <c r="Z1283" s="247" t="s">
        <v>1201</v>
      </c>
    </row>
    <row r="1284" spans="1:26" x14ac:dyDescent="0.3">
      <c r="A1284" s="189">
        <v>215959</v>
      </c>
      <c r="B1284" s="247" t="s">
        <v>1402</v>
      </c>
      <c r="C1284" s="247" t="s">
        <v>71</v>
      </c>
      <c r="D1284" s="247" t="s">
        <v>3839</v>
      </c>
      <c r="E1284" s="247" t="s">
        <v>445</v>
      </c>
      <c r="F1284" s="248">
        <v>34726</v>
      </c>
      <c r="G1284" s="247" t="s">
        <v>3840</v>
      </c>
      <c r="H1284" s="247" t="s">
        <v>447</v>
      </c>
      <c r="I1284" s="247" t="s">
        <v>575</v>
      </c>
      <c r="S1284" s="247"/>
      <c r="T1284" s="249"/>
      <c r="U1284" s="247"/>
      <c r="Z1284" s="247"/>
    </row>
    <row r="1285" spans="1:26" x14ac:dyDescent="0.3">
      <c r="A1285" s="189">
        <v>215961</v>
      </c>
      <c r="B1285" s="247" t="s">
        <v>3841</v>
      </c>
      <c r="C1285" s="247" t="s">
        <v>508</v>
      </c>
      <c r="D1285" s="247" t="s">
        <v>291</v>
      </c>
      <c r="E1285" s="247" t="s">
        <v>446</v>
      </c>
      <c r="F1285" s="248">
        <v>33683</v>
      </c>
      <c r="G1285" s="247" t="s">
        <v>432</v>
      </c>
      <c r="H1285" s="247" t="s">
        <v>447</v>
      </c>
      <c r="I1285" s="247" t="s">
        <v>575</v>
      </c>
      <c r="S1285" s="247"/>
      <c r="T1285" s="249"/>
      <c r="U1285" s="247"/>
      <c r="Z1285" s="247"/>
    </row>
    <row r="1286" spans="1:26" x14ac:dyDescent="0.3">
      <c r="A1286" s="189">
        <v>215962</v>
      </c>
      <c r="B1286" s="247" t="s">
        <v>1261</v>
      </c>
      <c r="C1286" s="247" t="s">
        <v>208</v>
      </c>
      <c r="D1286" s="247" t="s">
        <v>333</v>
      </c>
      <c r="E1286" s="247" t="s">
        <v>446</v>
      </c>
      <c r="F1286" s="248">
        <v>36527</v>
      </c>
      <c r="G1286" s="247" t="s">
        <v>422</v>
      </c>
      <c r="H1286" s="247" t="s">
        <v>447</v>
      </c>
      <c r="I1286" s="247" t="s">
        <v>575</v>
      </c>
      <c r="S1286" s="247"/>
      <c r="T1286" s="249"/>
      <c r="U1286" s="247"/>
      <c r="Z1286" s="247" t="s">
        <v>1201</v>
      </c>
    </row>
    <row r="1287" spans="1:26" x14ac:dyDescent="0.3">
      <c r="A1287" s="189">
        <v>215963</v>
      </c>
      <c r="B1287" s="247" t="s">
        <v>3842</v>
      </c>
      <c r="C1287" s="247" t="s">
        <v>710</v>
      </c>
      <c r="D1287" s="247" t="s">
        <v>3843</v>
      </c>
      <c r="E1287" s="247" t="s">
        <v>446</v>
      </c>
      <c r="F1287" s="248">
        <v>36280</v>
      </c>
      <c r="G1287" s="247" t="s">
        <v>3662</v>
      </c>
      <c r="H1287" s="247" t="s">
        <v>447</v>
      </c>
      <c r="I1287" s="247" t="s">
        <v>575</v>
      </c>
      <c r="S1287" s="247"/>
      <c r="T1287" s="249"/>
      <c r="U1287" s="247"/>
      <c r="Z1287" s="247"/>
    </row>
    <row r="1288" spans="1:26" x14ac:dyDescent="0.3">
      <c r="A1288" s="189">
        <v>215968</v>
      </c>
      <c r="B1288" s="247" t="s">
        <v>1404</v>
      </c>
      <c r="C1288" s="247" t="s">
        <v>75</v>
      </c>
      <c r="D1288" s="247" t="s">
        <v>3844</v>
      </c>
      <c r="E1288" s="247" t="s">
        <v>445</v>
      </c>
      <c r="F1288" s="248">
        <v>35497</v>
      </c>
      <c r="G1288" s="247" t="s">
        <v>3845</v>
      </c>
      <c r="H1288" s="247" t="s">
        <v>447</v>
      </c>
      <c r="I1288" s="247" t="s">
        <v>575</v>
      </c>
      <c r="S1288" s="247"/>
      <c r="T1288" s="249"/>
      <c r="U1288" s="247"/>
      <c r="Z1288" s="247"/>
    </row>
    <row r="1289" spans="1:26" x14ac:dyDescent="0.3">
      <c r="A1289" s="189">
        <v>215969</v>
      </c>
      <c r="B1289" s="247" t="s">
        <v>2784</v>
      </c>
      <c r="C1289" s="247" t="s">
        <v>896</v>
      </c>
      <c r="D1289" s="247" t="s">
        <v>897</v>
      </c>
      <c r="E1289" s="247" t="s">
        <v>445</v>
      </c>
      <c r="F1289" s="248">
        <v>33739</v>
      </c>
      <c r="G1289" s="247" t="s">
        <v>2785</v>
      </c>
      <c r="H1289" s="247" t="s">
        <v>447</v>
      </c>
      <c r="I1289" s="247" t="s">
        <v>575</v>
      </c>
      <c r="S1289" s="247"/>
      <c r="T1289" s="249"/>
      <c r="U1289" s="247"/>
      <c r="Y1289" s="189" t="s">
        <v>1201</v>
      </c>
      <c r="Z1289" s="247" t="s">
        <v>1201</v>
      </c>
    </row>
    <row r="1290" spans="1:26" x14ac:dyDescent="0.3">
      <c r="A1290" s="189">
        <v>215973</v>
      </c>
      <c r="B1290" s="247" t="s">
        <v>2786</v>
      </c>
      <c r="C1290" s="247" t="s">
        <v>775</v>
      </c>
      <c r="D1290" s="247" t="s">
        <v>2787</v>
      </c>
      <c r="E1290" s="247" t="s">
        <v>446</v>
      </c>
      <c r="F1290" s="248">
        <v>36219</v>
      </c>
      <c r="G1290" s="247" t="s">
        <v>1018</v>
      </c>
      <c r="H1290" s="247" t="s">
        <v>447</v>
      </c>
      <c r="I1290" s="247" t="s">
        <v>575</v>
      </c>
      <c r="S1290" s="247"/>
      <c r="T1290" s="249"/>
      <c r="U1290" s="247"/>
      <c r="Y1290" s="189" t="s">
        <v>1201</v>
      </c>
      <c r="Z1290" s="247" t="s">
        <v>1201</v>
      </c>
    </row>
    <row r="1291" spans="1:26" x14ac:dyDescent="0.3">
      <c r="A1291" s="189">
        <v>215974</v>
      </c>
      <c r="B1291" s="247" t="s">
        <v>1283</v>
      </c>
      <c r="C1291" s="247" t="s">
        <v>196</v>
      </c>
      <c r="D1291" s="247" t="s">
        <v>312</v>
      </c>
      <c r="E1291" s="247" t="s">
        <v>446</v>
      </c>
      <c r="F1291" s="248">
        <v>33277</v>
      </c>
      <c r="G1291" s="247" t="s">
        <v>1005</v>
      </c>
      <c r="H1291" s="247" t="s">
        <v>447</v>
      </c>
      <c r="I1291" s="247" t="s">
        <v>575</v>
      </c>
      <c r="S1291" s="247"/>
      <c r="T1291" s="249"/>
      <c r="U1291" s="247"/>
      <c r="Z1291" s="247" t="s">
        <v>1201</v>
      </c>
    </row>
    <row r="1292" spans="1:26" x14ac:dyDescent="0.3">
      <c r="A1292" s="189">
        <v>215975</v>
      </c>
      <c r="B1292" s="247" t="s">
        <v>1215</v>
      </c>
      <c r="C1292" s="247" t="s">
        <v>509</v>
      </c>
      <c r="D1292" s="247" t="s">
        <v>347</v>
      </c>
      <c r="E1292" s="247" t="s">
        <v>445</v>
      </c>
      <c r="F1292" s="248">
        <v>34474</v>
      </c>
      <c r="G1292" s="247" t="s">
        <v>422</v>
      </c>
      <c r="H1292" s="247" t="s">
        <v>447</v>
      </c>
      <c r="I1292" s="247" t="s">
        <v>575</v>
      </c>
      <c r="S1292" s="247">
        <v>766</v>
      </c>
      <c r="T1292" s="249">
        <v>44413</v>
      </c>
      <c r="U1292" s="247">
        <v>10000</v>
      </c>
      <c r="Z1292" s="247" t="s">
        <v>1201</v>
      </c>
    </row>
    <row r="1293" spans="1:26" x14ac:dyDescent="0.3">
      <c r="A1293" s="189">
        <v>215976</v>
      </c>
      <c r="B1293" s="247" t="s">
        <v>1405</v>
      </c>
      <c r="C1293" s="247" t="s">
        <v>69</v>
      </c>
      <c r="D1293" s="247" t="s">
        <v>3846</v>
      </c>
      <c r="E1293" s="247" t="s">
        <v>445</v>
      </c>
      <c r="F1293" s="248">
        <v>35862</v>
      </c>
      <c r="G1293" s="247" t="s">
        <v>3781</v>
      </c>
      <c r="H1293" s="247" t="s">
        <v>447</v>
      </c>
      <c r="I1293" s="247" t="s">
        <v>575</v>
      </c>
      <c r="S1293" s="247"/>
      <c r="T1293" s="249"/>
      <c r="U1293" s="247"/>
      <c r="Z1293" s="247"/>
    </row>
    <row r="1294" spans="1:26" x14ac:dyDescent="0.3">
      <c r="A1294" s="189">
        <v>215977</v>
      </c>
      <c r="B1294" s="247" t="s">
        <v>3847</v>
      </c>
      <c r="C1294" s="247" t="s">
        <v>138</v>
      </c>
      <c r="D1294" s="247" t="s">
        <v>1406</v>
      </c>
      <c r="E1294" s="247" t="s">
        <v>445</v>
      </c>
      <c r="F1294" s="248">
        <v>36319</v>
      </c>
      <c r="G1294" s="247" t="s">
        <v>422</v>
      </c>
      <c r="H1294" s="247" t="s">
        <v>447</v>
      </c>
      <c r="I1294" s="247" t="s">
        <v>575</v>
      </c>
      <c r="S1294" s="247"/>
      <c r="T1294" s="249"/>
      <c r="U1294" s="247"/>
      <c r="Z1294" s="247"/>
    </row>
    <row r="1295" spans="1:26" x14ac:dyDescent="0.3">
      <c r="A1295" s="189">
        <v>215979</v>
      </c>
      <c r="B1295" s="247" t="s">
        <v>2788</v>
      </c>
      <c r="C1295" s="247" t="s">
        <v>139</v>
      </c>
      <c r="D1295" s="247" t="s">
        <v>251</v>
      </c>
      <c r="E1295" s="247" t="s">
        <v>445</v>
      </c>
      <c r="F1295" s="248">
        <v>35606</v>
      </c>
      <c r="G1295" s="247" t="s">
        <v>422</v>
      </c>
      <c r="H1295" s="247" t="s">
        <v>457</v>
      </c>
      <c r="I1295" s="247" t="s">
        <v>575</v>
      </c>
      <c r="S1295" s="247"/>
      <c r="T1295" s="249"/>
      <c r="U1295" s="247"/>
      <c r="Y1295" s="189" t="s">
        <v>1201</v>
      </c>
      <c r="Z1295" s="247" t="s">
        <v>1201</v>
      </c>
    </row>
    <row r="1296" spans="1:26" x14ac:dyDescent="0.3">
      <c r="A1296" s="189">
        <v>215982</v>
      </c>
      <c r="B1296" s="247" t="s">
        <v>3848</v>
      </c>
      <c r="C1296" s="247" t="s">
        <v>149</v>
      </c>
      <c r="D1296" s="247" t="s">
        <v>3849</v>
      </c>
      <c r="E1296" s="247" t="s">
        <v>445</v>
      </c>
      <c r="F1296" s="248">
        <v>36168</v>
      </c>
      <c r="G1296" s="247" t="s">
        <v>3662</v>
      </c>
      <c r="H1296" s="247" t="s">
        <v>447</v>
      </c>
      <c r="I1296" s="247" t="s">
        <v>575</v>
      </c>
      <c r="S1296" s="247"/>
      <c r="T1296" s="249"/>
      <c r="U1296" s="247"/>
      <c r="Z1296" s="247"/>
    </row>
    <row r="1297" spans="1:26" x14ac:dyDescent="0.3">
      <c r="A1297" s="189">
        <v>215985</v>
      </c>
      <c r="B1297" s="247" t="s">
        <v>2789</v>
      </c>
      <c r="C1297" s="247" t="s">
        <v>75</v>
      </c>
      <c r="D1297" s="247" t="s">
        <v>315</v>
      </c>
      <c r="E1297" s="247" t="s">
        <v>445</v>
      </c>
      <c r="F1297" s="248">
        <v>33307</v>
      </c>
      <c r="G1297" s="247" t="s">
        <v>995</v>
      </c>
      <c r="H1297" s="247" t="s">
        <v>447</v>
      </c>
      <c r="I1297" s="247" t="s">
        <v>575</v>
      </c>
      <c r="S1297" s="247"/>
      <c r="T1297" s="249"/>
      <c r="U1297" s="247"/>
      <c r="Y1297" s="189" t="s">
        <v>1201</v>
      </c>
      <c r="Z1297" s="247" t="s">
        <v>1201</v>
      </c>
    </row>
    <row r="1298" spans="1:26" x14ac:dyDescent="0.3">
      <c r="A1298" s="189">
        <v>215987</v>
      </c>
      <c r="B1298" s="247" t="s">
        <v>2790</v>
      </c>
      <c r="C1298" s="247" t="s">
        <v>113</v>
      </c>
      <c r="D1298" s="247" t="s">
        <v>255</v>
      </c>
      <c r="E1298" s="247" t="s">
        <v>445</v>
      </c>
      <c r="F1298" s="248">
        <v>35860</v>
      </c>
      <c r="G1298" s="247" t="s">
        <v>422</v>
      </c>
      <c r="H1298" s="247" t="s">
        <v>447</v>
      </c>
      <c r="I1298" s="247" t="s">
        <v>575</v>
      </c>
      <c r="S1298" s="247"/>
      <c r="T1298" s="249"/>
      <c r="U1298" s="247"/>
      <c r="Y1298" s="189" t="s">
        <v>1201</v>
      </c>
      <c r="Z1298" s="247" t="s">
        <v>1201</v>
      </c>
    </row>
    <row r="1299" spans="1:26" x14ac:dyDescent="0.3">
      <c r="A1299" s="189">
        <v>215989</v>
      </c>
      <c r="B1299" s="247" t="s">
        <v>2791</v>
      </c>
      <c r="C1299" s="247" t="s">
        <v>804</v>
      </c>
      <c r="D1299" s="247" t="s">
        <v>2792</v>
      </c>
      <c r="E1299" s="247" t="s">
        <v>445</v>
      </c>
      <c r="F1299" s="248">
        <v>33604</v>
      </c>
      <c r="G1299" s="247" t="s">
        <v>441</v>
      </c>
      <c r="H1299" s="247" t="s">
        <v>447</v>
      </c>
      <c r="I1299" s="247" t="s">
        <v>575</v>
      </c>
      <c r="S1299" s="247"/>
      <c r="T1299" s="249"/>
      <c r="U1299" s="247"/>
      <c r="Y1299" s="189" t="s">
        <v>1201</v>
      </c>
      <c r="Z1299" s="247" t="s">
        <v>1201</v>
      </c>
    </row>
    <row r="1300" spans="1:26" x14ac:dyDescent="0.3">
      <c r="A1300" s="189">
        <v>215990</v>
      </c>
      <c r="B1300" s="247" t="s">
        <v>2793</v>
      </c>
      <c r="C1300" s="247" t="s">
        <v>77</v>
      </c>
      <c r="D1300" s="247" t="s">
        <v>339</v>
      </c>
      <c r="E1300" s="247" t="s">
        <v>445</v>
      </c>
      <c r="F1300" s="248">
        <v>32883</v>
      </c>
      <c r="G1300" s="247" t="s">
        <v>422</v>
      </c>
      <c r="H1300" s="247" t="s">
        <v>447</v>
      </c>
      <c r="I1300" s="247" t="s">
        <v>575</v>
      </c>
      <c r="S1300" s="247"/>
      <c r="T1300" s="249"/>
      <c r="U1300" s="247"/>
      <c r="Y1300" s="189" t="s">
        <v>1201</v>
      </c>
      <c r="Z1300" s="247" t="s">
        <v>1201</v>
      </c>
    </row>
    <row r="1301" spans="1:26" x14ac:dyDescent="0.3">
      <c r="A1301" s="189">
        <v>215991</v>
      </c>
      <c r="B1301" s="247" t="s">
        <v>2794</v>
      </c>
      <c r="C1301" s="247" t="s">
        <v>2795</v>
      </c>
      <c r="D1301" s="247" t="s">
        <v>843</v>
      </c>
      <c r="E1301" s="247" t="s">
        <v>445</v>
      </c>
      <c r="F1301" s="248">
        <v>36385</v>
      </c>
      <c r="G1301" s="247" t="s">
        <v>422</v>
      </c>
      <c r="H1301" s="247" t="s">
        <v>447</v>
      </c>
      <c r="I1301" s="247" t="s">
        <v>575</v>
      </c>
      <c r="S1301" s="247"/>
      <c r="T1301" s="249"/>
      <c r="U1301" s="247"/>
      <c r="Y1301" s="189" t="s">
        <v>1201</v>
      </c>
      <c r="Z1301" s="247" t="s">
        <v>1201</v>
      </c>
    </row>
    <row r="1302" spans="1:26" x14ac:dyDescent="0.3">
      <c r="A1302" s="189">
        <v>215992</v>
      </c>
      <c r="B1302" s="247" t="s">
        <v>2796</v>
      </c>
      <c r="C1302" s="247" t="s">
        <v>71</v>
      </c>
      <c r="D1302" s="247" t="s">
        <v>341</v>
      </c>
      <c r="E1302" s="247" t="s">
        <v>445</v>
      </c>
      <c r="F1302" s="248">
        <v>35796</v>
      </c>
      <c r="G1302" s="247" t="s">
        <v>985</v>
      </c>
      <c r="H1302" s="247" t="s">
        <v>447</v>
      </c>
      <c r="I1302" s="247" t="s">
        <v>575</v>
      </c>
      <c r="S1302" s="247"/>
      <c r="T1302" s="249"/>
      <c r="U1302" s="247"/>
      <c r="Y1302" s="189" t="s">
        <v>1201</v>
      </c>
      <c r="Z1302" s="247" t="s">
        <v>1201</v>
      </c>
    </row>
    <row r="1303" spans="1:26" x14ac:dyDescent="0.3">
      <c r="A1303" s="189">
        <v>215993</v>
      </c>
      <c r="B1303" s="247" t="s">
        <v>2797</v>
      </c>
      <c r="C1303" s="247" t="s">
        <v>2798</v>
      </c>
      <c r="D1303" s="247" t="s">
        <v>844</v>
      </c>
      <c r="E1303" s="247" t="s">
        <v>445</v>
      </c>
      <c r="F1303" s="248">
        <v>36526</v>
      </c>
      <c r="G1303" s="247" t="s">
        <v>422</v>
      </c>
      <c r="H1303" s="247" t="s">
        <v>447</v>
      </c>
      <c r="I1303" s="247" t="s">
        <v>575</v>
      </c>
      <c r="S1303" s="247"/>
      <c r="T1303" s="249"/>
      <c r="U1303" s="247"/>
      <c r="Y1303" s="189" t="s">
        <v>1201</v>
      </c>
      <c r="Z1303" s="247" t="s">
        <v>1201</v>
      </c>
    </row>
    <row r="1304" spans="1:26" x14ac:dyDescent="0.3">
      <c r="A1304" s="189">
        <v>215996</v>
      </c>
      <c r="B1304" s="247" t="s">
        <v>2799</v>
      </c>
      <c r="C1304" s="247" t="s">
        <v>664</v>
      </c>
      <c r="D1304" s="247" t="s">
        <v>334</v>
      </c>
      <c r="E1304" s="247" t="s">
        <v>445</v>
      </c>
      <c r="F1304" s="248">
        <v>36526</v>
      </c>
      <c r="G1304" s="247" t="s">
        <v>422</v>
      </c>
      <c r="H1304" s="247" t="s">
        <v>447</v>
      </c>
      <c r="I1304" s="247" t="s">
        <v>575</v>
      </c>
      <c r="S1304" s="247"/>
      <c r="T1304" s="249"/>
      <c r="U1304" s="247"/>
      <c r="Y1304" s="189" t="s">
        <v>1201</v>
      </c>
      <c r="Z1304" s="247" t="s">
        <v>1201</v>
      </c>
    </row>
    <row r="1305" spans="1:26" x14ac:dyDescent="0.3">
      <c r="A1305" s="189">
        <v>215999</v>
      </c>
      <c r="B1305" s="247" t="s">
        <v>2800</v>
      </c>
      <c r="C1305" s="247" t="s">
        <v>2801</v>
      </c>
      <c r="D1305" s="247" t="s">
        <v>279</v>
      </c>
      <c r="E1305" s="247" t="s">
        <v>445</v>
      </c>
      <c r="F1305" s="248">
        <v>36039</v>
      </c>
      <c r="G1305" s="247" t="s">
        <v>422</v>
      </c>
      <c r="H1305" s="247" t="s">
        <v>447</v>
      </c>
      <c r="I1305" s="247" t="s">
        <v>575</v>
      </c>
      <c r="S1305" s="247"/>
      <c r="T1305" s="249"/>
      <c r="U1305" s="247"/>
      <c r="Y1305" s="189" t="s">
        <v>1201</v>
      </c>
      <c r="Z1305" s="247" t="s">
        <v>1201</v>
      </c>
    </row>
    <row r="1306" spans="1:26" x14ac:dyDescent="0.3">
      <c r="A1306" s="189">
        <v>216000</v>
      </c>
      <c r="B1306" s="247" t="s">
        <v>3254</v>
      </c>
      <c r="C1306" s="247" t="s">
        <v>3255</v>
      </c>
      <c r="D1306" s="247" t="s">
        <v>123</v>
      </c>
      <c r="E1306" s="247" t="s">
        <v>445</v>
      </c>
      <c r="F1306" s="248">
        <v>36161</v>
      </c>
      <c r="G1306" s="247" t="s">
        <v>1358</v>
      </c>
      <c r="H1306" s="247" t="s">
        <v>447</v>
      </c>
      <c r="I1306" s="247" t="s">
        <v>575</v>
      </c>
      <c r="S1306" s="247"/>
      <c r="T1306" s="249"/>
      <c r="U1306" s="247"/>
      <c r="Z1306" s="247" t="s">
        <v>1201</v>
      </c>
    </row>
    <row r="1307" spans="1:26" x14ac:dyDescent="0.3">
      <c r="A1307" s="189">
        <v>216001</v>
      </c>
      <c r="B1307" s="247" t="s">
        <v>2802</v>
      </c>
      <c r="C1307" s="247" t="s">
        <v>113</v>
      </c>
      <c r="D1307" s="247" t="s">
        <v>363</v>
      </c>
      <c r="E1307" s="247" t="s">
        <v>445</v>
      </c>
      <c r="F1307" s="248">
        <v>34357</v>
      </c>
      <c r="G1307" s="247" t="s">
        <v>1005</v>
      </c>
      <c r="H1307" s="247" t="s">
        <v>447</v>
      </c>
      <c r="I1307" s="247" t="s">
        <v>575</v>
      </c>
      <c r="S1307" s="247"/>
      <c r="T1307" s="249"/>
      <c r="U1307" s="247"/>
      <c r="Y1307" s="189" t="s">
        <v>1201</v>
      </c>
      <c r="Z1307" s="247" t="s">
        <v>1201</v>
      </c>
    </row>
    <row r="1308" spans="1:26" x14ac:dyDescent="0.3">
      <c r="A1308" s="189">
        <v>216003</v>
      </c>
      <c r="B1308" s="247" t="s">
        <v>2803</v>
      </c>
      <c r="C1308" s="247" t="s">
        <v>90</v>
      </c>
      <c r="D1308" s="247" t="s">
        <v>220</v>
      </c>
      <c r="E1308" s="247" t="s">
        <v>445</v>
      </c>
      <c r="F1308" s="248">
        <v>34335</v>
      </c>
      <c r="G1308" s="247" t="s">
        <v>2804</v>
      </c>
      <c r="H1308" s="247" t="s">
        <v>447</v>
      </c>
      <c r="I1308" s="247" t="s">
        <v>575</v>
      </c>
      <c r="S1308" s="247"/>
      <c r="T1308" s="249"/>
      <c r="U1308" s="247"/>
      <c r="Y1308" s="189" t="s">
        <v>1201</v>
      </c>
      <c r="Z1308" s="247" t="s">
        <v>1201</v>
      </c>
    </row>
    <row r="1309" spans="1:26" x14ac:dyDescent="0.3">
      <c r="A1309" s="189">
        <v>216004</v>
      </c>
      <c r="B1309" s="247" t="s">
        <v>3850</v>
      </c>
      <c r="C1309" s="247" t="s">
        <v>124</v>
      </c>
      <c r="D1309" s="247" t="s">
        <v>311</v>
      </c>
      <c r="E1309" s="247" t="s">
        <v>445</v>
      </c>
      <c r="F1309" s="248">
        <v>28918</v>
      </c>
      <c r="G1309" s="247" t="s">
        <v>3851</v>
      </c>
      <c r="H1309" s="247" t="s">
        <v>447</v>
      </c>
      <c r="I1309" s="247" t="s">
        <v>575</v>
      </c>
      <c r="S1309" s="247"/>
      <c r="T1309" s="249"/>
      <c r="U1309" s="247"/>
      <c r="Z1309" s="247"/>
    </row>
    <row r="1310" spans="1:26" x14ac:dyDescent="0.3">
      <c r="A1310" s="189">
        <v>216005</v>
      </c>
      <c r="B1310" s="247" t="s">
        <v>3256</v>
      </c>
      <c r="C1310" s="247" t="s">
        <v>178</v>
      </c>
      <c r="D1310" s="247" t="s">
        <v>307</v>
      </c>
      <c r="E1310" s="247" t="s">
        <v>445</v>
      </c>
      <c r="F1310" s="248">
        <v>33842</v>
      </c>
      <c r="G1310" s="247" t="s">
        <v>982</v>
      </c>
      <c r="H1310" s="247" t="s">
        <v>447</v>
      </c>
      <c r="I1310" s="247" t="s">
        <v>575</v>
      </c>
      <c r="S1310" s="247"/>
      <c r="T1310" s="249"/>
      <c r="U1310" s="247"/>
      <c r="Z1310" s="247" t="s">
        <v>1201</v>
      </c>
    </row>
    <row r="1311" spans="1:26" x14ac:dyDescent="0.3">
      <c r="A1311" s="189">
        <v>216006</v>
      </c>
      <c r="B1311" s="247" t="s">
        <v>3257</v>
      </c>
      <c r="C1311" s="247" t="s">
        <v>66</v>
      </c>
      <c r="D1311" s="247" t="s">
        <v>308</v>
      </c>
      <c r="E1311" s="247" t="s">
        <v>445</v>
      </c>
      <c r="F1311" s="248">
        <v>35431</v>
      </c>
      <c r="G1311" s="247" t="s">
        <v>422</v>
      </c>
      <c r="H1311" s="247" t="s">
        <v>447</v>
      </c>
      <c r="I1311" s="247" t="s">
        <v>575</v>
      </c>
      <c r="S1311" s="247"/>
      <c r="T1311" s="249"/>
      <c r="U1311" s="247"/>
      <c r="Z1311" s="247" t="s">
        <v>1201</v>
      </c>
    </row>
    <row r="1312" spans="1:26" x14ac:dyDescent="0.3">
      <c r="A1312" s="189">
        <v>216008</v>
      </c>
      <c r="B1312" s="247" t="s">
        <v>3258</v>
      </c>
      <c r="C1312" s="247" t="s">
        <v>139</v>
      </c>
      <c r="D1312" s="247" t="s">
        <v>739</v>
      </c>
      <c r="E1312" s="247" t="s">
        <v>445</v>
      </c>
      <c r="F1312" s="248">
        <v>35865</v>
      </c>
      <c r="G1312" s="247" t="s">
        <v>431</v>
      </c>
      <c r="H1312" s="247" t="s">
        <v>447</v>
      </c>
      <c r="I1312" s="247" t="s">
        <v>575</v>
      </c>
      <c r="S1312" s="247"/>
      <c r="T1312" s="249"/>
      <c r="U1312" s="247"/>
      <c r="Z1312" s="247" t="s">
        <v>1201</v>
      </c>
    </row>
    <row r="1313" spans="1:26" x14ac:dyDescent="0.3">
      <c r="A1313" s="189">
        <v>216009</v>
      </c>
      <c r="B1313" s="247" t="s">
        <v>2805</v>
      </c>
      <c r="C1313" s="247" t="s">
        <v>884</v>
      </c>
      <c r="D1313" s="247" t="s">
        <v>570</v>
      </c>
      <c r="E1313" s="247" t="s">
        <v>445</v>
      </c>
      <c r="F1313" s="248">
        <v>35905</v>
      </c>
      <c r="G1313" s="247" t="s">
        <v>1057</v>
      </c>
      <c r="H1313" s="247" t="s">
        <v>447</v>
      </c>
      <c r="I1313" s="247" t="s">
        <v>575</v>
      </c>
      <c r="S1313" s="247"/>
      <c r="T1313" s="249"/>
      <c r="U1313" s="247"/>
      <c r="Y1313" s="189" t="s">
        <v>1201</v>
      </c>
      <c r="Z1313" s="247" t="s">
        <v>1201</v>
      </c>
    </row>
    <row r="1314" spans="1:26" x14ac:dyDescent="0.3">
      <c r="A1314" s="189">
        <v>216010</v>
      </c>
      <c r="B1314" s="247" t="s">
        <v>2806</v>
      </c>
      <c r="C1314" s="247" t="s">
        <v>172</v>
      </c>
      <c r="D1314" s="247" t="s">
        <v>2807</v>
      </c>
      <c r="E1314" s="247" t="s">
        <v>445</v>
      </c>
      <c r="F1314" s="248">
        <v>36539</v>
      </c>
      <c r="G1314" s="247" t="s">
        <v>422</v>
      </c>
      <c r="H1314" s="247" t="s">
        <v>447</v>
      </c>
      <c r="I1314" s="247" t="s">
        <v>575</v>
      </c>
      <c r="S1314" s="247"/>
      <c r="T1314" s="249"/>
      <c r="U1314" s="247"/>
      <c r="Y1314" s="189" t="s">
        <v>1201</v>
      </c>
      <c r="Z1314" s="247" t="s">
        <v>1201</v>
      </c>
    </row>
    <row r="1315" spans="1:26" x14ac:dyDescent="0.3">
      <c r="A1315" s="189">
        <v>216012</v>
      </c>
      <c r="B1315" s="247" t="s">
        <v>2808</v>
      </c>
      <c r="C1315" s="247" t="s">
        <v>113</v>
      </c>
      <c r="D1315" s="247" t="s">
        <v>297</v>
      </c>
      <c r="E1315" s="247" t="s">
        <v>445</v>
      </c>
      <c r="F1315" s="248">
        <v>36347</v>
      </c>
      <c r="G1315" s="247" t="s">
        <v>2809</v>
      </c>
      <c r="H1315" s="247" t="s">
        <v>447</v>
      </c>
      <c r="I1315" s="247" t="s">
        <v>575</v>
      </c>
      <c r="S1315" s="247"/>
      <c r="T1315" s="249"/>
      <c r="U1315" s="247"/>
      <c r="Y1315" s="189" t="s">
        <v>1201</v>
      </c>
      <c r="Z1315" s="247" t="s">
        <v>1201</v>
      </c>
    </row>
    <row r="1316" spans="1:26" x14ac:dyDescent="0.3">
      <c r="A1316" s="189">
        <v>216013</v>
      </c>
      <c r="B1316" s="247" t="s">
        <v>2810</v>
      </c>
      <c r="C1316" s="247" t="s">
        <v>2811</v>
      </c>
      <c r="D1316" s="247" t="s">
        <v>845</v>
      </c>
      <c r="E1316" s="247" t="s">
        <v>445</v>
      </c>
      <c r="F1316" s="248">
        <v>34453</v>
      </c>
      <c r="G1316" s="247" t="s">
        <v>422</v>
      </c>
      <c r="H1316" s="247" t="s">
        <v>447</v>
      </c>
      <c r="I1316" s="247" t="s">
        <v>575</v>
      </c>
      <c r="S1316" s="247"/>
      <c r="T1316" s="249"/>
      <c r="U1316" s="247"/>
      <c r="Y1316" s="189" t="s">
        <v>1201</v>
      </c>
      <c r="Z1316" s="247" t="s">
        <v>1201</v>
      </c>
    </row>
    <row r="1317" spans="1:26" x14ac:dyDescent="0.3">
      <c r="A1317" s="189">
        <v>216014</v>
      </c>
      <c r="B1317" s="247" t="s">
        <v>1407</v>
      </c>
      <c r="C1317" s="247" t="s">
        <v>1408</v>
      </c>
      <c r="D1317" s="247" t="s">
        <v>3852</v>
      </c>
      <c r="E1317" s="247" t="s">
        <v>445</v>
      </c>
      <c r="F1317" s="248">
        <v>35190</v>
      </c>
      <c r="G1317" s="247" t="s">
        <v>3853</v>
      </c>
      <c r="H1317" s="247" t="s">
        <v>447</v>
      </c>
      <c r="I1317" s="247" t="s">
        <v>575</v>
      </c>
      <c r="S1317" s="247"/>
      <c r="T1317" s="249"/>
      <c r="U1317" s="247"/>
      <c r="Z1317" s="247"/>
    </row>
    <row r="1318" spans="1:26" x14ac:dyDescent="0.3">
      <c r="A1318" s="189">
        <v>216017</v>
      </c>
      <c r="B1318" s="247" t="s">
        <v>3259</v>
      </c>
      <c r="C1318" s="247" t="s">
        <v>136</v>
      </c>
      <c r="D1318" s="247" t="s">
        <v>611</v>
      </c>
      <c r="E1318" s="247" t="s">
        <v>445</v>
      </c>
      <c r="F1318" s="248">
        <v>36633</v>
      </c>
      <c r="G1318" s="247" t="s">
        <v>422</v>
      </c>
      <c r="H1318" s="247" t="s">
        <v>447</v>
      </c>
      <c r="I1318" s="247" t="s">
        <v>575</v>
      </c>
      <c r="S1318" s="247"/>
      <c r="T1318" s="249"/>
      <c r="U1318" s="247"/>
      <c r="Z1318" s="247" t="s">
        <v>1201</v>
      </c>
    </row>
    <row r="1319" spans="1:26" x14ac:dyDescent="0.3">
      <c r="A1319" s="189">
        <v>216018</v>
      </c>
      <c r="B1319" s="247" t="s">
        <v>885</v>
      </c>
      <c r="C1319" s="247" t="s">
        <v>768</v>
      </c>
      <c r="D1319" s="247" t="s">
        <v>730</v>
      </c>
      <c r="E1319" s="247" t="s">
        <v>445</v>
      </c>
      <c r="F1319" s="248">
        <v>35503</v>
      </c>
      <c r="G1319" s="247" t="s">
        <v>1033</v>
      </c>
      <c r="H1319" s="247" t="s">
        <v>447</v>
      </c>
      <c r="I1319" s="247" t="s">
        <v>575</v>
      </c>
      <c r="S1319" s="247"/>
      <c r="T1319" s="249"/>
      <c r="U1319" s="247"/>
      <c r="Y1319" s="189" t="s">
        <v>1201</v>
      </c>
      <c r="Z1319" s="247" t="s">
        <v>1201</v>
      </c>
    </row>
    <row r="1320" spans="1:26" x14ac:dyDescent="0.3">
      <c r="A1320" s="189">
        <v>216019</v>
      </c>
      <c r="B1320" s="247" t="s">
        <v>2812</v>
      </c>
      <c r="C1320" s="247" t="s">
        <v>2813</v>
      </c>
      <c r="D1320" s="247" t="s">
        <v>2814</v>
      </c>
      <c r="E1320" s="247" t="s">
        <v>445</v>
      </c>
      <c r="F1320" s="248">
        <v>36161</v>
      </c>
      <c r="G1320" s="247" t="s">
        <v>422</v>
      </c>
      <c r="H1320" s="247" t="s">
        <v>447</v>
      </c>
      <c r="I1320" s="247" t="s">
        <v>575</v>
      </c>
      <c r="S1320" s="247"/>
      <c r="T1320" s="249"/>
      <c r="U1320" s="247"/>
      <c r="Y1320" s="189" t="s">
        <v>1201</v>
      </c>
      <c r="Z1320" s="247" t="s">
        <v>1201</v>
      </c>
    </row>
    <row r="1321" spans="1:26" x14ac:dyDescent="0.3">
      <c r="A1321" s="189">
        <v>216020</v>
      </c>
      <c r="B1321" s="247" t="s">
        <v>2815</v>
      </c>
      <c r="C1321" s="247" t="s">
        <v>846</v>
      </c>
      <c r="D1321" s="247" t="s">
        <v>251</v>
      </c>
      <c r="E1321" s="247" t="s">
        <v>445</v>
      </c>
      <c r="F1321" s="248">
        <v>34559</v>
      </c>
      <c r="G1321" s="247" t="s">
        <v>422</v>
      </c>
      <c r="H1321" s="247" t="s">
        <v>447</v>
      </c>
      <c r="I1321" s="247" t="s">
        <v>575</v>
      </c>
      <c r="S1321" s="247"/>
      <c r="T1321" s="249"/>
      <c r="U1321" s="247"/>
      <c r="Y1321" s="189" t="s">
        <v>1201</v>
      </c>
      <c r="Z1321" s="247" t="s">
        <v>1201</v>
      </c>
    </row>
    <row r="1322" spans="1:26" x14ac:dyDescent="0.3">
      <c r="A1322" s="189">
        <v>216021</v>
      </c>
      <c r="B1322" s="247" t="s">
        <v>585</v>
      </c>
      <c r="C1322" s="247" t="s">
        <v>186</v>
      </c>
      <c r="D1322" s="247" t="s">
        <v>586</v>
      </c>
      <c r="E1322" s="247" t="s">
        <v>445</v>
      </c>
      <c r="F1322" s="248">
        <v>35796</v>
      </c>
      <c r="G1322" s="247" t="s">
        <v>2816</v>
      </c>
      <c r="H1322" s="247" t="s">
        <v>447</v>
      </c>
      <c r="I1322" s="247" t="s">
        <v>575</v>
      </c>
      <c r="S1322" s="247"/>
      <c r="T1322" s="249"/>
      <c r="U1322" s="247"/>
      <c r="Y1322" s="189" t="s">
        <v>1201</v>
      </c>
      <c r="Z1322" s="247" t="s">
        <v>1201</v>
      </c>
    </row>
    <row r="1323" spans="1:26" x14ac:dyDescent="0.3">
      <c r="A1323" s="189">
        <v>216022</v>
      </c>
      <c r="B1323" s="247" t="s">
        <v>1208</v>
      </c>
      <c r="C1323" s="247" t="s">
        <v>175</v>
      </c>
      <c r="D1323" s="247" t="s">
        <v>886</v>
      </c>
      <c r="E1323" s="247" t="s">
        <v>445</v>
      </c>
      <c r="F1323" s="248">
        <v>35796</v>
      </c>
      <c r="G1323" s="247" t="s">
        <v>972</v>
      </c>
      <c r="H1323" s="247" t="s">
        <v>447</v>
      </c>
      <c r="I1323" s="247" t="s">
        <v>575</v>
      </c>
      <c r="S1323" s="247"/>
      <c r="T1323" s="249"/>
      <c r="U1323" s="247"/>
      <c r="Y1323" s="189" t="s">
        <v>1201</v>
      </c>
      <c r="Z1323" s="247" t="s">
        <v>1201</v>
      </c>
    </row>
    <row r="1324" spans="1:26" x14ac:dyDescent="0.3">
      <c r="A1324" s="189">
        <v>216023</v>
      </c>
      <c r="B1324" s="247" t="s">
        <v>2817</v>
      </c>
      <c r="C1324" s="247" t="s">
        <v>68</v>
      </c>
      <c r="D1324" s="247" t="s">
        <v>359</v>
      </c>
      <c r="E1324" s="247" t="s">
        <v>445</v>
      </c>
      <c r="F1324" s="248">
        <v>34963</v>
      </c>
      <c r="G1324" s="247" t="s">
        <v>1038</v>
      </c>
      <c r="H1324" s="247" t="s">
        <v>447</v>
      </c>
      <c r="I1324" s="247" t="s">
        <v>575</v>
      </c>
      <c r="S1324" s="247"/>
      <c r="T1324" s="249"/>
      <c r="U1324" s="247"/>
      <c r="Y1324" s="189" t="s">
        <v>1201</v>
      </c>
      <c r="Z1324" s="247" t="s">
        <v>1201</v>
      </c>
    </row>
    <row r="1325" spans="1:26" x14ac:dyDescent="0.3">
      <c r="A1325" s="189">
        <v>216024</v>
      </c>
      <c r="B1325" s="247" t="s">
        <v>2818</v>
      </c>
      <c r="C1325" s="247" t="s">
        <v>2819</v>
      </c>
      <c r="D1325" s="247" t="s">
        <v>847</v>
      </c>
      <c r="E1325" s="247" t="s">
        <v>445</v>
      </c>
      <c r="F1325" s="248">
        <v>35351</v>
      </c>
      <c r="G1325" s="247" t="s">
        <v>422</v>
      </c>
      <c r="H1325" s="247" t="s">
        <v>447</v>
      </c>
      <c r="I1325" s="247" t="s">
        <v>575</v>
      </c>
      <c r="S1325" s="247"/>
      <c r="T1325" s="249"/>
      <c r="U1325" s="247"/>
      <c r="Y1325" s="189" t="s">
        <v>1201</v>
      </c>
      <c r="Z1325" s="247" t="s">
        <v>1201</v>
      </c>
    </row>
    <row r="1326" spans="1:26" x14ac:dyDescent="0.3">
      <c r="A1326" s="189">
        <v>216025</v>
      </c>
      <c r="B1326" s="247" t="s">
        <v>2820</v>
      </c>
      <c r="C1326" s="247" t="s">
        <v>144</v>
      </c>
      <c r="D1326" s="247" t="s">
        <v>314</v>
      </c>
      <c r="E1326" s="247" t="s">
        <v>445</v>
      </c>
      <c r="F1326" s="248">
        <v>36161</v>
      </c>
      <c r="G1326" s="247" t="s">
        <v>422</v>
      </c>
      <c r="H1326" s="247" t="s">
        <v>447</v>
      </c>
      <c r="I1326" s="247" t="s">
        <v>575</v>
      </c>
      <c r="S1326" s="247"/>
      <c r="T1326" s="249"/>
      <c r="U1326" s="247"/>
      <c r="Y1326" s="189" t="s">
        <v>1201</v>
      </c>
      <c r="Z1326" s="247" t="s">
        <v>1201</v>
      </c>
    </row>
    <row r="1327" spans="1:26" x14ac:dyDescent="0.3">
      <c r="A1327" s="189">
        <v>216026</v>
      </c>
      <c r="B1327" s="247" t="s">
        <v>3045</v>
      </c>
      <c r="C1327" s="247" t="s">
        <v>65</v>
      </c>
      <c r="D1327" s="247" t="s">
        <v>281</v>
      </c>
      <c r="E1327" s="247" t="s">
        <v>445</v>
      </c>
      <c r="F1327" s="248">
        <v>35224</v>
      </c>
      <c r="G1327" s="247" t="s">
        <v>1041</v>
      </c>
      <c r="H1327" s="247" t="s">
        <v>447</v>
      </c>
      <c r="I1327" s="247" t="s">
        <v>575</v>
      </c>
      <c r="S1327" s="247"/>
      <c r="T1327" s="249"/>
      <c r="U1327" s="247"/>
      <c r="Z1327" s="247" t="s">
        <v>1201</v>
      </c>
    </row>
    <row r="1328" spans="1:26" x14ac:dyDescent="0.3">
      <c r="A1328" s="189">
        <v>216027</v>
      </c>
      <c r="B1328" s="247" t="s">
        <v>1409</v>
      </c>
      <c r="C1328" s="247" t="s">
        <v>113</v>
      </c>
      <c r="D1328" s="247" t="s">
        <v>3854</v>
      </c>
      <c r="E1328" s="247" t="s">
        <v>445</v>
      </c>
      <c r="F1328" s="248">
        <v>35644</v>
      </c>
      <c r="G1328" s="247" t="s">
        <v>3781</v>
      </c>
      <c r="H1328" s="247" t="s">
        <v>447</v>
      </c>
      <c r="I1328" s="247" t="s">
        <v>575</v>
      </c>
      <c r="S1328" s="247"/>
      <c r="T1328" s="249"/>
      <c r="U1328" s="247"/>
      <c r="Z1328" s="247"/>
    </row>
    <row r="1329" spans="1:26" x14ac:dyDescent="0.3">
      <c r="A1329" s="189">
        <v>216029</v>
      </c>
      <c r="B1329" s="247" t="s">
        <v>2821</v>
      </c>
      <c r="C1329" s="247" t="s">
        <v>101</v>
      </c>
      <c r="D1329" s="247" t="s">
        <v>624</v>
      </c>
      <c r="E1329" s="247" t="s">
        <v>445</v>
      </c>
      <c r="F1329" s="248">
        <v>34348</v>
      </c>
      <c r="G1329" s="247" t="s">
        <v>2688</v>
      </c>
      <c r="H1329" s="247" t="s">
        <v>447</v>
      </c>
      <c r="I1329" s="247" t="s">
        <v>575</v>
      </c>
      <c r="S1329" s="247"/>
      <c r="T1329" s="249"/>
      <c r="U1329" s="247"/>
      <c r="Y1329" s="189" t="s">
        <v>1201</v>
      </c>
      <c r="Z1329" s="247" t="s">
        <v>1201</v>
      </c>
    </row>
    <row r="1330" spans="1:26" x14ac:dyDescent="0.3">
      <c r="A1330" s="189">
        <v>216031</v>
      </c>
      <c r="B1330" s="247" t="s">
        <v>1410</v>
      </c>
      <c r="C1330" s="247" t="s">
        <v>88</v>
      </c>
      <c r="D1330" s="247" t="s">
        <v>309</v>
      </c>
      <c r="E1330" s="247" t="s">
        <v>445</v>
      </c>
      <c r="F1330" s="248">
        <v>35431</v>
      </c>
      <c r="G1330" s="247" t="s">
        <v>1040</v>
      </c>
      <c r="H1330" s="247" t="s">
        <v>447</v>
      </c>
      <c r="I1330" s="247" t="s">
        <v>575</v>
      </c>
      <c r="S1330" s="247"/>
      <c r="T1330" s="249"/>
      <c r="U1330" s="247"/>
      <c r="Z1330" s="247"/>
    </row>
    <row r="1331" spans="1:26" x14ac:dyDescent="0.3">
      <c r="A1331" s="189">
        <v>216033</v>
      </c>
      <c r="B1331" s="247" t="s">
        <v>3046</v>
      </c>
      <c r="C1331" s="247" t="s">
        <v>197</v>
      </c>
      <c r="D1331" s="247" t="s">
        <v>567</v>
      </c>
      <c r="E1331" s="247" t="s">
        <v>445</v>
      </c>
      <c r="F1331" s="248">
        <v>35888</v>
      </c>
      <c r="G1331" s="247" t="s">
        <v>422</v>
      </c>
      <c r="H1331" s="247" t="s">
        <v>447</v>
      </c>
      <c r="I1331" s="247" t="s">
        <v>575</v>
      </c>
      <c r="S1331" s="247"/>
      <c r="T1331" s="249"/>
      <c r="U1331" s="247"/>
      <c r="Z1331" s="247" t="s">
        <v>1201</v>
      </c>
    </row>
    <row r="1332" spans="1:26" x14ac:dyDescent="0.3">
      <c r="A1332" s="189">
        <v>216034</v>
      </c>
      <c r="B1332" s="247" t="s">
        <v>2822</v>
      </c>
      <c r="C1332" s="247" t="s">
        <v>96</v>
      </c>
      <c r="D1332" s="247" t="s">
        <v>693</v>
      </c>
      <c r="E1332" s="247" t="s">
        <v>445</v>
      </c>
      <c r="F1332" s="248">
        <v>35796</v>
      </c>
      <c r="G1332" s="247" t="s">
        <v>985</v>
      </c>
      <c r="H1332" s="247" t="s">
        <v>447</v>
      </c>
      <c r="I1332" s="247" t="s">
        <v>575</v>
      </c>
      <c r="S1332" s="247"/>
      <c r="T1332" s="249"/>
      <c r="U1332" s="247"/>
      <c r="Y1332" s="189" t="s">
        <v>1201</v>
      </c>
      <c r="Z1332" s="247" t="s">
        <v>1201</v>
      </c>
    </row>
    <row r="1333" spans="1:26" x14ac:dyDescent="0.3">
      <c r="A1333" s="189">
        <v>216035</v>
      </c>
      <c r="B1333" s="247" t="s">
        <v>2823</v>
      </c>
      <c r="C1333" s="247" t="s">
        <v>68</v>
      </c>
      <c r="D1333" s="247" t="s">
        <v>254</v>
      </c>
      <c r="E1333" s="247" t="s">
        <v>445</v>
      </c>
      <c r="F1333" s="248">
        <v>34700</v>
      </c>
      <c r="G1333" s="247" t="s">
        <v>1033</v>
      </c>
      <c r="H1333" s="247" t="s">
        <v>447</v>
      </c>
      <c r="I1333" s="247" t="s">
        <v>575</v>
      </c>
      <c r="S1333" s="247"/>
      <c r="T1333" s="249"/>
      <c r="U1333" s="247"/>
      <c r="Y1333" s="189" t="s">
        <v>1201</v>
      </c>
      <c r="Z1333" s="247" t="s">
        <v>1201</v>
      </c>
    </row>
    <row r="1334" spans="1:26" x14ac:dyDescent="0.3">
      <c r="A1334" s="189">
        <v>216036</v>
      </c>
      <c r="B1334" s="247" t="s">
        <v>2824</v>
      </c>
      <c r="C1334" s="247" t="s">
        <v>167</v>
      </c>
      <c r="D1334" s="247" t="s">
        <v>627</v>
      </c>
      <c r="E1334" s="247" t="s">
        <v>445</v>
      </c>
      <c r="F1334" s="248">
        <v>36548</v>
      </c>
      <c r="G1334" s="247" t="s">
        <v>982</v>
      </c>
      <c r="H1334" s="247" t="s">
        <v>447</v>
      </c>
      <c r="I1334" s="247" t="s">
        <v>575</v>
      </c>
      <c r="S1334" s="247"/>
      <c r="T1334" s="249"/>
      <c r="U1334" s="247"/>
      <c r="Y1334" s="189" t="s">
        <v>1201</v>
      </c>
      <c r="Z1334" s="247" t="s">
        <v>1201</v>
      </c>
    </row>
    <row r="1335" spans="1:26" x14ac:dyDescent="0.3">
      <c r="A1335" s="189">
        <v>216037</v>
      </c>
      <c r="B1335" s="247" t="s">
        <v>2825</v>
      </c>
      <c r="C1335" s="247" t="s">
        <v>77</v>
      </c>
      <c r="D1335" s="247" t="s">
        <v>295</v>
      </c>
      <c r="E1335" s="247" t="s">
        <v>445</v>
      </c>
      <c r="F1335" s="248">
        <v>35796</v>
      </c>
      <c r="G1335" s="247" t="s">
        <v>2826</v>
      </c>
      <c r="H1335" s="247" t="s">
        <v>447</v>
      </c>
      <c r="I1335" s="247" t="s">
        <v>575</v>
      </c>
      <c r="S1335" s="247"/>
      <c r="T1335" s="249"/>
      <c r="U1335" s="247"/>
      <c r="Y1335" s="189" t="s">
        <v>1201</v>
      </c>
      <c r="Z1335" s="247" t="s">
        <v>1201</v>
      </c>
    </row>
    <row r="1336" spans="1:26" x14ac:dyDescent="0.3">
      <c r="A1336" s="189">
        <v>216039</v>
      </c>
      <c r="B1336" s="247" t="s">
        <v>2827</v>
      </c>
      <c r="C1336" s="247" t="s">
        <v>97</v>
      </c>
      <c r="D1336" s="247" t="s">
        <v>688</v>
      </c>
      <c r="E1336" s="247" t="s">
        <v>445</v>
      </c>
      <c r="F1336" s="248">
        <v>35522</v>
      </c>
      <c r="G1336" s="247" t="s">
        <v>422</v>
      </c>
      <c r="H1336" s="247" t="s">
        <v>447</v>
      </c>
      <c r="I1336" s="247" t="s">
        <v>575</v>
      </c>
      <c r="S1336" s="247"/>
      <c r="T1336" s="249"/>
      <c r="U1336" s="247"/>
      <c r="Y1336" s="189" t="s">
        <v>1201</v>
      </c>
      <c r="Z1336" s="247" t="s">
        <v>1201</v>
      </c>
    </row>
    <row r="1337" spans="1:26" x14ac:dyDescent="0.3">
      <c r="A1337" s="189">
        <v>216040</v>
      </c>
      <c r="B1337" s="247" t="s">
        <v>2828</v>
      </c>
      <c r="C1337" s="247" t="s">
        <v>69</v>
      </c>
      <c r="D1337" s="247" t="s">
        <v>308</v>
      </c>
      <c r="E1337" s="247" t="s">
        <v>445</v>
      </c>
      <c r="F1337" s="248">
        <v>35220</v>
      </c>
      <c r="G1337" s="247" t="s">
        <v>988</v>
      </c>
      <c r="H1337" s="247" t="s">
        <v>457</v>
      </c>
      <c r="I1337" s="247" t="s">
        <v>575</v>
      </c>
      <c r="S1337" s="247"/>
      <c r="T1337" s="249"/>
      <c r="U1337" s="247"/>
      <c r="Y1337" s="189" t="s">
        <v>1201</v>
      </c>
      <c r="Z1337" s="247" t="s">
        <v>1201</v>
      </c>
    </row>
    <row r="1338" spans="1:26" x14ac:dyDescent="0.3">
      <c r="A1338" s="189">
        <v>216041</v>
      </c>
      <c r="B1338" s="247" t="s">
        <v>2829</v>
      </c>
      <c r="C1338" s="247" t="s">
        <v>124</v>
      </c>
      <c r="D1338" s="247" t="s">
        <v>887</v>
      </c>
      <c r="E1338" s="247" t="s">
        <v>445</v>
      </c>
      <c r="F1338" s="248">
        <v>36249</v>
      </c>
      <c r="G1338" s="247" t="s">
        <v>1017</v>
      </c>
      <c r="H1338" s="247" t="s">
        <v>447</v>
      </c>
      <c r="I1338" s="247" t="s">
        <v>575</v>
      </c>
      <c r="S1338" s="247"/>
      <c r="T1338" s="249"/>
      <c r="U1338" s="247"/>
      <c r="Y1338" s="189" t="s">
        <v>1201</v>
      </c>
      <c r="Z1338" s="247" t="s">
        <v>1201</v>
      </c>
    </row>
    <row r="1339" spans="1:26" x14ac:dyDescent="0.3">
      <c r="A1339" s="189">
        <v>216044</v>
      </c>
      <c r="B1339" s="247" t="s">
        <v>3260</v>
      </c>
      <c r="C1339" s="247" t="s">
        <v>510</v>
      </c>
      <c r="D1339" s="247" t="s">
        <v>254</v>
      </c>
      <c r="E1339" s="247" t="s">
        <v>446</v>
      </c>
      <c r="F1339" s="248">
        <v>36526</v>
      </c>
      <c r="G1339" s="247" t="s">
        <v>3261</v>
      </c>
      <c r="H1339" s="247" t="s">
        <v>447</v>
      </c>
      <c r="I1339" s="247" t="s">
        <v>575</v>
      </c>
      <c r="S1339" s="247"/>
      <c r="T1339" s="249"/>
      <c r="U1339" s="247"/>
      <c r="Z1339" s="247" t="s">
        <v>1201</v>
      </c>
    </row>
    <row r="1340" spans="1:26" x14ac:dyDescent="0.3">
      <c r="A1340" s="189">
        <v>216051</v>
      </c>
      <c r="B1340" s="247" t="s">
        <v>1411</v>
      </c>
      <c r="C1340" s="247" t="s">
        <v>71</v>
      </c>
      <c r="D1340" s="247" t="s">
        <v>3855</v>
      </c>
      <c r="E1340" s="247" t="s">
        <v>446</v>
      </c>
      <c r="F1340" s="248">
        <v>35431</v>
      </c>
      <c r="G1340" s="247" t="s">
        <v>3856</v>
      </c>
      <c r="H1340" s="247" t="s">
        <v>447</v>
      </c>
      <c r="I1340" s="247" t="s">
        <v>575</v>
      </c>
      <c r="S1340" s="247"/>
      <c r="T1340" s="249"/>
      <c r="U1340" s="247"/>
      <c r="Z1340" s="247"/>
    </row>
    <row r="1341" spans="1:26" x14ac:dyDescent="0.3">
      <c r="A1341" s="189">
        <v>216052</v>
      </c>
      <c r="B1341" s="247" t="s">
        <v>2830</v>
      </c>
      <c r="C1341" s="247" t="s">
        <v>68</v>
      </c>
      <c r="D1341" s="247" t="s">
        <v>307</v>
      </c>
      <c r="E1341" s="247" t="s">
        <v>446</v>
      </c>
      <c r="F1341" s="248">
        <v>34912</v>
      </c>
      <c r="G1341" s="247" t="s">
        <v>1619</v>
      </c>
      <c r="H1341" s="247" t="s">
        <v>447</v>
      </c>
      <c r="I1341" s="247" t="s">
        <v>575</v>
      </c>
      <c r="S1341" s="247"/>
      <c r="T1341" s="249"/>
      <c r="U1341" s="247"/>
      <c r="Y1341" s="189" t="s">
        <v>1201</v>
      </c>
      <c r="Z1341" s="247" t="s">
        <v>1201</v>
      </c>
    </row>
    <row r="1342" spans="1:26" x14ac:dyDescent="0.3">
      <c r="A1342" s="189">
        <v>216059</v>
      </c>
      <c r="B1342" s="247" t="s">
        <v>2831</v>
      </c>
      <c r="C1342" s="247" t="s">
        <v>75</v>
      </c>
      <c r="D1342" s="247" t="s">
        <v>571</v>
      </c>
      <c r="E1342" s="247" t="s">
        <v>445</v>
      </c>
      <c r="F1342" s="248">
        <v>35825</v>
      </c>
      <c r="G1342" s="247" t="s">
        <v>422</v>
      </c>
      <c r="H1342" s="247" t="s">
        <v>447</v>
      </c>
      <c r="I1342" s="247" t="s">
        <v>575</v>
      </c>
      <c r="S1342" s="247"/>
      <c r="T1342" s="249"/>
      <c r="U1342" s="247"/>
      <c r="Y1342" s="189" t="s">
        <v>1201</v>
      </c>
      <c r="Z1342" s="247" t="s">
        <v>1201</v>
      </c>
    </row>
    <row r="1343" spans="1:26" x14ac:dyDescent="0.3">
      <c r="A1343" s="189">
        <v>216061</v>
      </c>
      <c r="B1343" s="247" t="s">
        <v>2832</v>
      </c>
      <c r="C1343" s="247" t="s">
        <v>97</v>
      </c>
      <c r="D1343" s="247" t="s">
        <v>2833</v>
      </c>
      <c r="E1343" s="247" t="s">
        <v>445</v>
      </c>
      <c r="F1343" s="248">
        <v>35394</v>
      </c>
      <c r="G1343" s="247" t="s">
        <v>979</v>
      </c>
      <c r="H1343" s="247" t="s">
        <v>447</v>
      </c>
      <c r="I1343" s="247" t="s">
        <v>575</v>
      </c>
      <c r="S1343" s="247"/>
      <c r="T1343" s="249"/>
      <c r="U1343" s="247"/>
      <c r="Y1343" s="189" t="s">
        <v>1201</v>
      </c>
      <c r="Z1343" s="247" t="s">
        <v>1201</v>
      </c>
    </row>
    <row r="1344" spans="1:26" x14ac:dyDescent="0.3">
      <c r="A1344" s="189">
        <v>216062</v>
      </c>
      <c r="B1344" s="247" t="s">
        <v>2834</v>
      </c>
      <c r="C1344" s="247" t="s">
        <v>2835</v>
      </c>
      <c r="D1344" s="247" t="s">
        <v>293</v>
      </c>
      <c r="E1344" s="247" t="s">
        <v>445</v>
      </c>
      <c r="F1344" s="248">
        <v>31556</v>
      </c>
      <c r="G1344" s="247" t="s">
        <v>422</v>
      </c>
      <c r="H1344" s="247" t="s">
        <v>447</v>
      </c>
      <c r="I1344" s="247" t="s">
        <v>575</v>
      </c>
      <c r="S1344" s="247"/>
      <c r="T1344" s="249"/>
      <c r="U1344" s="247"/>
      <c r="Y1344" s="189" t="s">
        <v>1201</v>
      </c>
      <c r="Z1344" s="247" t="s">
        <v>1201</v>
      </c>
    </row>
    <row r="1345" spans="1:26" x14ac:dyDescent="0.3">
      <c r="A1345" s="189">
        <v>216063</v>
      </c>
      <c r="B1345" s="247" t="s">
        <v>2836</v>
      </c>
      <c r="C1345" s="247" t="s">
        <v>180</v>
      </c>
      <c r="D1345" s="247" t="s">
        <v>320</v>
      </c>
      <c r="E1345" s="247" t="s">
        <v>445</v>
      </c>
      <c r="F1345" s="248">
        <v>36395</v>
      </c>
      <c r="G1345" s="247" t="s">
        <v>443</v>
      </c>
      <c r="H1345" s="247" t="s">
        <v>447</v>
      </c>
      <c r="I1345" s="247" t="s">
        <v>575</v>
      </c>
      <c r="S1345" s="247"/>
      <c r="T1345" s="249"/>
      <c r="U1345" s="247"/>
      <c r="Y1345" s="189" t="s">
        <v>1201</v>
      </c>
      <c r="Z1345" s="247" t="s">
        <v>1201</v>
      </c>
    </row>
    <row r="1346" spans="1:26" x14ac:dyDescent="0.3">
      <c r="A1346" s="189">
        <v>216066</v>
      </c>
      <c r="B1346" s="247" t="s">
        <v>1412</v>
      </c>
      <c r="C1346" s="247" t="s">
        <v>1413</v>
      </c>
      <c r="D1346" s="247" t="s">
        <v>3857</v>
      </c>
      <c r="E1346" s="247" t="s">
        <v>446</v>
      </c>
      <c r="F1346" s="248">
        <v>34072</v>
      </c>
      <c r="G1346" s="247" t="s">
        <v>3662</v>
      </c>
      <c r="H1346" s="247" t="s">
        <v>447</v>
      </c>
      <c r="I1346" s="247" t="s">
        <v>575</v>
      </c>
      <c r="S1346" s="247"/>
      <c r="T1346" s="249"/>
      <c r="U1346" s="247"/>
      <c r="Z1346" s="247"/>
    </row>
    <row r="1347" spans="1:26" x14ac:dyDescent="0.3">
      <c r="A1347" s="189">
        <v>216067</v>
      </c>
      <c r="B1347" s="247" t="s">
        <v>2837</v>
      </c>
      <c r="C1347" s="247" t="s">
        <v>139</v>
      </c>
      <c r="D1347" s="247" t="s">
        <v>848</v>
      </c>
      <c r="E1347" s="247" t="s">
        <v>446</v>
      </c>
      <c r="F1347" s="248">
        <v>34187</v>
      </c>
      <c r="G1347" s="247" t="s">
        <v>422</v>
      </c>
      <c r="H1347" s="247" t="s">
        <v>447</v>
      </c>
      <c r="I1347" s="247" t="s">
        <v>575</v>
      </c>
      <c r="S1347" s="247"/>
      <c r="T1347" s="249"/>
      <c r="U1347" s="247"/>
      <c r="Y1347" s="189" t="s">
        <v>1201</v>
      </c>
      <c r="Z1347" s="247" t="s">
        <v>1201</v>
      </c>
    </row>
    <row r="1348" spans="1:26" x14ac:dyDescent="0.3">
      <c r="A1348" s="189">
        <v>216068</v>
      </c>
      <c r="B1348" s="247" t="s">
        <v>2838</v>
      </c>
      <c r="C1348" s="247" t="s">
        <v>71</v>
      </c>
      <c r="D1348" s="247" t="s">
        <v>2839</v>
      </c>
      <c r="E1348" s="247" t="s">
        <v>445</v>
      </c>
      <c r="F1348" s="248">
        <v>35436</v>
      </c>
      <c r="G1348" s="247" t="s">
        <v>2840</v>
      </c>
      <c r="H1348" s="247" t="s">
        <v>447</v>
      </c>
      <c r="I1348" s="247" t="s">
        <v>575</v>
      </c>
      <c r="S1348" s="247"/>
      <c r="T1348" s="249"/>
      <c r="U1348" s="247"/>
      <c r="Y1348" s="189" t="s">
        <v>1201</v>
      </c>
      <c r="Z1348" s="247" t="s">
        <v>1201</v>
      </c>
    </row>
    <row r="1349" spans="1:26" x14ac:dyDescent="0.3">
      <c r="A1349" s="189">
        <v>216070</v>
      </c>
      <c r="B1349" s="247" t="s">
        <v>2841</v>
      </c>
      <c r="C1349" s="247" t="s">
        <v>482</v>
      </c>
      <c r="D1349" s="247" t="s">
        <v>781</v>
      </c>
      <c r="E1349" s="247" t="s">
        <v>446</v>
      </c>
      <c r="F1349" s="248">
        <v>34877</v>
      </c>
      <c r="G1349" s="247" t="s">
        <v>1118</v>
      </c>
      <c r="H1349" s="247" t="s">
        <v>457</v>
      </c>
      <c r="I1349" s="247" t="s">
        <v>575</v>
      </c>
      <c r="S1349" s="247"/>
      <c r="T1349" s="249"/>
      <c r="U1349" s="247"/>
      <c r="Y1349" s="189" t="s">
        <v>1201</v>
      </c>
      <c r="Z1349" s="247" t="s">
        <v>1201</v>
      </c>
    </row>
    <row r="1350" spans="1:26" x14ac:dyDescent="0.3">
      <c r="A1350" s="189">
        <v>216072</v>
      </c>
      <c r="B1350" s="247" t="s">
        <v>2842</v>
      </c>
      <c r="C1350" s="247" t="s">
        <v>157</v>
      </c>
      <c r="D1350" s="247" t="s">
        <v>320</v>
      </c>
      <c r="E1350" s="247" t="s">
        <v>445</v>
      </c>
      <c r="F1350" s="248">
        <v>35065</v>
      </c>
      <c r="G1350" s="247" t="s">
        <v>422</v>
      </c>
      <c r="H1350" s="247" t="s">
        <v>447</v>
      </c>
      <c r="I1350" s="247" t="s">
        <v>575</v>
      </c>
      <c r="S1350" s="247"/>
      <c r="T1350" s="249"/>
      <c r="U1350" s="247"/>
      <c r="Y1350" s="189" t="s">
        <v>1201</v>
      </c>
      <c r="Z1350" s="247" t="s">
        <v>1201</v>
      </c>
    </row>
    <row r="1351" spans="1:26" x14ac:dyDescent="0.3">
      <c r="A1351" s="189">
        <v>216073</v>
      </c>
      <c r="B1351" s="247" t="s">
        <v>2843</v>
      </c>
      <c r="C1351" s="247" t="s">
        <v>551</v>
      </c>
      <c r="D1351" s="247" t="s">
        <v>362</v>
      </c>
      <c r="E1351" s="247" t="s">
        <v>445</v>
      </c>
      <c r="F1351" s="248">
        <v>32259</v>
      </c>
      <c r="G1351" s="247" t="s">
        <v>914</v>
      </c>
      <c r="H1351" s="247" t="s">
        <v>447</v>
      </c>
      <c r="I1351" s="247" t="s">
        <v>575</v>
      </c>
      <c r="S1351" s="247"/>
      <c r="T1351" s="249"/>
      <c r="U1351" s="247"/>
      <c r="Y1351" s="189" t="s">
        <v>1201</v>
      </c>
      <c r="Z1351" s="247" t="s">
        <v>1201</v>
      </c>
    </row>
    <row r="1352" spans="1:26" x14ac:dyDescent="0.3">
      <c r="A1352" s="189">
        <v>216074</v>
      </c>
      <c r="B1352" s="247" t="s">
        <v>1414</v>
      </c>
      <c r="C1352" s="247" t="s">
        <v>805</v>
      </c>
      <c r="D1352" s="247" t="s">
        <v>3858</v>
      </c>
      <c r="E1352" s="247" t="s">
        <v>445</v>
      </c>
      <c r="F1352" s="248">
        <v>33604</v>
      </c>
      <c r="G1352" s="247" t="s">
        <v>441</v>
      </c>
      <c r="H1352" s="247" t="s">
        <v>447</v>
      </c>
      <c r="I1352" s="247" t="s">
        <v>575</v>
      </c>
      <c r="S1352" s="247"/>
      <c r="T1352" s="249"/>
      <c r="U1352" s="247"/>
      <c r="Z1352" s="247"/>
    </row>
    <row r="1353" spans="1:26" x14ac:dyDescent="0.3">
      <c r="A1353" s="189">
        <v>216075</v>
      </c>
      <c r="B1353" s="247" t="s">
        <v>2844</v>
      </c>
      <c r="C1353" s="247" t="s">
        <v>126</v>
      </c>
      <c r="D1353" s="247" t="s">
        <v>262</v>
      </c>
      <c r="E1353" s="247" t="s">
        <v>445</v>
      </c>
      <c r="F1353" s="248">
        <v>36440</v>
      </c>
      <c r="G1353" s="247" t="s">
        <v>1005</v>
      </c>
      <c r="H1353" s="247" t="s">
        <v>447</v>
      </c>
      <c r="I1353" s="247" t="s">
        <v>575</v>
      </c>
      <c r="S1353" s="247"/>
      <c r="T1353" s="249"/>
      <c r="U1353" s="247"/>
      <c r="Y1353" s="189" t="s">
        <v>1201</v>
      </c>
      <c r="Z1353" s="247" t="s">
        <v>1201</v>
      </c>
    </row>
    <row r="1354" spans="1:26" x14ac:dyDescent="0.3">
      <c r="A1354" s="189">
        <v>216077</v>
      </c>
      <c r="B1354" s="247" t="s">
        <v>2845</v>
      </c>
      <c r="C1354" s="247" t="s">
        <v>789</v>
      </c>
      <c r="D1354" s="247" t="s">
        <v>790</v>
      </c>
      <c r="E1354" s="247" t="s">
        <v>446</v>
      </c>
      <c r="F1354" s="248">
        <v>35497</v>
      </c>
      <c r="G1354" s="247" t="s">
        <v>2846</v>
      </c>
      <c r="H1354" s="247" t="s">
        <v>447</v>
      </c>
      <c r="I1354" s="247" t="s">
        <v>575</v>
      </c>
      <c r="S1354" s="247"/>
      <c r="T1354" s="249"/>
      <c r="U1354" s="247"/>
      <c r="Y1354" s="189" t="s">
        <v>1201</v>
      </c>
      <c r="Z1354" s="247" t="s">
        <v>1201</v>
      </c>
    </row>
    <row r="1355" spans="1:26" x14ac:dyDescent="0.3">
      <c r="A1355" s="189">
        <v>216078</v>
      </c>
      <c r="B1355" s="247" t="s">
        <v>2847</v>
      </c>
      <c r="C1355" s="247" t="s">
        <v>536</v>
      </c>
      <c r="D1355" s="247" t="s">
        <v>253</v>
      </c>
      <c r="E1355" s="247" t="s">
        <v>446</v>
      </c>
      <c r="F1355" s="248">
        <v>35883</v>
      </c>
      <c r="G1355" s="247" t="s">
        <v>450</v>
      </c>
      <c r="H1355" s="247" t="s">
        <v>447</v>
      </c>
      <c r="I1355" s="247" t="s">
        <v>575</v>
      </c>
      <c r="S1355" s="247"/>
      <c r="T1355" s="249"/>
      <c r="U1355" s="247"/>
      <c r="Y1355" s="189" t="s">
        <v>1201</v>
      </c>
      <c r="Z1355" s="247" t="s">
        <v>1201</v>
      </c>
    </row>
    <row r="1356" spans="1:26" x14ac:dyDescent="0.3">
      <c r="A1356" s="189">
        <v>216079</v>
      </c>
      <c r="B1356" s="247" t="s">
        <v>2848</v>
      </c>
      <c r="C1356" s="247" t="s">
        <v>224</v>
      </c>
      <c r="D1356" s="247" t="s">
        <v>283</v>
      </c>
      <c r="E1356" s="247" t="s">
        <v>446</v>
      </c>
      <c r="F1356" s="248">
        <v>36044</v>
      </c>
      <c r="G1356" s="247" t="s">
        <v>422</v>
      </c>
      <c r="H1356" s="247" t="s">
        <v>447</v>
      </c>
      <c r="I1356" s="247" t="s">
        <v>575</v>
      </c>
      <c r="S1356" s="247"/>
      <c r="T1356" s="249"/>
      <c r="U1356" s="247"/>
      <c r="Y1356" s="189" t="s">
        <v>1201</v>
      </c>
      <c r="Z1356" s="247" t="s">
        <v>1201</v>
      </c>
    </row>
    <row r="1357" spans="1:26" x14ac:dyDescent="0.3">
      <c r="A1357" s="189">
        <v>216083</v>
      </c>
      <c r="B1357" s="247" t="s">
        <v>2849</v>
      </c>
      <c r="C1357" s="247" t="s">
        <v>655</v>
      </c>
      <c r="D1357" s="247" t="s">
        <v>627</v>
      </c>
      <c r="E1357" s="247" t="s">
        <v>446</v>
      </c>
      <c r="F1357" s="248">
        <v>35518</v>
      </c>
      <c r="G1357" s="247" t="s">
        <v>1006</v>
      </c>
      <c r="H1357" s="247" t="s">
        <v>447</v>
      </c>
      <c r="I1357" s="247" t="s">
        <v>575</v>
      </c>
      <c r="S1357" s="247"/>
      <c r="T1357" s="249"/>
      <c r="U1357" s="247"/>
      <c r="Y1357" s="189" t="s">
        <v>1201</v>
      </c>
      <c r="Z1357" s="247" t="s">
        <v>1201</v>
      </c>
    </row>
    <row r="1358" spans="1:26" x14ac:dyDescent="0.3">
      <c r="A1358" s="189">
        <v>216086</v>
      </c>
      <c r="B1358" s="247" t="s">
        <v>2850</v>
      </c>
      <c r="C1358" s="247" t="s">
        <v>71</v>
      </c>
      <c r="D1358" s="247" t="s">
        <v>267</v>
      </c>
      <c r="E1358" s="247" t="s">
        <v>446</v>
      </c>
      <c r="F1358" s="248">
        <v>35234</v>
      </c>
      <c r="G1358" s="247" t="s">
        <v>422</v>
      </c>
      <c r="H1358" s="247" t="s">
        <v>447</v>
      </c>
      <c r="I1358" s="247" t="s">
        <v>575</v>
      </c>
      <c r="S1358" s="247"/>
      <c r="T1358" s="249"/>
      <c r="U1358" s="247"/>
      <c r="Y1358" s="189" t="s">
        <v>1201</v>
      </c>
      <c r="Z1358" s="247" t="s">
        <v>1201</v>
      </c>
    </row>
    <row r="1359" spans="1:26" x14ac:dyDescent="0.3">
      <c r="A1359" s="189">
        <v>216087</v>
      </c>
      <c r="B1359" s="247" t="s">
        <v>1415</v>
      </c>
      <c r="C1359" s="247" t="s">
        <v>849</v>
      </c>
      <c r="D1359" s="247" t="s">
        <v>3859</v>
      </c>
      <c r="E1359" s="247" t="s">
        <v>445</v>
      </c>
      <c r="F1359" s="248">
        <v>35551</v>
      </c>
      <c r="G1359" s="247" t="s">
        <v>3778</v>
      </c>
      <c r="H1359" s="247" t="s">
        <v>447</v>
      </c>
      <c r="I1359" s="247" t="s">
        <v>575</v>
      </c>
      <c r="S1359" s="247"/>
      <c r="T1359" s="249"/>
      <c r="U1359" s="247"/>
      <c r="Z1359" s="247"/>
    </row>
    <row r="1360" spans="1:26" x14ac:dyDescent="0.3">
      <c r="A1360" s="189">
        <v>216090</v>
      </c>
      <c r="B1360" s="247" t="s">
        <v>2851</v>
      </c>
      <c r="C1360" s="247" t="s">
        <v>2852</v>
      </c>
      <c r="D1360" s="247" t="s">
        <v>638</v>
      </c>
      <c r="E1360" s="247" t="s">
        <v>446</v>
      </c>
      <c r="F1360" s="248">
        <v>34448</v>
      </c>
      <c r="G1360" s="247" t="s">
        <v>1120</v>
      </c>
      <c r="H1360" s="247" t="s">
        <v>447</v>
      </c>
      <c r="I1360" s="247" t="s">
        <v>575</v>
      </c>
      <c r="S1360" s="247"/>
      <c r="T1360" s="249"/>
      <c r="U1360" s="247"/>
      <c r="Y1360" s="189" t="s">
        <v>1201</v>
      </c>
      <c r="Z1360" s="247" t="s">
        <v>1201</v>
      </c>
    </row>
    <row r="1361" spans="1:26" x14ac:dyDescent="0.3">
      <c r="A1361" s="189">
        <v>216094</v>
      </c>
      <c r="B1361" s="247" t="s">
        <v>1416</v>
      </c>
      <c r="C1361" s="247" t="s">
        <v>650</v>
      </c>
      <c r="D1361" s="247" t="s">
        <v>372</v>
      </c>
      <c r="E1361" s="247" t="s">
        <v>446</v>
      </c>
      <c r="F1361" s="248">
        <v>36126</v>
      </c>
      <c r="G1361" s="247" t="s">
        <v>439</v>
      </c>
      <c r="H1361" s="247" t="s">
        <v>447</v>
      </c>
      <c r="I1361" s="247" t="s">
        <v>575</v>
      </c>
      <c r="S1361" s="247"/>
      <c r="T1361" s="249"/>
      <c r="U1361" s="247"/>
      <c r="Z1361" s="247"/>
    </row>
    <row r="1362" spans="1:26" x14ac:dyDescent="0.3">
      <c r="A1362" s="189">
        <v>216095</v>
      </c>
      <c r="B1362" s="247" t="s">
        <v>1259</v>
      </c>
      <c r="C1362" s="247" t="s">
        <v>1260</v>
      </c>
      <c r="D1362" s="247" t="s">
        <v>902</v>
      </c>
      <c r="E1362" s="247" t="s">
        <v>446</v>
      </c>
      <c r="F1362" s="248">
        <v>35698</v>
      </c>
      <c r="G1362" s="247" t="s">
        <v>1002</v>
      </c>
      <c r="H1362" s="247" t="s">
        <v>457</v>
      </c>
      <c r="I1362" s="247" t="s">
        <v>575</v>
      </c>
      <c r="S1362" s="247"/>
      <c r="T1362" s="249"/>
      <c r="U1362" s="247"/>
      <c r="Z1362" s="247" t="s">
        <v>1201</v>
      </c>
    </row>
    <row r="1363" spans="1:26" x14ac:dyDescent="0.3">
      <c r="A1363" s="189">
        <v>216096</v>
      </c>
      <c r="B1363" s="247" t="s">
        <v>2853</v>
      </c>
      <c r="C1363" s="247" t="s">
        <v>563</v>
      </c>
      <c r="D1363" s="247" t="s">
        <v>496</v>
      </c>
      <c r="E1363" s="247" t="s">
        <v>446</v>
      </c>
      <c r="F1363" s="248">
        <v>34354</v>
      </c>
      <c r="G1363" s="247" t="s">
        <v>454</v>
      </c>
      <c r="H1363" s="247" t="s">
        <v>447</v>
      </c>
      <c r="I1363" s="247" t="s">
        <v>575</v>
      </c>
      <c r="S1363" s="247"/>
      <c r="T1363" s="249"/>
      <c r="U1363" s="247"/>
      <c r="Y1363" s="189" t="s">
        <v>1201</v>
      </c>
      <c r="Z1363" s="247" t="s">
        <v>1201</v>
      </c>
    </row>
    <row r="1364" spans="1:26" x14ac:dyDescent="0.3">
      <c r="A1364" s="189">
        <v>216101</v>
      </c>
      <c r="B1364" s="247" t="s">
        <v>1417</v>
      </c>
      <c r="C1364" s="247" t="s">
        <v>712</v>
      </c>
      <c r="D1364" s="247" t="s">
        <v>3860</v>
      </c>
      <c r="E1364" s="247" t="s">
        <v>446</v>
      </c>
      <c r="F1364" s="248">
        <v>34033</v>
      </c>
      <c r="G1364" s="247" t="s">
        <v>3861</v>
      </c>
      <c r="H1364" s="247" t="s">
        <v>447</v>
      </c>
      <c r="I1364" s="247" t="s">
        <v>575</v>
      </c>
      <c r="S1364" s="247"/>
      <c r="T1364" s="249"/>
      <c r="U1364" s="247"/>
      <c r="Z1364" s="247"/>
    </row>
    <row r="1365" spans="1:26" x14ac:dyDescent="0.3">
      <c r="A1365" s="189">
        <v>216111</v>
      </c>
      <c r="B1365" s="247" t="s">
        <v>3262</v>
      </c>
      <c r="C1365" s="247" t="s">
        <v>3263</v>
      </c>
      <c r="D1365" s="247" t="s">
        <v>3264</v>
      </c>
      <c r="E1365" s="247" t="s">
        <v>446</v>
      </c>
      <c r="F1365" s="248">
        <v>34991</v>
      </c>
      <c r="G1365" s="247" t="s">
        <v>973</v>
      </c>
      <c r="H1365" s="247" t="s">
        <v>447</v>
      </c>
      <c r="I1365" s="247" t="s">
        <v>575</v>
      </c>
      <c r="S1365" s="247"/>
      <c r="T1365" s="249"/>
      <c r="U1365" s="247"/>
      <c r="Z1365" s="247" t="s">
        <v>1201</v>
      </c>
    </row>
    <row r="1366" spans="1:26" x14ac:dyDescent="0.3">
      <c r="A1366" s="189">
        <v>216114</v>
      </c>
      <c r="B1366" s="247" t="s">
        <v>2854</v>
      </c>
      <c r="C1366" s="247" t="s">
        <v>140</v>
      </c>
      <c r="D1366" s="247" t="s">
        <v>390</v>
      </c>
      <c r="E1366" s="247" t="s">
        <v>445</v>
      </c>
      <c r="F1366" s="248">
        <v>32101</v>
      </c>
      <c r="G1366" s="247" t="s">
        <v>451</v>
      </c>
      <c r="H1366" s="247" t="s">
        <v>447</v>
      </c>
      <c r="I1366" s="247" t="s">
        <v>575</v>
      </c>
      <c r="S1366" s="247"/>
      <c r="T1366" s="249"/>
      <c r="U1366" s="247"/>
      <c r="Y1366" s="189" t="s">
        <v>1201</v>
      </c>
      <c r="Z1366" s="247" t="s">
        <v>1201</v>
      </c>
    </row>
    <row r="1367" spans="1:26" x14ac:dyDescent="0.3">
      <c r="A1367" s="189">
        <v>216115</v>
      </c>
      <c r="B1367" s="247" t="s">
        <v>3265</v>
      </c>
      <c r="C1367" s="247" t="s">
        <v>147</v>
      </c>
      <c r="D1367" s="247" t="s">
        <v>857</v>
      </c>
      <c r="E1367" s="247" t="s">
        <v>446</v>
      </c>
      <c r="F1367" s="248">
        <v>36169</v>
      </c>
      <c r="G1367" s="247" t="s">
        <v>451</v>
      </c>
      <c r="H1367" s="247" t="s">
        <v>447</v>
      </c>
      <c r="I1367" s="247" t="s">
        <v>575</v>
      </c>
      <c r="S1367" s="247"/>
      <c r="T1367" s="249"/>
      <c r="U1367" s="247"/>
      <c r="Z1367" s="247" t="s">
        <v>1201</v>
      </c>
    </row>
    <row r="1368" spans="1:26" x14ac:dyDescent="0.3">
      <c r="A1368" s="189">
        <v>216116</v>
      </c>
      <c r="B1368" s="247" t="s">
        <v>3266</v>
      </c>
      <c r="C1368" s="247" t="s">
        <v>97</v>
      </c>
      <c r="D1368" s="247" t="s">
        <v>638</v>
      </c>
      <c r="E1368" s="247" t="s">
        <v>446</v>
      </c>
      <c r="F1368" s="248">
        <v>35079</v>
      </c>
      <c r="G1368" s="247" t="s">
        <v>422</v>
      </c>
      <c r="H1368" s="247" t="s">
        <v>447</v>
      </c>
      <c r="I1368" s="247" t="s">
        <v>575</v>
      </c>
      <c r="S1368" s="247"/>
      <c r="T1368" s="249"/>
      <c r="U1368" s="247"/>
      <c r="Z1368" s="247" t="s">
        <v>1201</v>
      </c>
    </row>
    <row r="1369" spans="1:26" x14ac:dyDescent="0.3">
      <c r="A1369" s="189">
        <v>216117</v>
      </c>
      <c r="B1369" s="247" t="s">
        <v>2855</v>
      </c>
      <c r="C1369" s="247" t="s">
        <v>544</v>
      </c>
      <c r="D1369" s="247" t="s">
        <v>269</v>
      </c>
      <c r="E1369" s="247" t="s">
        <v>446</v>
      </c>
      <c r="F1369" s="248">
        <v>34030</v>
      </c>
      <c r="G1369" s="247" t="s">
        <v>434</v>
      </c>
      <c r="H1369" s="247" t="s">
        <v>447</v>
      </c>
      <c r="I1369" s="247" t="s">
        <v>575</v>
      </c>
      <c r="S1369" s="247"/>
      <c r="T1369" s="249"/>
      <c r="U1369" s="247"/>
      <c r="Y1369" s="189" t="s">
        <v>1201</v>
      </c>
      <c r="Z1369" s="247" t="s">
        <v>1201</v>
      </c>
    </row>
    <row r="1370" spans="1:26" x14ac:dyDescent="0.3">
      <c r="A1370" s="189">
        <v>216118</v>
      </c>
      <c r="B1370" s="247" t="s">
        <v>2856</v>
      </c>
      <c r="C1370" s="247" t="s">
        <v>71</v>
      </c>
      <c r="D1370" s="247" t="s">
        <v>286</v>
      </c>
      <c r="E1370" s="247" t="s">
        <v>446</v>
      </c>
      <c r="F1370" s="248">
        <v>35735</v>
      </c>
      <c r="G1370" s="247" t="s">
        <v>2857</v>
      </c>
      <c r="H1370" s="247" t="s">
        <v>447</v>
      </c>
      <c r="I1370" s="247" t="s">
        <v>575</v>
      </c>
      <c r="S1370" s="247"/>
      <c r="T1370" s="249"/>
      <c r="U1370" s="247"/>
      <c r="Y1370" s="189" t="s">
        <v>1201</v>
      </c>
      <c r="Z1370" s="247" t="s">
        <v>1201</v>
      </c>
    </row>
    <row r="1371" spans="1:26" x14ac:dyDescent="0.3">
      <c r="A1371" s="189">
        <v>216119</v>
      </c>
      <c r="B1371" s="247" t="s">
        <v>2858</v>
      </c>
      <c r="C1371" s="247" t="s">
        <v>113</v>
      </c>
      <c r="D1371" s="247" t="s">
        <v>286</v>
      </c>
      <c r="E1371" s="247" t="s">
        <v>445</v>
      </c>
      <c r="F1371" s="248">
        <v>35865</v>
      </c>
      <c r="G1371" s="247" t="s">
        <v>422</v>
      </c>
      <c r="H1371" s="247" t="s">
        <v>447</v>
      </c>
      <c r="I1371" s="247" t="s">
        <v>575</v>
      </c>
      <c r="S1371" s="247"/>
      <c r="T1371" s="249"/>
      <c r="U1371" s="247"/>
      <c r="Y1371" s="189" t="s">
        <v>1201</v>
      </c>
      <c r="Z1371" s="247" t="s">
        <v>1201</v>
      </c>
    </row>
    <row r="1372" spans="1:26" x14ac:dyDescent="0.3">
      <c r="A1372" s="189">
        <v>216120</v>
      </c>
      <c r="B1372" s="247" t="s">
        <v>2859</v>
      </c>
      <c r="C1372" s="247" t="s">
        <v>2860</v>
      </c>
      <c r="D1372" s="247" t="s">
        <v>2861</v>
      </c>
      <c r="E1372" s="247" t="s">
        <v>446</v>
      </c>
      <c r="F1372" s="248">
        <v>35612</v>
      </c>
      <c r="G1372" s="247" t="s">
        <v>2862</v>
      </c>
      <c r="H1372" s="247" t="s">
        <v>447</v>
      </c>
      <c r="I1372" s="247" t="s">
        <v>575</v>
      </c>
      <c r="S1372" s="247"/>
      <c r="T1372" s="249"/>
      <c r="U1372" s="247"/>
      <c r="Y1372" s="189" t="s">
        <v>1201</v>
      </c>
      <c r="Z1372" s="247" t="s">
        <v>1201</v>
      </c>
    </row>
    <row r="1373" spans="1:26" x14ac:dyDescent="0.3">
      <c r="A1373" s="189">
        <v>216123</v>
      </c>
      <c r="B1373" s="247" t="s">
        <v>1418</v>
      </c>
      <c r="C1373" s="247" t="s">
        <v>350</v>
      </c>
      <c r="D1373" s="247" t="s">
        <v>3862</v>
      </c>
      <c r="E1373" s="247" t="s">
        <v>446</v>
      </c>
      <c r="F1373" s="248">
        <v>32933</v>
      </c>
      <c r="G1373" s="247" t="s">
        <v>3662</v>
      </c>
      <c r="H1373" s="247" t="s">
        <v>447</v>
      </c>
      <c r="I1373" s="247" t="s">
        <v>575</v>
      </c>
      <c r="S1373" s="247"/>
      <c r="T1373" s="249"/>
      <c r="U1373" s="247"/>
      <c r="Z1373" s="247"/>
    </row>
    <row r="1374" spans="1:26" x14ac:dyDescent="0.3">
      <c r="A1374" s="189">
        <v>216124</v>
      </c>
      <c r="B1374" s="247" t="s">
        <v>1419</v>
      </c>
      <c r="C1374" s="247" t="s">
        <v>113</v>
      </c>
      <c r="D1374" s="247" t="s">
        <v>254</v>
      </c>
      <c r="E1374" s="247" t="s">
        <v>445</v>
      </c>
      <c r="F1374" s="248">
        <v>34754</v>
      </c>
      <c r="G1374" s="247" t="s">
        <v>422</v>
      </c>
      <c r="H1374" s="247" t="s">
        <v>457</v>
      </c>
      <c r="I1374" s="247" t="s">
        <v>575</v>
      </c>
      <c r="S1374" s="247"/>
      <c r="T1374" s="249"/>
      <c r="U1374" s="247"/>
      <c r="Z1374" s="247"/>
    </row>
    <row r="1375" spans="1:26" x14ac:dyDescent="0.3">
      <c r="A1375" s="189">
        <v>216126</v>
      </c>
      <c r="B1375" s="247" t="s">
        <v>3267</v>
      </c>
      <c r="C1375" s="247" t="s">
        <v>524</v>
      </c>
      <c r="D1375" s="247" t="s">
        <v>253</v>
      </c>
      <c r="E1375" s="247" t="s">
        <v>446</v>
      </c>
      <c r="F1375" s="248">
        <v>32747</v>
      </c>
      <c r="G1375" s="247" t="s">
        <v>451</v>
      </c>
      <c r="H1375" s="247" t="s">
        <v>447</v>
      </c>
      <c r="I1375" s="247" t="s">
        <v>575</v>
      </c>
      <c r="S1375" s="247"/>
      <c r="T1375" s="249"/>
      <c r="U1375" s="247"/>
      <c r="Z1375" s="247" t="s">
        <v>1201</v>
      </c>
    </row>
    <row r="1376" spans="1:26" x14ac:dyDescent="0.3">
      <c r="A1376" s="189">
        <v>216127</v>
      </c>
      <c r="B1376" s="247" t="s">
        <v>3268</v>
      </c>
      <c r="C1376" s="247" t="s">
        <v>93</v>
      </c>
      <c r="D1376" s="247" t="s">
        <v>624</v>
      </c>
      <c r="E1376" s="247" t="s">
        <v>446</v>
      </c>
      <c r="F1376" s="248">
        <v>35074</v>
      </c>
      <c r="G1376" s="247" t="s">
        <v>974</v>
      </c>
      <c r="H1376" s="247" t="s">
        <v>447</v>
      </c>
      <c r="I1376" s="247" t="s">
        <v>575</v>
      </c>
      <c r="S1376" s="247"/>
      <c r="T1376" s="249"/>
      <c r="U1376" s="247"/>
      <c r="Z1376" s="247" t="s">
        <v>1201</v>
      </c>
    </row>
    <row r="1377" spans="1:26" x14ac:dyDescent="0.3">
      <c r="A1377" s="189">
        <v>216128</v>
      </c>
      <c r="B1377" s="247" t="s">
        <v>2863</v>
      </c>
      <c r="C1377" s="247" t="s">
        <v>82</v>
      </c>
      <c r="D1377" s="247" t="s">
        <v>272</v>
      </c>
      <c r="E1377" s="247" t="s">
        <v>446</v>
      </c>
      <c r="F1377" s="248">
        <v>33373</v>
      </c>
      <c r="G1377" s="247" t="s">
        <v>422</v>
      </c>
      <c r="H1377" s="247" t="s">
        <v>447</v>
      </c>
      <c r="I1377" s="247" t="s">
        <v>575</v>
      </c>
      <c r="S1377" s="247"/>
      <c r="T1377" s="249"/>
      <c r="U1377" s="247"/>
      <c r="Y1377" s="189" t="s">
        <v>1201</v>
      </c>
      <c r="Z1377" s="247" t="s">
        <v>1201</v>
      </c>
    </row>
    <row r="1378" spans="1:26" x14ac:dyDescent="0.3">
      <c r="A1378" s="189">
        <v>216139</v>
      </c>
      <c r="B1378" s="247" t="s">
        <v>2864</v>
      </c>
      <c r="C1378" s="247" t="s">
        <v>151</v>
      </c>
      <c r="D1378" s="247" t="s">
        <v>652</v>
      </c>
      <c r="E1378" s="247" t="s">
        <v>446</v>
      </c>
      <c r="F1378" s="248">
        <v>31413</v>
      </c>
      <c r="G1378" s="247" t="s">
        <v>1066</v>
      </c>
      <c r="H1378" s="247" t="s">
        <v>447</v>
      </c>
      <c r="I1378" s="247" t="s">
        <v>575</v>
      </c>
      <c r="S1378" s="247"/>
      <c r="T1378" s="249"/>
      <c r="U1378" s="247"/>
      <c r="Y1378" s="189" t="s">
        <v>1201</v>
      </c>
      <c r="Z1378" s="247" t="s">
        <v>1201</v>
      </c>
    </row>
    <row r="1379" spans="1:26" x14ac:dyDescent="0.3">
      <c r="A1379" s="189">
        <v>216141</v>
      </c>
      <c r="B1379" s="247" t="s">
        <v>1420</v>
      </c>
      <c r="C1379" s="247" t="s">
        <v>689</v>
      </c>
      <c r="D1379" s="247" t="s">
        <v>3863</v>
      </c>
      <c r="E1379" s="247" t="s">
        <v>446</v>
      </c>
      <c r="F1379" s="248">
        <v>36340</v>
      </c>
      <c r="G1379" s="247" t="s">
        <v>1007</v>
      </c>
      <c r="H1379" s="247" t="s">
        <v>447</v>
      </c>
      <c r="I1379" s="247" t="s">
        <v>575</v>
      </c>
      <c r="S1379" s="247"/>
      <c r="T1379" s="249"/>
      <c r="U1379" s="247"/>
      <c r="Z1379" s="247"/>
    </row>
    <row r="1380" spans="1:26" x14ac:dyDescent="0.3">
      <c r="A1380" s="189">
        <v>216142</v>
      </c>
      <c r="B1380" s="247" t="s">
        <v>2865</v>
      </c>
      <c r="C1380" s="247" t="s">
        <v>151</v>
      </c>
      <c r="D1380" s="247" t="s">
        <v>2866</v>
      </c>
      <c r="E1380" s="247" t="s">
        <v>446</v>
      </c>
      <c r="F1380" s="248">
        <v>34335</v>
      </c>
      <c r="G1380" s="247" t="s">
        <v>422</v>
      </c>
      <c r="H1380" s="247" t="s">
        <v>447</v>
      </c>
      <c r="I1380" s="247" t="s">
        <v>575</v>
      </c>
      <c r="S1380" s="247"/>
      <c r="T1380" s="249"/>
      <c r="U1380" s="247"/>
      <c r="Y1380" s="189" t="s">
        <v>1201</v>
      </c>
      <c r="Z1380" s="247" t="s">
        <v>1201</v>
      </c>
    </row>
    <row r="1381" spans="1:26" x14ac:dyDescent="0.3">
      <c r="A1381" s="189">
        <v>216144</v>
      </c>
      <c r="B1381" s="247" t="s">
        <v>3864</v>
      </c>
      <c r="C1381" s="247" t="s">
        <v>692</v>
      </c>
      <c r="D1381" s="247" t="s">
        <v>287</v>
      </c>
      <c r="E1381" s="247" t="s">
        <v>446</v>
      </c>
      <c r="F1381" s="248">
        <v>34425</v>
      </c>
      <c r="G1381" s="247" t="s">
        <v>984</v>
      </c>
      <c r="H1381" s="247" t="s">
        <v>447</v>
      </c>
      <c r="I1381" s="247" t="s">
        <v>575</v>
      </c>
      <c r="S1381" s="247"/>
      <c r="T1381" s="249"/>
      <c r="U1381" s="247"/>
      <c r="Z1381" s="247"/>
    </row>
    <row r="1382" spans="1:26" x14ac:dyDescent="0.3">
      <c r="A1382" s="189">
        <v>216146</v>
      </c>
      <c r="B1382" s="247" t="s">
        <v>2867</v>
      </c>
      <c r="C1382" s="247" t="s">
        <v>742</v>
      </c>
      <c r="D1382" s="247" t="s">
        <v>378</v>
      </c>
      <c r="E1382" s="247" t="s">
        <v>446</v>
      </c>
      <c r="F1382" s="248">
        <v>35288</v>
      </c>
      <c r="G1382" s="247" t="s">
        <v>986</v>
      </c>
      <c r="H1382" s="247" t="s">
        <v>457</v>
      </c>
      <c r="I1382" s="247" t="s">
        <v>575</v>
      </c>
      <c r="S1382" s="247"/>
      <c r="T1382" s="249"/>
      <c r="U1382" s="247"/>
      <c r="Y1382" s="189" t="s">
        <v>1201</v>
      </c>
      <c r="Z1382" s="247" t="s">
        <v>1201</v>
      </c>
    </row>
    <row r="1383" spans="1:26" x14ac:dyDescent="0.3">
      <c r="A1383" s="189">
        <v>216148</v>
      </c>
      <c r="B1383" s="247" t="s">
        <v>1421</v>
      </c>
      <c r="C1383" s="247" t="s">
        <v>124</v>
      </c>
      <c r="D1383" s="247" t="s">
        <v>3865</v>
      </c>
      <c r="E1383" s="247" t="s">
        <v>445</v>
      </c>
      <c r="F1383" s="248">
        <v>34707</v>
      </c>
      <c r="G1383" s="247" t="s">
        <v>3866</v>
      </c>
      <c r="H1383" s="247" t="s">
        <v>447</v>
      </c>
      <c r="I1383" s="247" t="s">
        <v>575</v>
      </c>
      <c r="S1383" s="247"/>
      <c r="T1383" s="249"/>
      <c r="U1383" s="247"/>
      <c r="Z1383" s="247"/>
    </row>
    <row r="1384" spans="1:26" x14ac:dyDescent="0.3">
      <c r="A1384" s="189">
        <v>216149</v>
      </c>
      <c r="B1384" s="247" t="s">
        <v>2868</v>
      </c>
      <c r="C1384" s="247" t="s">
        <v>68</v>
      </c>
      <c r="D1384" s="247" t="s">
        <v>369</v>
      </c>
      <c r="E1384" s="247" t="s">
        <v>446</v>
      </c>
      <c r="F1384" s="248">
        <v>31898</v>
      </c>
      <c r="G1384" s="247" t="s">
        <v>422</v>
      </c>
      <c r="H1384" s="247" t="s">
        <v>447</v>
      </c>
      <c r="I1384" s="247" t="s">
        <v>575</v>
      </c>
      <c r="S1384" s="247"/>
      <c r="T1384" s="249"/>
      <c r="U1384" s="247"/>
      <c r="Y1384" s="189" t="s">
        <v>1201</v>
      </c>
      <c r="Z1384" s="247" t="s">
        <v>1201</v>
      </c>
    </row>
    <row r="1385" spans="1:26" x14ac:dyDescent="0.3">
      <c r="A1385" s="189">
        <v>216151</v>
      </c>
      <c r="B1385" s="247" t="s">
        <v>3269</v>
      </c>
      <c r="C1385" s="247" t="s">
        <v>71</v>
      </c>
      <c r="D1385" s="247" t="s">
        <v>850</v>
      </c>
      <c r="E1385" s="247" t="s">
        <v>446</v>
      </c>
      <c r="F1385" s="248">
        <v>36222</v>
      </c>
      <c r="G1385" s="247" t="s">
        <v>432</v>
      </c>
      <c r="H1385" s="247" t="s">
        <v>447</v>
      </c>
      <c r="I1385" s="247" t="s">
        <v>575</v>
      </c>
      <c r="S1385" s="247"/>
      <c r="T1385" s="249"/>
      <c r="U1385" s="247"/>
      <c r="Z1385" s="247" t="s">
        <v>1201</v>
      </c>
    </row>
    <row r="1386" spans="1:26" x14ac:dyDescent="0.3">
      <c r="A1386" s="189">
        <v>216154</v>
      </c>
      <c r="B1386" s="247" t="s">
        <v>1422</v>
      </c>
      <c r="C1386" s="247" t="s">
        <v>75</v>
      </c>
      <c r="D1386" s="247" t="s">
        <v>3867</v>
      </c>
      <c r="E1386" s="247" t="s">
        <v>446</v>
      </c>
      <c r="F1386" s="248">
        <v>26268</v>
      </c>
      <c r="G1386" s="247" t="s">
        <v>3868</v>
      </c>
      <c r="H1386" s="247" t="s">
        <v>447</v>
      </c>
      <c r="I1386" s="247" t="s">
        <v>575</v>
      </c>
      <c r="S1386" s="247"/>
      <c r="T1386" s="249"/>
      <c r="U1386" s="247"/>
      <c r="Z1386" s="247"/>
    </row>
    <row r="1387" spans="1:26" x14ac:dyDescent="0.3">
      <c r="A1387" s="189">
        <v>216156</v>
      </c>
      <c r="B1387" s="247" t="s">
        <v>1423</v>
      </c>
      <c r="C1387" s="247" t="s">
        <v>137</v>
      </c>
      <c r="D1387" s="247" t="s">
        <v>3869</v>
      </c>
      <c r="E1387" s="247" t="s">
        <v>446</v>
      </c>
      <c r="F1387" s="248">
        <v>35674</v>
      </c>
      <c r="G1387" s="247" t="s">
        <v>3870</v>
      </c>
      <c r="H1387" s="247" t="s">
        <v>447</v>
      </c>
      <c r="I1387" s="247" t="s">
        <v>575</v>
      </c>
      <c r="S1387" s="247"/>
      <c r="T1387" s="249"/>
      <c r="U1387" s="247"/>
      <c r="Z1387" s="247"/>
    </row>
    <row r="1388" spans="1:26" x14ac:dyDescent="0.3">
      <c r="A1388" s="189">
        <v>216157</v>
      </c>
      <c r="B1388" s="247" t="s">
        <v>2869</v>
      </c>
      <c r="C1388" s="247" t="s">
        <v>742</v>
      </c>
      <c r="D1388" s="247" t="s">
        <v>303</v>
      </c>
      <c r="E1388" s="247" t="s">
        <v>446</v>
      </c>
      <c r="F1388" s="248">
        <v>32994</v>
      </c>
      <c r="G1388" s="247" t="s">
        <v>1093</v>
      </c>
      <c r="H1388" s="247" t="s">
        <v>447</v>
      </c>
      <c r="I1388" s="247" t="s">
        <v>575</v>
      </c>
      <c r="S1388" s="247"/>
      <c r="T1388" s="249"/>
      <c r="U1388" s="247"/>
      <c r="Y1388" s="189" t="s">
        <v>1201</v>
      </c>
      <c r="Z1388" s="247" t="s">
        <v>1201</v>
      </c>
    </row>
    <row r="1389" spans="1:26" x14ac:dyDescent="0.3">
      <c r="A1389" s="189">
        <v>216158</v>
      </c>
      <c r="B1389" s="247" t="s">
        <v>2870</v>
      </c>
      <c r="C1389" s="247" t="s">
        <v>594</v>
      </c>
      <c r="D1389" s="247" t="s">
        <v>318</v>
      </c>
      <c r="E1389" s="247" t="s">
        <v>445</v>
      </c>
      <c r="F1389" s="248">
        <v>35215</v>
      </c>
      <c r="G1389" s="247" t="s">
        <v>422</v>
      </c>
      <c r="H1389" s="247" t="s">
        <v>447</v>
      </c>
      <c r="I1389" s="247" t="s">
        <v>575</v>
      </c>
      <c r="S1389" s="247"/>
      <c r="T1389" s="249"/>
      <c r="U1389" s="247"/>
      <c r="Y1389" s="189" t="s">
        <v>1201</v>
      </c>
      <c r="Z1389" s="247" t="s">
        <v>1201</v>
      </c>
    </row>
    <row r="1390" spans="1:26" x14ac:dyDescent="0.3">
      <c r="A1390" s="189">
        <v>216159</v>
      </c>
      <c r="B1390" s="247" t="s">
        <v>2871</v>
      </c>
      <c r="C1390" s="247" t="s">
        <v>151</v>
      </c>
      <c r="D1390" s="247" t="s">
        <v>301</v>
      </c>
      <c r="E1390" s="247" t="s">
        <v>446</v>
      </c>
      <c r="F1390" s="248">
        <v>34606</v>
      </c>
      <c r="G1390" s="247" t="s">
        <v>422</v>
      </c>
      <c r="H1390" s="247" t="s">
        <v>447</v>
      </c>
      <c r="I1390" s="247" t="s">
        <v>575</v>
      </c>
      <c r="S1390" s="247"/>
      <c r="T1390" s="249"/>
      <c r="U1390" s="247"/>
      <c r="Y1390" s="189" t="s">
        <v>1201</v>
      </c>
      <c r="Z1390" s="247" t="s">
        <v>1201</v>
      </c>
    </row>
    <row r="1391" spans="1:26" x14ac:dyDescent="0.3">
      <c r="A1391" s="189">
        <v>216162</v>
      </c>
      <c r="B1391" s="247" t="s">
        <v>2872</v>
      </c>
      <c r="C1391" s="247" t="s">
        <v>2705</v>
      </c>
      <c r="D1391" s="247" t="s">
        <v>2706</v>
      </c>
      <c r="E1391" s="247" t="s">
        <v>446</v>
      </c>
      <c r="F1391" s="248">
        <v>36277</v>
      </c>
      <c r="G1391" s="247" t="s">
        <v>973</v>
      </c>
      <c r="H1391" s="247" t="s">
        <v>447</v>
      </c>
      <c r="I1391" s="247" t="s">
        <v>575</v>
      </c>
      <c r="S1391" s="247"/>
      <c r="T1391" s="249"/>
      <c r="U1391" s="247"/>
      <c r="Y1391" s="189" t="s">
        <v>1201</v>
      </c>
      <c r="Z1391" s="247" t="s">
        <v>1201</v>
      </c>
    </row>
    <row r="1392" spans="1:26" x14ac:dyDescent="0.3">
      <c r="A1392" s="189">
        <v>216163</v>
      </c>
      <c r="B1392" s="247" t="s">
        <v>1424</v>
      </c>
      <c r="C1392" s="247" t="s">
        <v>112</v>
      </c>
      <c r="D1392" s="247" t="s">
        <v>3871</v>
      </c>
      <c r="E1392" s="247" t="s">
        <v>446</v>
      </c>
      <c r="F1392" s="248">
        <v>34180</v>
      </c>
      <c r="G1392" s="247" t="s">
        <v>3806</v>
      </c>
      <c r="H1392" s="247" t="s">
        <v>447</v>
      </c>
      <c r="I1392" s="247" t="s">
        <v>575</v>
      </c>
      <c r="S1392" s="247"/>
      <c r="T1392" s="249"/>
      <c r="U1392" s="247"/>
      <c r="Z1392" s="247"/>
    </row>
    <row r="1393" spans="1:26" x14ac:dyDescent="0.3">
      <c r="A1393" s="189">
        <v>216164</v>
      </c>
      <c r="B1393" s="247" t="s">
        <v>1425</v>
      </c>
      <c r="C1393" s="247" t="s">
        <v>85</v>
      </c>
      <c r="D1393" s="247" t="s">
        <v>3872</v>
      </c>
      <c r="E1393" s="247" t="s">
        <v>446</v>
      </c>
      <c r="F1393" s="248">
        <v>34869</v>
      </c>
      <c r="G1393" s="247" t="s">
        <v>3662</v>
      </c>
      <c r="H1393" s="247" t="s">
        <v>447</v>
      </c>
      <c r="I1393" s="247" t="s">
        <v>575</v>
      </c>
      <c r="S1393" s="247"/>
      <c r="T1393" s="249"/>
      <c r="U1393" s="247"/>
      <c r="Z1393" s="247"/>
    </row>
    <row r="1394" spans="1:26" x14ac:dyDescent="0.3">
      <c r="A1394" s="189">
        <v>216166</v>
      </c>
      <c r="B1394" s="247" t="s">
        <v>1426</v>
      </c>
      <c r="C1394" s="247" t="s">
        <v>93</v>
      </c>
      <c r="D1394" s="247" t="s">
        <v>3873</v>
      </c>
      <c r="E1394" s="247" t="s">
        <v>446</v>
      </c>
      <c r="F1394" s="248">
        <v>34980</v>
      </c>
      <c r="G1394" s="247" t="s">
        <v>3662</v>
      </c>
      <c r="H1394" s="247" t="s">
        <v>447</v>
      </c>
      <c r="I1394" s="247" t="s">
        <v>575</v>
      </c>
      <c r="S1394" s="247"/>
      <c r="T1394" s="249"/>
      <c r="U1394" s="247"/>
      <c r="Z1394" s="247"/>
    </row>
    <row r="1395" spans="1:26" x14ac:dyDescent="0.3">
      <c r="A1395" s="189">
        <v>216167</v>
      </c>
      <c r="B1395" s="247" t="s">
        <v>2873</v>
      </c>
      <c r="C1395" s="247" t="s">
        <v>175</v>
      </c>
      <c r="D1395" s="247" t="s">
        <v>366</v>
      </c>
      <c r="E1395" s="247" t="s">
        <v>446</v>
      </c>
      <c r="F1395" s="248">
        <v>33970</v>
      </c>
      <c r="G1395" s="247" t="s">
        <v>1835</v>
      </c>
      <c r="H1395" s="247" t="s">
        <v>447</v>
      </c>
      <c r="I1395" s="247" t="s">
        <v>575</v>
      </c>
      <c r="S1395" s="247"/>
      <c r="T1395" s="249"/>
      <c r="U1395" s="247"/>
      <c r="Y1395" s="189" t="s">
        <v>1201</v>
      </c>
      <c r="Z1395" s="247" t="s">
        <v>1201</v>
      </c>
    </row>
    <row r="1396" spans="1:26" x14ac:dyDescent="0.3">
      <c r="A1396" s="189">
        <v>216171</v>
      </c>
      <c r="B1396" s="247" t="s">
        <v>2874</v>
      </c>
      <c r="C1396" s="247" t="s">
        <v>167</v>
      </c>
      <c r="D1396" s="247" t="s">
        <v>261</v>
      </c>
      <c r="E1396" s="247" t="s">
        <v>446</v>
      </c>
      <c r="F1396" s="248">
        <v>35680</v>
      </c>
      <c r="G1396" s="247" t="s">
        <v>2875</v>
      </c>
      <c r="H1396" s="247" t="s">
        <v>447</v>
      </c>
      <c r="I1396" s="247" t="s">
        <v>575</v>
      </c>
      <c r="S1396" s="247"/>
      <c r="T1396" s="249"/>
      <c r="U1396" s="247"/>
      <c r="Y1396" s="189" t="s">
        <v>1201</v>
      </c>
      <c r="Z1396" s="247" t="s">
        <v>1201</v>
      </c>
    </row>
    <row r="1397" spans="1:26" x14ac:dyDescent="0.3">
      <c r="A1397" s="189">
        <v>216172</v>
      </c>
      <c r="B1397" s="247" t="s">
        <v>2876</v>
      </c>
      <c r="C1397" s="247" t="s">
        <v>71</v>
      </c>
      <c r="D1397" s="247" t="s">
        <v>288</v>
      </c>
      <c r="E1397" s="247" t="s">
        <v>446</v>
      </c>
      <c r="F1397" s="248">
        <v>32595</v>
      </c>
      <c r="G1397" s="247" t="s">
        <v>1117</v>
      </c>
      <c r="H1397" s="247" t="s">
        <v>447</v>
      </c>
      <c r="I1397" s="247" t="s">
        <v>575</v>
      </c>
      <c r="S1397" s="247"/>
      <c r="T1397" s="249"/>
      <c r="U1397" s="247"/>
      <c r="Y1397" s="189" t="s">
        <v>1201</v>
      </c>
      <c r="Z1397" s="247" t="s">
        <v>1201</v>
      </c>
    </row>
    <row r="1398" spans="1:26" x14ac:dyDescent="0.3">
      <c r="A1398" s="189">
        <v>216173</v>
      </c>
      <c r="B1398" s="247" t="s">
        <v>2877</v>
      </c>
      <c r="C1398" s="247" t="s">
        <v>85</v>
      </c>
      <c r="D1398" s="247" t="s">
        <v>611</v>
      </c>
      <c r="E1398" s="247" t="s">
        <v>446</v>
      </c>
      <c r="F1398" s="248">
        <v>32592</v>
      </c>
      <c r="G1398" s="247" t="s">
        <v>1121</v>
      </c>
      <c r="H1398" s="247" t="s">
        <v>447</v>
      </c>
      <c r="I1398" s="247" t="s">
        <v>575</v>
      </c>
      <c r="S1398" s="247"/>
      <c r="T1398" s="249"/>
      <c r="U1398" s="247"/>
      <c r="Y1398" s="189" t="s">
        <v>1201</v>
      </c>
      <c r="Z1398" s="247" t="s">
        <v>1201</v>
      </c>
    </row>
    <row r="1399" spans="1:26" x14ac:dyDescent="0.3">
      <c r="A1399" s="189">
        <v>216175</v>
      </c>
      <c r="B1399" s="247" t="s">
        <v>2878</v>
      </c>
      <c r="C1399" s="247" t="s">
        <v>139</v>
      </c>
      <c r="D1399" s="247" t="s">
        <v>611</v>
      </c>
      <c r="E1399" s="247" t="s">
        <v>446</v>
      </c>
      <c r="F1399" s="248">
        <v>33338</v>
      </c>
      <c r="G1399" s="247" t="s">
        <v>422</v>
      </c>
      <c r="H1399" s="247" t="s">
        <v>447</v>
      </c>
      <c r="I1399" s="247" t="s">
        <v>575</v>
      </c>
      <c r="S1399" s="247"/>
      <c r="T1399" s="249"/>
      <c r="U1399" s="247"/>
      <c r="Y1399" s="189" t="s">
        <v>1201</v>
      </c>
      <c r="Z1399" s="247" t="s">
        <v>1201</v>
      </c>
    </row>
    <row r="1400" spans="1:26" x14ac:dyDescent="0.3">
      <c r="A1400" s="189">
        <v>216177</v>
      </c>
      <c r="B1400" s="247" t="s">
        <v>653</v>
      </c>
      <c r="C1400" s="247" t="s">
        <v>137</v>
      </c>
      <c r="D1400" s="247" t="s">
        <v>279</v>
      </c>
      <c r="E1400" s="247" t="s">
        <v>446</v>
      </c>
      <c r="F1400" s="248">
        <v>35589</v>
      </c>
      <c r="G1400" s="247" t="s">
        <v>439</v>
      </c>
      <c r="H1400" s="247" t="s">
        <v>447</v>
      </c>
      <c r="I1400" s="247" t="s">
        <v>575</v>
      </c>
      <c r="S1400" s="247"/>
      <c r="T1400" s="249"/>
      <c r="U1400" s="247"/>
      <c r="Y1400" s="189" t="s">
        <v>1201</v>
      </c>
      <c r="Z1400" s="247" t="s">
        <v>1201</v>
      </c>
    </row>
    <row r="1401" spans="1:26" x14ac:dyDescent="0.3">
      <c r="A1401" s="189">
        <v>216180</v>
      </c>
      <c r="B1401" s="247" t="s">
        <v>863</v>
      </c>
      <c r="C1401" s="247" t="s">
        <v>191</v>
      </c>
      <c r="D1401" s="247" t="s">
        <v>342</v>
      </c>
      <c r="E1401" s="247" t="s">
        <v>446</v>
      </c>
      <c r="F1401" s="248">
        <v>34748</v>
      </c>
      <c r="G1401" s="247" t="s">
        <v>2879</v>
      </c>
      <c r="H1401" s="247" t="s">
        <v>447</v>
      </c>
      <c r="I1401" s="247" t="s">
        <v>575</v>
      </c>
      <c r="S1401" s="247"/>
      <c r="T1401" s="249"/>
      <c r="U1401" s="247"/>
      <c r="Y1401" s="189" t="s">
        <v>1201</v>
      </c>
      <c r="Z1401" s="247" t="s">
        <v>1201</v>
      </c>
    </row>
    <row r="1402" spans="1:26" x14ac:dyDescent="0.3">
      <c r="A1402" s="189">
        <v>216181</v>
      </c>
      <c r="B1402" s="247" t="s">
        <v>3270</v>
      </c>
      <c r="C1402" s="247" t="s">
        <v>3271</v>
      </c>
      <c r="D1402" s="247" t="s">
        <v>288</v>
      </c>
      <c r="E1402" s="247" t="s">
        <v>446</v>
      </c>
      <c r="F1402" s="248">
        <v>34455</v>
      </c>
      <c r="G1402" s="247" t="s">
        <v>1077</v>
      </c>
      <c r="H1402" s="247" t="s">
        <v>447</v>
      </c>
      <c r="I1402" s="247" t="s">
        <v>575</v>
      </c>
      <c r="S1402" s="247"/>
      <c r="T1402" s="249"/>
      <c r="U1402" s="247"/>
      <c r="Z1402" s="247" t="s">
        <v>1201</v>
      </c>
    </row>
    <row r="1403" spans="1:26" x14ac:dyDescent="0.3">
      <c r="A1403" s="189">
        <v>216183</v>
      </c>
      <c r="B1403" s="247" t="s">
        <v>1427</v>
      </c>
      <c r="C1403" s="247" t="s">
        <v>721</v>
      </c>
      <c r="D1403" s="247" t="s">
        <v>3874</v>
      </c>
      <c r="E1403" s="247" t="s">
        <v>446</v>
      </c>
      <c r="F1403" s="248">
        <v>34273</v>
      </c>
      <c r="G1403" s="247" t="s">
        <v>3875</v>
      </c>
      <c r="H1403" s="247" t="s">
        <v>447</v>
      </c>
      <c r="I1403" s="247" t="s">
        <v>575</v>
      </c>
      <c r="S1403" s="247"/>
      <c r="T1403" s="249"/>
      <c r="U1403" s="247"/>
      <c r="Z1403" s="247"/>
    </row>
    <row r="1404" spans="1:26" x14ac:dyDescent="0.3">
      <c r="A1404" s="189">
        <v>216188</v>
      </c>
      <c r="B1404" s="247" t="s">
        <v>1428</v>
      </c>
      <c r="C1404" s="247" t="s">
        <v>71</v>
      </c>
      <c r="D1404" s="247" t="s">
        <v>3876</v>
      </c>
      <c r="E1404" s="247" t="s">
        <v>445</v>
      </c>
      <c r="F1404" s="248">
        <v>36329</v>
      </c>
      <c r="G1404" s="247" t="s">
        <v>3721</v>
      </c>
      <c r="H1404" s="247" t="s">
        <v>447</v>
      </c>
      <c r="I1404" s="247" t="s">
        <v>575</v>
      </c>
      <c r="S1404" s="247"/>
      <c r="T1404" s="249"/>
      <c r="U1404" s="247"/>
      <c r="Z1404" s="247"/>
    </row>
    <row r="1405" spans="1:26" x14ac:dyDescent="0.3">
      <c r="A1405" s="189">
        <v>216191</v>
      </c>
      <c r="B1405" s="247" t="s">
        <v>2880</v>
      </c>
      <c r="C1405" s="247" t="s">
        <v>732</v>
      </c>
      <c r="D1405" s="247" t="s">
        <v>286</v>
      </c>
      <c r="E1405" s="247" t="s">
        <v>445</v>
      </c>
      <c r="F1405" s="248">
        <v>36526</v>
      </c>
      <c r="G1405" s="247" t="s">
        <v>1058</v>
      </c>
      <c r="H1405" s="247" t="s">
        <v>447</v>
      </c>
      <c r="I1405" s="247" t="s">
        <v>575</v>
      </c>
      <c r="S1405" s="247"/>
      <c r="T1405" s="249"/>
      <c r="U1405" s="247"/>
      <c r="Y1405" s="189" t="s">
        <v>1201</v>
      </c>
      <c r="Z1405" s="247" t="s">
        <v>1201</v>
      </c>
    </row>
    <row r="1406" spans="1:26" x14ac:dyDescent="0.3">
      <c r="A1406" s="189">
        <v>216193</v>
      </c>
      <c r="B1406" s="247" t="s">
        <v>2881</v>
      </c>
      <c r="C1406" s="247" t="s">
        <v>2882</v>
      </c>
      <c r="D1406" s="247" t="s">
        <v>2883</v>
      </c>
      <c r="E1406" s="247" t="s">
        <v>445</v>
      </c>
      <c r="F1406" s="248">
        <v>35517</v>
      </c>
      <c r="G1406" s="247" t="s">
        <v>975</v>
      </c>
      <c r="H1406" s="247" t="s">
        <v>457</v>
      </c>
      <c r="I1406" s="247" t="s">
        <v>575</v>
      </c>
      <c r="S1406" s="247"/>
      <c r="T1406" s="249"/>
      <c r="U1406" s="247"/>
      <c r="Y1406" s="189" t="s">
        <v>1201</v>
      </c>
      <c r="Z1406" s="247" t="s">
        <v>1201</v>
      </c>
    </row>
    <row r="1407" spans="1:26" x14ac:dyDescent="0.3">
      <c r="A1407" s="189">
        <v>216194</v>
      </c>
      <c r="B1407" s="247" t="s">
        <v>2884</v>
      </c>
      <c r="C1407" s="247" t="s">
        <v>117</v>
      </c>
      <c r="D1407" s="247" t="s">
        <v>1777</v>
      </c>
      <c r="E1407" s="247" t="s">
        <v>445</v>
      </c>
      <c r="F1407" s="248">
        <v>34593</v>
      </c>
      <c r="G1407" s="247" t="s">
        <v>422</v>
      </c>
      <c r="H1407" s="247" t="s">
        <v>447</v>
      </c>
      <c r="I1407" s="247" t="s">
        <v>575</v>
      </c>
      <c r="S1407" s="247"/>
      <c r="T1407" s="249"/>
      <c r="U1407" s="247"/>
      <c r="Y1407" s="189" t="s">
        <v>1201</v>
      </c>
      <c r="Z1407" s="247" t="s">
        <v>1201</v>
      </c>
    </row>
    <row r="1408" spans="1:26" x14ac:dyDescent="0.3">
      <c r="A1408" s="189">
        <v>216196</v>
      </c>
      <c r="B1408" s="247" t="s">
        <v>588</v>
      </c>
      <c r="C1408" s="247" t="s">
        <v>65</v>
      </c>
      <c r="D1408" s="247" t="s">
        <v>2885</v>
      </c>
      <c r="E1408" s="247" t="s">
        <v>445</v>
      </c>
      <c r="F1408" s="248">
        <v>35693</v>
      </c>
      <c r="G1408" s="247" t="s">
        <v>2886</v>
      </c>
      <c r="H1408" s="247" t="s">
        <v>447</v>
      </c>
      <c r="I1408" s="247" t="s">
        <v>575</v>
      </c>
      <c r="S1408" s="247"/>
      <c r="T1408" s="249"/>
      <c r="U1408" s="247"/>
      <c r="Y1408" s="189" t="s">
        <v>1201</v>
      </c>
      <c r="Z1408" s="247" t="s">
        <v>1201</v>
      </c>
    </row>
    <row r="1409" spans="1:26" x14ac:dyDescent="0.3">
      <c r="A1409" s="189">
        <v>216199</v>
      </c>
      <c r="B1409" s="247" t="s">
        <v>3272</v>
      </c>
      <c r="C1409" s="247" t="s">
        <v>550</v>
      </c>
      <c r="D1409" s="247" t="s">
        <v>361</v>
      </c>
      <c r="E1409" s="247" t="s">
        <v>445</v>
      </c>
      <c r="F1409" s="248">
        <v>33239</v>
      </c>
      <c r="G1409" s="247" t="s">
        <v>1027</v>
      </c>
      <c r="H1409" s="247" t="s">
        <v>447</v>
      </c>
      <c r="I1409" s="247" t="s">
        <v>575</v>
      </c>
      <c r="S1409" s="247"/>
      <c r="T1409" s="249"/>
      <c r="U1409" s="247"/>
      <c r="Z1409" s="247" t="s">
        <v>1201</v>
      </c>
    </row>
    <row r="1410" spans="1:26" x14ac:dyDescent="0.3">
      <c r="A1410" s="189">
        <v>216201</v>
      </c>
      <c r="B1410" s="247" t="s">
        <v>1429</v>
      </c>
      <c r="C1410" s="247" t="s">
        <v>71</v>
      </c>
      <c r="D1410" s="247" t="s">
        <v>3877</v>
      </c>
      <c r="E1410" s="247" t="s">
        <v>446</v>
      </c>
      <c r="F1410" s="248">
        <v>36343</v>
      </c>
      <c r="G1410" s="247" t="s">
        <v>3878</v>
      </c>
      <c r="H1410" s="247" t="s">
        <v>447</v>
      </c>
      <c r="I1410" s="247" t="s">
        <v>575</v>
      </c>
      <c r="S1410" s="247"/>
      <c r="T1410" s="249"/>
      <c r="U1410" s="247"/>
      <c r="Z1410" s="247"/>
    </row>
    <row r="1411" spans="1:26" x14ac:dyDescent="0.3">
      <c r="A1411" s="189">
        <v>216205</v>
      </c>
      <c r="B1411" s="247" t="s">
        <v>1233</v>
      </c>
      <c r="C1411" s="247" t="s">
        <v>113</v>
      </c>
      <c r="D1411" s="247" t="s">
        <v>3879</v>
      </c>
      <c r="E1411" s="247" t="s">
        <v>446</v>
      </c>
      <c r="F1411" s="248">
        <v>27748</v>
      </c>
      <c r="G1411" s="247" t="s">
        <v>3662</v>
      </c>
      <c r="H1411" s="247" t="s">
        <v>447</v>
      </c>
      <c r="I1411" s="247" t="s">
        <v>575</v>
      </c>
      <c r="S1411" s="247">
        <v>846</v>
      </c>
      <c r="T1411" s="249">
        <v>44424</v>
      </c>
      <c r="U1411" s="247">
        <v>40000</v>
      </c>
      <c r="Z1411" s="247"/>
    </row>
    <row r="1412" spans="1:26" x14ac:dyDescent="0.3">
      <c r="A1412" s="189">
        <v>216206</v>
      </c>
      <c r="B1412" s="247" t="s">
        <v>2887</v>
      </c>
      <c r="C1412" s="247" t="s">
        <v>701</v>
      </c>
      <c r="D1412" s="247" t="s">
        <v>795</v>
      </c>
      <c r="E1412" s="247" t="s">
        <v>446</v>
      </c>
      <c r="F1412" s="248">
        <v>28350</v>
      </c>
      <c r="G1412" s="247" t="s">
        <v>2888</v>
      </c>
      <c r="H1412" s="247" t="s">
        <v>447</v>
      </c>
      <c r="I1412" s="247" t="s">
        <v>575</v>
      </c>
      <c r="S1412" s="247"/>
      <c r="T1412" s="249"/>
      <c r="U1412" s="247"/>
      <c r="Y1412" s="189" t="s">
        <v>1201</v>
      </c>
      <c r="Z1412" s="247" t="s">
        <v>1201</v>
      </c>
    </row>
    <row r="1413" spans="1:26" x14ac:dyDescent="0.3">
      <c r="A1413" s="189">
        <v>216207</v>
      </c>
      <c r="B1413" s="247" t="s">
        <v>2889</v>
      </c>
      <c r="C1413" s="247" t="s">
        <v>552</v>
      </c>
      <c r="D1413" s="247" t="s">
        <v>299</v>
      </c>
      <c r="E1413" s="247" t="s">
        <v>446</v>
      </c>
      <c r="F1413" s="248">
        <v>35065</v>
      </c>
      <c r="G1413" s="247" t="s">
        <v>422</v>
      </c>
      <c r="H1413" s="247" t="s">
        <v>447</v>
      </c>
      <c r="I1413" s="247" t="s">
        <v>575</v>
      </c>
      <c r="S1413" s="247"/>
      <c r="T1413" s="249"/>
      <c r="U1413" s="247"/>
      <c r="Y1413" s="189" t="s">
        <v>1201</v>
      </c>
      <c r="Z1413" s="247" t="s">
        <v>1201</v>
      </c>
    </row>
    <row r="1414" spans="1:26" x14ac:dyDescent="0.3">
      <c r="A1414" s="189">
        <v>216208</v>
      </c>
      <c r="B1414" s="247" t="s">
        <v>2890</v>
      </c>
      <c r="C1414" s="247" t="s">
        <v>75</v>
      </c>
      <c r="D1414" s="247" t="s">
        <v>280</v>
      </c>
      <c r="E1414" s="247" t="s">
        <v>446</v>
      </c>
      <c r="F1414" s="248">
        <v>35161</v>
      </c>
      <c r="G1414" s="247" t="s">
        <v>422</v>
      </c>
      <c r="H1414" s="247" t="s">
        <v>457</v>
      </c>
      <c r="I1414" s="247" t="s">
        <v>575</v>
      </c>
      <c r="S1414" s="247"/>
      <c r="T1414" s="249"/>
      <c r="U1414" s="247"/>
      <c r="Y1414" s="189" t="s">
        <v>1201</v>
      </c>
      <c r="Z1414" s="247" t="s">
        <v>1201</v>
      </c>
    </row>
    <row r="1415" spans="1:26" x14ac:dyDescent="0.3">
      <c r="A1415" s="189">
        <v>216209</v>
      </c>
      <c r="B1415" s="247" t="s">
        <v>2891</v>
      </c>
      <c r="C1415" s="247" t="s">
        <v>71</v>
      </c>
      <c r="D1415" s="247" t="s">
        <v>851</v>
      </c>
      <c r="E1415" s="247" t="s">
        <v>446</v>
      </c>
      <c r="F1415" s="248">
        <v>36526</v>
      </c>
      <c r="G1415" s="247" t="s">
        <v>422</v>
      </c>
      <c r="H1415" s="247" t="s">
        <v>447</v>
      </c>
      <c r="I1415" s="247" t="s">
        <v>575</v>
      </c>
      <c r="S1415" s="247"/>
      <c r="T1415" s="249"/>
      <c r="U1415" s="247"/>
      <c r="Y1415" s="189" t="s">
        <v>1201</v>
      </c>
      <c r="Z1415" s="247" t="s">
        <v>1201</v>
      </c>
    </row>
    <row r="1416" spans="1:26" x14ac:dyDescent="0.3">
      <c r="A1416" s="189">
        <v>216211</v>
      </c>
      <c r="B1416" s="247" t="s">
        <v>3273</v>
      </c>
      <c r="C1416" s="247" t="s">
        <v>139</v>
      </c>
      <c r="D1416" s="247" t="s">
        <v>654</v>
      </c>
      <c r="E1416" s="247" t="s">
        <v>446</v>
      </c>
      <c r="F1416" s="248">
        <v>35339</v>
      </c>
      <c r="G1416" s="247" t="s">
        <v>1329</v>
      </c>
      <c r="H1416" s="247" t="s">
        <v>447</v>
      </c>
      <c r="I1416" s="247" t="s">
        <v>575</v>
      </c>
      <c r="S1416" s="247"/>
      <c r="T1416" s="249"/>
      <c r="U1416" s="247"/>
      <c r="Z1416" s="247" t="s">
        <v>1201</v>
      </c>
    </row>
    <row r="1417" spans="1:26" x14ac:dyDescent="0.3">
      <c r="A1417" s="189">
        <v>216213</v>
      </c>
      <c r="B1417" s="247" t="s">
        <v>2892</v>
      </c>
      <c r="C1417" s="247" t="s">
        <v>71</v>
      </c>
      <c r="D1417" s="247" t="s">
        <v>930</v>
      </c>
      <c r="E1417" s="247" t="s">
        <v>445</v>
      </c>
      <c r="F1417" s="248">
        <v>35432</v>
      </c>
      <c r="G1417" s="247" t="s">
        <v>1084</v>
      </c>
      <c r="H1417" s="247" t="s">
        <v>447</v>
      </c>
      <c r="I1417" s="247" t="s">
        <v>575</v>
      </c>
      <c r="S1417" s="247"/>
      <c r="T1417" s="249"/>
      <c r="U1417" s="247"/>
      <c r="Y1417" s="189" t="s">
        <v>1201</v>
      </c>
      <c r="Z1417" s="247" t="s">
        <v>1201</v>
      </c>
    </row>
    <row r="1418" spans="1:26" x14ac:dyDescent="0.3">
      <c r="A1418" s="189">
        <v>216214</v>
      </c>
      <c r="B1418" s="247" t="s">
        <v>3087</v>
      </c>
      <c r="C1418" s="247" t="s">
        <v>68</v>
      </c>
      <c r="D1418" s="247" t="s">
        <v>3088</v>
      </c>
      <c r="E1418" s="247" t="s">
        <v>446</v>
      </c>
      <c r="F1418" s="248">
        <v>35090</v>
      </c>
      <c r="G1418" s="247" t="s">
        <v>422</v>
      </c>
      <c r="H1418" s="247"/>
      <c r="I1418" s="247" t="s">
        <v>575</v>
      </c>
      <c r="S1418" s="247"/>
      <c r="T1418" s="249"/>
      <c r="U1418" s="247"/>
      <c r="Z1418" s="247" t="s">
        <v>1201</v>
      </c>
    </row>
    <row r="1419" spans="1:26" x14ac:dyDescent="0.3">
      <c r="A1419" s="189">
        <v>216215</v>
      </c>
      <c r="B1419" s="247" t="s">
        <v>3274</v>
      </c>
      <c r="C1419" s="247" t="s">
        <v>113</v>
      </c>
      <c r="D1419" s="247" t="s">
        <v>903</v>
      </c>
      <c r="E1419" s="247" t="s">
        <v>445</v>
      </c>
      <c r="F1419" s="248">
        <v>34335</v>
      </c>
      <c r="G1419" s="247" t="s">
        <v>565</v>
      </c>
      <c r="H1419" s="247"/>
      <c r="I1419" s="247" t="s">
        <v>575</v>
      </c>
      <c r="S1419" s="247"/>
      <c r="T1419" s="249"/>
      <c r="U1419" s="247"/>
      <c r="Z1419" s="247" t="s">
        <v>1201</v>
      </c>
    </row>
    <row r="1420" spans="1:26" x14ac:dyDescent="0.3">
      <c r="A1420" s="189">
        <v>216217</v>
      </c>
      <c r="B1420" s="247" t="s">
        <v>3089</v>
      </c>
      <c r="C1420" s="247" t="s">
        <v>3090</v>
      </c>
      <c r="D1420" s="247" t="s">
        <v>931</v>
      </c>
      <c r="E1420" s="247" t="s">
        <v>445</v>
      </c>
      <c r="F1420" s="248">
        <v>32547</v>
      </c>
      <c r="G1420" s="247" t="s">
        <v>3091</v>
      </c>
      <c r="H1420" s="247"/>
      <c r="I1420" s="247" t="s">
        <v>575</v>
      </c>
      <c r="S1420" s="247"/>
      <c r="T1420" s="249"/>
      <c r="U1420" s="247"/>
      <c r="Z1420" s="247" t="s">
        <v>1201</v>
      </c>
    </row>
    <row r="1421" spans="1:26" x14ac:dyDescent="0.3">
      <c r="A1421" s="189">
        <v>216218</v>
      </c>
      <c r="B1421" s="247" t="s">
        <v>3275</v>
      </c>
      <c r="C1421" s="247" t="s">
        <v>3276</v>
      </c>
      <c r="D1421" s="247" t="s">
        <v>396</v>
      </c>
      <c r="E1421" s="247" t="s">
        <v>445</v>
      </c>
      <c r="F1421" s="248">
        <v>35065</v>
      </c>
      <c r="G1421" s="247" t="s">
        <v>3277</v>
      </c>
      <c r="H1421" s="247"/>
      <c r="I1421" s="247" t="s">
        <v>575</v>
      </c>
      <c r="S1421" s="247"/>
      <c r="T1421" s="249"/>
      <c r="U1421" s="247"/>
      <c r="Z1421" s="247" t="s">
        <v>1201</v>
      </c>
    </row>
    <row r="1422" spans="1:26" x14ac:dyDescent="0.3">
      <c r="A1422" s="189">
        <v>216219</v>
      </c>
      <c r="B1422" s="247" t="s">
        <v>3278</v>
      </c>
      <c r="C1422" s="247" t="s">
        <v>806</v>
      </c>
      <c r="D1422" s="247" t="s">
        <v>347</v>
      </c>
      <c r="E1422" s="247" t="s">
        <v>445</v>
      </c>
      <c r="F1422" s="248">
        <v>35891</v>
      </c>
      <c r="G1422" s="247" t="s">
        <v>422</v>
      </c>
      <c r="H1422" s="247"/>
      <c r="I1422" s="247" t="s">
        <v>575</v>
      </c>
      <c r="S1422" s="247"/>
      <c r="T1422" s="249"/>
      <c r="U1422" s="247"/>
      <c r="Z1422" s="247" t="s">
        <v>1201</v>
      </c>
    </row>
    <row r="1423" spans="1:26" x14ac:dyDescent="0.3">
      <c r="A1423" s="189">
        <v>216221</v>
      </c>
      <c r="B1423" s="247" t="s">
        <v>3279</v>
      </c>
      <c r="C1423" s="247" t="s">
        <v>84</v>
      </c>
      <c r="D1423" s="247" t="s">
        <v>932</v>
      </c>
      <c r="E1423" s="247" t="s">
        <v>445</v>
      </c>
      <c r="F1423" s="248">
        <v>36044</v>
      </c>
      <c r="G1423" s="247" t="s">
        <v>3280</v>
      </c>
      <c r="H1423" s="247"/>
      <c r="I1423" s="247" t="s">
        <v>575</v>
      </c>
      <c r="S1423" s="247"/>
      <c r="T1423" s="249"/>
      <c r="U1423" s="247"/>
      <c r="Z1423" s="247" t="s">
        <v>1201</v>
      </c>
    </row>
    <row r="1424" spans="1:26" x14ac:dyDescent="0.3">
      <c r="A1424" s="189">
        <v>216222</v>
      </c>
      <c r="B1424" s="247" t="s">
        <v>3036</v>
      </c>
      <c r="C1424" s="247" t="s">
        <v>77</v>
      </c>
      <c r="D1424" s="247" t="s">
        <v>483</v>
      </c>
      <c r="E1424" s="247" t="s">
        <v>445</v>
      </c>
      <c r="F1424" s="248">
        <v>36892</v>
      </c>
      <c r="G1424" s="247" t="s">
        <v>994</v>
      </c>
      <c r="H1424" s="247"/>
      <c r="I1424" s="247" t="s">
        <v>575</v>
      </c>
      <c r="S1424" s="247"/>
      <c r="T1424" s="249"/>
      <c r="U1424" s="247"/>
      <c r="Z1424" s="247" t="s">
        <v>1201</v>
      </c>
    </row>
    <row r="1425" spans="1:26" x14ac:dyDescent="0.3">
      <c r="A1425" s="189">
        <v>216224</v>
      </c>
      <c r="B1425" s="247" t="s">
        <v>3092</v>
      </c>
      <c r="C1425" s="247" t="s">
        <v>2609</v>
      </c>
      <c r="D1425" s="247" t="s">
        <v>933</v>
      </c>
      <c r="E1425" s="247" t="s">
        <v>445</v>
      </c>
      <c r="F1425" s="248">
        <v>36267</v>
      </c>
      <c r="G1425" s="247" t="s">
        <v>3093</v>
      </c>
      <c r="H1425" s="247"/>
      <c r="I1425" s="247" t="s">
        <v>575</v>
      </c>
      <c r="S1425" s="247"/>
      <c r="T1425" s="249"/>
      <c r="U1425" s="247"/>
      <c r="Z1425" s="247" t="s">
        <v>1201</v>
      </c>
    </row>
    <row r="1426" spans="1:26" x14ac:dyDescent="0.3">
      <c r="A1426" s="189">
        <v>216225</v>
      </c>
      <c r="B1426" s="247" t="s">
        <v>934</v>
      </c>
      <c r="C1426" s="247" t="s">
        <v>71</v>
      </c>
      <c r="D1426" s="247" t="s">
        <v>3880</v>
      </c>
      <c r="E1426" s="247" t="s">
        <v>445</v>
      </c>
      <c r="F1426" s="248">
        <v>34554</v>
      </c>
      <c r="G1426" s="247" t="s">
        <v>3881</v>
      </c>
      <c r="H1426" s="247" t="s">
        <v>447</v>
      </c>
      <c r="I1426" s="247" t="s">
        <v>575</v>
      </c>
      <c r="S1426" s="247"/>
      <c r="T1426" s="249"/>
      <c r="U1426" s="247"/>
      <c r="Z1426" s="247"/>
    </row>
    <row r="1427" spans="1:26" x14ac:dyDescent="0.3">
      <c r="A1427" s="189">
        <v>216226</v>
      </c>
      <c r="B1427" s="247" t="s">
        <v>3882</v>
      </c>
      <c r="C1427" s="247" t="s">
        <v>71</v>
      </c>
      <c r="D1427" s="247" t="s">
        <v>3883</v>
      </c>
      <c r="E1427" s="247" t="s">
        <v>445</v>
      </c>
      <c r="F1427" s="248">
        <v>33344</v>
      </c>
      <c r="G1427" s="247" t="s">
        <v>3884</v>
      </c>
      <c r="H1427" s="247" t="s">
        <v>447</v>
      </c>
      <c r="I1427" s="247" t="s">
        <v>575</v>
      </c>
      <c r="S1427" s="247"/>
      <c r="T1427" s="249"/>
      <c r="U1427" s="247"/>
      <c r="Z1427" s="247"/>
    </row>
    <row r="1428" spans="1:26" x14ac:dyDescent="0.3">
      <c r="A1428" s="189">
        <v>216227</v>
      </c>
      <c r="B1428" s="247" t="s">
        <v>3281</v>
      </c>
      <c r="C1428" s="247" t="s">
        <v>74</v>
      </c>
      <c r="D1428" s="247" t="s">
        <v>323</v>
      </c>
      <c r="E1428" s="247" t="s">
        <v>446</v>
      </c>
      <c r="F1428" s="248">
        <v>33725</v>
      </c>
      <c r="G1428" s="247" t="s">
        <v>3282</v>
      </c>
      <c r="H1428" s="247"/>
      <c r="I1428" s="247" t="s">
        <v>575</v>
      </c>
      <c r="S1428" s="247"/>
      <c r="T1428" s="249"/>
      <c r="U1428" s="247"/>
      <c r="Z1428" s="247" t="s">
        <v>1201</v>
      </c>
    </row>
    <row r="1429" spans="1:26" x14ac:dyDescent="0.3">
      <c r="A1429" s="189">
        <v>216228</v>
      </c>
      <c r="B1429" s="247" t="s">
        <v>1431</v>
      </c>
      <c r="C1429" s="247" t="s">
        <v>1432</v>
      </c>
      <c r="D1429" s="247" t="s">
        <v>3158</v>
      </c>
      <c r="E1429" s="247" t="s">
        <v>446</v>
      </c>
      <c r="F1429" s="248">
        <v>30272</v>
      </c>
      <c r="G1429" s="247" t="s">
        <v>3718</v>
      </c>
      <c r="H1429" s="247" t="s">
        <v>447</v>
      </c>
      <c r="I1429" s="247" t="s">
        <v>575</v>
      </c>
      <c r="S1429" s="247"/>
      <c r="T1429" s="249"/>
      <c r="U1429" s="247"/>
      <c r="Z1429" s="247"/>
    </row>
    <row r="1430" spans="1:26" x14ac:dyDescent="0.3">
      <c r="A1430" s="189">
        <v>216230</v>
      </c>
      <c r="B1430" s="247" t="s">
        <v>1433</v>
      </c>
      <c r="C1430" s="247" t="s">
        <v>113</v>
      </c>
      <c r="D1430" s="247" t="s">
        <v>3885</v>
      </c>
      <c r="E1430" s="247" t="s">
        <v>446</v>
      </c>
      <c r="F1430" s="248">
        <v>29969</v>
      </c>
      <c r="G1430" s="247" t="s">
        <v>3886</v>
      </c>
      <c r="H1430" s="247" t="s">
        <v>447</v>
      </c>
      <c r="I1430" s="247" t="s">
        <v>575</v>
      </c>
      <c r="S1430" s="247"/>
      <c r="T1430" s="249"/>
      <c r="U1430" s="247"/>
      <c r="Z1430" s="247"/>
    </row>
    <row r="1431" spans="1:26" x14ac:dyDescent="0.3">
      <c r="A1431" s="189">
        <v>216231</v>
      </c>
      <c r="B1431" s="247" t="s">
        <v>3163</v>
      </c>
      <c r="C1431" s="247" t="s">
        <v>88</v>
      </c>
      <c r="D1431" s="247" t="s">
        <v>296</v>
      </c>
      <c r="E1431" s="247" t="s">
        <v>446</v>
      </c>
      <c r="F1431" s="248">
        <v>35431</v>
      </c>
      <c r="G1431" s="247" t="s">
        <v>3164</v>
      </c>
      <c r="H1431" s="247"/>
      <c r="I1431" s="247" t="s">
        <v>575</v>
      </c>
      <c r="S1431" s="247"/>
      <c r="T1431" s="249"/>
      <c r="U1431" s="247"/>
      <c r="Z1431" s="247" t="s">
        <v>1201</v>
      </c>
    </row>
    <row r="1432" spans="1:26" x14ac:dyDescent="0.3">
      <c r="A1432" s="189">
        <v>216232</v>
      </c>
      <c r="B1432" s="247" t="s">
        <v>3283</v>
      </c>
      <c r="C1432" s="247" t="s">
        <v>3284</v>
      </c>
      <c r="D1432" s="247" t="s">
        <v>317</v>
      </c>
      <c r="E1432" s="247" t="s">
        <v>446</v>
      </c>
      <c r="F1432" s="248">
        <v>33956</v>
      </c>
      <c r="G1432" s="247" t="s">
        <v>3285</v>
      </c>
      <c r="H1432" s="247"/>
      <c r="I1432" s="247" t="s">
        <v>575</v>
      </c>
      <c r="S1432" s="247"/>
      <c r="T1432" s="249"/>
      <c r="U1432" s="247"/>
      <c r="Z1432" s="247" t="s">
        <v>1201</v>
      </c>
    </row>
    <row r="1433" spans="1:26" x14ac:dyDescent="0.3">
      <c r="A1433" s="189">
        <v>216233</v>
      </c>
      <c r="B1433" s="247" t="s">
        <v>1434</v>
      </c>
      <c r="C1433" s="247" t="s">
        <v>199</v>
      </c>
      <c r="D1433" s="247" t="s">
        <v>3741</v>
      </c>
      <c r="E1433" s="247" t="s">
        <v>446</v>
      </c>
      <c r="F1433" s="248">
        <v>35247</v>
      </c>
      <c r="G1433" s="247" t="s">
        <v>3662</v>
      </c>
      <c r="H1433" s="247" t="s">
        <v>447</v>
      </c>
      <c r="I1433" s="247" t="s">
        <v>575</v>
      </c>
      <c r="S1433" s="247"/>
      <c r="T1433" s="249"/>
      <c r="U1433" s="247"/>
      <c r="Z1433" s="247"/>
    </row>
    <row r="1434" spans="1:26" x14ac:dyDescent="0.3">
      <c r="A1434" s="189">
        <v>216234</v>
      </c>
      <c r="B1434" s="247" t="s">
        <v>1235</v>
      </c>
      <c r="C1434" s="247" t="s">
        <v>68</v>
      </c>
      <c r="D1434" s="247" t="s">
        <v>3887</v>
      </c>
      <c r="E1434" s="247" t="s">
        <v>446</v>
      </c>
      <c r="F1434" s="248">
        <v>35092</v>
      </c>
      <c r="G1434" s="247" t="s">
        <v>442</v>
      </c>
      <c r="H1434" s="247" t="s">
        <v>447</v>
      </c>
      <c r="I1434" s="247" t="s">
        <v>575</v>
      </c>
      <c r="S1434" s="247">
        <v>864</v>
      </c>
      <c r="T1434" s="249">
        <v>44425</v>
      </c>
      <c r="U1434" s="247">
        <v>10000</v>
      </c>
      <c r="Z1434" s="247"/>
    </row>
    <row r="1435" spans="1:26" x14ac:dyDescent="0.3">
      <c r="A1435" s="189">
        <v>216237</v>
      </c>
      <c r="B1435" s="247" t="s">
        <v>3888</v>
      </c>
      <c r="C1435" s="247" t="s">
        <v>117</v>
      </c>
      <c r="D1435" s="247" t="s">
        <v>3889</v>
      </c>
      <c r="E1435" s="247" t="s">
        <v>446</v>
      </c>
      <c r="F1435" s="248">
        <v>35153</v>
      </c>
      <c r="G1435" s="247" t="s">
        <v>3662</v>
      </c>
      <c r="H1435" s="247" t="s">
        <v>447</v>
      </c>
      <c r="I1435" s="247" t="s">
        <v>575</v>
      </c>
      <c r="S1435" s="247"/>
      <c r="T1435" s="249"/>
      <c r="U1435" s="247"/>
      <c r="Z1435" s="247"/>
    </row>
    <row r="1436" spans="1:26" x14ac:dyDescent="0.3">
      <c r="A1436" s="189">
        <v>216238</v>
      </c>
      <c r="B1436" s="247" t="s">
        <v>3890</v>
      </c>
      <c r="C1436" s="247" t="s">
        <v>792</v>
      </c>
      <c r="D1436" s="247" t="s">
        <v>3891</v>
      </c>
      <c r="E1436" s="247" t="s">
        <v>446</v>
      </c>
      <c r="F1436" s="248">
        <v>32828</v>
      </c>
      <c r="G1436" s="247" t="s">
        <v>3892</v>
      </c>
      <c r="H1436" s="247" t="s">
        <v>447</v>
      </c>
      <c r="I1436" s="247" t="s">
        <v>575</v>
      </c>
      <c r="S1436" s="247"/>
      <c r="T1436" s="249"/>
      <c r="U1436" s="247"/>
      <c r="Z1436" s="247"/>
    </row>
    <row r="1437" spans="1:26" x14ac:dyDescent="0.3">
      <c r="A1437" s="189">
        <v>216240</v>
      </c>
      <c r="B1437" s="247" t="s">
        <v>3286</v>
      </c>
      <c r="C1437" s="247" t="s">
        <v>628</v>
      </c>
      <c r="D1437" s="247" t="s">
        <v>935</v>
      </c>
      <c r="E1437" s="247" t="s">
        <v>446</v>
      </c>
      <c r="F1437" s="248">
        <v>35627</v>
      </c>
      <c r="G1437" s="247" t="s">
        <v>995</v>
      </c>
      <c r="H1437" s="247"/>
      <c r="I1437" s="247" t="s">
        <v>575</v>
      </c>
      <c r="S1437" s="247"/>
      <c r="T1437" s="249"/>
      <c r="U1437" s="247"/>
      <c r="Z1437" s="247" t="s">
        <v>1201</v>
      </c>
    </row>
    <row r="1438" spans="1:26" x14ac:dyDescent="0.3">
      <c r="A1438" s="189">
        <v>216241</v>
      </c>
      <c r="B1438" s="247" t="s">
        <v>1435</v>
      </c>
      <c r="C1438" s="247" t="s">
        <v>86</v>
      </c>
      <c r="D1438" s="247" t="s">
        <v>3893</v>
      </c>
      <c r="E1438" s="247" t="s">
        <v>445</v>
      </c>
      <c r="F1438" s="248">
        <v>36555</v>
      </c>
      <c r="G1438" s="247" t="s">
        <v>3669</v>
      </c>
      <c r="H1438" s="247" t="s">
        <v>447</v>
      </c>
      <c r="I1438" s="247" t="s">
        <v>575</v>
      </c>
      <c r="S1438" s="247"/>
      <c r="T1438" s="249"/>
      <c r="U1438" s="247"/>
      <c r="Z1438" s="247"/>
    </row>
    <row r="1439" spans="1:26" x14ac:dyDescent="0.3">
      <c r="A1439" s="189">
        <v>216243</v>
      </c>
      <c r="B1439" s="247" t="s">
        <v>1436</v>
      </c>
      <c r="C1439" s="247" t="s">
        <v>1437</v>
      </c>
      <c r="D1439" s="247" t="s">
        <v>3894</v>
      </c>
      <c r="E1439" s="247" t="s">
        <v>446</v>
      </c>
      <c r="F1439" s="248">
        <v>36765</v>
      </c>
      <c r="G1439" s="247" t="s">
        <v>3723</v>
      </c>
      <c r="H1439" s="247" t="s">
        <v>447</v>
      </c>
      <c r="I1439" s="247" t="s">
        <v>575</v>
      </c>
      <c r="S1439" s="247"/>
      <c r="T1439" s="249"/>
      <c r="U1439" s="247"/>
      <c r="Z1439" s="247"/>
    </row>
    <row r="1440" spans="1:26" x14ac:dyDescent="0.3">
      <c r="A1440" s="189">
        <v>216244</v>
      </c>
      <c r="B1440" s="247" t="s">
        <v>1438</v>
      </c>
      <c r="C1440" s="247" t="s">
        <v>480</v>
      </c>
      <c r="D1440" s="247" t="s">
        <v>3895</v>
      </c>
      <c r="E1440" s="247" t="s">
        <v>446</v>
      </c>
      <c r="F1440" s="248">
        <v>35933</v>
      </c>
      <c r="G1440" s="247" t="s">
        <v>3806</v>
      </c>
      <c r="H1440" s="247" t="s">
        <v>447</v>
      </c>
      <c r="I1440" s="247" t="s">
        <v>575</v>
      </c>
      <c r="S1440" s="247"/>
      <c r="T1440" s="249"/>
      <c r="U1440" s="247"/>
      <c r="Z1440" s="247"/>
    </row>
    <row r="1441" spans="1:26" x14ac:dyDescent="0.3">
      <c r="A1441" s="189">
        <v>216246</v>
      </c>
      <c r="B1441" s="247" t="s">
        <v>3094</v>
      </c>
      <c r="C1441" s="247" t="s">
        <v>84</v>
      </c>
      <c r="D1441" s="247" t="s">
        <v>312</v>
      </c>
      <c r="E1441" s="247" t="s">
        <v>446</v>
      </c>
      <c r="F1441" s="248">
        <v>35065</v>
      </c>
      <c r="G1441" s="247" t="s">
        <v>2451</v>
      </c>
      <c r="H1441" s="247"/>
      <c r="I1441" s="247" t="s">
        <v>575</v>
      </c>
      <c r="S1441" s="247"/>
      <c r="T1441" s="249"/>
      <c r="U1441" s="247"/>
      <c r="Z1441" s="247" t="s">
        <v>1201</v>
      </c>
    </row>
    <row r="1442" spans="1:26" x14ac:dyDescent="0.3">
      <c r="A1442" s="189">
        <v>216249</v>
      </c>
      <c r="B1442" s="247" t="s">
        <v>3176</v>
      </c>
      <c r="C1442" s="247" t="s">
        <v>3177</v>
      </c>
      <c r="D1442" s="247" t="s">
        <v>3178</v>
      </c>
      <c r="E1442" s="247" t="s">
        <v>445</v>
      </c>
      <c r="F1442" s="248">
        <v>35278</v>
      </c>
      <c r="G1442" s="247" t="s">
        <v>2809</v>
      </c>
      <c r="H1442" s="247"/>
      <c r="I1442" s="247" t="s">
        <v>575</v>
      </c>
      <c r="S1442" s="247"/>
      <c r="T1442" s="249"/>
      <c r="U1442" s="247"/>
      <c r="Z1442" s="247" t="s">
        <v>1201</v>
      </c>
    </row>
    <row r="1443" spans="1:26" x14ac:dyDescent="0.3">
      <c r="A1443" s="189">
        <v>216251</v>
      </c>
      <c r="B1443" s="247" t="s">
        <v>3896</v>
      </c>
      <c r="C1443" s="247" t="s">
        <v>716</v>
      </c>
      <c r="D1443" s="247" t="s">
        <v>3897</v>
      </c>
      <c r="E1443" s="247" t="s">
        <v>446</v>
      </c>
      <c r="F1443" s="248">
        <v>34513</v>
      </c>
      <c r="G1443" s="247" t="s">
        <v>3806</v>
      </c>
      <c r="H1443" s="247" t="s">
        <v>447</v>
      </c>
      <c r="I1443" s="247" t="s">
        <v>575</v>
      </c>
      <c r="S1443" s="247"/>
      <c r="T1443" s="249"/>
      <c r="U1443" s="247"/>
      <c r="Z1443" s="247"/>
    </row>
    <row r="1444" spans="1:26" x14ac:dyDescent="0.3">
      <c r="A1444" s="189">
        <v>216252</v>
      </c>
      <c r="B1444" s="247" t="s">
        <v>3898</v>
      </c>
      <c r="C1444" s="247" t="s">
        <v>655</v>
      </c>
      <c r="D1444" s="247" t="s">
        <v>3899</v>
      </c>
      <c r="E1444" s="247" t="s">
        <v>446</v>
      </c>
      <c r="F1444" s="248">
        <v>36670</v>
      </c>
      <c r="G1444" s="247" t="s">
        <v>3900</v>
      </c>
      <c r="H1444" s="247" t="s">
        <v>447</v>
      </c>
      <c r="I1444" s="247" t="s">
        <v>575</v>
      </c>
      <c r="S1444" s="247"/>
      <c r="T1444" s="249"/>
      <c r="U1444" s="247"/>
      <c r="Z1444" s="247"/>
    </row>
    <row r="1445" spans="1:26" x14ac:dyDescent="0.3">
      <c r="A1445" s="189">
        <v>216254</v>
      </c>
      <c r="B1445" s="247" t="s">
        <v>3187</v>
      </c>
      <c r="C1445" s="247" t="s">
        <v>71</v>
      </c>
      <c r="D1445" s="247" t="s">
        <v>288</v>
      </c>
      <c r="E1445" s="247" t="s">
        <v>446</v>
      </c>
      <c r="F1445" s="248">
        <v>35487</v>
      </c>
      <c r="G1445" s="247" t="s">
        <v>443</v>
      </c>
      <c r="H1445" s="247"/>
      <c r="I1445" s="247" t="s">
        <v>575</v>
      </c>
      <c r="S1445" s="247"/>
      <c r="T1445" s="249"/>
      <c r="U1445" s="247"/>
      <c r="Z1445" s="247" t="s">
        <v>1201</v>
      </c>
    </row>
    <row r="1446" spans="1:26" x14ac:dyDescent="0.3">
      <c r="A1446" s="189">
        <v>216255</v>
      </c>
      <c r="B1446" s="247" t="s">
        <v>1246</v>
      </c>
      <c r="C1446" s="247" t="s">
        <v>101</v>
      </c>
      <c r="D1446" s="247" t="s">
        <v>3901</v>
      </c>
      <c r="E1446" s="247" t="s">
        <v>445</v>
      </c>
      <c r="F1446" s="248">
        <v>30682</v>
      </c>
      <c r="G1446" s="247" t="s">
        <v>3902</v>
      </c>
      <c r="H1446" s="247" t="s">
        <v>447</v>
      </c>
      <c r="I1446" s="247" t="s">
        <v>575</v>
      </c>
      <c r="S1446" s="247">
        <v>932</v>
      </c>
      <c r="T1446" s="249">
        <v>44434</v>
      </c>
      <c r="U1446" s="247">
        <v>4000</v>
      </c>
      <c r="Z1446" s="247"/>
    </row>
    <row r="1447" spans="1:26" x14ac:dyDescent="0.3">
      <c r="A1447" s="189">
        <v>216256</v>
      </c>
      <c r="B1447" s="247" t="s">
        <v>1439</v>
      </c>
      <c r="C1447" s="247" t="s">
        <v>3903</v>
      </c>
      <c r="D1447" s="247" t="s">
        <v>1440</v>
      </c>
      <c r="E1447" s="247" t="s">
        <v>446</v>
      </c>
      <c r="F1447" s="248">
        <v>35810</v>
      </c>
      <c r="G1447" s="247" t="s">
        <v>422</v>
      </c>
      <c r="H1447" s="247" t="s">
        <v>447</v>
      </c>
      <c r="I1447" s="247" t="s">
        <v>575</v>
      </c>
      <c r="S1447" s="247"/>
      <c r="T1447" s="249"/>
      <c r="U1447" s="247"/>
      <c r="Z1447" s="247"/>
    </row>
    <row r="1448" spans="1:26" x14ac:dyDescent="0.3">
      <c r="A1448" s="189">
        <v>216258</v>
      </c>
      <c r="B1448" s="247" t="s">
        <v>3198</v>
      </c>
      <c r="C1448" s="247" t="s">
        <v>2229</v>
      </c>
      <c r="D1448" s="247" t="s">
        <v>582</v>
      </c>
      <c r="E1448" s="247" t="s">
        <v>446</v>
      </c>
      <c r="F1448" s="248">
        <v>33775</v>
      </c>
      <c r="G1448" s="247" t="s">
        <v>1029</v>
      </c>
      <c r="H1448" s="247"/>
      <c r="I1448" s="247" t="s">
        <v>575</v>
      </c>
      <c r="S1448" s="247"/>
      <c r="T1448" s="249"/>
      <c r="U1448" s="247"/>
      <c r="Z1448" s="247" t="s">
        <v>1201</v>
      </c>
    </row>
    <row r="1449" spans="1:26" x14ac:dyDescent="0.3">
      <c r="A1449" s="189">
        <v>216259</v>
      </c>
      <c r="B1449" s="247" t="s">
        <v>1441</v>
      </c>
      <c r="C1449" s="247" t="s">
        <v>701</v>
      </c>
      <c r="D1449" s="247" t="s">
        <v>262</v>
      </c>
      <c r="E1449" s="247" t="s">
        <v>446</v>
      </c>
      <c r="F1449" s="248">
        <v>32556</v>
      </c>
      <c r="G1449" s="247" t="s">
        <v>1123</v>
      </c>
      <c r="H1449" s="247"/>
      <c r="I1449" s="247" t="s">
        <v>575</v>
      </c>
      <c r="S1449" s="247"/>
      <c r="T1449" s="249"/>
      <c r="U1449" s="247"/>
      <c r="Z1449" s="247"/>
    </row>
    <row r="1450" spans="1:26" x14ac:dyDescent="0.3">
      <c r="A1450" s="189">
        <v>216260</v>
      </c>
      <c r="B1450" s="247" t="s">
        <v>3095</v>
      </c>
      <c r="C1450" s="247" t="s">
        <v>936</v>
      </c>
      <c r="D1450" s="247" t="s">
        <v>930</v>
      </c>
      <c r="E1450" s="247" t="s">
        <v>446</v>
      </c>
      <c r="F1450" s="248">
        <v>34001</v>
      </c>
      <c r="G1450" s="247" t="s">
        <v>3096</v>
      </c>
      <c r="H1450" s="247"/>
      <c r="I1450" s="247" t="s">
        <v>575</v>
      </c>
      <c r="S1450" s="247"/>
      <c r="T1450" s="249"/>
      <c r="U1450" s="247"/>
      <c r="Z1450" s="247" t="s">
        <v>1201</v>
      </c>
    </row>
    <row r="1451" spans="1:26" x14ac:dyDescent="0.3">
      <c r="A1451" s="189">
        <v>216261</v>
      </c>
      <c r="B1451" s="247" t="s">
        <v>3287</v>
      </c>
      <c r="C1451" s="247" t="s">
        <v>856</v>
      </c>
      <c r="D1451" s="247" t="s">
        <v>353</v>
      </c>
      <c r="E1451" s="247" t="s">
        <v>446</v>
      </c>
      <c r="F1451" s="248">
        <v>35516</v>
      </c>
      <c r="G1451" s="247" t="s">
        <v>431</v>
      </c>
      <c r="H1451" s="247"/>
      <c r="I1451" s="247" t="s">
        <v>575</v>
      </c>
      <c r="S1451" s="247"/>
      <c r="T1451" s="249"/>
      <c r="U1451" s="247"/>
      <c r="Z1451" s="247" t="s">
        <v>1201</v>
      </c>
    </row>
    <row r="1452" spans="1:26" x14ac:dyDescent="0.3">
      <c r="A1452" s="189">
        <v>216263</v>
      </c>
      <c r="B1452" s="247" t="s">
        <v>1442</v>
      </c>
      <c r="C1452" s="247" t="s">
        <v>937</v>
      </c>
      <c r="D1452" s="247" t="s">
        <v>333</v>
      </c>
      <c r="E1452" s="247" t="s">
        <v>446</v>
      </c>
      <c r="F1452" s="248">
        <v>36717</v>
      </c>
      <c r="G1452" s="247" t="s">
        <v>456</v>
      </c>
      <c r="H1452" s="247"/>
      <c r="I1452" s="247" t="s">
        <v>575</v>
      </c>
      <c r="S1452" s="247"/>
      <c r="T1452" s="249"/>
      <c r="U1452" s="247"/>
      <c r="Z1452" s="247"/>
    </row>
    <row r="1453" spans="1:26" x14ac:dyDescent="0.3">
      <c r="A1453" s="189">
        <v>216264</v>
      </c>
      <c r="B1453" s="247" t="s">
        <v>3904</v>
      </c>
      <c r="C1453" s="247" t="s">
        <v>692</v>
      </c>
      <c r="D1453" s="247" t="s">
        <v>938</v>
      </c>
      <c r="E1453" s="247" t="s">
        <v>446</v>
      </c>
      <c r="F1453" s="248">
        <v>36532</v>
      </c>
      <c r="G1453" s="247" t="s">
        <v>1111</v>
      </c>
      <c r="H1453" s="247" t="s">
        <v>447</v>
      </c>
      <c r="I1453" s="247" t="s">
        <v>575</v>
      </c>
      <c r="S1453" s="247"/>
      <c r="T1453" s="249"/>
      <c r="U1453" s="247"/>
      <c r="Z1453" s="247"/>
    </row>
    <row r="1454" spans="1:26" x14ac:dyDescent="0.3">
      <c r="A1454" s="189">
        <v>216265</v>
      </c>
      <c r="B1454" s="247" t="s">
        <v>1443</v>
      </c>
      <c r="C1454" s="247" t="s">
        <v>3905</v>
      </c>
      <c r="D1454" s="247" t="s">
        <v>3906</v>
      </c>
      <c r="E1454" s="247" t="s">
        <v>445</v>
      </c>
      <c r="F1454" s="248">
        <v>36257</v>
      </c>
      <c r="G1454" s="247" t="s">
        <v>3662</v>
      </c>
      <c r="H1454" s="247" t="s">
        <v>447</v>
      </c>
      <c r="I1454" s="247" t="s">
        <v>575</v>
      </c>
      <c r="S1454" s="247"/>
      <c r="T1454" s="249"/>
      <c r="U1454" s="247"/>
      <c r="Z1454" s="247"/>
    </row>
    <row r="1455" spans="1:26" x14ac:dyDescent="0.3">
      <c r="A1455" s="189">
        <v>216266</v>
      </c>
      <c r="B1455" s="247" t="s">
        <v>3179</v>
      </c>
      <c r="C1455" s="247" t="s">
        <v>199</v>
      </c>
      <c r="D1455" s="247" t="s">
        <v>273</v>
      </c>
      <c r="E1455" s="247" t="s">
        <v>445</v>
      </c>
      <c r="F1455" s="248">
        <v>33746</v>
      </c>
      <c r="G1455" s="247" t="s">
        <v>1122</v>
      </c>
      <c r="H1455" s="247"/>
      <c r="I1455" s="247" t="s">
        <v>575</v>
      </c>
      <c r="S1455" s="247"/>
      <c r="T1455" s="249"/>
      <c r="U1455" s="247"/>
      <c r="Z1455" s="247" t="s">
        <v>1201</v>
      </c>
    </row>
    <row r="1456" spans="1:26" x14ac:dyDescent="0.3">
      <c r="A1456" s="189">
        <v>216267</v>
      </c>
      <c r="B1456" s="247" t="s">
        <v>3288</v>
      </c>
      <c r="C1456" s="247" t="s">
        <v>478</v>
      </c>
      <c r="D1456" s="247" t="s">
        <v>3289</v>
      </c>
      <c r="E1456" s="247" t="s">
        <v>446</v>
      </c>
      <c r="F1456" s="248">
        <v>35241</v>
      </c>
      <c r="G1456" s="247" t="s">
        <v>1005</v>
      </c>
      <c r="H1456" s="247"/>
      <c r="I1456" s="247" t="s">
        <v>575</v>
      </c>
      <c r="S1456" s="247"/>
      <c r="T1456" s="249"/>
      <c r="U1456" s="247"/>
      <c r="Z1456" s="247" t="s">
        <v>1201</v>
      </c>
    </row>
    <row r="1457" spans="1:26" x14ac:dyDescent="0.3">
      <c r="A1457" s="189">
        <v>216271</v>
      </c>
      <c r="B1457" s="247" t="s">
        <v>3290</v>
      </c>
      <c r="C1457" s="247" t="s">
        <v>97</v>
      </c>
      <c r="D1457" s="247" t="s">
        <v>940</v>
      </c>
      <c r="E1457" s="247" t="s">
        <v>446</v>
      </c>
      <c r="F1457" s="248">
        <v>35298</v>
      </c>
      <c r="G1457" s="247" t="s">
        <v>1124</v>
      </c>
      <c r="H1457" s="247"/>
      <c r="I1457" s="247" t="s">
        <v>575</v>
      </c>
      <c r="S1457" s="247"/>
      <c r="T1457" s="249"/>
      <c r="U1457" s="247"/>
      <c r="Z1457" s="247" t="s">
        <v>1201</v>
      </c>
    </row>
    <row r="1458" spans="1:26" x14ac:dyDescent="0.3">
      <c r="A1458" s="189">
        <v>216272</v>
      </c>
      <c r="B1458" s="247" t="s">
        <v>3199</v>
      </c>
      <c r="C1458" s="247" t="s">
        <v>479</v>
      </c>
      <c r="D1458" s="247" t="s">
        <v>778</v>
      </c>
      <c r="E1458" s="247" t="s">
        <v>446</v>
      </c>
      <c r="F1458" s="248">
        <v>32143</v>
      </c>
      <c r="G1458" s="247" t="s">
        <v>3200</v>
      </c>
      <c r="H1458" s="247"/>
      <c r="I1458" s="247" t="s">
        <v>575</v>
      </c>
      <c r="S1458" s="247"/>
      <c r="T1458" s="249"/>
      <c r="U1458" s="247"/>
      <c r="Z1458" s="247" t="s">
        <v>1201</v>
      </c>
    </row>
    <row r="1459" spans="1:26" x14ac:dyDescent="0.3">
      <c r="A1459" s="189">
        <v>216273</v>
      </c>
      <c r="B1459" s="247" t="s">
        <v>3188</v>
      </c>
      <c r="C1459" s="247" t="s">
        <v>3189</v>
      </c>
      <c r="D1459" s="247" t="s">
        <v>3190</v>
      </c>
      <c r="E1459" s="247" t="s">
        <v>445</v>
      </c>
      <c r="F1459" s="248">
        <v>34091</v>
      </c>
      <c r="G1459" s="247" t="s">
        <v>3191</v>
      </c>
      <c r="H1459" s="247"/>
      <c r="I1459" s="247" t="s">
        <v>575</v>
      </c>
      <c r="S1459" s="247"/>
      <c r="T1459" s="249"/>
      <c r="U1459" s="247"/>
      <c r="Z1459" s="247" t="s">
        <v>1201</v>
      </c>
    </row>
    <row r="1460" spans="1:26" x14ac:dyDescent="0.3">
      <c r="A1460" s="189">
        <v>216275</v>
      </c>
      <c r="B1460" s="247" t="s">
        <v>1444</v>
      </c>
      <c r="C1460" s="247" t="s">
        <v>85</v>
      </c>
      <c r="D1460" s="247" t="s">
        <v>3907</v>
      </c>
      <c r="E1460" s="247" t="s">
        <v>446</v>
      </c>
      <c r="F1460" s="248">
        <v>33420</v>
      </c>
      <c r="G1460" s="247" t="s">
        <v>3908</v>
      </c>
      <c r="H1460" s="247" t="s">
        <v>447</v>
      </c>
      <c r="I1460" s="247" t="s">
        <v>575</v>
      </c>
      <c r="S1460" s="247"/>
      <c r="T1460" s="249"/>
      <c r="U1460" s="247"/>
      <c r="Z1460" s="247"/>
    </row>
    <row r="1461" spans="1:26" x14ac:dyDescent="0.3">
      <c r="A1461" s="189">
        <v>216276</v>
      </c>
      <c r="B1461" s="247" t="s">
        <v>3291</v>
      </c>
      <c r="C1461" s="247" t="s">
        <v>512</v>
      </c>
      <c r="D1461" s="247" t="s">
        <v>286</v>
      </c>
      <c r="E1461" s="247" t="s">
        <v>446</v>
      </c>
      <c r="F1461" s="248">
        <v>36183</v>
      </c>
      <c r="G1461" s="247" t="s">
        <v>1602</v>
      </c>
      <c r="H1461" s="247"/>
      <c r="I1461" s="247" t="s">
        <v>575</v>
      </c>
      <c r="S1461" s="247"/>
      <c r="T1461" s="249"/>
      <c r="U1461" s="247"/>
      <c r="Z1461" s="247" t="s">
        <v>1201</v>
      </c>
    </row>
    <row r="1462" spans="1:26" x14ac:dyDescent="0.3">
      <c r="A1462" s="189">
        <v>216278</v>
      </c>
      <c r="B1462" s="247" t="s">
        <v>3292</v>
      </c>
      <c r="C1462" s="247" t="s">
        <v>3293</v>
      </c>
      <c r="D1462" s="247" t="s">
        <v>3294</v>
      </c>
      <c r="E1462" s="247" t="s">
        <v>445</v>
      </c>
      <c r="F1462" s="248">
        <v>34773</v>
      </c>
      <c r="G1462" s="247" t="s">
        <v>422</v>
      </c>
      <c r="H1462" s="247"/>
      <c r="I1462" s="247" t="s">
        <v>575</v>
      </c>
      <c r="S1462" s="247"/>
      <c r="T1462" s="249"/>
      <c r="U1462" s="247"/>
      <c r="Z1462" s="247" t="s">
        <v>1201</v>
      </c>
    </row>
    <row r="1463" spans="1:26" x14ac:dyDescent="0.3">
      <c r="A1463" s="189">
        <v>216279</v>
      </c>
      <c r="B1463" s="247" t="s">
        <v>1445</v>
      </c>
      <c r="C1463" s="247" t="s">
        <v>97</v>
      </c>
      <c r="D1463" s="247" t="s">
        <v>836</v>
      </c>
      <c r="E1463" s="247" t="s">
        <v>445</v>
      </c>
      <c r="F1463" s="248">
        <v>35431</v>
      </c>
      <c r="G1463" s="247" t="s">
        <v>1034</v>
      </c>
      <c r="H1463" s="247" t="s">
        <v>447</v>
      </c>
      <c r="I1463" s="247" t="s">
        <v>575</v>
      </c>
      <c r="S1463" s="247"/>
      <c r="T1463" s="249"/>
      <c r="U1463" s="247"/>
      <c r="Z1463" s="247"/>
    </row>
    <row r="1464" spans="1:26" x14ac:dyDescent="0.3">
      <c r="A1464" s="189">
        <v>216280</v>
      </c>
      <c r="B1464" s="247" t="s">
        <v>1446</v>
      </c>
      <c r="C1464" s="247" t="s">
        <v>104</v>
      </c>
      <c r="D1464" s="247" t="s">
        <v>3909</v>
      </c>
      <c r="E1464" s="247" t="s">
        <v>446</v>
      </c>
      <c r="F1464" s="248">
        <v>35521</v>
      </c>
      <c r="G1464" s="247" t="s">
        <v>3910</v>
      </c>
      <c r="H1464" s="247" t="s">
        <v>447</v>
      </c>
      <c r="I1464" s="247" t="s">
        <v>575</v>
      </c>
      <c r="S1464" s="247"/>
      <c r="T1464" s="249"/>
      <c r="U1464" s="247"/>
      <c r="Z1464" s="247"/>
    </row>
    <row r="1465" spans="1:26" x14ac:dyDescent="0.3">
      <c r="A1465" s="189">
        <v>216281</v>
      </c>
      <c r="B1465" s="247" t="s">
        <v>3160</v>
      </c>
      <c r="C1465" s="247" t="s">
        <v>113</v>
      </c>
      <c r="D1465" s="247" t="s">
        <v>3161</v>
      </c>
      <c r="E1465" s="247" t="s">
        <v>446</v>
      </c>
      <c r="F1465" s="248">
        <v>36286</v>
      </c>
      <c r="G1465" s="247" t="s">
        <v>443</v>
      </c>
      <c r="H1465" s="247"/>
      <c r="I1465" s="247" t="s">
        <v>575</v>
      </c>
      <c r="S1465" s="247"/>
      <c r="T1465" s="249"/>
      <c r="U1465" s="247"/>
      <c r="Z1465" s="247" t="s">
        <v>1201</v>
      </c>
    </row>
    <row r="1466" spans="1:26" x14ac:dyDescent="0.3">
      <c r="A1466" s="189">
        <v>216285</v>
      </c>
      <c r="B1466" s="247" t="s">
        <v>3180</v>
      </c>
      <c r="C1466" s="247" t="s">
        <v>941</v>
      </c>
      <c r="D1466" s="247" t="s">
        <v>319</v>
      </c>
      <c r="E1466" s="247" t="s">
        <v>445</v>
      </c>
      <c r="F1466" s="248">
        <v>35271</v>
      </c>
      <c r="G1466" s="247" t="s">
        <v>1125</v>
      </c>
      <c r="H1466" s="247"/>
      <c r="I1466" s="247" t="s">
        <v>575</v>
      </c>
      <c r="S1466" s="247"/>
      <c r="T1466" s="249"/>
      <c r="U1466" s="247"/>
      <c r="Z1466" s="247" t="s">
        <v>1201</v>
      </c>
    </row>
    <row r="1467" spans="1:26" x14ac:dyDescent="0.3">
      <c r="A1467" s="189">
        <v>216286</v>
      </c>
      <c r="B1467" s="247" t="s">
        <v>3181</v>
      </c>
      <c r="C1467" s="247" t="s">
        <v>777</v>
      </c>
      <c r="D1467" s="247" t="s">
        <v>220</v>
      </c>
      <c r="E1467" s="247" t="s">
        <v>445</v>
      </c>
      <c r="F1467" s="248">
        <v>34525</v>
      </c>
      <c r="G1467" s="247" t="s">
        <v>432</v>
      </c>
      <c r="H1467" s="247"/>
      <c r="I1467" s="247" t="s">
        <v>575</v>
      </c>
      <c r="S1467" s="247"/>
      <c r="T1467" s="249"/>
      <c r="U1467" s="247"/>
      <c r="Z1467" s="247" t="s">
        <v>1201</v>
      </c>
    </row>
    <row r="1468" spans="1:26" x14ac:dyDescent="0.3">
      <c r="A1468" s="189">
        <v>216287</v>
      </c>
      <c r="B1468" s="247" t="s">
        <v>1447</v>
      </c>
      <c r="C1468" s="247" t="s">
        <v>113</v>
      </c>
      <c r="D1468" s="247" t="s">
        <v>1448</v>
      </c>
      <c r="E1468" s="247" t="s">
        <v>445</v>
      </c>
      <c r="F1468" s="248">
        <v>29477</v>
      </c>
      <c r="G1468" s="247" t="s">
        <v>929</v>
      </c>
      <c r="H1468" s="247" t="s">
        <v>447</v>
      </c>
      <c r="I1468" s="247" t="s">
        <v>575</v>
      </c>
      <c r="S1468" s="247"/>
      <c r="T1468" s="249"/>
      <c r="U1468" s="247"/>
      <c r="Z1468" s="247"/>
    </row>
    <row r="1469" spans="1:26" x14ac:dyDescent="0.3">
      <c r="A1469" s="189">
        <v>216289</v>
      </c>
      <c r="B1469" s="247" t="s">
        <v>3186</v>
      </c>
      <c r="C1469" s="247" t="s">
        <v>721</v>
      </c>
      <c r="D1469" s="247" t="s">
        <v>629</v>
      </c>
      <c r="E1469" s="247" t="s">
        <v>446</v>
      </c>
      <c r="F1469" s="248">
        <v>32874</v>
      </c>
      <c r="G1469" s="247" t="s">
        <v>977</v>
      </c>
      <c r="H1469" s="247"/>
      <c r="I1469" s="247" t="s">
        <v>575</v>
      </c>
      <c r="S1469" s="247"/>
      <c r="T1469" s="249"/>
      <c r="U1469" s="247"/>
      <c r="Z1469" s="247" t="s">
        <v>1201</v>
      </c>
    </row>
    <row r="1470" spans="1:26" x14ac:dyDescent="0.3">
      <c r="A1470" s="189">
        <v>216290</v>
      </c>
      <c r="B1470" s="247" t="s">
        <v>1449</v>
      </c>
      <c r="C1470" s="247" t="s">
        <v>163</v>
      </c>
      <c r="D1470" s="247" t="s">
        <v>3911</v>
      </c>
      <c r="E1470" s="247" t="s">
        <v>446</v>
      </c>
      <c r="F1470" s="248">
        <v>36220</v>
      </c>
      <c r="G1470" s="247" t="s">
        <v>3912</v>
      </c>
      <c r="H1470" s="247" t="s">
        <v>447</v>
      </c>
      <c r="I1470" s="247" t="s">
        <v>575</v>
      </c>
      <c r="S1470" s="247"/>
      <c r="T1470" s="249"/>
      <c r="U1470" s="247"/>
      <c r="Z1470" s="247"/>
    </row>
    <row r="1471" spans="1:26" x14ac:dyDescent="0.3">
      <c r="A1471" s="189">
        <v>216291</v>
      </c>
      <c r="B1471" s="247" t="s">
        <v>3295</v>
      </c>
      <c r="C1471" s="247" t="s">
        <v>732</v>
      </c>
      <c r="D1471" s="247" t="s">
        <v>279</v>
      </c>
      <c r="E1471" s="247" t="s">
        <v>446</v>
      </c>
      <c r="F1471" s="248">
        <v>33965</v>
      </c>
      <c r="G1471" s="247" t="s">
        <v>1110</v>
      </c>
      <c r="H1471" s="247"/>
      <c r="I1471" s="247" t="s">
        <v>575</v>
      </c>
      <c r="S1471" s="247"/>
      <c r="T1471" s="249"/>
      <c r="U1471" s="247"/>
      <c r="Z1471" s="247" t="s">
        <v>1201</v>
      </c>
    </row>
    <row r="1472" spans="1:26" x14ac:dyDescent="0.3">
      <c r="A1472" s="189">
        <v>216292</v>
      </c>
      <c r="B1472" s="247" t="s">
        <v>1450</v>
      </c>
      <c r="C1472" s="247" t="s">
        <v>533</v>
      </c>
      <c r="D1472" s="247" t="s">
        <v>3913</v>
      </c>
      <c r="E1472" s="247" t="s">
        <v>445</v>
      </c>
      <c r="F1472" s="248">
        <v>35431</v>
      </c>
      <c r="G1472" s="247" t="s">
        <v>3781</v>
      </c>
      <c r="H1472" s="247" t="s">
        <v>447</v>
      </c>
      <c r="I1472" s="247" t="s">
        <v>575</v>
      </c>
      <c r="S1472" s="247"/>
      <c r="T1472" s="249"/>
      <c r="U1472" s="247"/>
      <c r="Z1472" s="247"/>
    </row>
    <row r="1473" spans="1:26" x14ac:dyDescent="0.3">
      <c r="A1473" s="189">
        <v>216293</v>
      </c>
      <c r="B1473" s="247" t="s">
        <v>1285</v>
      </c>
      <c r="C1473" s="247" t="s">
        <v>96</v>
      </c>
      <c r="D1473" s="247" t="s">
        <v>362</v>
      </c>
      <c r="E1473" s="247" t="s">
        <v>446</v>
      </c>
      <c r="F1473" s="248">
        <v>36892</v>
      </c>
      <c r="G1473" s="247" t="s">
        <v>1126</v>
      </c>
      <c r="H1473" s="247"/>
      <c r="I1473" s="247" t="s">
        <v>575</v>
      </c>
      <c r="S1473" s="247"/>
      <c r="T1473" s="249"/>
      <c r="U1473" s="247"/>
      <c r="Z1473" s="247" t="s">
        <v>1201</v>
      </c>
    </row>
    <row r="1474" spans="1:26" x14ac:dyDescent="0.3">
      <c r="A1474" s="189">
        <v>216299</v>
      </c>
      <c r="B1474" s="247" t="s">
        <v>3914</v>
      </c>
      <c r="C1474" s="247" t="s">
        <v>75</v>
      </c>
      <c r="D1474" s="247" t="s">
        <v>3915</v>
      </c>
      <c r="E1474" s="247" t="s">
        <v>445</v>
      </c>
      <c r="F1474" s="248">
        <v>36175</v>
      </c>
      <c r="G1474" s="247" t="s">
        <v>3916</v>
      </c>
      <c r="H1474" s="247" t="s">
        <v>447</v>
      </c>
      <c r="I1474" s="247" t="s">
        <v>575</v>
      </c>
      <c r="S1474" s="247"/>
      <c r="T1474" s="249"/>
      <c r="U1474" s="247"/>
      <c r="Z1474" s="247"/>
    </row>
    <row r="1475" spans="1:26" x14ac:dyDescent="0.3">
      <c r="A1475" s="189">
        <v>216301</v>
      </c>
      <c r="B1475" s="247" t="s">
        <v>3192</v>
      </c>
      <c r="C1475" s="247" t="s">
        <v>159</v>
      </c>
      <c r="D1475" s="247" t="s">
        <v>265</v>
      </c>
      <c r="E1475" s="247" t="s">
        <v>446</v>
      </c>
      <c r="F1475" s="248">
        <v>33138</v>
      </c>
      <c r="G1475" s="247" t="s">
        <v>3193</v>
      </c>
      <c r="H1475" s="247"/>
      <c r="I1475" s="247" t="s">
        <v>575</v>
      </c>
      <c r="S1475" s="247"/>
      <c r="T1475" s="249"/>
      <c r="U1475" s="247"/>
      <c r="Z1475" s="247" t="s">
        <v>1201</v>
      </c>
    </row>
    <row r="1476" spans="1:26" x14ac:dyDescent="0.3">
      <c r="A1476" s="189">
        <v>216302</v>
      </c>
      <c r="B1476" s="247" t="s">
        <v>1451</v>
      </c>
      <c r="C1476" s="247" t="s">
        <v>561</v>
      </c>
      <c r="D1476" s="247" t="s">
        <v>3917</v>
      </c>
      <c r="E1476" s="247" t="s">
        <v>446</v>
      </c>
      <c r="F1476" s="248">
        <v>36669</v>
      </c>
      <c r="G1476" s="247" t="s">
        <v>3662</v>
      </c>
      <c r="H1476" s="247" t="s">
        <v>447</v>
      </c>
      <c r="I1476" s="247" t="s">
        <v>575</v>
      </c>
      <c r="S1476" s="247"/>
      <c r="T1476" s="249"/>
      <c r="U1476" s="247"/>
      <c r="Z1476" s="247"/>
    </row>
    <row r="1477" spans="1:26" x14ac:dyDescent="0.3">
      <c r="A1477" s="189">
        <v>216303</v>
      </c>
      <c r="B1477" s="247" t="s">
        <v>942</v>
      </c>
      <c r="C1477" s="247" t="s">
        <v>65</v>
      </c>
      <c r="D1477" s="247" t="s">
        <v>3918</v>
      </c>
      <c r="E1477" s="247" t="s">
        <v>445</v>
      </c>
      <c r="F1477" s="248">
        <v>32484</v>
      </c>
      <c r="G1477" s="247" t="s">
        <v>3919</v>
      </c>
      <c r="H1477" s="247" t="s">
        <v>447</v>
      </c>
      <c r="I1477" s="247" t="s">
        <v>575</v>
      </c>
      <c r="S1477" s="247"/>
      <c r="T1477" s="249"/>
      <c r="U1477" s="247"/>
      <c r="Z1477" s="247"/>
    </row>
    <row r="1478" spans="1:26" x14ac:dyDescent="0.3">
      <c r="A1478" s="189">
        <v>216305</v>
      </c>
      <c r="B1478" s="247" t="s">
        <v>3097</v>
      </c>
      <c r="C1478" s="247" t="s">
        <v>149</v>
      </c>
      <c r="D1478" s="247" t="s">
        <v>3098</v>
      </c>
      <c r="E1478" s="247" t="s">
        <v>445</v>
      </c>
      <c r="F1478" s="248">
        <v>33101</v>
      </c>
      <c r="G1478" s="247" t="s">
        <v>422</v>
      </c>
      <c r="H1478" s="247"/>
      <c r="I1478" s="247" t="s">
        <v>575</v>
      </c>
      <c r="S1478" s="247"/>
      <c r="T1478" s="249"/>
      <c r="U1478" s="247"/>
      <c r="Z1478" s="247" t="s">
        <v>1201</v>
      </c>
    </row>
    <row r="1479" spans="1:26" x14ac:dyDescent="0.3">
      <c r="A1479" s="189">
        <v>216306</v>
      </c>
      <c r="B1479" s="247" t="s">
        <v>3099</v>
      </c>
      <c r="C1479" s="247" t="s">
        <v>512</v>
      </c>
      <c r="D1479" s="247" t="s">
        <v>895</v>
      </c>
      <c r="E1479" s="247" t="s">
        <v>445</v>
      </c>
      <c r="F1479" s="248">
        <v>35551</v>
      </c>
      <c r="G1479" s="247" t="s">
        <v>432</v>
      </c>
      <c r="H1479" s="247"/>
      <c r="I1479" s="247" t="s">
        <v>575</v>
      </c>
      <c r="S1479" s="247"/>
      <c r="T1479" s="249"/>
      <c r="U1479" s="247"/>
      <c r="Z1479" s="247" t="s">
        <v>1201</v>
      </c>
    </row>
    <row r="1480" spans="1:26" x14ac:dyDescent="0.3">
      <c r="A1480" s="189">
        <v>216307</v>
      </c>
      <c r="B1480" s="247" t="s">
        <v>3194</v>
      </c>
      <c r="C1480" s="247" t="s">
        <v>944</v>
      </c>
      <c r="D1480" s="247" t="s">
        <v>3195</v>
      </c>
      <c r="E1480" s="247" t="s">
        <v>446</v>
      </c>
      <c r="F1480" s="248">
        <v>23783</v>
      </c>
      <c r="G1480" s="247" t="s">
        <v>432</v>
      </c>
      <c r="H1480" s="247"/>
      <c r="I1480" s="247" t="s">
        <v>575</v>
      </c>
      <c r="S1480" s="247"/>
      <c r="T1480" s="249"/>
      <c r="U1480" s="247"/>
      <c r="Z1480" s="247" t="s">
        <v>1201</v>
      </c>
    </row>
    <row r="1481" spans="1:26" x14ac:dyDescent="0.3">
      <c r="A1481" s="189">
        <v>216308</v>
      </c>
      <c r="B1481" s="247" t="s">
        <v>3100</v>
      </c>
      <c r="C1481" s="247" t="s">
        <v>68</v>
      </c>
      <c r="D1481" s="247" t="s">
        <v>3101</v>
      </c>
      <c r="E1481" s="247" t="s">
        <v>446</v>
      </c>
      <c r="F1481" s="248">
        <v>35175</v>
      </c>
      <c r="G1481" s="247" t="s">
        <v>422</v>
      </c>
      <c r="H1481" s="247"/>
      <c r="I1481" s="247" t="s">
        <v>575</v>
      </c>
      <c r="S1481" s="247"/>
      <c r="T1481" s="249"/>
      <c r="U1481" s="247"/>
      <c r="Z1481" s="247" t="s">
        <v>1201</v>
      </c>
    </row>
    <row r="1482" spans="1:26" x14ac:dyDescent="0.3">
      <c r="A1482" s="189">
        <v>216309</v>
      </c>
      <c r="B1482" s="247" t="s">
        <v>3165</v>
      </c>
      <c r="C1482" s="247" t="s">
        <v>166</v>
      </c>
      <c r="D1482" s="247" t="s">
        <v>316</v>
      </c>
      <c r="E1482" s="247" t="s">
        <v>446</v>
      </c>
      <c r="F1482" s="248">
        <v>33258</v>
      </c>
      <c r="G1482" s="247" t="s">
        <v>977</v>
      </c>
      <c r="H1482" s="247"/>
      <c r="I1482" s="247" t="s">
        <v>575</v>
      </c>
      <c r="S1482" s="247"/>
      <c r="T1482" s="249"/>
      <c r="U1482" s="247"/>
      <c r="Z1482" s="247" t="s">
        <v>1201</v>
      </c>
    </row>
    <row r="1483" spans="1:26" x14ac:dyDescent="0.3">
      <c r="A1483" s="189">
        <v>216310</v>
      </c>
      <c r="B1483" s="247" t="s">
        <v>1452</v>
      </c>
      <c r="C1483" s="247" t="s">
        <v>169</v>
      </c>
      <c r="D1483" s="247" t="s">
        <v>494</v>
      </c>
      <c r="E1483" s="247" t="s">
        <v>446</v>
      </c>
      <c r="F1483" s="248">
        <v>33671</v>
      </c>
      <c r="G1483" s="247" t="s">
        <v>1002</v>
      </c>
      <c r="H1483" s="247" t="s">
        <v>447</v>
      </c>
      <c r="I1483" s="247" t="s">
        <v>575</v>
      </c>
      <c r="S1483" s="247"/>
      <c r="T1483" s="249"/>
      <c r="U1483" s="247"/>
      <c r="Z1483" s="247"/>
    </row>
    <row r="1484" spans="1:26" x14ac:dyDescent="0.3">
      <c r="A1484" s="189">
        <v>216313</v>
      </c>
      <c r="B1484" s="247" t="s">
        <v>3296</v>
      </c>
      <c r="C1484" s="247" t="s">
        <v>71</v>
      </c>
      <c r="D1484" s="247" t="s">
        <v>254</v>
      </c>
      <c r="E1484" s="247" t="s">
        <v>446</v>
      </c>
      <c r="F1484" s="248">
        <v>36172</v>
      </c>
      <c r="G1484" s="247" t="s">
        <v>3297</v>
      </c>
      <c r="H1484" s="247"/>
      <c r="I1484" s="247" t="s">
        <v>575</v>
      </c>
      <c r="S1484" s="247"/>
      <c r="T1484" s="249"/>
      <c r="U1484" s="247"/>
      <c r="Z1484" s="247" t="s">
        <v>1201</v>
      </c>
    </row>
    <row r="1485" spans="1:26" x14ac:dyDescent="0.3">
      <c r="A1485" s="189">
        <v>216314</v>
      </c>
      <c r="B1485" s="247" t="s">
        <v>3102</v>
      </c>
      <c r="C1485" s="247" t="s">
        <v>151</v>
      </c>
      <c r="D1485" s="247" t="s">
        <v>256</v>
      </c>
      <c r="E1485" s="247" t="s">
        <v>446</v>
      </c>
      <c r="F1485" s="248">
        <v>34116</v>
      </c>
      <c r="G1485" s="247" t="s">
        <v>422</v>
      </c>
      <c r="H1485" s="247"/>
      <c r="I1485" s="247" t="s">
        <v>575</v>
      </c>
      <c r="S1485" s="247"/>
      <c r="T1485" s="249"/>
      <c r="U1485" s="247"/>
      <c r="Z1485" s="247" t="s">
        <v>1201</v>
      </c>
    </row>
    <row r="1486" spans="1:26" x14ac:dyDescent="0.3">
      <c r="A1486" s="189">
        <v>216315</v>
      </c>
      <c r="B1486" s="247" t="s">
        <v>1453</v>
      </c>
      <c r="C1486" s="247" t="s">
        <v>511</v>
      </c>
      <c r="D1486" s="247" t="s">
        <v>3920</v>
      </c>
      <c r="E1486" s="247" t="s">
        <v>446</v>
      </c>
      <c r="F1486" s="248">
        <v>34813</v>
      </c>
      <c r="G1486" s="247" t="s">
        <v>3692</v>
      </c>
      <c r="H1486" s="247" t="s">
        <v>457</v>
      </c>
      <c r="I1486" s="247" t="s">
        <v>575</v>
      </c>
      <c r="S1486" s="247"/>
      <c r="T1486" s="249"/>
      <c r="U1486" s="247"/>
      <c r="Z1486" s="247"/>
    </row>
    <row r="1487" spans="1:26" x14ac:dyDescent="0.3">
      <c r="A1487" s="189">
        <v>216316</v>
      </c>
      <c r="B1487" s="247" t="s">
        <v>3298</v>
      </c>
      <c r="C1487" s="247" t="s">
        <v>75</v>
      </c>
      <c r="D1487" s="247" t="s">
        <v>325</v>
      </c>
      <c r="E1487" s="247" t="s">
        <v>446</v>
      </c>
      <c r="F1487" s="248">
        <v>34724</v>
      </c>
      <c r="G1487" s="247" t="s">
        <v>422</v>
      </c>
      <c r="H1487" s="247"/>
      <c r="I1487" s="247" t="s">
        <v>575</v>
      </c>
      <c r="S1487" s="247"/>
      <c r="T1487" s="249"/>
      <c r="U1487" s="247"/>
      <c r="Z1487" s="247" t="s">
        <v>1201</v>
      </c>
    </row>
    <row r="1488" spans="1:26" x14ac:dyDescent="0.3">
      <c r="A1488" s="189">
        <v>216317</v>
      </c>
      <c r="B1488" s="247" t="s">
        <v>1245</v>
      </c>
      <c r="C1488" s="247" t="s">
        <v>82</v>
      </c>
      <c r="D1488" s="247" t="s">
        <v>3921</v>
      </c>
      <c r="E1488" s="247" t="s">
        <v>446</v>
      </c>
      <c r="F1488" s="248">
        <v>32679</v>
      </c>
      <c r="G1488" s="247" t="s">
        <v>3922</v>
      </c>
      <c r="H1488" s="247" t="s">
        <v>447</v>
      </c>
      <c r="I1488" s="247" t="s">
        <v>575</v>
      </c>
      <c r="S1488" s="247">
        <v>919</v>
      </c>
      <c r="T1488" s="249">
        <v>44431</v>
      </c>
      <c r="U1488" s="247">
        <v>25000</v>
      </c>
      <c r="Z1488" s="247"/>
    </row>
    <row r="1489" spans="1:26" x14ac:dyDescent="0.3">
      <c r="A1489" s="189">
        <v>216318</v>
      </c>
      <c r="B1489" s="247" t="s">
        <v>1454</v>
      </c>
      <c r="C1489" s="247" t="s">
        <v>551</v>
      </c>
      <c r="D1489" s="247" t="s">
        <v>3923</v>
      </c>
      <c r="E1489" s="247" t="s">
        <v>446</v>
      </c>
      <c r="F1489" s="248">
        <v>34573</v>
      </c>
      <c r="G1489" s="247" t="s">
        <v>3924</v>
      </c>
      <c r="H1489" s="247" t="s">
        <v>447</v>
      </c>
      <c r="I1489" s="247" t="s">
        <v>575</v>
      </c>
      <c r="S1489" s="247"/>
      <c r="T1489" s="249"/>
      <c r="U1489" s="247"/>
      <c r="Z1489" s="247"/>
    </row>
    <row r="1490" spans="1:26" x14ac:dyDescent="0.3">
      <c r="A1490" s="189">
        <v>216319</v>
      </c>
      <c r="B1490" s="247" t="s">
        <v>3299</v>
      </c>
      <c r="C1490" s="247" t="s">
        <v>201</v>
      </c>
      <c r="D1490" s="247" t="s">
        <v>3300</v>
      </c>
      <c r="E1490" s="247" t="s">
        <v>446</v>
      </c>
      <c r="F1490" s="248">
        <v>36362</v>
      </c>
      <c r="G1490" s="247" t="s">
        <v>3301</v>
      </c>
      <c r="H1490" s="247"/>
      <c r="I1490" s="247" t="s">
        <v>575</v>
      </c>
      <c r="S1490" s="247"/>
      <c r="T1490" s="249"/>
      <c r="U1490" s="247"/>
      <c r="Z1490" s="247" t="s">
        <v>1201</v>
      </c>
    </row>
    <row r="1491" spans="1:26" x14ac:dyDescent="0.3">
      <c r="A1491" s="189">
        <v>216321</v>
      </c>
      <c r="B1491" s="247" t="s">
        <v>3925</v>
      </c>
      <c r="C1491" s="247" t="s">
        <v>161</v>
      </c>
      <c r="D1491" s="247" t="s">
        <v>3926</v>
      </c>
      <c r="E1491" s="247" t="s">
        <v>446</v>
      </c>
      <c r="F1491" s="248">
        <v>36526</v>
      </c>
      <c r="G1491" s="247" t="s">
        <v>1057</v>
      </c>
      <c r="H1491" s="247" t="s">
        <v>447</v>
      </c>
      <c r="I1491" s="247" t="s">
        <v>575</v>
      </c>
      <c r="S1491" s="247"/>
      <c r="T1491" s="249"/>
      <c r="U1491" s="247"/>
      <c r="Z1491" s="247"/>
    </row>
    <row r="1492" spans="1:26" x14ac:dyDescent="0.3">
      <c r="A1492" s="189">
        <v>216322</v>
      </c>
      <c r="B1492" s="247" t="s">
        <v>1455</v>
      </c>
      <c r="C1492" s="247" t="s">
        <v>651</v>
      </c>
      <c r="D1492" s="247" t="s">
        <v>3927</v>
      </c>
      <c r="E1492" s="247" t="s">
        <v>446</v>
      </c>
      <c r="F1492" s="248">
        <v>36074</v>
      </c>
      <c r="G1492" s="247" t="s">
        <v>3662</v>
      </c>
      <c r="H1492" s="247" t="s">
        <v>447</v>
      </c>
      <c r="I1492" s="247" t="s">
        <v>575</v>
      </c>
      <c r="S1492" s="247"/>
      <c r="T1492" s="249"/>
      <c r="U1492" s="247"/>
      <c r="Z1492" s="247"/>
    </row>
    <row r="1493" spans="1:26" x14ac:dyDescent="0.3">
      <c r="A1493" s="189">
        <v>216323</v>
      </c>
      <c r="B1493" s="247" t="s">
        <v>1456</v>
      </c>
      <c r="C1493" s="247" t="s">
        <v>74</v>
      </c>
      <c r="D1493" s="247" t="s">
        <v>220</v>
      </c>
      <c r="E1493" s="247" t="s">
        <v>445</v>
      </c>
      <c r="F1493" s="248">
        <v>34766</v>
      </c>
      <c r="G1493" s="247" t="s">
        <v>1012</v>
      </c>
      <c r="H1493" s="247" t="s">
        <v>447</v>
      </c>
      <c r="I1493" s="247" t="s">
        <v>575</v>
      </c>
      <c r="S1493" s="247"/>
      <c r="T1493" s="249"/>
      <c r="U1493" s="247"/>
      <c r="Z1493" s="247"/>
    </row>
    <row r="1494" spans="1:26" x14ac:dyDescent="0.3">
      <c r="A1494" s="189">
        <v>216325</v>
      </c>
      <c r="B1494" s="247" t="s">
        <v>3302</v>
      </c>
      <c r="C1494" s="247" t="s">
        <v>67</v>
      </c>
      <c r="D1494" s="247" t="s">
        <v>341</v>
      </c>
      <c r="E1494" s="247" t="s">
        <v>446</v>
      </c>
      <c r="F1494" s="248">
        <v>35110</v>
      </c>
      <c r="G1494" s="247" t="s">
        <v>986</v>
      </c>
      <c r="H1494" s="247"/>
      <c r="I1494" s="247" t="s">
        <v>575</v>
      </c>
      <c r="S1494" s="247"/>
      <c r="T1494" s="249"/>
      <c r="U1494" s="247"/>
      <c r="Z1494" s="247" t="s">
        <v>1201</v>
      </c>
    </row>
    <row r="1495" spans="1:26" x14ac:dyDescent="0.3">
      <c r="A1495" s="189">
        <v>216326</v>
      </c>
      <c r="B1495" s="247" t="s">
        <v>3103</v>
      </c>
      <c r="C1495" s="247" t="s">
        <v>478</v>
      </c>
      <c r="D1495" s="247" t="s">
        <v>295</v>
      </c>
      <c r="E1495" s="247" t="s">
        <v>446</v>
      </c>
      <c r="F1495" s="248">
        <v>36648</v>
      </c>
      <c r="G1495" s="247" t="s">
        <v>422</v>
      </c>
      <c r="H1495" s="247"/>
      <c r="I1495" s="247" t="s">
        <v>575</v>
      </c>
      <c r="S1495" s="247"/>
      <c r="T1495" s="249"/>
      <c r="U1495" s="247"/>
      <c r="Z1495" s="247" t="s">
        <v>1201</v>
      </c>
    </row>
    <row r="1496" spans="1:26" x14ac:dyDescent="0.3">
      <c r="A1496" s="189">
        <v>216327</v>
      </c>
      <c r="B1496" s="247" t="s">
        <v>1457</v>
      </c>
      <c r="C1496" s="247" t="s">
        <v>161</v>
      </c>
      <c r="D1496" s="247" t="s">
        <v>3928</v>
      </c>
      <c r="E1496" s="247" t="s">
        <v>445</v>
      </c>
      <c r="F1496" s="248">
        <v>30879</v>
      </c>
      <c r="G1496" s="247" t="s">
        <v>3662</v>
      </c>
      <c r="H1496" s="247" t="s">
        <v>447</v>
      </c>
      <c r="I1496" s="247" t="s">
        <v>575</v>
      </c>
      <c r="S1496" s="247"/>
      <c r="T1496" s="249"/>
      <c r="U1496" s="247"/>
      <c r="Z1496" s="247"/>
    </row>
    <row r="1497" spans="1:26" x14ac:dyDescent="0.3">
      <c r="A1497" s="189">
        <v>216328</v>
      </c>
      <c r="B1497" s="247" t="s">
        <v>1212</v>
      </c>
      <c r="C1497" s="247" t="s">
        <v>101</v>
      </c>
      <c r="D1497" s="247" t="s">
        <v>3929</v>
      </c>
      <c r="E1497" s="247" t="s">
        <v>446</v>
      </c>
      <c r="F1497" s="248">
        <v>35339</v>
      </c>
      <c r="G1497" s="247" t="s">
        <v>3930</v>
      </c>
      <c r="H1497" s="247" t="s">
        <v>447</v>
      </c>
      <c r="I1497" s="247" t="s">
        <v>575</v>
      </c>
      <c r="S1497" s="247">
        <v>749</v>
      </c>
      <c r="T1497" s="249">
        <v>44412</v>
      </c>
      <c r="U1497" s="247">
        <v>10000</v>
      </c>
      <c r="Z1497" s="247"/>
    </row>
    <row r="1498" spans="1:26" x14ac:dyDescent="0.3">
      <c r="A1498" s="189">
        <v>216331</v>
      </c>
      <c r="B1498" s="247" t="s">
        <v>1458</v>
      </c>
      <c r="C1498" s="247" t="s">
        <v>113</v>
      </c>
      <c r="D1498" s="247" t="s">
        <v>3931</v>
      </c>
      <c r="E1498" s="247" t="s">
        <v>446</v>
      </c>
      <c r="F1498" s="248">
        <v>34797</v>
      </c>
      <c r="G1498" s="247" t="s">
        <v>3662</v>
      </c>
      <c r="H1498" s="247" t="s">
        <v>447</v>
      </c>
      <c r="I1498" s="247" t="s">
        <v>575</v>
      </c>
      <c r="S1498" s="247"/>
      <c r="T1498" s="249"/>
      <c r="U1498" s="247"/>
      <c r="Z1498" s="247"/>
    </row>
    <row r="1499" spans="1:26" x14ac:dyDescent="0.3">
      <c r="A1499" s="189">
        <v>216332</v>
      </c>
      <c r="B1499" s="247" t="s">
        <v>3104</v>
      </c>
      <c r="C1499" s="247" t="s">
        <v>71</v>
      </c>
      <c r="D1499" s="247" t="s">
        <v>939</v>
      </c>
      <c r="E1499" s="247" t="s">
        <v>446</v>
      </c>
      <c r="F1499" s="248">
        <v>34700</v>
      </c>
      <c r="G1499" s="247" t="s">
        <v>1127</v>
      </c>
      <c r="H1499" s="247"/>
      <c r="I1499" s="247" t="s">
        <v>575</v>
      </c>
      <c r="S1499" s="247"/>
      <c r="T1499" s="249"/>
      <c r="U1499" s="247"/>
      <c r="Z1499" s="247" t="s">
        <v>1201</v>
      </c>
    </row>
    <row r="1500" spans="1:26" x14ac:dyDescent="0.3">
      <c r="A1500" s="189">
        <v>216333</v>
      </c>
      <c r="B1500" s="247" t="s">
        <v>1459</v>
      </c>
      <c r="C1500" s="247" t="s">
        <v>113</v>
      </c>
      <c r="D1500" s="247" t="s">
        <v>3932</v>
      </c>
      <c r="E1500" s="247" t="s">
        <v>446</v>
      </c>
      <c r="F1500" s="248">
        <v>36915</v>
      </c>
      <c r="G1500" s="247" t="s">
        <v>3662</v>
      </c>
      <c r="H1500" s="247" t="s">
        <v>447</v>
      </c>
      <c r="I1500" s="247" t="s">
        <v>575</v>
      </c>
      <c r="S1500" s="247"/>
      <c r="T1500" s="249"/>
      <c r="U1500" s="247"/>
      <c r="Z1500" s="247"/>
    </row>
    <row r="1501" spans="1:26" x14ac:dyDescent="0.3">
      <c r="A1501" s="189">
        <v>216334</v>
      </c>
      <c r="B1501" s="247" t="s">
        <v>1460</v>
      </c>
      <c r="C1501" s="247" t="s">
        <v>209</v>
      </c>
      <c r="D1501" s="247" t="s">
        <v>3933</v>
      </c>
      <c r="E1501" s="247" t="s">
        <v>446</v>
      </c>
      <c r="F1501" s="248">
        <v>35640</v>
      </c>
      <c r="G1501" s="247" t="s">
        <v>3662</v>
      </c>
      <c r="H1501" s="247" t="s">
        <v>447</v>
      </c>
      <c r="I1501" s="247" t="s">
        <v>575</v>
      </c>
      <c r="S1501" s="247"/>
      <c r="T1501" s="249"/>
      <c r="U1501" s="247"/>
      <c r="Z1501" s="247"/>
    </row>
    <row r="1502" spans="1:26" x14ac:dyDescent="0.3">
      <c r="A1502" s="189">
        <v>216337</v>
      </c>
      <c r="B1502" s="247" t="s">
        <v>3303</v>
      </c>
      <c r="C1502" s="247" t="s">
        <v>945</v>
      </c>
      <c r="D1502" s="247" t="s">
        <v>3304</v>
      </c>
      <c r="E1502" s="247" t="s">
        <v>446</v>
      </c>
      <c r="F1502" s="248">
        <v>35833</v>
      </c>
      <c r="G1502" s="247" t="s">
        <v>1007</v>
      </c>
      <c r="H1502" s="247"/>
      <c r="I1502" s="247" t="s">
        <v>575</v>
      </c>
      <c r="S1502" s="247"/>
      <c r="T1502" s="249"/>
      <c r="U1502" s="247"/>
      <c r="Z1502" s="247" t="s">
        <v>1201</v>
      </c>
    </row>
    <row r="1503" spans="1:26" x14ac:dyDescent="0.3">
      <c r="A1503" s="189">
        <v>216339</v>
      </c>
      <c r="B1503" s="247" t="s">
        <v>1461</v>
      </c>
      <c r="C1503" s="247" t="s">
        <v>135</v>
      </c>
      <c r="D1503" s="247" t="s">
        <v>3934</v>
      </c>
      <c r="E1503" s="247" t="s">
        <v>446</v>
      </c>
      <c r="F1503" s="248">
        <v>35315</v>
      </c>
      <c r="G1503" s="247" t="s">
        <v>3662</v>
      </c>
      <c r="H1503" s="247" t="s">
        <v>447</v>
      </c>
      <c r="I1503" s="247" t="s">
        <v>575</v>
      </c>
      <c r="S1503" s="247"/>
      <c r="T1503" s="249"/>
      <c r="U1503" s="247"/>
      <c r="Z1503" s="247"/>
    </row>
    <row r="1504" spans="1:26" x14ac:dyDescent="0.3">
      <c r="A1504" s="189">
        <v>216341</v>
      </c>
      <c r="B1504" s="247" t="s">
        <v>1277</v>
      </c>
      <c r="C1504" s="247" t="s">
        <v>1278</v>
      </c>
      <c r="D1504" s="247" t="s">
        <v>946</v>
      </c>
      <c r="E1504" s="247" t="s">
        <v>446</v>
      </c>
      <c r="F1504" s="248">
        <v>36916</v>
      </c>
      <c r="G1504" s="247" t="s">
        <v>422</v>
      </c>
      <c r="H1504" s="247"/>
      <c r="I1504" s="247" t="s">
        <v>575</v>
      </c>
      <c r="S1504" s="247"/>
      <c r="T1504" s="249"/>
      <c r="U1504" s="247"/>
      <c r="Z1504" s="247" t="s">
        <v>1201</v>
      </c>
    </row>
    <row r="1505" spans="1:26" x14ac:dyDescent="0.3">
      <c r="A1505" s="189">
        <v>216342</v>
      </c>
      <c r="B1505" s="247" t="s">
        <v>1369</v>
      </c>
      <c r="C1505" s="247" t="s">
        <v>97</v>
      </c>
      <c r="D1505" s="247" t="s">
        <v>3149</v>
      </c>
      <c r="E1505" s="247" t="s">
        <v>446</v>
      </c>
      <c r="F1505" s="248">
        <v>33790</v>
      </c>
      <c r="G1505" s="247" t="s">
        <v>3150</v>
      </c>
      <c r="H1505" s="247"/>
      <c r="I1505" s="247" t="s">
        <v>575</v>
      </c>
      <c r="S1505" s="247"/>
      <c r="T1505" s="249"/>
      <c r="U1505" s="247"/>
      <c r="Z1505" s="247" t="s">
        <v>1201</v>
      </c>
    </row>
    <row r="1506" spans="1:26" x14ac:dyDescent="0.3">
      <c r="A1506" s="189">
        <v>216343</v>
      </c>
      <c r="B1506" s="247" t="s">
        <v>1462</v>
      </c>
      <c r="C1506" s="247" t="s">
        <v>172</v>
      </c>
      <c r="D1506" s="247" t="s">
        <v>3935</v>
      </c>
      <c r="E1506" s="247" t="s">
        <v>446</v>
      </c>
      <c r="F1506" s="248">
        <v>35877</v>
      </c>
      <c r="G1506" s="247" t="s">
        <v>3726</v>
      </c>
      <c r="H1506" s="247" t="s">
        <v>447</v>
      </c>
      <c r="I1506" s="247" t="s">
        <v>575</v>
      </c>
      <c r="S1506" s="247"/>
      <c r="T1506" s="249"/>
      <c r="U1506" s="247"/>
      <c r="Z1506" s="247"/>
    </row>
    <row r="1507" spans="1:26" x14ac:dyDescent="0.3">
      <c r="A1507" s="189">
        <v>216348</v>
      </c>
      <c r="B1507" s="247" t="s">
        <v>1463</v>
      </c>
      <c r="C1507" s="247" t="s">
        <v>71</v>
      </c>
      <c r="D1507" s="247" t="s">
        <v>3936</v>
      </c>
      <c r="E1507" s="247" t="s">
        <v>446</v>
      </c>
      <c r="F1507" s="248">
        <v>35458</v>
      </c>
      <c r="G1507" s="247" t="s">
        <v>3937</v>
      </c>
      <c r="H1507" s="247" t="s">
        <v>447</v>
      </c>
      <c r="I1507" s="247" t="s">
        <v>575</v>
      </c>
      <c r="S1507" s="247"/>
      <c r="T1507" s="249"/>
      <c r="U1507" s="247"/>
      <c r="Z1507" s="247"/>
    </row>
    <row r="1508" spans="1:26" x14ac:dyDescent="0.3">
      <c r="A1508" s="189">
        <v>216349</v>
      </c>
      <c r="B1508" s="247" t="s">
        <v>3105</v>
      </c>
      <c r="C1508" s="247" t="s">
        <v>156</v>
      </c>
      <c r="D1508" s="247" t="s">
        <v>564</v>
      </c>
      <c r="E1508" s="247" t="s">
        <v>446</v>
      </c>
      <c r="F1508" s="248">
        <v>36671</v>
      </c>
      <c r="G1508" s="247" t="s">
        <v>422</v>
      </c>
      <c r="H1508" s="247"/>
      <c r="I1508" s="247" t="s">
        <v>575</v>
      </c>
      <c r="S1508" s="247"/>
      <c r="T1508" s="249"/>
      <c r="U1508" s="247"/>
      <c r="Z1508" s="247" t="s">
        <v>1201</v>
      </c>
    </row>
    <row r="1509" spans="1:26" x14ac:dyDescent="0.3">
      <c r="A1509" s="189">
        <v>216351</v>
      </c>
      <c r="B1509" s="247" t="s">
        <v>3106</v>
      </c>
      <c r="C1509" s="247" t="s">
        <v>672</v>
      </c>
      <c r="D1509" s="247" t="s">
        <v>252</v>
      </c>
      <c r="E1509" s="247" t="s">
        <v>446</v>
      </c>
      <c r="F1509" s="248">
        <v>36448</v>
      </c>
      <c r="G1509" s="247" t="s">
        <v>422</v>
      </c>
      <c r="H1509" s="247"/>
      <c r="I1509" s="247" t="s">
        <v>575</v>
      </c>
      <c r="S1509" s="247"/>
      <c r="T1509" s="249"/>
      <c r="U1509" s="247"/>
      <c r="Z1509" s="247" t="s">
        <v>1201</v>
      </c>
    </row>
    <row r="1510" spans="1:26" x14ac:dyDescent="0.3">
      <c r="A1510" s="189">
        <v>216352</v>
      </c>
      <c r="B1510" s="247" t="s">
        <v>3305</v>
      </c>
      <c r="C1510" s="247" t="s">
        <v>71</v>
      </c>
      <c r="D1510" s="247" t="s">
        <v>252</v>
      </c>
      <c r="E1510" s="247" t="s">
        <v>445</v>
      </c>
      <c r="F1510" s="248">
        <v>34348</v>
      </c>
      <c r="G1510" s="247" t="s">
        <v>1035</v>
      </c>
      <c r="H1510" s="247"/>
      <c r="I1510" s="247" t="s">
        <v>575</v>
      </c>
      <c r="S1510" s="247"/>
      <c r="T1510" s="249"/>
      <c r="U1510" s="247"/>
      <c r="Z1510" s="247" t="s">
        <v>1201</v>
      </c>
    </row>
    <row r="1511" spans="1:26" x14ac:dyDescent="0.3">
      <c r="A1511" s="189">
        <v>216354</v>
      </c>
      <c r="B1511" s="247" t="s">
        <v>3107</v>
      </c>
      <c r="C1511" s="247" t="s">
        <v>97</v>
      </c>
      <c r="D1511" s="247" t="s">
        <v>312</v>
      </c>
      <c r="E1511" s="247" t="s">
        <v>446</v>
      </c>
      <c r="F1511" s="248">
        <v>34218</v>
      </c>
      <c r="G1511" s="247" t="s">
        <v>989</v>
      </c>
      <c r="H1511" s="247"/>
      <c r="I1511" s="247" t="s">
        <v>575</v>
      </c>
      <c r="S1511" s="247"/>
      <c r="T1511" s="249"/>
      <c r="U1511" s="247"/>
      <c r="Z1511" s="247" t="s">
        <v>1201</v>
      </c>
    </row>
    <row r="1512" spans="1:26" x14ac:dyDescent="0.3">
      <c r="A1512" s="189">
        <v>216355</v>
      </c>
      <c r="B1512" s="247" t="s">
        <v>1465</v>
      </c>
      <c r="C1512" s="247" t="s">
        <v>74</v>
      </c>
      <c r="D1512" s="247" t="s">
        <v>685</v>
      </c>
      <c r="E1512" s="247" t="s">
        <v>446</v>
      </c>
      <c r="F1512" s="248">
        <v>29835</v>
      </c>
      <c r="G1512" s="247" t="s">
        <v>3778</v>
      </c>
      <c r="H1512" s="247" t="s">
        <v>447</v>
      </c>
      <c r="I1512" s="247" t="s">
        <v>575</v>
      </c>
      <c r="S1512" s="247"/>
      <c r="T1512" s="249"/>
      <c r="U1512" s="247"/>
      <c r="Z1512" s="247"/>
    </row>
    <row r="1513" spans="1:26" x14ac:dyDescent="0.3">
      <c r="A1513" s="189">
        <v>216359</v>
      </c>
      <c r="B1513" s="247" t="s">
        <v>3108</v>
      </c>
      <c r="C1513" s="247" t="s">
        <v>769</v>
      </c>
      <c r="D1513" s="247" t="s">
        <v>947</v>
      </c>
      <c r="E1513" s="247" t="s">
        <v>445</v>
      </c>
      <c r="F1513" s="248">
        <v>35956</v>
      </c>
      <c r="G1513" s="247" t="s">
        <v>422</v>
      </c>
      <c r="H1513" s="247"/>
      <c r="I1513" s="247" t="s">
        <v>575</v>
      </c>
      <c r="S1513" s="247"/>
      <c r="T1513" s="249"/>
      <c r="U1513" s="247"/>
      <c r="Z1513" s="247" t="s">
        <v>1201</v>
      </c>
    </row>
    <row r="1514" spans="1:26" x14ac:dyDescent="0.3">
      <c r="A1514" s="189">
        <v>216361</v>
      </c>
      <c r="B1514" s="247" t="s">
        <v>948</v>
      </c>
      <c r="C1514" s="247" t="s">
        <v>143</v>
      </c>
      <c r="D1514" s="247" t="s">
        <v>1207</v>
      </c>
      <c r="E1514" s="247" t="s">
        <v>446</v>
      </c>
      <c r="F1514" s="248">
        <v>34796</v>
      </c>
      <c r="G1514" s="247" t="s">
        <v>3662</v>
      </c>
      <c r="H1514" s="247" t="s">
        <v>447</v>
      </c>
      <c r="I1514" s="247" t="s">
        <v>575</v>
      </c>
      <c r="S1514" s="247">
        <v>713</v>
      </c>
      <c r="T1514" s="249">
        <v>44404</v>
      </c>
      <c r="U1514" s="247">
        <v>10000</v>
      </c>
      <c r="Z1514" s="247"/>
    </row>
    <row r="1515" spans="1:26" x14ac:dyDescent="0.3">
      <c r="A1515" s="189">
        <v>216362</v>
      </c>
      <c r="B1515" s="247" t="s">
        <v>1466</v>
      </c>
      <c r="C1515" s="247" t="s">
        <v>97</v>
      </c>
      <c r="D1515" s="247" t="s">
        <v>3938</v>
      </c>
      <c r="E1515" s="247" t="s">
        <v>446</v>
      </c>
      <c r="F1515" s="248">
        <v>34881</v>
      </c>
      <c r="G1515" s="247" t="s">
        <v>3939</v>
      </c>
      <c r="H1515" s="247" t="s">
        <v>447</v>
      </c>
      <c r="I1515" s="247" t="s">
        <v>575</v>
      </c>
      <c r="S1515" s="247"/>
      <c r="T1515" s="249"/>
      <c r="U1515" s="247"/>
      <c r="Z1515" s="247"/>
    </row>
    <row r="1516" spans="1:26" x14ac:dyDescent="0.3">
      <c r="A1516" s="189">
        <v>216364</v>
      </c>
      <c r="B1516" s="247" t="s">
        <v>1467</v>
      </c>
      <c r="C1516" s="247" t="s">
        <v>71</v>
      </c>
      <c r="D1516" s="247" t="s">
        <v>1468</v>
      </c>
      <c r="E1516" s="247" t="s">
        <v>446</v>
      </c>
      <c r="F1516" s="248">
        <v>36413</v>
      </c>
      <c r="G1516" s="247" t="s">
        <v>3662</v>
      </c>
      <c r="H1516" s="247" t="s">
        <v>447</v>
      </c>
      <c r="I1516" s="247" t="s">
        <v>575</v>
      </c>
      <c r="S1516" s="247"/>
      <c r="T1516" s="249"/>
      <c r="U1516" s="247"/>
      <c r="Z1516" s="247"/>
    </row>
    <row r="1517" spans="1:26" x14ac:dyDescent="0.3">
      <c r="A1517" s="189">
        <v>216365</v>
      </c>
      <c r="B1517" s="247" t="s">
        <v>3306</v>
      </c>
      <c r="C1517" s="247" t="s">
        <v>350</v>
      </c>
      <c r="D1517" s="247" t="s">
        <v>286</v>
      </c>
      <c r="E1517" s="247" t="s">
        <v>446</v>
      </c>
      <c r="F1517" s="248">
        <v>35297</v>
      </c>
      <c r="G1517" s="247" t="s">
        <v>436</v>
      </c>
      <c r="H1517" s="247"/>
      <c r="I1517" s="247" t="s">
        <v>575</v>
      </c>
      <c r="S1517" s="247"/>
      <c r="T1517" s="249"/>
      <c r="U1517" s="247"/>
      <c r="Z1517" s="247" t="s">
        <v>1201</v>
      </c>
    </row>
    <row r="1518" spans="1:26" x14ac:dyDescent="0.3">
      <c r="A1518" s="189">
        <v>216368</v>
      </c>
      <c r="B1518" s="247" t="s">
        <v>3109</v>
      </c>
      <c r="C1518" s="247" t="s">
        <v>164</v>
      </c>
      <c r="D1518" s="247" t="s">
        <v>3110</v>
      </c>
      <c r="E1518" s="247" t="s">
        <v>446</v>
      </c>
      <c r="F1518" s="248">
        <v>36154</v>
      </c>
      <c r="G1518" s="247" t="s">
        <v>422</v>
      </c>
      <c r="H1518" s="247"/>
      <c r="I1518" s="247" t="s">
        <v>575</v>
      </c>
      <c r="S1518" s="247"/>
      <c r="T1518" s="249"/>
      <c r="U1518" s="247"/>
      <c r="Z1518" s="247" t="s">
        <v>1201</v>
      </c>
    </row>
    <row r="1519" spans="1:26" x14ac:dyDescent="0.3">
      <c r="A1519" s="189">
        <v>216369</v>
      </c>
      <c r="B1519" s="247" t="s">
        <v>3111</v>
      </c>
      <c r="C1519" s="247" t="s">
        <v>752</v>
      </c>
      <c r="D1519" s="247" t="s">
        <v>259</v>
      </c>
      <c r="E1519" s="247" t="s">
        <v>446</v>
      </c>
      <c r="F1519" s="248">
        <v>36592</v>
      </c>
      <c r="G1519" s="247" t="s">
        <v>383</v>
      </c>
      <c r="H1519" s="247"/>
      <c r="I1519" s="247" t="s">
        <v>575</v>
      </c>
      <c r="S1519" s="247"/>
      <c r="T1519" s="249"/>
      <c r="U1519" s="247"/>
      <c r="Z1519" s="247" t="s">
        <v>1201</v>
      </c>
    </row>
    <row r="1520" spans="1:26" x14ac:dyDescent="0.3">
      <c r="A1520" s="189">
        <v>216370</v>
      </c>
      <c r="B1520" s="247" t="s">
        <v>3940</v>
      </c>
      <c r="C1520" s="247" t="s">
        <v>1321</v>
      </c>
      <c r="D1520" s="247" t="s">
        <v>3941</v>
      </c>
      <c r="E1520" s="247" t="s">
        <v>446</v>
      </c>
      <c r="F1520" s="248">
        <v>0</v>
      </c>
      <c r="G1520" s="247" t="s">
        <v>422</v>
      </c>
      <c r="H1520" s="247" t="s">
        <v>447</v>
      </c>
      <c r="I1520" s="247" t="s">
        <v>575</v>
      </c>
      <c r="S1520" s="247"/>
      <c r="T1520" s="249"/>
      <c r="U1520" s="247"/>
      <c r="Z1520" s="247"/>
    </row>
    <row r="1521" spans="1:26" x14ac:dyDescent="0.3">
      <c r="A1521" s="189">
        <v>216371</v>
      </c>
      <c r="B1521" s="247" t="s">
        <v>3942</v>
      </c>
      <c r="C1521" s="247" t="s">
        <v>109</v>
      </c>
      <c r="D1521" s="247" t="s">
        <v>3943</v>
      </c>
      <c r="E1521" s="247" t="s">
        <v>446</v>
      </c>
      <c r="F1521" s="248">
        <v>36920</v>
      </c>
      <c r="G1521" s="247" t="s">
        <v>3667</v>
      </c>
      <c r="H1521" s="247" t="s">
        <v>447</v>
      </c>
      <c r="I1521" s="247" t="s">
        <v>575</v>
      </c>
      <c r="S1521" s="247"/>
      <c r="T1521" s="249"/>
      <c r="U1521" s="247"/>
      <c r="Z1521" s="247"/>
    </row>
    <row r="1522" spans="1:26" x14ac:dyDescent="0.3">
      <c r="A1522" s="189">
        <v>216374</v>
      </c>
      <c r="B1522" s="247" t="s">
        <v>3307</v>
      </c>
      <c r="C1522" s="247" t="s">
        <v>149</v>
      </c>
      <c r="D1522" s="247" t="s">
        <v>277</v>
      </c>
      <c r="E1522" s="247" t="s">
        <v>445</v>
      </c>
      <c r="F1522" s="248">
        <v>32583</v>
      </c>
      <c r="G1522" s="247" t="s">
        <v>977</v>
      </c>
      <c r="H1522" s="247"/>
      <c r="I1522" s="247" t="s">
        <v>575</v>
      </c>
      <c r="S1522" s="247"/>
      <c r="T1522" s="249"/>
      <c r="U1522" s="247"/>
      <c r="Z1522" s="247" t="s">
        <v>1201</v>
      </c>
    </row>
    <row r="1523" spans="1:26" x14ac:dyDescent="0.3">
      <c r="A1523" s="189">
        <v>216375</v>
      </c>
      <c r="B1523" s="247" t="s">
        <v>1469</v>
      </c>
      <c r="C1523" s="247" t="s">
        <v>71</v>
      </c>
      <c r="D1523" s="247" t="s">
        <v>3944</v>
      </c>
      <c r="E1523" s="247" t="s">
        <v>446</v>
      </c>
      <c r="F1523" s="248">
        <v>36130</v>
      </c>
      <c r="G1523" s="247" t="s">
        <v>3945</v>
      </c>
      <c r="H1523" s="247" t="s">
        <v>447</v>
      </c>
      <c r="I1523" s="247" t="s">
        <v>575</v>
      </c>
      <c r="S1523" s="247"/>
      <c r="T1523" s="249"/>
      <c r="U1523" s="247"/>
      <c r="Z1523" s="247"/>
    </row>
    <row r="1524" spans="1:26" x14ac:dyDescent="0.3">
      <c r="A1524" s="189">
        <v>216376</v>
      </c>
      <c r="B1524" s="247" t="s">
        <v>3112</v>
      </c>
      <c r="C1524" s="247" t="s">
        <v>606</v>
      </c>
      <c r="D1524" s="247" t="s">
        <v>334</v>
      </c>
      <c r="E1524" s="247" t="s">
        <v>446</v>
      </c>
      <c r="F1524" s="248">
        <v>36479</v>
      </c>
      <c r="G1524" s="247" t="s">
        <v>422</v>
      </c>
      <c r="H1524" s="247"/>
      <c r="I1524" s="247" t="s">
        <v>575</v>
      </c>
      <c r="S1524" s="247"/>
      <c r="T1524" s="249"/>
      <c r="U1524" s="247"/>
      <c r="Z1524" s="247" t="s">
        <v>1201</v>
      </c>
    </row>
    <row r="1525" spans="1:26" x14ac:dyDescent="0.3">
      <c r="A1525" s="189">
        <v>216377</v>
      </c>
      <c r="B1525" s="247" t="s">
        <v>3113</v>
      </c>
      <c r="C1525" s="247" t="s">
        <v>113</v>
      </c>
      <c r="D1525" s="247" t="s">
        <v>739</v>
      </c>
      <c r="E1525" s="247" t="s">
        <v>446</v>
      </c>
      <c r="F1525" s="248">
        <v>36898</v>
      </c>
      <c r="G1525" s="247" t="s">
        <v>994</v>
      </c>
      <c r="H1525" s="247"/>
      <c r="I1525" s="247" t="s">
        <v>575</v>
      </c>
      <c r="S1525" s="247"/>
      <c r="T1525" s="249"/>
      <c r="U1525" s="247"/>
      <c r="Z1525" s="247" t="s">
        <v>1201</v>
      </c>
    </row>
    <row r="1526" spans="1:26" x14ac:dyDescent="0.3">
      <c r="A1526" s="189">
        <v>216380</v>
      </c>
      <c r="B1526" s="247" t="s">
        <v>3308</v>
      </c>
      <c r="C1526" s="247" t="s">
        <v>686</v>
      </c>
      <c r="D1526" s="247" t="s">
        <v>943</v>
      </c>
      <c r="E1526" s="247" t="s">
        <v>445</v>
      </c>
      <c r="F1526" s="248">
        <v>34348</v>
      </c>
      <c r="G1526" s="247" t="s">
        <v>1126</v>
      </c>
      <c r="H1526" s="247"/>
      <c r="I1526" s="247" t="s">
        <v>575</v>
      </c>
      <c r="S1526" s="247"/>
      <c r="T1526" s="249"/>
      <c r="U1526" s="247"/>
      <c r="Z1526" s="247" t="s">
        <v>1201</v>
      </c>
    </row>
    <row r="1527" spans="1:26" x14ac:dyDescent="0.3">
      <c r="A1527" s="189">
        <v>216382</v>
      </c>
      <c r="B1527" s="247" t="s">
        <v>3946</v>
      </c>
      <c r="C1527" s="247" t="s">
        <v>802</v>
      </c>
      <c r="D1527" s="247" t="s">
        <v>3947</v>
      </c>
      <c r="E1527" s="247" t="s">
        <v>446</v>
      </c>
      <c r="F1527" s="248">
        <v>35933</v>
      </c>
      <c r="G1527" s="247" t="s">
        <v>422</v>
      </c>
      <c r="H1527" s="247" t="s">
        <v>447</v>
      </c>
      <c r="I1527" s="247" t="s">
        <v>575</v>
      </c>
      <c r="S1527" s="247"/>
      <c r="T1527" s="249"/>
      <c r="U1527" s="247"/>
      <c r="Z1527" s="247"/>
    </row>
    <row r="1528" spans="1:26" x14ac:dyDescent="0.3">
      <c r="A1528" s="189">
        <v>216383</v>
      </c>
      <c r="B1528" s="247" t="s">
        <v>3309</v>
      </c>
      <c r="C1528" s="247" t="s">
        <v>775</v>
      </c>
      <c r="D1528" s="247" t="s">
        <v>776</v>
      </c>
      <c r="E1528" s="247" t="s">
        <v>446</v>
      </c>
      <c r="F1528" s="248">
        <v>33970</v>
      </c>
      <c r="G1528" s="247" t="s">
        <v>992</v>
      </c>
      <c r="H1528" s="247"/>
      <c r="I1528" s="247" t="s">
        <v>575</v>
      </c>
      <c r="S1528" s="247"/>
      <c r="T1528" s="249"/>
      <c r="U1528" s="247"/>
      <c r="Z1528" s="247" t="s">
        <v>1201</v>
      </c>
    </row>
    <row r="1529" spans="1:26" x14ac:dyDescent="0.3">
      <c r="A1529" s="189">
        <v>216384</v>
      </c>
      <c r="B1529" s="247" t="s">
        <v>3948</v>
      </c>
      <c r="C1529" s="247" t="s">
        <v>949</v>
      </c>
      <c r="D1529" s="247" t="s">
        <v>1387</v>
      </c>
      <c r="E1529" s="247" t="s">
        <v>446</v>
      </c>
      <c r="F1529" s="248">
        <v>35602</v>
      </c>
      <c r="G1529" s="247" t="s">
        <v>1470</v>
      </c>
      <c r="H1529" s="247" t="s">
        <v>447</v>
      </c>
      <c r="I1529" s="247" t="s">
        <v>575</v>
      </c>
      <c r="S1529" s="247"/>
      <c r="T1529" s="249"/>
      <c r="U1529" s="247"/>
      <c r="Z1529" s="247"/>
    </row>
    <row r="1530" spans="1:26" x14ac:dyDescent="0.3">
      <c r="A1530" s="189">
        <v>216386</v>
      </c>
      <c r="B1530" s="247" t="s">
        <v>3162</v>
      </c>
      <c r="C1530" s="247" t="s">
        <v>71</v>
      </c>
      <c r="D1530" s="247" t="s">
        <v>329</v>
      </c>
      <c r="E1530" s="247" t="s">
        <v>445</v>
      </c>
      <c r="F1530" s="248">
        <v>36162</v>
      </c>
      <c r="G1530" s="247" t="s">
        <v>1128</v>
      </c>
      <c r="H1530" s="247"/>
      <c r="I1530" s="247" t="s">
        <v>575</v>
      </c>
      <c r="S1530" s="247"/>
      <c r="T1530" s="249"/>
      <c r="U1530" s="247"/>
      <c r="Z1530" s="247" t="s">
        <v>1201</v>
      </c>
    </row>
    <row r="1531" spans="1:26" x14ac:dyDescent="0.3">
      <c r="A1531" s="189">
        <v>216388</v>
      </c>
      <c r="B1531" s="247" t="s">
        <v>3310</v>
      </c>
      <c r="C1531" s="247" t="s">
        <v>950</v>
      </c>
      <c r="D1531" s="247" t="s">
        <v>857</v>
      </c>
      <c r="E1531" s="247" t="s">
        <v>446</v>
      </c>
      <c r="F1531" s="248">
        <v>33504</v>
      </c>
      <c r="G1531" s="247" t="s">
        <v>422</v>
      </c>
      <c r="H1531" s="247"/>
      <c r="I1531" s="247" t="s">
        <v>575</v>
      </c>
      <c r="S1531" s="247"/>
      <c r="T1531" s="249"/>
      <c r="U1531" s="247"/>
      <c r="Z1531" s="247" t="s">
        <v>1201</v>
      </c>
    </row>
    <row r="1532" spans="1:26" x14ac:dyDescent="0.3">
      <c r="A1532" s="189">
        <v>216390</v>
      </c>
      <c r="B1532" s="247" t="s">
        <v>1471</v>
      </c>
      <c r="C1532" s="247" t="s">
        <v>136</v>
      </c>
      <c r="D1532" s="247" t="s">
        <v>3949</v>
      </c>
      <c r="E1532" s="247" t="s">
        <v>445</v>
      </c>
      <c r="F1532" s="248">
        <v>34582</v>
      </c>
      <c r="G1532" s="247" t="s">
        <v>3950</v>
      </c>
      <c r="H1532" s="247" t="s">
        <v>447</v>
      </c>
      <c r="I1532" s="247" t="s">
        <v>575</v>
      </c>
      <c r="S1532" s="247"/>
      <c r="T1532" s="249"/>
      <c r="U1532" s="247"/>
      <c r="Z1532" s="247"/>
    </row>
    <row r="1533" spans="1:26" x14ac:dyDescent="0.3">
      <c r="A1533" s="189">
        <v>216391</v>
      </c>
      <c r="B1533" s="247" t="s">
        <v>1472</v>
      </c>
      <c r="C1533" s="247" t="s">
        <v>71</v>
      </c>
      <c r="D1533" s="247" t="s">
        <v>3951</v>
      </c>
      <c r="E1533" s="247" t="s">
        <v>446</v>
      </c>
      <c r="F1533" s="248">
        <v>36892</v>
      </c>
      <c r="G1533" s="247" t="s">
        <v>3952</v>
      </c>
      <c r="H1533" s="247" t="s">
        <v>447</v>
      </c>
      <c r="I1533" s="247" t="s">
        <v>575</v>
      </c>
      <c r="S1533" s="247"/>
      <c r="T1533" s="249"/>
      <c r="U1533" s="247"/>
      <c r="Z1533" s="247"/>
    </row>
    <row r="1534" spans="1:26" x14ac:dyDescent="0.3">
      <c r="A1534" s="189">
        <v>216392</v>
      </c>
      <c r="B1534" s="247" t="s">
        <v>3953</v>
      </c>
      <c r="C1534" s="247" t="s">
        <v>563</v>
      </c>
      <c r="D1534" s="247" t="s">
        <v>3954</v>
      </c>
      <c r="E1534" s="247" t="s">
        <v>446</v>
      </c>
      <c r="F1534" s="248">
        <v>34561</v>
      </c>
      <c r="G1534" s="247" t="s">
        <v>3955</v>
      </c>
      <c r="H1534" s="247" t="s">
        <v>447</v>
      </c>
      <c r="I1534" s="247" t="s">
        <v>575</v>
      </c>
      <c r="S1534" s="247"/>
      <c r="T1534" s="249"/>
      <c r="U1534" s="247"/>
      <c r="Z1534" s="247"/>
    </row>
    <row r="1535" spans="1:26" x14ac:dyDescent="0.3">
      <c r="A1535" s="189">
        <v>216393</v>
      </c>
      <c r="B1535" s="247" t="s">
        <v>3311</v>
      </c>
      <c r="C1535" s="247" t="s">
        <v>204</v>
      </c>
      <c r="D1535" s="247" t="s">
        <v>318</v>
      </c>
      <c r="E1535" s="247" t="s">
        <v>446</v>
      </c>
      <c r="F1535" s="248">
        <v>34824</v>
      </c>
      <c r="G1535" s="247" t="s">
        <v>1082</v>
      </c>
      <c r="H1535" s="247"/>
      <c r="I1535" s="247" t="s">
        <v>575</v>
      </c>
      <c r="S1535" s="247"/>
      <c r="T1535" s="249"/>
      <c r="U1535" s="247"/>
      <c r="Z1535" s="247" t="s">
        <v>1201</v>
      </c>
    </row>
    <row r="1536" spans="1:26" x14ac:dyDescent="0.3">
      <c r="A1536" s="189">
        <v>216394</v>
      </c>
      <c r="B1536" s="247" t="s">
        <v>3166</v>
      </c>
      <c r="C1536" s="247" t="s">
        <v>512</v>
      </c>
      <c r="D1536" s="247" t="s">
        <v>685</v>
      </c>
      <c r="E1536" s="247" t="s">
        <v>446</v>
      </c>
      <c r="F1536" s="248">
        <v>31787</v>
      </c>
      <c r="G1536" s="247" t="s">
        <v>1057</v>
      </c>
      <c r="H1536" s="247"/>
      <c r="I1536" s="247" t="s">
        <v>575</v>
      </c>
      <c r="S1536" s="247"/>
      <c r="T1536" s="249"/>
      <c r="U1536" s="247"/>
      <c r="Z1536" s="247" t="s">
        <v>1201</v>
      </c>
    </row>
    <row r="1537" spans="1:26" x14ac:dyDescent="0.3">
      <c r="A1537" s="189">
        <v>216395</v>
      </c>
      <c r="B1537" s="247" t="s">
        <v>3312</v>
      </c>
      <c r="C1537" s="247" t="s">
        <v>71</v>
      </c>
      <c r="D1537" s="247" t="s">
        <v>951</v>
      </c>
      <c r="E1537" s="247" t="s">
        <v>446</v>
      </c>
      <c r="F1537" s="248">
        <v>35433</v>
      </c>
      <c r="G1537" s="247" t="s">
        <v>422</v>
      </c>
      <c r="H1537" s="247"/>
      <c r="I1537" s="247" t="s">
        <v>575</v>
      </c>
      <c r="S1537" s="247"/>
      <c r="T1537" s="249"/>
      <c r="U1537" s="247"/>
      <c r="Z1537" s="247" t="s">
        <v>1201</v>
      </c>
    </row>
    <row r="1538" spans="1:26" x14ac:dyDescent="0.3">
      <c r="A1538" s="189">
        <v>216398</v>
      </c>
      <c r="B1538" s="247" t="s">
        <v>3151</v>
      </c>
      <c r="C1538" s="247" t="s">
        <v>952</v>
      </c>
      <c r="D1538" s="247" t="s">
        <v>714</v>
      </c>
      <c r="E1538" s="247" t="s">
        <v>445</v>
      </c>
      <c r="F1538" s="248">
        <v>33239</v>
      </c>
      <c r="G1538" s="247" t="s">
        <v>3152</v>
      </c>
      <c r="H1538" s="247"/>
      <c r="I1538" s="247" t="s">
        <v>575</v>
      </c>
      <c r="S1538" s="247"/>
      <c r="T1538" s="249"/>
      <c r="U1538" s="247"/>
      <c r="Z1538" s="247" t="s">
        <v>1201</v>
      </c>
    </row>
    <row r="1539" spans="1:26" x14ac:dyDescent="0.3">
      <c r="A1539" s="189">
        <v>216399</v>
      </c>
      <c r="B1539" s="247" t="s">
        <v>3313</v>
      </c>
      <c r="C1539" s="247" t="s">
        <v>96</v>
      </c>
      <c r="D1539" s="247" t="s">
        <v>280</v>
      </c>
      <c r="E1539" s="247" t="s">
        <v>445</v>
      </c>
      <c r="F1539" s="248">
        <v>35431</v>
      </c>
      <c r="G1539" s="247" t="s">
        <v>422</v>
      </c>
      <c r="H1539" s="247"/>
      <c r="I1539" s="247" t="s">
        <v>575</v>
      </c>
      <c r="S1539" s="247"/>
      <c r="T1539" s="249"/>
      <c r="U1539" s="247"/>
      <c r="Z1539" s="247" t="s">
        <v>1201</v>
      </c>
    </row>
    <row r="1540" spans="1:26" x14ac:dyDescent="0.3">
      <c r="A1540" s="189">
        <v>216400</v>
      </c>
      <c r="B1540" s="247" t="s">
        <v>3196</v>
      </c>
      <c r="C1540" s="247" t="s">
        <v>953</v>
      </c>
      <c r="D1540" s="247" t="s">
        <v>586</v>
      </c>
      <c r="E1540" s="247" t="s">
        <v>446</v>
      </c>
      <c r="F1540" s="248">
        <v>33604</v>
      </c>
      <c r="G1540" s="247" t="s">
        <v>3197</v>
      </c>
      <c r="H1540" s="247"/>
      <c r="I1540" s="247" t="s">
        <v>575</v>
      </c>
      <c r="S1540" s="247"/>
      <c r="T1540" s="249"/>
      <c r="U1540" s="247"/>
      <c r="Z1540" s="247" t="s">
        <v>1201</v>
      </c>
    </row>
    <row r="1541" spans="1:26" x14ac:dyDescent="0.3">
      <c r="A1541" s="189">
        <v>216401</v>
      </c>
      <c r="B1541" s="247" t="s">
        <v>3154</v>
      </c>
      <c r="C1541" s="247" t="s">
        <v>3155</v>
      </c>
      <c r="D1541" s="247" t="s">
        <v>505</v>
      </c>
      <c r="E1541" s="247" t="s">
        <v>445</v>
      </c>
      <c r="F1541" s="248">
        <v>30352</v>
      </c>
      <c r="G1541" s="247" t="s">
        <v>3156</v>
      </c>
      <c r="H1541" s="247"/>
      <c r="I1541" s="247" t="s">
        <v>575</v>
      </c>
      <c r="S1541" s="247"/>
      <c r="T1541" s="249"/>
      <c r="U1541" s="247"/>
      <c r="Z1541" s="247" t="s">
        <v>1201</v>
      </c>
    </row>
    <row r="1542" spans="1:26" x14ac:dyDescent="0.3">
      <c r="A1542" s="189">
        <v>216402</v>
      </c>
      <c r="B1542" s="247" t="s">
        <v>3314</v>
      </c>
      <c r="C1542" s="247" t="s">
        <v>512</v>
      </c>
      <c r="D1542" s="247" t="s">
        <v>302</v>
      </c>
      <c r="E1542" s="247" t="s">
        <v>445</v>
      </c>
      <c r="F1542" s="248">
        <v>34589</v>
      </c>
      <c r="G1542" s="247" t="s">
        <v>422</v>
      </c>
      <c r="H1542" s="247"/>
      <c r="I1542" s="247" t="s">
        <v>575</v>
      </c>
      <c r="S1542" s="247"/>
      <c r="T1542" s="249"/>
      <c r="U1542" s="247"/>
      <c r="Z1542" s="247" t="s">
        <v>1201</v>
      </c>
    </row>
    <row r="1543" spans="1:26" x14ac:dyDescent="0.3">
      <c r="A1543" s="189">
        <v>216404</v>
      </c>
      <c r="B1543" s="247" t="s">
        <v>3956</v>
      </c>
      <c r="C1543" s="247" t="s">
        <v>166</v>
      </c>
      <c r="D1543" s="247" t="s">
        <v>3957</v>
      </c>
      <c r="E1543" s="247" t="s">
        <v>445</v>
      </c>
      <c r="F1543" s="248">
        <v>35527</v>
      </c>
      <c r="G1543" s="247" t="s">
        <v>3916</v>
      </c>
      <c r="H1543" s="247" t="s">
        <v>447</v>
      </c>
      <c r="I1543" s="247" t="s">
        <v>575</v>
      </c>
      <c r="S1543" s="247"/>
      <c r="T1543" s="249"/>
      <c r="U1543" s="247"/>
      <c r="Z1543" s="247"/>
    </row>
    <row r="1544" spans="1:26" x14ac:dyDescent="0.3">
      <c r="A1544" s="189">
        <v>216405</v>
      </c>
      <c r="B1544" s="247" t="s">
        <v>1473</v>
      </c>
      <c r="C1544" s="247" t="s">
        <v>65</v>
      </c>
      <c r="D1544" s="247" t="s">
        <v>326</v>
      </c>
      <c r="E1544" s="247" t="s">
        <v>445</v>
      </c>
      <c r="F1544" s="248">
        <v>35221</v>
      </c>
      <c r="G1544" s="247" t="s">
        <v>422</v>
      </c>
      <c r="H1544" s="247" t="s">
        <v>447</v>
      </c>
      <c r="I1544" s="247" t="s">
        <v>575</v>
      </c>
      <c r="S1544" s="247"/>
      <c r="T1544" s="249"/>
      <c r="U1544" s="247"/>
      <c r="Z1544" s="247"/>
    </row>
    <row r="1545" spans="1:26" x14ac:dyDescent="0.3">
      <c r="A1545" s="189">
        <v>216406</v>
      </c>
      <c r="B1545" s="247" t="s">
        <v>3182</v>
      </c>
      <c r="C1545" s="247" t="s">
        <v>3183</v>
      </c>
      <c r="D1545" s="247" t="s">
        <v>305</v>
      </c>
      <c r="E1545" s="247" t="s">
        <v>445</v>
      </c>
      <c r="F1545" s="248">
        <v>34147</v>
      </c>
      <c r="G1545" s="247" t="s">
        <v>1042</v>
      </c>
      <c r="H1545" s="247"/>
      <c r="I1545" s="247" t="s">
        <v>575</v>
      </c>
      <c r="S1545" s="247"/>
      <c r="T1545" s="249"/>
      <c r="U1545" s="247"/>
      <c r="Z1545" s="247" t="s">
        <v>1201</v>
      </c>
    </row>
    <row r="1546" spans="1:26" x14ac:dyDescent="0.3">
      <c r="A1546" s="189">
        <v>216408</v>
      </c>
      <c r="B1546" s="247" t="s">
        <v>3958</v>
      </c>
      <c r="C1546" s="247" t="s">
        <v>85</v>
      </c>
      <c r="D1546" s="247" t="s">
        <v>3959</v>
      </c>
      <c r="E1546" s="247" t="s">
        <v>445</v>
      </c>
      <c r="F1546" s="248">
        <v>33586</v>
      </c>
      <c r="G1546" s="247" t="s">
        <v>422</v>
      </c>
      <c r="H1546" s="247" t="s">
        <v>447</v>
      </c>
      <c r="I1546" s="247" t="s">
        <v>575</v>
      </c>
      <c r="S1546" s="247"/>
      <c r="T1546" s="249"/>
      <c r="U1546" s="247"/>
      <c r="Z1546" s="247"/>
    </row>
    <row r="1547" spans="1:26" x14ac:dyDescent="0.3">
      <c r="A1547" s="189">
        <v>216409</v>
      </c>
      <c r="B1547" s="247" t="s">
        <v>1475</v>
      </c>
      <c r="C1547" s="247" t="s">
        <v>68</v>
      </c>
      <c r="D1547" s="247" t="s">
        <v>3960</v>
      </c>
      <c r="E1547" s="247" t="s">
        <v>446</v>
      </c>
      <c r="F1547" s="248">
        <v>36547</v>
      </c>
      <c r="G1547" s="247" t="s">
        <v>3961</v>
      </c>
      <c r="H1547" s="247" t="s">
        <v>447</v>
      </c>
      <c r="I1547" s="247" t="s">
        <v>575</v>
      </c>
      <c r="S1547" s="247"/>
      <c r="T1547" s="249"/>
      <c r="U1547" s="247"/>
      <c r="Z1547" s="247"/>
    </row>
    <row r="1548" spans="1:26" x14ac:dyDescent="0.3">
      <c r="A1548" s="189">
        <v>216412</v>
      </c>
      <c r="B1548" s="247" t="s">
        <v>3114</v>
      </c>
      <c r="C1548" s="247" t="s">
        <v>75</v>
      </c>
      <c r="D1548" s="247" t="s">
        <v>223</v>
      </c>
      <c r="E1548" s="247" t="s">
        <v>446</v>
      </c>
      <c r="F1548" s="248">
        <v>32065</v>
      </c>
      <c r="G1548" s="247" t="s">
        <v>971</v>
      </c>
      <c r="H1548" s="247"/>
      <c r="I1548" s="247" t="s">
        <v>575</v>
      </c>
      <c r="S1548" s="247"/>
      <c r="T1548" s="249"/>
      <c r="U1548" s="247"/>
      <c r="Z1548" s="247" t="s">
        <v>1201</v>
      </c>
    </row>
    <row r="1549" spans="1:26" x14ac:dyDescent="0.3">
      <c r="A1549" s="189">
        <v>216413</v>
      </c>
      <c r="B1549" s="247" t="s">
        <v>1476</v>
      </c>
      <c r="C1549" s="247" t="s">
        <v>151</v>
      </c>
      <c r="D1549" s="247" t="s">
        <v>3962</v>
      </c>
      <c r="E1549" s="247" t="s">
        <v>446</v>
      </c>
      <c r="F1549" s="248">
        <v>34677</v>
      </c>
      <c r="G1549" s="247" t="s">
        <v>3963</v>
      </c>
      <c r="H1549" s="247" t="s">
        <v>447</v>
      </c>
      <c r="I1549" s="247" t="s">
        <v>575</v>
      </c>
      <c r="S1549" s="247"/>
      <c r="T1549" s="249"/>
      <c r="U1549" s="247"/>
      <c r="Z1549" s="247"/>
    </row>
    <row r="1550" spans="1:26" x14ac:dyDescent="0.3">
      <c r="A1550" s="189">
        <v>216415</v>
      </c>
      <c r="B1550" s="247" t="s">
        <v>3315</v>
      </c>
      <c r="C1550" s="247" t="s">
        <v>3316</v>
      </c>
      <c r="D1550" s="247" t="s">
        <v>223</v>
      </c>
      <c r="E1550" s="247" t="s">
        <v>445</v>
      </c>
      <c r="F1550" s="248">
        <v>36922</v>
      </c>
      <c r="G1550" s="247" t="s">
        <v>565</v>
      </c>
      <c r="H1550" s="247"/>
      <c r="I1550" s="247" t="s">
        <v>575</v>
      </c>
      <c r="S1550" s="247"/>
      <c r="T1550" s="249"/>
      <c r="U1550" s="247"/>
      <c r="Z1550" s="247" t="s">
        <v>1201</v>
      </c>
    </row>
    <row r="1551" spans="1:26" x14ac:dyDescent="0.3">
      <c r="A1551" s="189">
        <v>216418</v>
      </c>
      <c r="B1551" s="247" t="s">
        <v>3184</v>
      </c>
      <c r="C1551" s="247" t="s">
        <v>71</v>
      </c>
      <c r="D1551" s="247" t="s">
        <v>954</v>
      </c>
      <c r="E1551" s="247" t="s">
        <v>445</v>
      </c>
      <c r="F1551" s="248">
        <v>34999</v>
      </c>
      <c r="G1551" s="247" t="s">
        <v>996</v>
      </c>
      <c r="H1551" s="247"/>
      <c r="I1551" s="247" t="s">
        <v>575</v>
      </c>
      <c r="S1551" s="247"/>
      <c r="T1551" s="249"/>
      <c r="U1551" s="247"/>
      <c r="Z1551" s="247" t="s">
        <v>1201</v>
      </c>
    </row>
    <row r="1552" spans="1:26" x14ac:dyDescent="0.3">
      <c r="A1552" s="189">
        <v>216420</v>
      </c>
      <c r="B1552" s="247" t="s">
        <v>1250</v>
      </c>
      <c r="C1552" s="247" t="s">
        <v>834</v>
      </c>
      <c r="D1552" s="247" t="s">
        <v>1251</v>
      </c>
      <c r="E1552" s="247" t="s">
        <v>445</v>
      </c>
      <c r="F1552" s="248">
        <v>35561</v>
      </c>
      <c r="G1552" s="247" t="s">
        <v>422</v>
      </c>
      <c r="H1552" s="247"/>
      <c r="I1552" s="247" t="s">
        <v>575</v>
      </c>
      <c r="S1552" s="247"/>
      <c r="T1552" s="249"/>
      <c r="U1552" s="247"/>
      <c r="Z1552" s="247" t="s">
        <v>1201</v>
      </c>
    </row>
    <row r="1553" spans="1:26" x14ac:dyDescent="0.3">
      <c r="A1553" s="189">
        <v>216421</v>
      </c>
      <c r="B1553" s="247" t="s">
        <v>3317</v>
      </c>
      <c r="C1553" s="247" t="s">
        <v>497</v>
      </c>
      <c r="D1553" s="247" t="s">
        <v>597</v>
      </c>
      <c r="E1553" s="247" t="s">
        <v>445</v>
      </c>
      <c r="F1553" s="248">
        <v>36911</v>
      </c>
      <c r="G1553" s="247" t="s">
        <v>1003</v>
      </c>
      <c r="H1553" s="247"/>
      <c r="I1553" s="247" t="s">
        <v>575</v>
      </c>
      <c r="S1553" s="247"/>
      <c r="T1553" s="249"/>
      <c r="U1553" s="247"/>
      <c r="Z1553" s="247" t="s">
        <v>1201</v>
      </c>
    </row>
    <row r="1554" spans="1:26" x14ac:dyDescent="0.3">
      <c r="A1554" s="189">
        <v>216422</v>
      </c>
      <c r="B1554" s="247" t="s">
        <v>3115</v>
      </c>
      <c r="C1554" s="247" t="s">
        <v>174</v>
      </c>
      <c r="D1554" s="247" t="s">
        <v>3116</v>
      </c>
      <c r="E1554" s="247" t="s">
        <v>445</v>
      </c>
      <c r="F1554" s="248">
        <v>34179</v>
      </c>
      <c r="G1554" s="247" t="s">
        <v>434</v>
      </c>
      <c r="H1554" s="247"/>
      <c r="I1554" s="247" t="s">
        <v>575</v>
      </c>
      <c r="S1554" s="247"/>
      <c r="T1554" s="249"/>
      <c r="U1554" s="247"/>
      <c r="Z1554" s="247" t="s">
        <v>1201</v>
      </c>
    </row>
    <row r="1555" spans="1:26" x14ac:dyDescent="0.3">
      <c r="A1555" s="189">
        <v>216425</v>
      </c>
      <c r="B1555" s="247" t="s">
        <v>1477</v>
      </c>
      <c r="C1555" s="247" t="s">
        <v>1478</v>
      </c>
      <c r="D1555" s="247" t="s">
        <v>3964</v>
      </c>
      <c r="E1555" s="247" t="s">
        <v>446</v>
      </c>
      <c r="F1555" s="248">
        <v>36836</v>
      </c>
      <c r="G1555" s="247" t="s">
        <v>3662</v>
      </c>
      <c r="H1555" s="247" t="s">
        <v>447</v>
      </c>
      <c r="I1555" s="247" t="s">
        <v>575</v>
      </c>
      <c r="S1555" s="247"/>
      <c r="T1555" s="249"/>
      <c r="U1555" s="247"/>
      <c r="Z1555" s="247"/>
    </row>
    <row r="1556" spans="1:26" x14ac:dyDescent="0.3">
      <c r="A1556" s="189">
        <v>216426</v>
      </c>
      <c r="B1556" s="247" t="s">
        <v>1479</v>
      </c>
      <c r="C1556" s="247" t="s">
        <v>3965</v>
      </c>
      <c r="D1556" s="247" t="s">
        <v>3966</v>
      </c>
      <c r="E1556" s="247" t="s">
        <v>446</v>
      </c>
      <c r="F1556" s="248">
        <v>36731</v>
      </c>
      <c r="G1556" s="247" t="s">
        <v>3817</v>
      </c>
      <c r="H1556" s="247" t="s">
        <v>447</v>
      </c>
      <c r="I1556" s="247" t="s">
        <v>575</v>
      </c>
      <c r="S1556" s="247"/>
      <c r="T1556" s="249"/>
      <c r="U1556" s="247"/>
      <c r="Z1556" s="247"/>
    </row>
    <row r="1557" spans="1:26" x14ac:dyDescent="0.3">
      <c r="A1557" s="189">
        <v>216427</v>
      </c>
      <c r="B1557" s="247" t="s">
        <v>1481</v>
      </c>
      <c r="C1557" s="247" t="s">
        <v>69</v>
      </c>
      <c r="D1557" s="247" t="s">
        <v>3967</v>
      </c>
      <c r="E1557" s="247" t="s">
        <v>446</v>
      </c>
      <c r="F1557" s="248">
        <v>29397</v>
      </c>
      <c r="G1557" s="247" t="s">
        <v>3968</v>
      </c>
      <c r="H1557" s="247" t="s">
        <v>447</v>
      </c>
      <c r="I1557" s="247" t="s">
        <v>575</v>
      </c>
      <c r="S1557" s="247"/>
      <c r="T1557" s="249"/>
      <c r="U1557" s="247"/>
      <c r="Z1557" s="247"/>
    </row>
    <row r="1558" spans="1:26" x14ac:dyDescent="0.3">
      <c r="A1558" s="189">
        <v>216428</v>
      </c>
      <c r="B1558" s="247" t="s">
        <v>3318</v>
      </c>
      <c r="C1558" s="247" t="s">
        <v>120</v>
      </c>
      <c r="D1558" s="247" t="s">
        <v>288</v>
      </c>
      <c r="E1558" s="247" t="s">
        <v>446</v>
      </c>
      <c r="F1558" s="248">
        <v>34516</v>
      </c>
      <c r="G1558" s="247" t="s">
        <v>422</v>
      </c>
      <c r="H1558" s="247"/>
      <c r="I1558" s="247" t="s">
        <v>575</v>
      </c>
      <c r="S1558" s="247"/>
      <c r="T1558" s="249"/>
      <c r="U1558" s="247"/>
      <c r="Z1558" s="247" t="s">
        <v>1201</v>
      </c>
    </row>
    <row r="1559" spans="1:26" x14ac:dyDescent="0.3">
      <c r="A1559" s="189">
        <v>216429</v>
      </c>
      <c r="B1559" s="247" t="s">
        <v>3117</v>
      </c>
      <c r="C1559" s="247" t="s">
        <v>71</v>
      </c>
      <c r="D1559" s="247" t="s">
        <v>288</v>
      </c>
      <c r="E1559" s="247" t="s">
        <v>446</v>
      </c>
      <c r="F1559" s="248">
        <v>30558</v>
      </c>
      <c r="G1559" s="247" t="s">
        <v>1062</v>
      </c>
      <c r="H1559" s="247"/>
      <c r="I1559" s="247" t="s">
        <v>575</v>
      </c>
      <c r="S1559" s="247"/>
      <c r="T1559" s="249"/>
      <c r="U1559" s="247"/>
      <c r="Z1559" s="247" t="s">
        <v>1201</v>
      </c>
    </row>
    <row r="1560" spans="1:26" x14ac:dyDescent="0.3">
      <c r="A1560" s="189">
        <v>216431</v>
      </c>
      <c r="B1560" s="247" t="s">
        <v>3167</v>
      </c>
      <c r="C1560" s="247" t="s">
        <v>678</v>
      </c>
      <c r="D1560" s="247" t="s">
        <v>402</v>
      </c>
      <c r="E1560" s="247" t="s">
        <v>446</v>
      </c>
      <c r="F1560" s="248">
        <v>35601</v>
      </c>
      <c r="G1560" s="247" t="s">
        <v>1656</v>
      </c>
      <c r="H1560" s="247"/>
      <c r="I1560" s="247" t="s">
        <v>575</v>
      </c>
      <c r="S1560" s="247"/>
      <c r="T1560" s="249"/>
      <c r="U1560" s="247"/>
      <c r="Z1560" s="247" t="s">
        <v>1201</v>
      </c>
    </row>
    <row r="1561" spans="1:26" x14ac:dyDescent="0.3">
      <c r="A1561" s="189">
        <v>216432</v>
      </c>
      <c r="B1561" s="247" t="s">
        <v>3157</v>
      </c>
      <c r="C1561" s="247" t="s">
        <v>143</v>
      </c>
      <c r="D1561" s="247" t="s">
        <v>3158</v>
      </c>
      <c r="E1561" s="247" t="s">
        <v>446</v>
      </c>
      <c r="F1561" s="248">
        <v>27334</v>
      </c>
      <c r="G1561" s="247" t="s">
        <v>3159</v>
      </c>
      <c r="H1561" s="247"/>
      <c r="I1561" s="247" t="s">
        <v>575</v>
      </c>
      <c r="S1561" s="247"/>
      <c r="T1561" s="249"/>
      <c r="U1561" s="247"/>
      <c r="Z1561" s="247" t="s">
        <v>1201</v>
      </c>
    </row>
    <row r="1562" spans="1:26" x14ac:dyDescent="0.3">
      <c r="A1562" s="189">
        <v>216433</v>
      </c>
      <c r="B1562" s="247" t="s">
        <v>3168</v>
      </c>
      <c r="C1562" s="247" t="s">
        <v>721</v>
      </c>
      <c r="D1562" s="247" t="s">
        <v>529</v>
      </c>
      <c r="E1562" s="247" t="s">
        <v>446</v>
      </c>
      <c r="F1562" s="248">
        <v>35431</v>
      </c>
      <c r="G1562" s="247" t="s">
        <v>996</v>
      </c>
      <c r="H1562" s="247"/>
      <c r="I1562" s="247" t="s">
        <v>575</v>
      </c>
      <c r="S1562" s="247"/>
      <c r="T1562" s="249"/>
      <c r="U1562" s="247"/>
      <c r="Z1562" s="247" t="s">
        <v>1201</v>
      </c>
    </row>
    <row r="1563" spans="1:26" x14ac:dyDescent="0.3">
      <c r="A1563" s="189">
        <v>216441</v>
      </c>
      <c r="B1563" s="247" t="s">
        <v>3319</v>
      </c>
      <c r="C1563" s="247" t="s">
        <v>95</v>
      </c>
      <c r="D1563" s="247" t="s">
        <v>2988</v>
      </c>
      <c r="E1563" s="247" t="s">
        <v>445</v>
      </c>
      <c r="F1563" s="248">
        <v>35627</v>
      </c>
      <c r="G1563" s="247" t="s">
        <v>3320</v>
      </c>
      <c r="H1563" s="247"/>
      <c r="I1563" s="247" t="s">
        <v>575</v>
      </c>
      <c r="S1563" s="247"/>
      <c r="T1563" s="249"/>
      <c r="U1563" s="247"/>
      <c r="Z1563" s="247" t="s">
        <v>1201</v>
      </c>
    </row>
    <row r="1564" spans="1:26" x14ac:dyDescent="0.3">
      <c r="A1564" s="189">
        <v>216442</v>
      </c>
      <c r="B1564" s="247" t="s">
        <v>3118</v>
      </c>
      <c r="C1564" s="247" t="s">
        <v>2749</v>
      </c>
      <c r="D1564" s="247" t="s">
        <v>284</v>
      </c>
      <c r="E1564" s="247" t="s">
        <v>445</v>
      </c>
      <c r="F1564" s="248">
        <v>36246</v>
      </c>
      <c r="G1564" s="247" t="s">
        <v>3119</v>
      </c>
      <c r="H1564" s="247"/>
      <c r="I1564" s="247" t="s">
        <v>575</v>
      </c>
      <c r="S1564" s="247"/>
      <c r="T1564" s="249"/>
      <c r="U1564" s="247"/>
      <c r="Z1564" s="247" t="s">
        <v>1201</v>
      </c>
    </row>
    <row r="1565" spans="1:26" x14ac:dyDescent="0.3">
      <c r="A1565" s="189">
        <v>216443</v>
      </c>
      <c r="B1565" s="247" t="s">
        <v>1482</v>
      </c>
      <c r="C1565" s="247" t="s">
        <v>65</v>
      </c>
      <c r="D1565" s="247" t="s">
        <v>3969</v>
      </c>
      <c r="E1565" s="247" t="s">
        <v>446</v>
      </c>
      <c r="F1565" s="248">
        <v>36892</v>
      </c>
      <c r="G1565" s="247" t="s">
        <v>3813</v>
      </c>
      <c r="H1565" s="247" t="s">
        <v>447</v>
      </c>
      <c r="I1565" s="247" t="s">
        <v>575</v>
      </c>
      <c r="S1565" s="247"/>
      <c r="T1565" s="249"/>
      <c r="U1565" s="247"/>
      <c r="Z1565" s="247"/>
    </row>
    <row r="1566" spans="1:26" x14ac:dyDescent="0.3">
      <c r="A1566" s="189">
        <v>216445</v>
      </c>
      <c r="B1566" s="247" t="s">
        <v>3321</v>
      </c>
      <c r="C1566" s="247" t="s">
        <v>113</v>
      </c>
      <c r="D1566" s="247" t="s">
        <v>305</v>
      </c>
      <c r="E1566" s="247" t="s">
        <v>446</v>
      </c>
      <c r="F1566" s="248">
        <v>35172</v>
      </c>
      <c r="G1566" s="247" t="s">
        <v>422</v>
      </c>
      <c r="H1566" s="247"/>
      <c r="I1566" s="247" t="s">
        <v>575</v>
      </c>
      <c r="S1566" s="247"/>
      <c r="T1566" s="249"/>
      <c r="U1566" s="247"/>
      <c r="Z1566" s="247" t="s">
        <v>1201</v>
      </c>
    </row>
    <row r="1567" spans="1:26" x14ac:dyDescent="0.3">
      <c r="A1567" s="189">
        <v>216447</v>
      </c>
      <c r="B1567" s="247" t="s">
        <v>1483</v>
      </c>
      <c r="C1567" s="247" t="s">
        <v>490</v>
      </c>
      <c r="D1567" s="247" t="s">
        <v>3970</v>
      </c>
      <c r="E1567" s="247" t="s">
        <v>445</v>
      </c>
      <c r="F1567" s="248">
        <v>33971</v>
      </c>
      <c r="G1567" s="247" t="s">
        <v>1484</v>
      </c>
      <c r="H1567" s="247" t="s">
        <v>447</v>
      </c>
      <c r="I1567" s="247" t="s">
        <v>575</v>
      </c>
      <c r="S1567" s="247"/>
      <c r="T1567" s="249"/>
      <c r="U1567" s="247"/>
      <c r="Z1567" s="247"/>
    </row>
    <row r="1568" spans="1:26" x14ac:dyDescent="0.3">
      <c r="A1568" s="189">
        <v>216452</v>
      </c>
      <c r="B1568" s="247" t="s">
        <v>3322</v>
      </c>
      <c r="C1568" s="247" t="s">
        <v>166</v>
      </c>
      <c r="D1568" s="247" t="s">
        <v>254</v>
      </c>
      <c r="E1568" s="247" t="s">
        <v>446</v>
      </c>
      <c r="F1568" s="248">
        <v>36556</v>
      </c>
      <c r="G1568" s="247" t="s">
        <v>422</v>
      </c>
      <c r="H1568" s="247"/>
      <c r="I1568" s="247" t="s">
        <v>575</v>
      </c>
      <c r="S1568" s="247"/>
      <c r="T1568" s="249"/>
      <c r="U1568" s="247"/>
      <c r="Z1568" s="247" t="s">
        <v>1201</v>
      </c>
    </row>
    <row r="1569" spans="1:26" x14ac:dyDescent="0.3">
      <c r="A1569" s="189">
        <v>216453</v>
      </c>
      <c r="B1569" s="247" t="s">
        <v>1485</v>
      </c>
      <c r="C1569" s="247" t="s">
        <v>3971</v>
      </c>
      <c r="D1569" s="247" t="s">
        <v>3972</v>
      </c>
      <c r="E1569" s="247" t="s">
        <v>446</v>
      </c>
      <c r="F1569" s="248">
        <v>36892</v>
      </c>
      <c r="G1569" s="247" t="s">
        <v>3662</v>
      </c>
      <c r="H1569" s="247" t="s">
        <v>447</v>
      </c>
      <c r="I1569" s="247" t="s">
        <v>575</v>
      </c>
      <c r="S1569" s="247"/>
      <c r="T1569" s="249"/>
      <c r="U1569" s="247"/>
      <c r="Z1569" s="247"/>
    </row>
    <row r="1570" spans="1:26" x14ac:dyDescent="0.3">
      <c r="A1570" s="189">
        <v>216454</v>
      </c>
      <c r="B1570" s="247" t="s">
        <v>3120</v>
      </c>
      <c r="C1570" s="247" t="s">
        <v>113</v>
      </c>
      <c r="D1570" s="247" t="s">
        <v>319</v>
      </c>
      <c r="E1570" s="247" t="s">
        <v>446</v>
      </c>
      <c r="F1570" s="248">
        <v>33611</v>
      </c>
      <c r="G1570" s="247" t="s">
        <v>1040</v>
      </c>
      <c r="H1570" s="247"/>
      <c r="I1570" s="247" t="s">
        <v>575</v>
      </c>
      <c r="S1570" s="247"/>
      <c r="T1570" s="249"/>
      <c r="U1570" s="247"/>
      <c r="Z1570" s="247" t="s">
        <v>1201</v>
      </c>
    </row>
    <row r="1571" spans="1:26" x14ac:dyDescent="0.3">
      <c r="A1571" s="189">
        <v>216456</v>
      </c>
      <c r="B1571" s="247" t="s">
        <v>3169</v>
      </c>
      <c r="C1571" s="247" t="s">
        <v>792</v>
      </c>
      <c r="D1571" s="247" t="s">
        <v>494</v>
      </c>
      <c r="E1571" s="247" t="s">
        <v>446</v>
      </c>
      <c r="F1571" s="248">
        <v>36019</v>
      </c>
      <c r="G1571" s="247" t="s">
        <v>439</v>
      </c>
      <c r="H1571" s="247"/>
      <c r="I1571" s="247" t="s">
        <v>575</v>
      </c>
      <c r="S1571" s="247"/>
      <c r="T1571" s="249"/>
      <c r="U1571" s="247"/>
      <c r="Z1571" s="247" t="s">
        <v>1201</v>
      </c>
    </row>
    <row r="1572" spans="1:26" x14ac:dyDescent="0.3">
      <c r="A1572" s="189">
        <v>216457</v>
      </c>
      <c r="B1572" s="247" t="s">
        <v>1486</v>
      </c>
      <c r="C1572" s="247" t="s">
        <v>103</v>
      </c>
      <c r="D1572" s="247" t="s">
        <v>499</v>
      </c>
      <c r="E1572" s="247" t="s">
        <v>446</v>
      </c>
      <c r="F1572" s="248">
        <v>36526</v>
      </c>
      <c r="G1572" s="247" t="s">
        <v>1487</v>
      </c>
      <c r="H1572" s="247"/>
      <c r="I1572" s="247" t="s">
        <v>575</v>
      </c>
      <c r="S1572" s="247"/>
      <c r="T1572" s="249"/>
      <c r="U1572" s="247"/>
      <c r="Z1572" s="247"/>
    </row>
    <row r="1573" spans="1:26" x14ac:dyDescent="0.3">
      <c r="A1573" s="189">
        <v>216458</v>
      </c>
      <c r="B1573" s="247" t="s">
        <v>3121</v>
      </c>
      <c r="C1573" s="247" t="s">
        <v>157</v>
      </c>
      <c r="D1573" s="247" t="s">
        <v>394</v>
      </c>
      <c r="E1573" s="247" t="s">
        <v>446</v>
      </c>
      <c r="F1573" s="248">
        <v>35434</v>
      </c>
      <c r="G1573" s="247" t="s">
        <v>3122</v>
      </c>
      <c r="H1573" s="247"/>
      <c r="I1573" s="247" t="s">
        <v>575</v>
      </c>
      <c r="S1573" s="247"/>
      <c r="T1573" s="249"/>
      <c r="U1573" s="247"/>
      <c r="Z1573" s="247" t="s">
        <v>1201</v>
      </c>
    </row>
    <row r="1574" spans="1:26" x14ac:dyDescent="0.3">
      <c r="A1574" s="189">
        <v>216460</v>
      </c>
      <c r="B1574" s="247" t="s">
        <v>1488</v>
      </c>
      <c r="C1574" s="247" t="s">
        <v>113</v>
      </c>
      <c r="D1574" s="247" t="s">
        <v>3973</v>
      </c>
      <c r="E1574" s="247" t="s">
        <v>446</v>
      </c>
      <c r="F1574" s="248">
        <v>35485</v>
      </c>
      <c r="G1574" s="247" t="s">
        <v>3974</v>
      </c>
      <c r="H1574" s="247" t="s">
        <v>447</v>
      </c>
      <c r="I1574" s="247" t="s">
        <v>575</v>
      </c>
      <c r="S1574" s="247"/>
      <c r="T1574" s="249"/>
      <c r="U1574" s="247"/>
      <c r="Z1574" s="247"/>
    </row>
    <row r="1575" spans="1:26" x14ac:dyDescent="0.3">
      <c r="A1575" s="189">
        <v>216461</v>
      </c>
      <c r="B1575" s="247" t="s">
        <v>1489</v>
      </c>
      <c r="C1575" s="247" t="s">
        <v>207</v>
      </c>
      <c r="D1575" s="247" t="s">
        <v>778</v>
      </c>
      <c r="E1575" s="247" t="s">
        <v>446</v>
      </c>
      <c r="F1575" s="248">
        <v>36227</v>
      </c>
      <c r="G1575" s="247" t="s">
        <v>3662</v>
      </c>
      <c r="H1575" s="247" t="s">
        <v>447</v>
      </c>
      <c r="I1575" s="247" t="s">
        <v>575</v>
      </c>
      <c r="S1575" s="247"/>
      <c r="T1575" s="249"/>
      <c r="U1575" s="247"/>
      <c r="Z1575" s="247"/>
    </row>
    <row r="1576" spans="1:26" x14ac:dyDescent="0.3">
      <c r="A1576" s="189">
        <v>216463</v>
      </c>
      <c r="B1576" s="247" t="s">
        <v>1490</v>
      </c>
      <c r="C1576" s="247" t="s">
        <v>511</v>
      </c>
      <c r="D1576" s="247" t="s">
        <v>3975</v>
      </c>
      <c r="E1576" s="247" t="s">
        <v>446</v>
      </c>
      <c r="F1576" s="248">
        <v>34636</v>
      </c>
      <c r="G1576" s="247" t="s">
        <v>3976</v>
      </c>
      <c r="H1576" s="247" t="s">
        <v>447</v>
      </c>
      <c r="I1576" s="247" t="s">
        <v>575</v>
      </c>
      <c r="S1576" s="247"/>
      <c r="T1576" s="249"/>
      <c r="U1576" s="247"/>
      <c r="Z1576" s="247"/>
    </row>
    <row r="1577" spans="1:26" x14ac:dyDescent="0.3">
      <c r="A1577" s="189">
        <v>216464</v>
      </c>
      <c r="B1577" s="247" t="s">
        <v>1491</v>
      </c>
      <c r="C1577" s="247" t="s">
        <v>606</v>
      </c>
      <c r="D1577" s="247" t="s">
        <v>3977</v>
      </c>
      <c r="E1577" s="247" t="s">
        <v>446</v>
      </c>
      <c r="F1577" s="248">
        <v>36550</v>
      </c>
      <c r="G1577" s="247" t="s">
        <v>3806</v>
      </c>
      <c r="H1577" s="247" t="s">
        <v>447</v>
      </c>
      <c r="I1577" s="247" t="s">
        <v>575</v>
      </c>
      <c r="S1577" s="247"/>
      <c r="T1577" s="249"/>
      <c r="U1577" s="247"/>
      <c r="Z1577" s="247"/>
    </row>
    <row r="1578" spans="1:26" x14ac:dyDescent="0.3">
      <c r="A1578" s="189">
        <v>216465</v>
      </c>
      <c r="B1578" s="247" t="s">
        <v>1492</v>
      </c>
      <c r="C1578" s="247" t="s">
        <v>71</v>
      </c>
      <c r="D1578" s="247" t="s">
        <v>3978</v>
      </c>
      <c r="E1578" s="247" t="s">
        <v>446</v>
      </c>
      <c r="F1578" s="248">
        <v>36560</v>
      </c>
      <c r="G1578" s="247" t="s">
        <v>3979</v>
      </c>
      <c r="H1578" s="247" t="s">
        <v>447</v>
      </c>
      <c r="I1578" s="247" t="s">
        <v>575</v>
      </c>
      <c r="S1578" s="247"/>
      <c r="T1578" s="249"/>
      <c r="U1578" s="247"/>
      <c r="Z1578" s="247"/>
    </row>
    <row r="1579" spans="1:26" x14ac:dyDescent="0.3">
      <c r="A1579" s="189">
        <v>216468</v>
      </c>
      <c r="B1579" s="247" t="s">
        <v>3980</v>
      </c>
      <c r="C1579" s="247" t="s">
        <v>1493</v>
      </c>
      <c r="D1579" s="247" t="s">
        <v>3981</v>
      </c>
      <c r="E1579" s="247" t="s">
        <v>446</v>
      </c>
      <c r="F1579" s="248">
        <v>36009</v>
      </c>
      <c r="G1579" s="247" t="s">
        <v>3662</v>
      </c>
      <c r="H1579" s="247" t="s">
        <v>447</v>
      </c>
      <c r="I1579" s="247" t="s">
        <v>575</v>
      </c>
      <c r="S1579" s="247"/>
      <c r="T1579" s="249"/>
      <c r="U1579" s="247"/>
      <c r="Z1579" s="247"/>
    </row>
    <row r="1580" spans="1:26" x14ac:dyDescent="0.3">
      <c r="A1580" s="189">
        <v>216469</v>
      </c>
      <c r="B1580" s="247" t="s">
        <v>1494</v>
      </c>
      <c r="C1580" s="247" t="s">
        <v>520</v>
      </c>
      <c r="D1580" s="247" t="s">
        <v>3982</v>
      </c>
      <c r="E1580" s="247" t="s">
        <v>446</v>
      </c>
      <c r="F1580" s="248">
        <v>34092</v>
      </c>
      <c r="G1580" s="247" t="s">
        <v>3983</v>
      </c>
      <c r="H1580" s="247" t="s">
        <v>447</v>
      </c>
      <c r="I1580" s="247" t="s">
        <v>575</v>
      </c>
      <c r="S1580" s="247"/>
      <c r="T1580" s="249"/>
      <c r="U1580" s="247"/>
      <c r="Z1580" s="247"/>
    </row>
    <row r="1581" spans="1:26" x14ac:dyDescent="0.3">
      <c r="A1581" s="189">
        <v>216470</v>
      </c>
      <c r="B1581" s="247" t="s">
        <v>3323</v>
      </c>
      <c r="C1581" s="247" t="s">
        <v>149</v>
      </c>
      <c r="D1581" s="247" t="s">
        <v>523</v>
      </c>
      <c r="E1581" s="247" t="s">
        <v>446</v>
      </c>
      <c r="F1581" s="248">
        <v>30227</v>
      </c>
      <c r="G1581" s="247" t="s">
        <v>383</v>
      </c>
      <c r="H1581" s="247"/>
      <c r="I1581" s="247" t="s">
        <v>575</v>
      </c>
      <c r="S1581" s="247"/>
      <c r="T1581" s="249"/>
      <c r="U1581" s="247"/>
      <c r="Z1581" s="247" t="s">
        <v>1201</v>
      </c>
    </row>
    <row r="1582" spans="1:26" x14ac:dyDescent="0.3">
      <c r="A1582" s="189">
        <v>216471</v>
      </c>
      <c r="B1582" s="247" t="s">
        <v>1495</v>
      </c>
      <c r="C1582" s="247" t="s">
        <v>139</v>
      </c>
      <c r="D1582" s="247" t="s">
        <v>3977</v>
      </c>
      <c r="E1582" s="247" t="s">
        <v>446</v>
      </c>
      <c r="F1582" s="248">
        <v>36892</v>
      </c>
      <c r="G1582" s="247" t="s">
        <v>3984</v>
      </c>
      <c r="H1582" s="247" t="s">
        <v>447</v>
      </c>
      <c r="I1582" s="247" t="s">
        <v>575</v>
      </c>
      <c r="S1582" s="247"/>
      <c r="T1582" s="249"/>
      <c r="U1582" s="247"/>
      <c r="Z1582" s="247"/>
    </row>
    <row r="1583" spans="1:26" x14ac:dyDescent="0.3">
      <c r="A1583" s="189">
        <v>216472</v>
      </c>
      <c r="B1583" s="247" t="s">
        <v>1403</v>
      </c>
      <c r="C1583" s="247" t="s">
        <v>183</v>
      </c>
      <c r="D1583" s="247" t="s">
        <v>3985</v>
      </c>
      <c r="E1583" s="247" t="s">
        <v>446</v>
      </c>
      <c r="F1583" s="248">
        <v>36811</v>
      </c>
      <c r="G1583" s="247" t="s">
        <v>3662</v>
      </c>
      <c r="H1583" s="247" t="s">
        <v>447</v>
      </c>
      <c r="I1583" s="247" t="s">
        <v>575</v>
      </c>
      <c r="S1583" s="247"/>
      <c r="T1583" s="249"/>
      <c r="U1583" s="247"/>
      <c r="Z1583" s="247"/>
    </row>
    <row r="1584" spans="1:26" x14ac:dyDescent="0.3">
      <c r="A1584" s="189">
        <v>216473</v>
      </c>
      <c r="B1584" s="247" t="s">
        <v>3123</v>
      </c>
      <c r="C1584" s="247" t="s">
        <v>77</v>
      </c>
      <c r="D1584" s="247" t="s">
        <v>265</v>
      </c>
      <c r="E1584" s="247" t="s">
        <v>445</v>
      </c>
      <c r="F1584" s="248">
        <v>35065</v>
      </c>
      <c r="G1584" s="247" t="s">
        <v>2079</v>
      </c>
      <c r="H1584" s="247"/>
      <c r="I1584" s="247" t="s">
        <v>575</v>
      </c>
      <c r="S1584" s="247"/>
      <c r="T1584" s="249"/>
      <c r="U1584" s="247"/>
      <c r="Z1584" s="247" t="s">
        <v>1201</v>
      </c>
    </row>
    <row r="1585" spans="1:26" x14ac:dyDescent="0.3">
      <c r="A1585" s="189">
        <v>216474</v>
      </c>
      <c r="B1585" s="247" t="s">
        <v>3324</v>
      </c>
      <c r="C1585" s="247" t="s">
        <v>894</v>
      </c>
      <c r="D1585" s="247" t="s">
        <v>3325</v>
      </c>
      <c r="E1585" s="247" t="s">
        <v>445</v>
      </c>
      <c r="F1585" s="248">
        <v>36892</v>
      </c>
      <c r="G1585" s="247" t="s">
        <v>3326</v>
      </c>
      <c r="H1585" s="247"/>
      <c r="I1585" s="247" t="s">
        <v>575</v>
      </c>
      <c r="S1585" s="247"/>
      <c r="T1585" s="249"/>
      <c r="U1585" s="247"/>
      <c r="Z1585" s="247" t="s">
        <v>1201</v>
      </c>
    </row>
    <row r="1586" spans="1:26" x14ac:dyDescent="0.3">
      <c r="A1586" s="189">
        <v>216475</v>
      </c>
      <c r="B1586" s="247" t="s">
        <v>3986</v>
      </c>
      <c r="C1586" s="247" t="s">
        <v>3987</v>
      </c>
      <c r="D1586" s="247" t="s">
        <v>283</v>
      </c>
      <c r="E1586" s="247" t="s">
        <v>446</v>
      </c>
      <c r="F1586" s="248">
        <v>36813</v>
      </c>
      <c r="G1586" s="247" t="s">
        <v>1496</v>
      </c>
      <c r="H1586" s="247" t="s">
        <v>447</v>
      </c>
      <c r="I1586" s="247" t="s">
        <v>575</v>
      </c>
      <c r="S1586" s="247"/>
      <c r="T1586" s="249"/>
      <c r="U1586" s="247"/>
      <c r="Z1586" s="247"/>
    </row>
    <row r="1587" spans="1:26" x14ac:dyDescent="0.3">
      <c r="A1587" s="189">
        <v>216476</v>
      </c>
      <c r="B1587" s="247" t="s">
        <v>3170</v>
      </c>
      <c r="C1587" s="247" t="s">
        <v>71</v>
      </c>
      <c r="D1587" s="247" t="s">
        <v>3171</v>
      </c>
      <c r="E1587" s="247" t="s">
        <v>445</v>
      </c>
      <c r="F1587" s="248">
        <v>36162</v>
      </c>
      <c r="G1587" s="247" t="s">
        <v>422</v>
      </c>
      <c r="H1587" s="247"/>
      <c r="I1587" s="247" t="s">
        <v>575</v>
      </c>
      <c r="S1587" s="247"/>
      <c r="T1587" s="249"/>
      <c r="U1587" s="247"/>
      <c r="Z1587" s="247" t="s">
        <v>1201</v>
      </c>
    </row>
    <row r="1588" spans="1:26" x14ac:dyDescent="0.3">
      <c r="A1588" s="189">
        <v>216478</v>
      </c>
      <c r="B1588" s="247" t="s">
        <v>3327</v>
      </c>
      <c r="C1588" s="247" t="s">
        <v>71</v>
      </c>
      <c r="D1588" s="247" t="s">
        <v>256</v>
      </c>
      <c r="E1588" s="247" t="s">
        <v>445</v>
      </c>
      <c r="F1588" s="248">
        <v>32505</v>
      </c>
      <c r="G1588" s="247" t="s">
        <v>422</v>
      </c>
      <c r="H1588" s="247"/>
      <c r="I1588" s="247" t="s">
        <v>575</v>
      </c>
      <c r="S1588" s="247"/>
      <c r="T1588" s="249"/>
      <c r="U1588" s="247"/>
      <c r="Z1588" s="247" t="s">
        <v>1201</v>
      </c>
    </row>
    <row r="1589" spans="1:26" x14ac:dyDescent="0.3">
      <c r="A1589" s="189">
        <v>216479</v>
      </c>
      <c r="B1589" s="247" t="s">
        <v>3988</v>
      </c>
      <c r="C1589" s="247" t="s">
        <v>955</v>
      </c>
      <c r="D1589" s="247" t="s">
        <v>3989</v>
      </c>
      <c r="E1589" s="247" t="s">
        <v>445</v>
      </c>
      <c r="F1589" s="248">
        <v>36666</v>
      </c>
      <c r="G1589" s="247" t="s">
        <v>3990</v>
      </c>
      <c r="H1589" s="247" t="s">
        <v>447</v>
      </c>
      <c r="I1589" s="247" t="s">
        <v>575</v>
      </c>
      <c r="S1589" s="247"/>
      <c r="T1589" s="249"/>
      <c r="U1589" s="247"/>
      <c r="Z1589" s="247"/>
    </row>
    <row r="1590" spans="1:26" x14ac:dyDescent="0.3">
      <c r="A1590" s="189">
        <v>216480</v>
      </c>
      <c r="B1590" s="247" t="s">
        <v>1497</v>
      </c>
      <c r="C1590" s="247" t="s">
        <v>101</v>
      </c>
      <c r="D1590" s="247" t="s">
        <v>3991</v>
      </c>
      <c r="E1590" s="247" t="s">
        <v>445</v>
      </c>
      <c r="F1590" s="248">
        <v>35448</v>
      </c>
      <c r="G1590" s="247" t="s">
        <v>3992</v>
      </c>
      <c r="H1590" s="247" t="s">
        <v>447</v>
      </c>
      <c r="I1590" s="247" t="s">
        <v>575</v>
      </c>
      <c r="S1590" s="247"/>
      <c r="T1590" s="249"/>
      <c r="U1590" s="247"/>
      <c r="Z1590" s="247"/>
    </row>
    <row r="1591" spans="1:26" x14ac:dyDescent="0.3">
      <c r="A1591" s="189">
        <v>216481</v>
      </c>
      <c r="B1591" s="247" t="s">
        <v>2789</v>
      </c>
      <c r="C1591" s="247" t="s">
        <v>956</v>
      </c>
      <c r="D1591" s="247" t="s">
        <v>3124</v>
      </c>
      <c r="E1591" s="247" t="s">
        <v>445</v>
      </c>
      <c r="F1591" s="248">
        <v>31625</v>
      </c>
      <c r="G1591" s="247" t="s">
        <v>455</v>
      </c>
      <c r="H1591" s="247"/>
      <c r="I1591" s="247" t="s">
        <v>575</v>
      </c>
      <c r="S1591" s="247"/>
      <c r="T1591" s="249"/>
      <c r="U1591" s="247"/>
      <c r="Z1591" s="247" t="s">
        <v>1201</v>
      </c>
    </row>
    <row r="1592" spans="1:26" x14ac:dyDescent="0.3">
      <c r="A1592" s="189">
        <v>216482</v>
      </c>
      <c r="B1592" s="247" t="s">
        <v>957</v>
      </c>
      <c r="C1592" s="247" t="s">
        <v>140</v>
      </c>
      <c r="D1592" s="247" t="s">
        <v>3993</v>
      </c>
      <c r="E1592" s="247" t="s">
        <v>445</v>
      </c>
      <c r="F1592" s="248">
        <v>36804</v>
      </c>
      <c r="G1592" s="247" t="s">
        <v>3787</v>
      </c>
      <c r="H1592" s="247" t="s">
        <v>457</v>
      </c>
      <c r="I1592" s="247" t="s">
        <v>575</v>
      </c>
      <c r="S1592" s="247"/>
      <c r="T1592" s="249"/>
      <c r="U1592" s="247"/>
      <c r="Z1592" s="247"/>
    </row>
    <row r="1593" spans="1:26" x14ac:dyDescent="0.3">
      <c r="A1593" s="189">
        <v>216483</v>
      </c>
      <c r="B1593" s="247" t="s">
        <v>1498</v>
      </c>
      <c r="C1593" s="247" t="s">
        <v>551</v>
      </c>
      <c r="D1593" s="247" t="s">
        <v>3994</v>
      </c>
      <c r="E1593" s="247" t="s">
        <v>445</v>
      </c>
      <c r="F1593" s="248">
        <v>35677</v>
      </c>
      <c r="G1593" s="247" t="s">
        <v>3662</v>
      </c>
      <c r="H1593" s="247" t="s">
        <v>447</v>
      </c>
      <c r="I1593" s="247" t="s">
        <v>575</v>
      </c>
      <c r="S1593" s="247"/>
      <c r="T1593" s="249"/>
      <c r="U1593" s="247"/>
      <c r="Z1593" s="247"/>
    </row>
    <row r="1594" spans="1:26" x14ac:dyDescent="0.3">
      <c r="A1594" s="189">
        <v>216484</v>
      </c>
      <c r="B1594" s="247" t="s">
        <v>1237</v>
      </c>
      <c r="C1594" s="247" t="s">
        <v>78</v>
      </c>
      <c r="D1594" s="247" t="s">
        <v>329</v>
      </c>
      <c r="E1594" s="247" t="s">
        <v>445</v>
      </c>
      <c r="F1594" s="248">
        <v>35078</v>
      </c>
      <c r="G1594" s="247" t="s">
        <v>1238</v>
      </c>
      <c r="H1594" s="247"/>
      <c r="I1594" s="247" t="s">
        <v>575</v>
      </c>
      <c r="S1594" s="247">
        <v>870</v>
      </c>
      <c r="T1594" s="249">
        <v>44426</v>
      </c>
      <c r="U1594" s="247">
        <v>10000</v>
      </c>
      <c r="Z1594" s="247"/>
    </row>
    <row r="1595" spans="1:26" x14ac:dyDescent="0.3">
      <c r="A1595" s="189">
        <v>216485</v>
      </c>
      <c r="B1595" s="247" t="s">
        <v>1499</v>
      </c>
      <c r="C1595" s="247" t="s">
        <v>136</v>
      </c>
      <c r="D1595" s="247" t="s">
        <v>722</v>
      </c>
      <c r="E1595" s="247" t="s">
        <v>445</v>
      </c>
      <c r="F1595" s="248">
        <v>29400</v>
      </c>
      <c r="G1595" s="247" t="s">
        <v>3662</v>
      </c>
      <c r="H1595" s="247" t="s">
        <v>447</v>
      </c>
      <c r="I1595" s="247" t="s">
        <v>575</v>
      </c>
      <c r="S1595" s="247"/>
      <c r="T1595" s="249"/>
      <c r="U1595" s="247"/>
      <c r="Z1595" s="247"/>
    </row>
    <row r="1596" spans="1:26" x14ac:dyDescent="0.3">
      <c r="A1596" s="189">
        <v>216486</v>
      </c>
      <c r="B1596" s="247" t="s">
        <v>958</v>
      </c>
      <c r="C1596" s="247" t="s">
        <v>77</v>
      </c>
      <c r="D1596" s="247" t="s">
        <v>624</v>
      </c>
      <c r="E1596" s="247" t="s">
        <v>445</v>
      </c>
      <c r="F1596" s="248">
        <v>36241</v>
      </c>
      <c r="G1596" s="247" t="s">
        <v>3172</v>
      </c>
      <c r="H1596" s="247"/>
      <c r="I1596" s="247" t="s">
        <v>575</v>
      </c>
      <c r="S1596" s="247"/>
      <c r="T1596" s="249"/>
      <c r="U1596" s="247"/>
      <c r="Z1596" s="247" t="s">
        <v>1201</v>
      </c>
    </row>
    <row r="1597" spans="1:26" x14ac:dyDescent="0.3">
      <c r="A1597" s="189">
        <v>216487</v>
      </c>
      <c r="B1597" s="247" t="s">
        <v>1500</v>
      </c>
      <c r="C1597" s="247" t="s">
        <v>115</v>
      </c>
      <c r="D1597" s="247" t="s">
        <v>939</v>
      </c>
      <c r="E1597" s="247" t="s">
        <v>445</v>
      </c>
      <c r="F1597" s="248">
        <v>36190</v>
      </c>
      <c r="G1597" s="247" t="s">
        <v>3995</v>
      </c>
      <c r="H1597" s="247" t="s">
        <v>447</v>
      </c>
      <c r="I1597" s="247" t="s">
        <v>575</v>
      </c>
      <c r="S1597" s="247"/>
      <c r="T1597" s="249"/>
      <c r="U1597" s="247"/>
      <c r="Z1597" s="247"/>
    </row>
    <row r="1598" spans="1:26" x14ac:dyDescent="0.3">
      <c r="A1598" s="189">
        <v>216488</v>
      </c>
      <c r="B1598" s="247" t="s">
        <v>1226</v>
      </c>
      <c r="C1598" s="247" t="s">
        <v>3996</v>
      </c>
      <c r="D1598" s="247" t="s">
        <v>3997</v>
      </c>
      <c r="E1598" s="247" t="s">
        <v>445</v>
      </c>
      <c r="F1598" s="248">
        <v>34337</v>
      </c>
      <c r="G1598" s="247" t="s">
        <v>431</v>
      </c>
      <c r="H1598" s="247" t="s">
        <v>447</v>
      </c>
      <c r="I1598" s="247" t="s">
        <v>575</v>
      </c>
      <c r="S1598" s="247">
        <v>811</v>
      </c>
      <c r="T1598" s="249">
        <v>44420</v>
      </c>
      <c r="U1598" s="247">
        <v>10000</v>
      </c>
      <c r="Z1598" s="247"/>
    </row>
    <row r="1599" spans="1:26" x14ac:dyDescent="0.3">
      <c r="A1599" s="189">
        <v>216489</v>
      </c>
      <c r="B1599" s="247" t="s">
        <v>3328</v>
      </c>
      <c r="C1599" s="247" t="s">
        <v>113</v>
      </c>
      <c r="D1599" s="247" t="s">
        <v>959</v>
      </c>
      <c r="E1599" s="247" t="s">
        <v>445</v>
      </c>
      <c r="F1599" s="248">
        <v>34975</v>
      </c>
      <c r="G1599" s="247" t="s">
        <v>422</v>
      </c>
      <c r="H1599" s="247"/>
      <c r="I1599" s="247" t="s">
        <v>575</v>
      </c>
      <c r="S1599" s="247"/>
      <c r="T1599" s="249"/>
      <c r="U1599" s="247"/>
      <c r="Z1599" s="247" t="s">
        <v>1201</v>
      </c>
    </row>
    <row r="1600" spans="1:26" x14ac:dyDescent="0.3">
      <c r="A1600" s="189">
        <v>216490</v>
      </c>
      <c r="B1600" s="247" t="s">
        <v>817</v>
      </c>
      <c r="C1600" s="247" t="s">
        <v>180</v>
      </c>
      <c r="D1600" s="247" t="s">
        <v>3998</v>
      </c>
      <c r="E1600" s="247" t="s">
        <v>445</v>
      </c>
      <c r="F1600" s="248">
        <v>35479</v>
      </c>
      <c r="G1600" s="247" t="s">
        <v>3662</v>
      </c>
      <c r="H1600" s="247" t="s">
        <v>447</v>
      </c>
      <c r="I1600" s="247" t="s">
        <v>575</v>
      </c>
      <c r="S1600" s="247">
        <v>868</v>
      </c>
      <c r="T1600" s="249">
        <v>44426</v>
      </c>
      <c r="U1600" s="247">
        <v>10000</v>
      </c>
      <c r="Z1600" s="247"/>
    </row>
    <row r="1601" spans="1:26" x14ac:dyDescent="0.3">
      <c r="A1601" s="189">
        <v>216491</v>
      </c>
      <c r="B1601" s="247" t="s">
        <v>1501</v>
      </c>
      <c r="C1601" s="247" t="s">
        <v>67</v>
      </c>
      <c r="D1601" s="247" t="s">
        <v>3999</v>
      </c>
      <c r="E1601" s="247" t="s">
        <v>445</v>
      </c>
      <c r="F1601" s="248">
        <v>35796</v>
      </c>
      <c r="G1601" s="247" t="s">
        <v>4000</v>
      </c>
      <c r="H1601" s="247" t="s">
        <v>447</v>
      </c>
      <c r="I1601" s="247" t="s">
        <v>575</v>
      </c>
      <c r="S1601" s="247"/>
      <c r="T1601" s="249"/>
      <c r="U1601" s="247"/>
      <c r="Z1601" s="247"/>
    </row>
    <row r="1602" spans="1:26" x14ac:dyDescent="0.3">
      <c r="A1602" s="189">
        <v>216492</v>
      </c>
      <c r="B1602" s="247" t="s">
        <v>488</v>
      </c>
      <c r="C1602" s="247" t="s">
        <v>4001</v>
      </c>
      <c r="D1602" s="247" t="s">
        <v>4002</v>
      </c>
      <c r="E1602" s="247" t="s">
        <v>445</v>
      </c>
      <c r="F1602" s="248">
        <v>36843</v>
      </c>
      <c r="G1602" s="247" t="s">
        <v>3861</v>
      </c>
      <c r="H1602" s="247" t="s">
        <v>447</v>
      </c>
      <c r="I1602" s="247" t="s">
        <v>575</v>
      </c>
      <c r="S1602" s="247"/>
      <c r="T1602" s="249"/>
      <c r="U1602" s="247"/>
      <c r="Z1602" s="247"/>
    </row>
    <row r="1603" spans="1:26" x14ac:dyDescent="0.3">
      <c r="A1603" s="189">
        <v>216493</v>
      </c>
      <c r="B1603" s="247" t="s">
        <v>1502</v>
      </c>
      <c r="C1603" s="247" t="s">
        <v>606</v>
      </c>
      <c r="D1603" s="247" t="s">
        <v>4003</v>
      </c>
      <c r="E1603" s="247" t="s">
        <v>446</v>
      </c>
      <c r="F1603" s="248">
        <v>36161</v>
      </c>
      <c r="G1603" s="247" t="s">
        <v>4004</v>
      </c>
      <c r="H1603" s="247" t="s">
        <v>447</v>
      </c>
      <c r="I1603" s="247" t="s">
        <v>575</v>
      </c>
      <c r="S1603" s="247"/>
      <c r="T1603" s="249"/>
      <c r="U1603" s="247"/>
      <c r="Z1603" s="247"/>
    </row>
    <row r="1604" spans="1:26" x14ac:dyDescent="0.3">
      <c r="A1604" s="189">
        <v>216494</v>
      </c>
      <c r="B1604" s="247" t="s">
        <v>3125</v>
      </c>
      <c r="C1604" s="247" t="s">
        <v>132</v>
      </c>
      <c r="D1604" s="247" t="s">
        <v>356</v>
      </c>
      <c r="E1604" s="247" t="s">
        <v>445</v>
      </c>
      <c r="F1604" s="248">
        <v>36285</v>
      </c>
      <c r="G1604" s="247" t="s">
        <v>422</v>
      </c>
      <c r="H1604" s="247"/>
      <c r="I1604" s="247" t="s">
        <v>575</v>
      </c>
      <c r="S1604" s="247"/>
      <c r="T1604" s="249"/>
      <c r="U1604" s="247"/>
      <c r="Z1604" s="247" t="s">
        <v>1201</v>
      </c>
    </row>
    <row r="1605" spans="1:26" x14ac:dyDescent="0.3">
      <c r="A1605" s="189">
        <v>216495</v>
      </c>
      <c r="B1605" s="247" t="s">
        <v>3329</v>
      </c>
      <c r="C1605" s="247" t="s">
        <v>113</v>
      </c>
      <c r="D1605" s="247" t="s">
        <v>265</v>
      </c>
      <c r="E1605" s="247" t="s">
        <v>445</v>
      </c>
      <c r="F1605" s="248">
        <v>35079</v>
      </c>
      <c r="G1605" s="247" t="s">
        <v>1107</v>
      </c>
      <c r="H1605" s="247"/>
      <c r="I1605" s="247" t="s">
        <v>575</v>
      </c>
      <c r="S1605" s="247"/>
      <c r="T1605" s="249"/>
      <c r="U1605" s="247"/>
      <c r="Z1605" s="247" t="s">
        <v>1201</v>
      </c>
    </row>
    <row r="1606" spans="1:26" x14ac:dyDescent="0.3">
      <c r="A1606" s="189">
        <v>216496</v>
      </c>
      <c r="B1606" s="247" t="s">
        <v>3330</v>
      </c>
      <c r="C1606" s="247" t="s">
        <v>717</v>
      </c>
      <c r="D1606" s="247" t="s">
        <v>960</v>
      </c>
      <c r="E1606" s="247" t="s">
        <v>445</v>
      </c>
      <c r="F1606" s="248">
        <v>34561</v>
      </c>
      <c r="G1606" s="247" t="s">
        <v>3331</v>
      </c>
      <c r="H1606" s="247"/>
      <c r="I1606" s="247" t="s">
        <v>575</v>
      </c>
      <c r="S1606" s="247"/>
      <c r="T1606" s="249"/>
      <c r="U1606" s="247"/>
      <c r="Z1606" s="247" t="s">
        <v>1201</v>
      </c>
    </row>
    <row r="1607" spans="1:26" x14ac:dyDescent="0.3">
      <c r="A1607" s="189">
        <v>216497</v>
      </c>
      <c r="B1607" s="247" t="s">
        <v>3332</v>
      </c>
      <c r="C1607" s="247" t="s">
        <v>498</v>
      </c>
      <c r="D1607" s="247" t="s">
        <v>280</v>
      </c>
      <c r="E1607" s="247" t="s">
        <v>445</v>
      </c>
      <c r="F1607" s="248">
        <v>36132</v>
      </c>
      <c r="G1607" s="247" t="s">
        <v>1129</v>
      </c>
      <c r="H1607" s="247"/>
      <c r="I1607" s="247" t="s">
        <v>575</v>
      </c>
      <c r="S1607" s="247"/>
      <c r="T1607" s="249"/>
      <c r="U1607" s="247"/>
      <c r="Z1607" s="247" t="s">
        <v>1201</v>
      </c>
    </row>
    <row r="1608" spans="1:26" x14ac:dyDescent="0.3">
      <c r="A1608" s="189">
        <v>216498</v>
      </c>
      <c r="B1608" s="247" t="s">
        <v>3333</v>
      </c>
      <c r="C1608" s="247" t="s">
        <v>115</v>
      </c>
      <c r="D1608" s="247" t="s">
        <v>3334</v>
      </c>
      <c r="E1608" s="247" t="s">
        <v>445</v>
      </c>
      <c r="F1608" s="248">
        <v>35658</v>
      </c>
      <c r="G1608" s="247" t="s">
        <v>422</v>
      </c>
      <c r="H1608" s="247"/>
      <c r="I1608" s="247" t="s">
        <v>575</v>
      </c>
      <c r="S1608" s="247"/>
      <c r="T1608" s="249"/>
      <c r="U1608" s="247"/>
      <c r="Z1608" s="247" t="s">
        <v>1201</v>
      </c>
    </row>
    <row r="1609" spans="1:26" x14ac:dyDescent="0.3">
      <c r="A1609" s="189">
        <v>216499</v>
      </c>
      <c r="B1609" s="247" t="s">
        <v>3126</v>
      </c>
      <c r="C1609" s="247" t="s">
        <v>96</v>
      </c>
      <c r="D1609" s="247" t="s">
        <v>279</v>
      </c>
      <c r="E1609" s="247" t="s">
        <v>445</v>
      </c>
      <c r="F1609" s="248">
        <v>36763</v>
      </c>
      <c r="G1609" s="247" t="s">
        <v>422</v>
      </c>
      <c r="H1609" s="247"/>
      <c r="I1609" s="247" t="s">
        <v>575</v>
      </c>
      <c r="S1609" s="247"/>
      <c r="T1609" s="249"/>
      <c r="U1609" s="247"/>
      <c r="Z1609" s="247" t="s">
        <v>1201</v>
      </c>
    </row>
    <row r="1610" spans="1:26" x14ac:dyDescent="0.3">
      <c r="A1610" s="189">
        <v>216500</v>
      </c>
      <c r="B1610" s="247" t="s">
        <v>3335</v>
      </c>
      <c r="C1610" s="247" t="s">
        <v>846</v>
      </c>
      <c r="D1610" s="247" t="s">
        <v>739</v>
      </c>
      <c r="E1610" s="247" t="s">
        <v>445</v>
      </c>
      <c r="F1610" s="248">
        <v>32598</v>
      </c>
      <c r="G1610" s="247" t="s">
        <v>422</v>
      </c>
      <c r="H1610" s="247"/>
      <c r="I1610" s="247" t="s">
        <v>575</v>
      </c>
      <c r="S1610" s="247"/>
      <c r="T1610" s="249"/>
      <c r="U1610" s="247"/>
      <c r="Z1610" s="247" t="s">
        <v>1201</v>
      </c>
    </row>
    <row r="1611" spans="1:26" x14ac:dyDescent="0.3">
      <c r="A1611" s="189">
        <v>216501</v>
      </c>
      <c r="B1611" s="247" t="s">
        <v>1208</v>
      </c>
      <c r="C1611" s="247" t="s">
        <v>481</v>
      </c>
      <c r="D1611" s="247" t="s">
        <v>1209</v>
      </c>
      <c r="E1611" s="247" t="s">
        <v>445</v>
      </c>
      <c r="F1611" s="248">
        <v>34349</v>
      </c>
      <c r="G1611" s="247" t="s">
        <v>977</v>
      </c>
      <c r="H1611" s="247"/>
      <c r="I1611" s="247" t="s">
        <v>575</v>
      </c>
      <c r="S1611" s="247">
        <v>722</v>
      </c>
      <c r="T1611" s="249">
        <v>44405</v>
      </c>
      <c r="U1611" s="247">
        <v>25000</v>
      </c>
      <c r="Z1611" s="247"/>
    </row>
    <row r="1612" spans="1:26" x14ac:dyDescent="0.3">
      <c r="A1612" s="189">
        <v>216502</v>
      </c>
      <c r="B1612" s="247" t="s">
        <v>1503</v>
      </c>
      <c r="C1612" s="247" t="s">
        <v>67</v>
      </c>
      <c r="D1612" s="247" t="s">
        <v>4005</v>
      </c>
      <c r="E1612" s="247" t="s">
        <v>445</v>
      </c>
      <c r="F1612" s="248">
        <v>36304</v>
      </c>
      <c r="G1612" s="247" t="s">
        <v>4006</v>
      </c>
      <c r="H1612" s="247" t="s">
        <v>447</v>
      </c>
      <c r="I1612" s="247" t="s">
        <v>575</v>
      </c>
      <c r="S1612" s="247"/>
      <c r="T1612" s="249"/>
      <c r="U1612" s="247"/>
      <c r="Z1612" s="247"/>
    </row>
    <row r="1613" spans="1:26" x14ac:dyDescent="0.3">
      <c r="A1613" s="189">
        <v>216503</v>
      </c>
      <c r="B1613" s="247" t="s">
        <v>3127</v>
      </c>
      <c r="C1613" s="247" t="s">
        <v>113</v>
      </c>
      <c r="D1613" s="247" t="s">
        <v>3128</v>
      </c>
      <c r="E1613" s="247" t="s">
        <v>445</v>
      </c>
      <c r="F1613" s="248">
        <v>35798</v>
      </c>
      <c r="G1613" s="247" t="s">
        <v>975</v>
      </c>
      <c r="H1613" s="247"/>
      <c r="I1613" s="247" t="s">
        <v>575</v>
      </c>
      <c r="S1613" s="247"/>
      <c r="T1613" s="249"/>
      <c r="U1613" s="247"/>
      <c r="Z1613" s="247" t="s">
        <v>1201</v>
      </c>
    </row>
    <row r="1614" spans="1:26" x14ac:dyDescent="0.3">
      <c r="A1614" s="189">
        <v>216505</v>
      </c>
      <c r="B1614" s="247" t="s">
        <v>1505</v>
      </c>
      <c r="C1614" s="247" t="s">
        <v>74</v>
      </c>
      <c r="D1614" s="247" t="s">
        <v>4007</v>
      </c>
      <c r="E1614" s="247" t="s">
        <v>445</v>
      </c>
      <c r="F1614" s="248">
        <v>36739</v>
      </c>
      <c r="G1614" s="247" t="s">
        <v>4008</v>
      </c>
      <c r="H1614" s="247" t="s">
        <v>447</v>
      </c>
      <c r="I1614" s="247" t="s">
        <v>575</v>
      </c>
      <c r="S1614" s="247"/>
      <c r="T1614" s="249"/>
      <c r="U1614" s="247"/>
      <c r="Z1614" s="247"/>
    </row>
    <row r="1615" spans="1:26" x14ac:dyDescent="0.3">
      <c r="A1615" s="189">
        <v>216507</v>
      </c>
      <c r="B1615" s="247" t="s">
        <v>3153</v>
      </c>
      <c r="C1615" s="247" t="s">
        <v>75</v>
      </c>
      <c r="D1615" s="247" t="s">
        <v>765</v>
      </c>
      <c r="E1615" s="247" t="s">
        <v>446</v>
      </c>
      <c r="F1615" s="248">
        <v>36781</v>
      </c>
      <c r="G1615" s="247" t="s">
        <v>422</v>
      </c>
      <c r="H1615" s="247"/>
      <c r="I1615" s="247" t="s">
        <v>575</v>
      </c>
      <c r="S1615" s="247"/>
      <c r="T1615" s="249"/>
      <c r="U1615" s="247"/>
      <c r="Z1615" s="247" t="s">
        <v>1201</v>
      </c>
    </row>
    <row r="1616" spans="1:26" x14ac:dyDescent="0.3">
      <c r="A1616" s="189">
        <v>216508</v>
      </c>
      <c r="B1616" s="247" t="s">
        <v>3129</v>
      </c>
      <c r="C1616" s="247" t="s">
        <v>68</v>
      </c>
      <c r="D1616" s="247" t="s">
        <v>251</v>
      </c>
      <c r="E1616" s="247" t="s">
        <v>446</v>
      </c>
      <c r="F1616" s="248">
        <v>35183</v>
      </c>
      <c r="G1616" s="247" t="s">
        <v>422</v>
      </c>
      <c r="H1616" s="247"/>
      <c r="I1616" s="247" t="s">
        <v>575</v>
      </c>
      <c r="S1616" s="247"/>
      <c r="T1616" s="249"/>
      <c r="U1616" s="247"/>
      <c r="Z1616" s="247" t="s">
        <v>1201</v>
      </c>
    </row>
    <row r="1617" spans="1:26" x14ac:dyDescent="0.3">
      <c r="A1617" s="189">
        <v>216509</v>
      </c>
      <c r="B1617" s="247" t="s">
        <v>1216</v>
      </c>
      <c r="C1617" s="247" t="s">
        <v>113</v>
      </c>
      <c r="D1617" s="247" t="s">
        <v>897</v>
      </c>
      <c r="E1617" s="247" t="s">
        <v>446</v>
      </c>
      <c r="F1617" s="248">
        <v>34467</v>
      </c>
      <c r="G1617" s="247" t="s">
        <v>3662</v>
      </c>
      <c r="H1617" s="247" t="s">
        <v>447</v>
      </c>
      <c r="I1617" s="247" t="s">
        <v>575</v>
      </c>
      <c r="S1617" s="247">
        <v>767</v>
      </c>
      <c r="T1617" s="249">
        <v>44417</v>
      </c>
      <c r="U1617" s="247">
        <v>28000</v>
      </c>
      <c r="Z1617" s="247"/>
    </row>
    <row r="1618" spans="1:26" x14ac:dyDescent="0.3">
      <c r="A1618" s="189">
        <v>216510</v>
      </c>
      <c r="B1618" s="247" t="s">
        <v>1507</v>
      </c>
      <c r="C1618" s="247" t="s">
        <v>4009</v>
      </c>
      <c r="D1618" s="247" t="s">
        <v>4010</v>
      </c>
      <c r="E1618" s="247" t="s">
        <v>446</v>
      </c>
      <c r="F1618" s="248">
        <v>35825</v>
      </c>
      <c r="G1618" s="247" t="s">
        <v>4011</v>
      </c>
      <c r="H1618" s="247" t="s">
        <v>447</v>
      </c>
      <c r="I1618" s="247" t="s">
        <v>575</v>
      </c>
      <c r="S1618" s="247"/>
      <c r="T1618" s="249"/>
      <c r="U1618" s="247"/>
      <c r="Z1618" s="247"/>
    </row>
    <row r="1619" spans="1:26" x14ac:dyDescent="0.3">
      <c r="A1619" s="189">
        <v>216511</v>
      </c>
      <c r="B1619" s="247" t="s">
        <v>3336</v>
      </c>
      <c r="C1619" s="247" t="s">
        <v>68</v>
      </c>
      <c r="D1619" s="247" t="s">
        <v>961</v>
      </c>
      <c r="E1619" s="247" t="s">
        <v>446</v>
      </c>
      <c r="F1619" s="248">
        <v>34097</v>
      </c>
      <c r="G1619" s="247" t="s">
        <v>929</v>
      </c>
      <c r="H1619" s="247"/>
      <c r="I1619" s="247" t="s">
        <v>575</v>
      </c>
      <c r="S1619" s="247"/>
      <c r="T1619" s="249"/>
      <c r="U1619" s="247"/>
      <c r="Z1619" s="247" t="s">
        <v>1201</v>
      </c>
    </row>
    <row r="1620" spans="1:26" x14ac:dyDescent="0.3">
      <c r="A1620" s="189">
        <v>216512</v>
      </c>
      <c r="B1620" s="247" t="s">
        <v>3337</v>
      </c>
      <c r="C1620" s="247" t="s">
        <v>97</v>
      </c>
      <c r="D1620" s="247" t="s">
        <v>251</v>
      </c>
      <c r="E1620" s="247" t="s">
        <v>446</v>
      </c>
      <c r="F1620" s="248">
        <v>34836</v>
      </c>
      <c r="G1620" s="247" t="s">
        <v>3338</v>
      </c>
      <c r="H1620" s="247"/>
      <c r="I1620" s="247" t="s">
        <v>575</v>
      </c>
      <c r="S1620" s="247"/>
      <c r="T1620" s="249"/>
      <c r="U1620" s="247"/>
      <c r="Z1620" s="247" t="s">
        <v>1201</v>
      </c>
    </row>
    <row r="1621" spans="1:26" x14ac:dyDescent="0.3">
      <c r="A1621" s="189">
        <v>216513</v>
      </c>
      <c r="B1621" s="247" t="s">
        <v>4012</v>
      </c>
      <c r="C1621" s="247" t="s">
        <v>71</v>
      </c>
      <c r="D1621" s="247" t="s">
        <v>367</v>
      </c>
      <c r="E1621" s="247" t="s">
        <v>446</v>
      </c>
      <c r="F1621" s="248">
        <v>36362</v>
      </c>
      <c r="G1621" s="247" t="s">
        <v>422</v>
      </c>
      <c r="H1621" s="247" t="s">
        <v>1509</v>
      </c>
      <c r="I1621" s="247" t="s">
        <v>575</v>
      </c>
      <c r="S1621" s="247"/>
      <c r="T1621" s="249"/>
      <c r="U1621" s="247"/>
      <c r="Z1621" s="247"/>
    </row>
    <row r="1622" spans="1:26" x14ac:dyDescent="0.3">
      <c r="A1622" s="189">
        <v>216514</v>
      </c>
      <c r="B1622" s="247" t="s">
        <v>3130</v>
      </c>
      <c r="C1622" s="247" t="s">
        <v>65</v>
      </c>
      <c r="D1622" s="247" t="s">
        <v>254</v>
      </c>
      <c r="E1622" s="247" t="s">
        <v>446</v>
      </c>
      <c r="F1622" s="248">
        <v>35156</v>
      </c>
      <c r="G1622" s="247" t="s">
        <v>3131</v>
      </c>
      <c r="H1622" s="247"/>
      <c r="I1622" s="247" t="s">
        <v>575</v>
      </c>
      <c r="S1622" s="247"/>
      <c r="T1622" s="249"/>
      <c r="U1622" s="247"/>
      <c r="Z1622" s="247" t="s">
        <v>1201</v>
      </c>
    </row>
    <row r="1623" spans="1:26" x14ac:dyDescent="0.3">
      <c r="A1623" s="189">
        <v>216515</v>
      </c>
      <c r="B1623" s="247" t="s">
        <v>1510</v>
      </c>
      <c r="C1623" s="247" t="s">
        <v>71</v>
      </c>
      <c r="D1623" s="247" t="s">
        <v>4013</v>
      </c>
      <c r="E1623" s="247" t="s">
        <v>446</v>
      </c>
      <c r="F1623" s="248">
        <v>35065</v>
      </c>
      <c r="G1623" s="247" t="s">
        <v>4014</v>
      </c>
      <c r="H1623" s="247" t="s">
        <v>447</v>
      </c>
      <c r="I1623" s="247" t="s">
        <v>575</v>
      </c>
      <c r="S1623" s="247"/>
      <c r="T1623" s="249"/>
      <c r="U1623" s="247"/>
      <c r="Z1623" s="247"/>
    </row>
    <row r="1624" spans="1:26" x14ac:dyDescent="0.3">
      <c r="A1624" s="189">
        <v>216516</v>
      </c>
      <c r="B1624" s="247" t="s">
        <v>3132</v>
      </c>
      <c r="C1624" s="247" t="s">
        <v>478</v>
      </c>
      <c r="D1624" s="247" t="s">
        <v>281</v>
      </c>
      <c r="E1624" s="247" t="s">
        <v>446</v>
      </c>
      <c r="F1624" s="248">
        <v>33994</v>
      </c>
      <c r="G1624" s="247" t="s">
        <v>3133</v>
      </c>
      <c r="H1624" s="247"/>
      <c r="I1624" s="247" t="s">
        <v>575</v>
      </c>
      <c r="S1624" s="247"/>
      <c r="T1624" s="249"/>
      <c r="U1624" s="247"/>
      <c r="Z1624" s="247" t="s">
        <v>1201</v>
      </c>
    </row>
    <row r="1625" spans="1:26" x14ac:dyDescent="0.3">
      <c r="A1625" s="189">
        <v>216519</v>
      </c>
      <c r="B1625" s="247" t="s">
        <v>3339</v>
      </c>
      <c r="C1625" s="247" t="s">
        <v>97</v>
      </c>
      <c r="D1625" s="247" t="s">
        <v>660</v>
      </c>
      <c r="E1625" s="247" t="s">
        <v>445</v>
      </c>
      <c r="F1625" s="248">
        <v>33319</v>
      </c>
      <c r="G1625" s="247" t="s">
        <v>1125</v>
      </c>
      <c r="H1625" s="247"/>
      <c r="I1625" s="247" t="s">
        <v>575</v>
      </c>
      <c r="S1625" s="247"/>
      <c r="T1625" s="249"/>
      <c r="U1625" s="247"/>
      <c r="Z1625" s="247" t="s">
        <v>1201</v>
      </c>
    </row>
    <row r="1626" spans="1:26" x14ac:dyDescent="0.3">
      <c r="A1626" s="189">
        <v>216522</v>
      </c>
      <c r="B1626" s="247" t="s">
        <v>1511</v>
      </c>
      <c r="C1626" s="247" t="s">
        <v>1512</v>
      </c>
      <c r="D1626" s="247" t="s">
        <v>4015</v>
      </c>
      <c r="E1626" s="247" t="s">
        <v>446</v>
      </c>
      <c r="F1626" s="248">
        <v>36892</v>
      </c>
      <c r="G1626" s="247" t="s">
        <v>3662</v>
      </c>
      <c r="H1626" s="247" t="s">
        <v>447</v>
      </c>
      <c r="I1626" s="247" t="s">
        <v>575</v>
      </c>
      <c r="S1626" s="247"/>
      <c r="T1626" s="249"/>
      <c r="U1626" s="247"/>
      <c r="Z1626" s="247"/>
    </row>
    <row r="1627" spans="1:26" x14ac:dyDescent="0.3">
      <c r="A1627" s="189">
        <v>216523</v>
      </c>
      <c r="B1627" s="247" t="s">
        <v>3340</v>
      </c>
      <c r="C1627" s="247" t="s">
        <v>71</v>
      </c>
      <c r="D1627" s="247" t="s">
        <v>3341</v>
      </c>
      <c r="E1627" s="247" t="s">
        <v>446</v>
      </c>
      <c r="F1627" s="248">
        <v>29648</v>
      </c>
      <c r="G1627" s="247" t="s">
        <v>422</v>
      </c>
      <c r="H1627" s="247"/>
      <c r="I1627" s="247" t="s">
        <v>575</v>
      </c>
      <c r="S1627" s="247"/>
      <c r="T1627" s="249"/>
      <c r="U1627" s="247"/>
      <c r="Z1627" s="247" t="s">
        <v>1201</v>
      </c>
    </row>
    <row r="1628" spans="1:26" x14ac:dyDescent="0.3">
      <c r="A1628" s="189">
        <v>216524</v>
      </c>
      <c r="B1628" s="247" t="s">
        <v>1513</v>
      </c>
      <c r="C1628" s="247" t="s">
        <v>152</v>
      </c>
      <c r="D1628" s="247" t="s">
        <v>4016</v>
      </c>
      <c r="E1628" s="247" t="s">
        <v>446</v>
      </c>
      <c r="F1628" s="248">
        <v>31491</v>
      </c>
      <c r="G1628" s="247" t="s">
        <v>3662</v>
      </c>
      <c r="H1628" s="247" t="s">
        <v>447</v>
      </c>
      <c r="I1628" s="247" t="s">
        <v>575</v>
      </c>
      <c r="S1628" s="247"/>
      <c r="T1628" s="249"/>
      <c r="U1628" s="247"/>
      <c r="Z1628" s="247"/>
    </row>
    <row r="1629" spans="1:26" x14ac:dyDescent="0.3">
      <c r="A1629" s="189">
        <v>216526</v>
      </c>
      <c r="B1629" s="247" t="s">
        <v>3342</v>
      </c>
      <c r="C1629" s="247" t="s">
        <v>71</v>
      </c>
      <c r="D1629" s="247" t="s">
        <v>962</v>
      </c>
      <c r="E1629" s="247" t="s">
        <v>445</v>
      </c>
      <c r="F1629" s="248">
        <v>33627</v>
      </c>
      <c r="G1629" s="247" t="s">
        <v>1016</v>
      </c>
      <c r="H1629" s="247"/>
      <c r="I1629" s="247" t="s">
        <v>575</v>
      </c>
      <c r="S1629" s="247"/>
      <c r="T1629" s="249"/>
      <c r="U1629" s="247"/>
      <c r="Z1629" s="247" t="s">
        <v>1201</v>
      </c>
    </row>
    <row r="1630" spans="1:26" x14ac:dyDescent="0.3">
      <c r="A1630" s="189">
        <v>216529</v>
      </c>
      <c r="B1630" s="247" t="s">
        <v>3134</v>
      </c>
      <c r="C1630" s="247" t="s">
        <v>71</v>
      </c>
      <c r="D1630" s="247" t="s">
        <v>281</v>
      </c>
      <c r="E1630" s="247" t="s">
        <v>446</v>
      </c>
      <c r="F1630" s="248">
        <v>34947</v>
      </c>
      <c r="G1630" s="247" t="s">
        <v>1039</v>
      </c>
      <c r="H1630" s="247"/>
      <c r="I1630" s="247" t="s">
        <v>575</v>
      </c>
      <c r="S1630" s="247"/>
      <c r="T1630" s="249"/>
      <c r="U1630" s="247"/>
      <c r="Z1630" s="247" t="s">
        <v>1201</v>
      </c>
    </row>
    <row r="1631" spans="1:26" x14ac:dyDescent="0.3">
      <c r="A1631" s="189">
        <v>216530</v>
      </c>
      <c r="B1631" s="247" t="s">
        <v>1514</v>
      </c>
      <c r="C1631" s="247" t="s">
        <v>68</v>
      </c>
      <c r="D1631" s="247" t="s">
        <v>4017</v>
      </c>
      <c r="E1631" s="247" t="s">
        <v>446</v>
      </c>
      <c r="F1631" s="248">
        <v>33239</v>
      </c>
      <c r="G1631" s="247" t="s">
        <v>3781</v>
      </c>
      <c r="H1631" s="247" t="s">
        <v>447</v>
      </c>
      <c r="I1631" s="247" t="s">
        <v>575</v>
      </c>
      <c r="S1631" s="247"/>
      <c r="T1631" s="249"/>
      <c r="U1631" s="247"/>
      <c r="Z1631" s="247"/>
    </row>
    <row r="1632" spans="1:26" x14ac:dyDescent="0.3">
      <c r="A1632" s="189">
        <v>216533</v>
      </c>
      <c r="B1632" s="247" t="s">
        <v>1515</v>
      </c>
      <c r="C1632" s="247" t="s">
        <v>82</v>
      </c>
      <c r="D1632" s="247" t="s">
        <v>4018</v>
      </c>
      <c r="E1632" s="247" t="s">
        <v>446</v>
      </c>
      <c r="F1632" s="248">
        <v>36404</v>
      </c>
      <c r="G1632" s="247" t="s">
        <v>3667</v>
      </c>
      <c r="H1632" s="247" t="s">
        <v>447</v>
      </c>
      <c r="I1632" s="247" t="s">
        <v>575</v>
      </c>
      <c r="S1632" s="247"/>
      <c r="T1632" s="249"/>
      <c r="U1632" s="247"/>
      <c r="Z1632" s="247"/>
    </row>
    <row r="1633" spans="1:26" x14ac:dyDescent="0.3">
      <c r="A1633" s="189">
        <v>216534</v>
      </c>
      <c r="B1633" s="247" t="s">
        <v>1516</v>
      </c>
      <c r="C1633" s="247" t="s">
        <v>1517</v>
      </c>
      <c r="D1633" s="247" t="s">
        <v>4019</v>
      </c>
      <c r="E1633" s="247" t="s">
        <v>446</v>
      </c>
      <c r="F1633" s="248">
        <v>36535</v>
      </c>
      <c r="G1633" s="247" t="s">
        <v>3662</v>
      </c>
      <c r="H1633" s="247" t="s">
        <v>447</v>
      </c>
      <c r="I1633" s="247" t="s">
        <v>575</v>
      </c>
      <c r="S1633" s="247"/>
      <c r="T1633" s="249"/>
      <c r="U1633" s="247"/>
      <c r="Z1633" s="247"/>
    </row>
    <row r="1634" spans="1:26" x14ac:dyDescent="0.3">
      <c r="A1634" s="189">
        <v>216536</v>
      </c>
      <c r="B1634" s="247" t="s">
        <v>3135</v>
      </c>
      <c r="C1634" s="247" t="s">
        <v>201</v>
      </c>
      <c r="D1634" s="247" t="s">
        <v>523</v>
      </c>
      <c r="E1634" s="247" t="s">
        <v>446</v>
      </c>
      <c r="F1634" s="248">
        <v>34059</v>
      </c>
      <c r="G1634" s="247" t="s">
        <v>439</v>
      </c>
      <c r="H1634" s="247"/>
      <c r="I1634" s="247" t="s">
        <v>575</v>
      </c>
      <c r="S1634" s="247"/>
      <c r="T1634" s="249"/>
      <c r="U1634" s="247"/>
      <c r="Z1634" s="247" t="s">
        <v>1201</v>
      </c>
    </row>
    <row r="1635" spans="1:26" x14ac:dyDescent="0.3">
      <c r="A1635" s="189">
        <v>216537</v>
      </c>
      <c r="B1635" s="247" t="s">
        <v>1518</v>
      </c>
      <c r="C1635" s="247" t="s">
        <v>1519</v>
      </c>
      <c r="D1635" s="247" t="s">
        <v>4020</v>
      </c>
      <c r="E1635" s="247" t="s">
        <v>446</v>
      </c>
      <c r="F1635" s="248">
        <v>36171</v>
      </c>
      <c r="G1635" s="247" t="s">
        <v>3778</v>
      </c>
      <c r="H1635" s="247" t="s">
        <v>447</v>
      </c>
      <c r="I1635" s="247" t="s">
        <v>575</v>
      </c>
      <c r="S1635" s="247"/>
      <c r="T1635" s="249"/>
      <c r="U1635" s="247"/>
      <c r="Z1635" s="247"/>
    </row>
    <row r="1636" spans="1:26" x14ac:dyDescent="0.3">
      <c r="A1636" s="189">
        <v>216538</v>
      </c>
      <c r="B1636" s="247" t="s">
        <v>1227</v>
      </c>
      <c r="C1636" s="247" t="s">
        <v>565</v>
      </c>
      <c r="D1636" s="247" t="s">
        <v>690</v>
      </c>
      <c r="E1636" s="247" t="s">
        <v>446</v>
      </c>
      <c r="F1636" s="248">
        <v>35065</v>
      </c>
      <c r="G1636" s="247" t="s">
        <v>1228</v>
      </c>
      <c r="H1636" s="247"/>
      <c r="I1636" s="247" t="s">
        <v>575</v>
      </c>
      <c r="S1636" s="247">
        <v>827</v>
      </c>
      <c r="T1636" s="249">
        <v>44420</v>
      </c>
      <c r="U1636" s="247">
        <v>10000</v>
      </c>
      <c r="Z1636" s="247"/>
    </row>
    <row r="1637" spans="1:26" x14ac:dyDescent="0.3">
      <c r="A1637" s="189">
        <v>216539</v>
      </c>
      <c r="B1637" s="247" t="s">
        <v>1520</v>
      </c>
      <c r="C1637" s="247" t="s">
        <v>766</v>
      </c>
      <c r="D1637" s="247" t="s">
        <v>4021</v>
      </c>
      <c r="E1637" s="247" t="s">
        <v>446</v>
      </c>
      <c r="F1637" s="248">
        <v>36647</v>
      </c>
      <c r="G1637" s="247" t="s">
        <v>3723</v>
      </c>
      <c r="H1637" s="247" t="s">
        <v>447</v>
      </c>
      <c r="I1637" s="247" t="s">
        <v>575</v>
      </c>
      <c r="S1637" s="247"/>
      <c r="T1637" s="249"/>
      <c r="U1637" s="247"/>
      <c r="Z1637" s="247"/>
    </row>
    <row r="1638" spans="1:26" x14ac:dyDescent="0.3">
      <c r="A1638" s="189">
        <v>216540</v>
      </c>
      <c r="B1638" s="247" t="s">
        <v>3173</v>
      </c>
      <c r="C1638" s="247" t="s">
        <v>71</v>
      </c>
      <c r="D1638" s="247" t="s">
        <v>523</v>
      </c>
      <c r="E1638" s="247" t="s">
        <v>445</v>
      </c>
      <c r="F1638" s="248">
        <v>36739</v>
      </c>
      <c r="G1638" s="247" t="s">
        <v>1100</v>
      </c>
      <c r="H1638" s="247"/>
      <c r="I1638" s="247" t="s">
        <v>575</v>
      </c>
      <c r="S1638" s="247"/>
      <c r="T1638" s="249"/>
      <c r="U1638" s="247"/>
      <c r="Z1638" s="247" t="s">
        <v>1201</v>
      </c>
    </row>
    <row r="1639" spans="1:26" x14ac:dyDescent="0.3">
      <c r="A1639" s="189">
        <v>216541</v>
      </c>
      <c r="B1639" s="247" t="s">
        <v>3136</v>
      </c>
      <c r="C1639" s="247" t="s">
        <v>71</v>
      </c>
      <c r="D1639" s="247" t="s">
        <v>316</v>
      </c>
      <c r="E1639" s="247" t="s">
        <v>445</v>
      </c>
      <c r="F1639" s="248">
        <v>34096</v>
      </c>
      <c r="G1639" s="247" t="s">
        <v>994</v>
      </c>
      <c r="H1639" s="247"/>
      <c r="I1639" s="247" t="s">
        <v>575</v>
      </c>
      <c r="S1639" s="247"/>
      <c r="T1639" s="249"/>
      <c r="U1639" s="247"/>
      <c r="Z1639" s="247" t="s">
        <v>1201</v>
      </c>
    </row>
    <row r="1640" spans="1:26" x14ac:dyDescent="0.3">
      <c r="A1640" s="189">
        <v>216542</v>
      </c>
      <c r="B1640" s="247" t="s">
        <v>1521</v>
      </c>
      <c r="C1640" s="247" t="s">
        <v>76</v>
      </c>
      <c r="D1640" s="247" t="s">
        <v>4022</v>
      </c>
      <c r="E1640" s="247" t="s">
        <v>446</v>
      </c>
      <c r="F1640" s="248">
        <v>36268</v>
      </c>
      <c r="G1640" s="247" t="s">
        <v>3662</v>
      </c>
      <c r="H1640" s="247" t="s">
        <v>447</v>
      </c>
      <c r="I1640" s="247" t="s">
        <v>575</v>
      </c>
      <c r="S1640" s="247"/>
      <c r="T1640" s="249"/>
      <c r="U1640" s="247"/>
      <c r="Z1640" s="247"/>
    </row>
    <row r="1641" spans="1:26" x14ac:dyDescent="0.3">
      <c r="A1641" s="189">
        <v>216543</v>
      </c>
      <c r="B1641" s="247" t="s">
        <v>3343</v>
      </c>
      <c r="C1641" s="247" t="s">
        <v>838</v>
      </c>
      <c r="D1641" s="247" t="s">
        <v>277</v>
      </c>
      <c r="E1641" s="247" t="s">
        <v>446</v>
      </c>
      <c r="F1641" s="248">
        <v>34714</v>
      </c>
      <c r="G1641" s="247" t="s">
        <v>1464</v>
      </c>
      <c r="H1641" s="247"/>
      <c r="I1641" s="247" t="s">
        <v>575</v>
      </c>
      <c r="S1641" s="247"/>
      <c r="T1641" s="249"/>
      <c r="U1641" s="247"/>
      <c r="Z1641" s="247" t="s">
        <v>1201</v>
      </c>
    </row>
    <row r="1642" spans="1:26" x14ac:dyDescent="0.3">
      <c r="A1642" s="189">
        <v>216544</v>
      </c>
      <c r="B1642" s="247" t="s">
        <v>1522</v>
      </c>
      <c r="C1642" s="247" t="s">
        <v>963</v>
      </c>
      <c r="D1642" s="247" t="s">
        <v>283</v>
      </c>
      <c r="E1642" s="247" t="s">
        <v>446</v>
      </c>
      <c r="F1642" s="248">
        <v>34455</v>
      </c>
      <c r="G1642" s="247" t="s">
        <v>432</v>
      </c>
      <c r="H1642" s="247"/>
      <c r="I1642" s="247" t="s">
        <v>575</v>
      </c>
      <c r="S1642" s="247"/>
      <c r="T1642" s="249"/>
      <c r="U1642" s="247"/>
      <c r="Z1642" s="247"/>
    </row>
    <row r="1643" spans="1:26" x14ac:dyDescent="0.3">
      <c r="A1643" s="189">
        <v>216545</v>
      </c>
      <c r="B1643" s="247" t="s">
        <v>1523</v>
      </c>
      <c r="C1643" s="247" t="s">
        <v>75</v>
      </c>
      <c r="D1643" s="247" t="s">
        <v>4023</v>
      </c>
      <c r="E1643" s="247" t="s">
        <v>446</v>
      </c>
      <c r="F1643" s="248">
        <v>33970</v>
      </c>
      <c r="G1643" s="247" t="s">
        <v>3723</v>
      </c>
      <c r="H1643" s="247" t="s">
        <v>447</v>
      </c>
      <c r="I1643" s="247" t="s">
        <v>575</v>
      </c>
      <c r="S1643" s="247"/>
      <c r="T1643" s="249"/>
      <c r="U1643" s="247"/>
      <c r="Z1643" s="247"/>
    </row>
    <row r="1644" spans="1:26" x14ac:dyDescent="0.3">
      <c r="A1644" s="189">
        <v>216547</v>
      </c>
      <c r="B1644" s="247" t="s">
        <v>3344</v>
      </c>
      <c r="C1644" s="247" t="s">
        <v>568</v>
      </c>
      <c r="D1644" s="247" t="s">
        <v>252</v>
      </c>
      <c r="E1644" s="247" t="s">
        <v>446</v>
      </c>
      <c r="F1644" s="248">
        <v>33660</v>
      </c>
      <c r="G1644" s="247" t="s">
        <v>422</v>
      </c>
      <c r="H1644" s="247"/>
      <c r="I1644" s="247" t="s">
        <v>575</v>
      </c>
      <c r="S1644" s="247"/>
      <c r="T1644" s="249"/>
      <c r="U1644" s="247"/>
      <c r="Z1644" s="247" t="s">
        <v>1201</v>
      </c>
    </row>
    <row r="1645" spans="1:26" x14ac:dyDescent="0.3">
      <c r="A1645" s="189">
        <v>216548</v>
      </c>
      <c r="B1645" s="247" t="s">
        <v>3137</v>
      </c>
      <c r="C1645" s="247" t="s">
        <v>3138</v>
      </c>
      <c r="D1645" s="247" t="s">
        <v>713</v>
      </c>
      <c r="E1645" s="247" t="s">
        <v>446</v>
      </c>
      <c r="F1645" s="248">
        <v>36528</v>
      </c>
      <c r="G1645" s="247" t="s">
        <v>989</v>
      </c>
      <c r="H1645" s="247"/>
      <c r="I1645" s="247" t="s">
        <v>575</v>
      </c>
      <c r="S1645" s="247"/>
      <c r="T1645" s="249"/>
      <c r="U1645" s="247"/>
      <c r="Z1645" s="247" t="s">
        <v>1201</v>
      </c>
    </row>
    <row r="1646" spans="1:26" x14ac:dyDescent="0.3">
      <c r="A1646" s="189">
        <v>216550</v>
      </c>
      <c r="B1646" s="247" t="s">
        <v>1524</v>
      </c>
      <c r="C1646" s="247" t="s">
        <v>4024</v>
      </c>
      <c r="D1646" s="247" t="s">
        <v>4025</v>
      </c>
      <c r="E1646" s="247" t="s">
        <v>446</v>
      </c>
      <c r="F1646" s="248">
        <v>35628</v>
      </c>
      <c r="G1646" s="247" t="s">
        <v>4026</v>
      </c>
      <c r="H1646" s="247" t="s">
        <v>447</v>
      </c>
      <c r="I1646" s="247" t="s">
        <v>575</v>
      </c>
      <c r="S1646" s="247"/>
      <c r="T1646" s="249"/>
      <c r="U1646" s="247"/>
      <c r="Z1646" s="247"/>
    </row>
    <row r="1647" spans="1:26" x14ac:dyDescent="0.3">
      <c r="A1647" s="189">
        <v>216551</v>
      </c>
      <c r="B1647" s="247" t="s">
        <v>1525</v>
      </c>
      <c r="C1647" s="247" t="s">
        <v>119</v>
      </c>
      <c r="D1647" s="247" t="s">
        <v>4027</v>
      </c>
      <c r="E1647" s="247" t="s">
        <v>446</v>
      </c>
      <c r="F1647" s="248">
        <v>34465</v>
      </c>
      <c r="G1647" s="247" t="s">
        <v>3662</v>
      </c>
      <c r="H1647" s="247" t="s">
        <v>447</v>
      </c>
      <c r="I1647" s="247" t="s">
        <v>575</v>
      </c>
      <c r="S1647" s="247"/>
      <c r="T1647" s="249"/>
      <c r="U1647" s="247"/>
      <c r="Z1647" s="247"/>
    </row>
    <row r="1648" spans="1:26" x14ac:dyDescent="0.3">
      <c r="A1648" s="189">
        <v>216552</v>
      </c>
      <c r="B1648" s="247" t="s">
        <v>3139</v>
      </c>
      <c r="C1648" s="247" t="s">
        <v>113</v>
      </c>
      <c r="D1648" s="247" t="s">
        <v>739</v>
      </c>
      <c r="E1648" s="247" t="s">
        <v>446</v>
      </c>
      <c r="F1648" s="248">
        <v>35999</v>
      </c>
      <c r="G1648" s="247" t="s">
        <v>994</v>
      </c>
      <c r="H1648" s="247"/>
      <c r="I1648" s="247" t="s">
        <v>575</v>
      </c>
      <c r="S1648" s="247"/>
      <c r="T1648" s="249"/>
      <c r="U1648" s="247"/>
      <c r="Z1648" s="247" t="s">
        <v>1201</v>
      </c>
    </row>
    <row r="1649" spans="1:26" x14ac:dyDescent="0.3">
      <c r="A1649" s="189">
        <v>216553</v>
      </c>
      <c r="B1649" s="247" t="s">
        <v>3345</v>
      </c>
      <c r="C1649" s="247" t="s">
        <v>82</v>
      </c>
      <c r="D1649" s="247" t="s">
        <v>3346</v>
      </c>
      <c r="E1649" s="247" t="s">
        <v>445</v>
      </c>
      <c r="F1649" s="248">
        <v>34216</v>
      </c>
      <c r="G1649" s="247" t="s">
        <v>985</v>
      </c>
      <c r="H1649" s="247"/>
      <c r="I1649" s="247" t="s">
        <v>575</v>
      </c>
      <c r="S1649" s="247"/>
      <c r="T1649" s="249"/>
      <c r="U1649" s="247"/>
      <c r="Z1649" s="247" t="s">
        <v>1201</v>
      </c>
    </row>
    <row r="1650" spans="1:26" x14ac:dyDescent="0.3">
      <c r="A1650" s="189">
        <v>216554</v>
      </c>
      <c r="B1650" s="247" t="s">
        <v>1526</v>
      </c>
      <c r="C1650" s="247" t="s">
        <v>1527</v>
      </c>
      <c r="D1650" s="247" t="s">
        <v>4028</v>
      </c>
      <c r="E1650" s="247" t="s">
        <v>446</v>
      </c>
      <c r="F1650" s="248">
        <v>35796</v>
      </c>
      <c r="G1650" s="247" t="s">
        <v>3856</v>
      </c>
      <c r="H1650" s="247" t="s">
        <v>447</v>
      </c>
      <c r="I1650" s="247" t="s">
        <v>575</v>
      </c>
      <c r="S1650" s="247"/>
      <c r="T1650" s="249"/>
      <c r="U1650" s="247"/>
      <c r="Z1650" s="247"/>
    </row>
    <row r="1651" spans="1:26" x14ac:dyDescent="0.3">
      <c r="A1651" s="189">
        <v>216555</v>
      </c>
      <c r="B1651" s="247" t="s">
        <v>3347</v>
      </c>
      <c r="C1651" s="247" t="s">
        <v>103</v>
      </c>
      <c r="D1651" s="247" t="s">
        <v>3348</v>
      </c>
      <c r="E1651" s="247" t="s">
        <v>445</v>
      </c>
      <c r="F1651" s="248">
        <v>36438</v>
      </c>
      <c r="G1651" s="247" t="s">
        <v>1504</v>
      </c>
      <c r="H1651" s="247"/>
      <c r="I1651" s="247" t="s">
        <v>575</v>
      </c>
      <c r="S1651" s="247"/>
      <c r="T1651" s="249"/>
      <c r="U1651" s="247"/>
      <c r="Z1651" s="247" t="s">
        <v>1201</v>
      </c>
    </row>
    <row r="1652" spans="1:26" x14ac:dyDescent="0.3">
      <c r="A1652" s="189">
        <v>216556</v>
      </c>
      <c r="B1652" s="247" t="s">
        <v>3349</v>
      </c>
      <c r="C1652" s="247" t="s">
        <v>101</v>
      </c>
      <c r="D1652" s="247" t="s">
        <v>355</v>
      </c>
      <c r="E1652" s="247" t="s">
        <v>445</v>
      </c>
      <c r="F1652" s="248">
        <v>34984</v>
      </c>
      <c r="G1652" s="247" t="s">
        <v>422</v>
      </c>
      <c r="H1652" s="247"/>
      <c r="I1652" s="247" t="s">
        <v>575</v>
      </c>
      <c r="S1652" s="247"/>
      <c r="T1652" s="249"/>
      <c r="U1652" s="247"/>
      <c r="Z1652" s="247" t="s">
        <v>1201</v>
      </c>
    </row>
    <row r="1653" spans="1:26" x14ac:dyDescent="0.3">
      <c r="A1653" s="189">
        <v>216558</v>
      </c>
      <c r="B1653" s="247" t="s">
        <v>3140</v>
      </c>
      <c r="C1653" s="247" t="s">
        <v>1236</v>
      </c>
      <c r="D1653" s="247" t="s">
        <v>341</v>
      </c>
      <c r="E1653" s="247" t="s">
        <v>446</v>
      </c>
      <c r="F1653" s="248">
        <v>33434</v>
      </c>
      <c r="G1653" s="247" t="s">
        <v>2256</v>
      </c>
      <c r="H1653" s="247"/>
      <c r="I1653" s="247" t="s">
        <v>575</v>
      </c>
      <c r="S1653" s="247"/>
      <c r="T1653" s="249"/>
      <c r="U1653" s="247"/>
      <c r="Z1653" s="247" t="s">
        <v>1201</v>
      </c>
    </row>
    <row r="1654" spans="1:26" x14ac:dyDescent="0.3">
      <c r="A1654" s="189">
        <v>216559</v>
      </c>
      <c r="B1654" s="247" t="s">
        <v>3174</v>
      </c>
      <c r="C1654" s="247" t="s">
        <v>111</v>
      </c>
      <c r="D1654" s="247" t="s">
        <v>323</v>
      </c>
      <c r="E1654" s="247" t="s">
        <v>446</v>
      </c>
      <c r="F1654" s="248">
        <v>36231</v>
      </c>
      <c r="G1654" s="247" t="s">
        <v>972</v>
      </c>
      <c r="H1654" s="247"/>
      <c r="I1654" s="247" t="s">
        <v>575</v>
      </c>
      <c r="S1654" s="247"/>
      <c r="T1654" s="249"/>
      <c r="U1654" s="247"/>
      <c r="Z1654" s="247" t="s">
        <v>1201</v>
      </c>
    </row>
    <row r="1655" spans="1:26" x14ac:dyDescent="0.3">
      <c r="A1655" s="189">
        <v>216562</v>
      </c>
      <c r="B1655" s="247" t="s">
        <v>1528</v>
      </c>
      <c r="C1655" s="247" t="s">
        <v>71</v>
      </c>
      <c r="D1655" s="247" t="s">
        <v>4029</v>
      </c>
      <c r="E1655" s="247" t="s">
        <v>446</v>
      </c>
      <c r="F1655" s="248">
        <v>36711</v>
      </c>
      <c r="G1655" s="247" t="s">
        <v>4030</v>
      </c>
      <c r="H1655" s="247" t="s">
        <v>447</v>
      </c>
      <c r="I1655" s="247" t="s">
        <v>575</v>
      </c>
      <c r="S1655" s="247"/>
      <c r="T1655" s="249"/>
      <c r="U1655" s="247"/>
      <c r="Z1655" s="247"/>
    </row>
    <row r="1656" spans="1:26" x14ac:dyDescent="0.3">
      <c r="A1656" s="189">
        <v>216563</v>
      </c>
      <c r="B1656" s="247" t="s">
        <v>3350</v>
      </c>
      <c r="C1656" s="247" t="s">
        <v>118</v>
      </c>
      <c r="D1656" s="247" t="s">
        <v>3351</v>
      </c>
      <c r="E1656" s="247" t="s">
        <v>446</v>
      </c>
      <c r="F1656" s="248">
        <v>36180</v>
      </c>
      <c r="G1656" s="247" t="s">
        <v>3352</v>
      </c>
      <c r="H1656" s="247"/>
      <c r="I1656" s="247" t="s">
        <v>575</v>
      </c>
      <c r="S1656" s="247"/>
      <c r="T1656" s="249"/>
      <c r="U1656" s="247"/>
      <c r="Z1656" s="247" t="s">
        <v>1201</v>
      </c>
    </row>
    <row r="1657" spans="1:26" x14ac:dyDescent="0.3">
      <c r="A1657" s="189">
        <v>216565</v>
      </c>
      <c r="B1657" s="247" t="s">
        <v>1529</v>
      </c>
      <c r="C1657" s="247" t="s">
        <v>691</v>
      </c>
      <c r="D1657" s="247" t="s">
        <v>4031</v>
      </c>
      <c r="E1657" s="247" t="s">
        <v>446</v>
      </c>
      <c r="F1657" s="248">
        <v>34468</v>
      </c>
      <c r="G1657" s="247" t="s">
        <v>1531</v>
      </c>
      <c r="H1657" s="247" t="s">
        <v>447</v>
      </c>
      <c r="I1657" s="247" t="s">
        <v>575</v>
      </c>
      <c r="S1657" s="247"/>
      <c r="T1657" s="249"/>
      <c r="U1657" s="247"/>
      <c r="Z1657" s="247"/>
    </row>
    <row r="1658" spans="1:26" x14ac:dyDescent="0.3">
      <c r="A1658" s="189">
        <v>216567</v>
      </c>
      <c r="B1658" s="247" t="s">
        <v>1262</v>
      </c>
      <c r="C1658" s="247" t="s">
        <v>641</v>
      </c>
      <c r="D1658" s="247" t="s">
        <v>271</v>
      </c>
      <c r="E1658" s="247" t="s">
        <v>446</v>
      </c>
      <c r="F1658" s="248">
        <v>35947</v>
      </c>
      <c r="G1658" s="247" t="s">
        <v>1040</v>
      </c>
      <c r="H1658" s="247"/>
      <c r="I1658" s="247" t="s">
        <v>575</v>
      </c>
      <c r="S1658" s="247"/>
      <c r="T1658" s="249"/>
      <c r="U1658" s="247"/>
      <c r="Z1658" s="247" t="s">
        <v>1201</v>
      </c>
    </row>
    <row r="1659" spans="1:26" x14ac:dyDescent="0.3">
      <c r="A1659" s="189">
        <v>216568</v>
      </c>
      <c r="B1659" s="247" t="s">
        <v>3175</v>
      </c>
      <c r="C1659" s="247" t="s">
        <v>65</v>
      </c>
      <c r="D1659" s="247" t="s">
        <v>314</v>
      </c>
      <c r="E1659" s="247" t="s">
        <v>446</v>
      </c>
      <c r="F1659" s="248">
        <v>34700</v>
      </c>
      <c r="G1659" s="247" t="s">
        <v>971</v>
      </c>
      <c r="H1659" s="247"/>
      <c r="I1659" s="247" t="s">
        <v>575</v>
      </c>
      <c r="S1659" s="247"/>
      <c r="T1659" s="249"/>
      <c r="U1659" s="247"/>
      <c r="Z1659" s="247" t="s">
        <v>1201</v>
      </c>
    </row>
    <row r="1660" spans="1:26" x14ac:dyDescent="0.3">
      <c r="A1660" s="189">
        <v>216569</v>
      </c>
      <c r="B1660" s="247" t="s">
        <v>3141</v>
      </c>
      <c r="C1660" s="247" t="s">
        <v>112</v>
      </c>
      <c r="D1660" s="247" t="s">
        <v>3142</v>
      </c>
      <c r="E1660" s="247" t="s">
        <v>446</v>
      </c>
      <c r="F1660" s="248">
        <v>34451</v>
      </c>
      <c r="G1660" s="247" t="s">
        <v>972</v>
      </c>
      <c r="H1660" s="247"/>
      <c r="I1660" s="247" t="s">
        <v>575</v>
      </c>
      <c r="S1660" s="247"/>
      <c r="T1660" s="249"/>
      <c r="U1660" s="247"/>
      <c r="Z1660" s="247" t="s">
        <v>1201</v>
      </c>
    </row>
    <row r="1661" spans="1:26" x14ac:dyDescent="0.3">
      <c r="A1661" s="189">
        <v>216570</v>
      </c>
      <c r="B1661" s="247" t="s">
        <v>3143</v>
      </c>
      <c r="C1661" s="247" t="s">
        <v>964</v>
      </c>
      <c r="D1661" s="247" t="s">
        <v>965</v>
      </c>
      <c r="E1661" s="247" t="s">
        <v>446</v>
      </c>
      <c r="F1661" s="248">
        <v>34708</v>
      </c>
      <c r="G1661" s="247" t="s">
        <v>422</v>
      </c>
      <c r="H1661" s="247"/>
      <c r="I1661" s="247" t="s">
        <v>575</v>
      </c>
      <c r="S1661" s="247"/>
      <c r="T1661" s="249"/>
      <c r="U1661" s="247"/>
      <c r="Z1661" s="247" t="s">
        <v>1201</v>
      </c>
    </row>
    <row r="1662" spans="1:26" x14ac:dyDescent="0.3">
      <c r="A1662" s="189">
        <v>216571</v>
      </c>
      <c r="B1662" s="247" t="s">
        <v>3353</v>
      </c>
      <c r="C1662" s="247" t="s">
        <v>96</v>
      </c>
      <c r="D1662" s="247" t="s">
        <v>1832</v>
      </c>
      <c r="E1662" s="247" t="s">
        <v>446</v>
      </c>
      <c r="F1662" s="248">
        <v>34561</v>
      </c>
      <c r="G1662" s="247" t="s">
        <v>992</v>
      </c>
      <c r="H1662" s="247"/>
      <c r="I1662" s="247" t="s">
        <v>575</v>
      </c>
      <c r="S1662" s="247"/>
      <c r="T1662" s="249"/>
      <c r="U1662" s="247"/>
      <c r="Z1662" s="247" t="s">
        <v>1201</v>
      </c>
    </row>
    <row r="1663" spans="1:26" x14ac:dyDescent="0.3">
      <c r="A1663" s="189">
        <v>216572</v>
      </c>
      <c r="B1663" s="247" t="s">
        <v>1532</v>
      </c>
      <c r="C1663" s="247" t="s">
        <v>180</v>
      </c>
      <c r="D1663" s="247" t="s">
        <v>4032</v>
      </c>
      <c r="E1663" s="247" t="s">
        <v>446</v>
      </c>
      <c r="F1663" s="248">
        <v>35065</v>
      </c>
      <c r="G1663" s="247" t="s">
        <v>3778</v>
      </c>
      <c r="H1663" s="247" t="s">
        <v>447</v>
      </c>
      <c r="I1663" s="247" t="s">
        <v>575</v>
      </c>
      <c r="S1663" s="247"/>
      <c r="T1663" s="249"/>
      <c r="U1663" s="247"/>
      <c r="Z1663" s="247"/>
    </row>
    <row r="1664" spans="1:26" x14ac:dyDescent="0.3">
      <c r="A1664" s="189">
        <v>216573</v>
      </c>
      <c r="B1664" s="247" t="s">
        <v>1533</v>
      </c>
      <c r="C1664" s="247" t="s">
        <v>77</v>
      </c>
      <c r="D1664" s="247" t="s">
        <v>4033</v>
      </c>
      <c r="E1664" s="247" t="s">
        <v>446</v>
      </c>
      <c r="F1664" s="248">
        <v>36903</v>
      </c>
      <c r="G1664" s="247" t="s">
        <v>3723</v>
      </c>
      <c r="H1664" s="247" t="s">
        <v>447</v>
      </c>
      <c r="I1664" s="247" t="s">
        <v>575</v>
      </c>
      <c r="S1664" s="247"/>
      <c r="T1664" s="249"/>
      <c r="U1664" s="247"/>
      <c r="Z1664" s="247"/>
    </row>
    <row r="1665" spans="1:26" x14ac:dyDescent="0.3">
      <c r="A1665" s="189">
        <v>216575</v>
      </c>
      <c r="B1665" s="247" t="s">
        <v>3144</v>
      </c>
      <c r="C1665" s="247" t="s">
        <v>82</v>
      </c>
      <c r="D1665" s="247" t="s">
        <v>529</v>
      </c>
      <c r="E1665" s="247" t="s">
        <v>446</v>
      </c>
      <c r="F1665" s="248">
        <v>35295</v>
      </c>
      <c r="G1665" s="247" t="s">
        <v>1113</v>
      </c>
      <c r="H1665" s="247"/>
      <c r="I1665" s="247" t="s">
        <v>575</v>
      </c>
      <c r="S1665" s="247"/>
      <c r="T1665" s="249"/>
      <c r="U1665" s="247"/>
      <c r="Z1665" s="247" t="s">
        <v>1201</v>
      </c>
    </row>
    <row r="1666" spans="1:26" x14ac:dyDescent="0.3">
      <c r="A1666" s="189">
        <v>216576</v>
      </c>
      <c r="B1666" s="247" t="s">
        <v>1229</v>
      </c>
      <c r="C1666" s="247" t="s">
        <v>118</v>
      </c>
      <c r="D1666" s="247" t="s">
        <v>4034</v>
      </c>
      <c r="E1666" s="247" t="s">
        <v>446</v>
      </c>
      <c r="F1666" s="248">
        <v>35529</v>
      </c>
      <c r="G1666" s="247" t="s">
        <v>3662</v>
      </c>
      <c r="H1666" s="247" t="s">
        <v>447</v>
      </c>
      <c r="I1666" s="247" t="s">
        <v>575</v>
      </c>
      <c r="S1666" s="247">
        <v>828</v>
      </c>
      <c r="T1666" s="249">
        <v>44420</v>
      </c>
      <c r="U1666" s="247">
        <v>10000</v>
      </c>
      <c r="Z1666" s="247"/>
    </row>
    <row r="1667" spans="1:26" x14ac:dyDescent="0.3">
      <c r="A1667" s="189">
        <v>216577</v>
      </c>
      <c r="B1667" s="247" t="s">
        <v>1534</v>
      </c>
      <c r="C1667" s="247" t="s">
        <v>1535</v>
      </c>
      <c r="D1667" s="247" t="s">
        <v>4035</v>
      </c>
      <c r="E1667" s="247" t="s">
        <v>446</v>
      </c>
      <c r="F1667" s="248">
        <v>36127</v>
      </c>
      <c r="G1667" s="247" t="s">
        <v>3813</v>
      </c>
      <c r="H1667" s="247" t="s">
        <v>447</v>
      </c>
      <c r="I1667" s="247" t="s">
        <v>575</v>
      </c>
      <c r="S1667" s="247"/>
      <c r="T1667" s="249"/>
      <c r="U1667" s="247"/>
      <c r="Z1667" s="247"/>
    </row>
    <row r="1668" spans="1:26" x14ac:dyDescent="0.3">
      <c r="A1668" s="189">
        <v>216578</v>
      </c>
      <c r="B1668" s="247" t="s">
        <v>3185</v>
      </c>
      <c r="C1668" s="247" t="s">
        <v>131</v>
      </c>
      <c r="D1668" s="247" t="s">
        <v>581</v>
      </c>
      <c r="E1668" s="247" t="s">
        <v>445</v>
      </c>
      <c r="F1668" s="248">
        <v>34335</v>
      </c>
      <c r="G1668" s="247" t="s">
        <v>422</v>
      </c>
      <c r="H1668" s="247"/>
      <c r="I1668" s="247" t="s">
        <v>575</v>
      </c>
      <c r="S1668" s="247"/>
      <c r="T1668" s="249"/>
      <c r="U1668" s="247"/>
      <c r="Z1668" s="247" t="s">
        <v>1201</v>
      </c>
    </row>
    <row r="1669" spans="1:26" x14ac:dyDescent="0.3">
      <c r="A1669" s="189">
        <v>216579</v>
      </c>
      <c r="B1669" s="247" t="s">
        <v>1536</v>
      </c>
      <c r="C1669" s="247" t="s">
        <v>184</v>
      </c>
      <c r="D1669" s="247" t="s">
        <v>4036</v>
      </c>
      <c r="E1669" s="247" t="s">
        <v>445</v>
      </c>
      <c r="F1669" s="248">
        <v>32817</v>
      </c>
      <c r="G1669" s="247" t="s">
        <v>4037</v>
      </c>
      <c r="H1669" s="247" t="s">
        <v>447</v>
      </c>
      <c r="I1669" s="247" t="s">
        <v>575</v>
      </c>
      <c r="S1669" s="247"/>
      <c r="T1669" s="249"/>
      <c r="U1669" s="247"/>
      <c r="Z1669" s="247"/>
    </row>
    <row r="1670" spans="1:26" x14ac:dyDescent="0.3">
      <c r="A1670" s="189">
        <v>216582</v>
      </c>
      <c r="B1670" s="247" t="s">
        <v>3145</v>
      </c>
      <c r="C1670" s="247" t="s">
        <v>179</v>
      </c>
      <c r="D1670" s="247" t="s">
        <v>269</v>
      </c>
      <c r="E1670" s="247" t="s">
        <v>445</v>
      </c>
      <c r="F1670" s="248">
        <v>34608</v>
      </c>
      <c r="G1670" s="247" t="s">
        <v>439</v>
      </c>
      <c r="H1670" s="247"/>
      <c r="I1670" s="247" t="s">
        <v>575</v>
      </c>
      <c r="S1670" s="247"/>
      <c r="T1670" s="249"/>
      <c r="U1670" s="247"/>
      <c r="Z1670" s="247" t="s">
        <v>1201</v>
      </c>
    </row>
    <row r="1671" spans="1:26" x14ac:dyDescent="0.3">
      <c r="A1671" s="189">
        <v>216583</v>
      </c>
      <c r="B1671" s="247" t="s">
        <v>1537</v>
      </c>
      <c r="C1671" s="247" t="s">
        <v>121</v>
      </c>
      <c r="D1671" s="247" t="s">
        <v>4038</v>
      </c>
      <c r="E1671" s="247" t="s">
        <v>446</v>
      </c>
      <c r="F1671" s="248">
        <v>33353</v>
      </c>
      <c r="G1671" s="247" t="s">
        <v>4039</v>
      </c>
      <c r="H1671" s="247" t="s">
        <v>447</v>
      </c>
      <c r="I1671" s="247" t="s">
        <v>575</v>
      </c>
      <c r="S1671" s="247"/>
      <c r="T1671" s="249"/>
      <c r="U1671" s="247"/>
      <c r="Z1671" s="247"/>
    </row>
    <row r="1672" spans="1:26" x14ac:dyDescent="0.3">
      <c r="A1672" s="189">
        <v>216584</v>
      </c>
      <c r="B1672" s="247" t="s">
        <v>3354</v>
      </c>
      <c r="C1672" s="247" t="s">
        <v>154</v>
      </c>
      <c r="D1672" s="247" t="s">
        <v>288</v>
      </c>
      <c r="E1672" s="247" t="s">
        <v>446</v>
      </c>
      <c r="F1672" s="248">
        <v>32874</v>
      </c>
      <c r="G1672" s="247" t="s">
        <v>1130</v>
      </c>
      <c r="H1672" s="247"/>
      <c r="I1672" s="247" t="s">
        <v>575</v>
      </c>
      <c r="S1672" s="247"/>
      <c r="T1672" s="249"/>
      <c r="U1672" s="247"/>
      <c r="Z1672" s="247" t="s">
        <v>1201</v>
      </c>
    </row>
    <row r="1673" spans="1:26" x14ac:dyDescent="0.3">
      <c r="A1673" s="189">
        <v>216586</v>
      </c>
      <c r="B1673" s="247" t="s">
        <v>1539</v>
      </c>
      <c r="C1673" s="247" t="s">
        <v>721</v>
      </c>
      <c r="D1673" s="247" t="s">
        <v>4040</v>
      </c>
      <c r="E1673" s="247" t="s">
        <v>446</v>
      </c>
      <c r="F1673" s="248">
        <v>33970</v>
      </c>
      <c r="G1673" s="247" t="s">
        <v>4041</v>
      </c>
      <c r="H1673" s="247" t="s">
        <v>447</v>
      </c>
      <c r="I1673" s="247" t="s">
        <v>575</v>
      </c>
      <c r="S1673" s="247"/>
      <c r="T1673" s="249"/>
      <c r="U1673" s="247"/>
      <c r="Z1673" s="247"/>
    </row>
    <row r="1674" spans="1:26" x14ac:dyDescent="0.3">
      <c r="A1674" s="189">
        <v>216587</v>
      </c>
      <c r="B1674" s="247" t="s">
        <v>4042</v>
      </c>
      <c r="C1674" s="247" t="s">
        <v>71</v>
      </c>
      <c r="D1674" s="247" t="s">
        <v>4043</v>
      </c>
      <c r="E1674" s="247" t="s">
        <v>446</v>
      </c>
      <c r="F1674" s="248">
        <v>36100</v>
      </c>
      <c r="G1674" s="247" t="s">
        <v>4044</v>
      </c>
      <c r="H1674" s="247" t="s">
        <v>447</v>
      </c>
      <c r="I1674" s="247" t="s">
        <v>575</v>
      </c>
      <c r="S1674" s="247"/>
      <c r="T1674" s="249"/>
      <c r="U1674" s="247"/>
      <c r="Z1674" s="247"/>
    </row>
    <row r="1675" spans="1:26" x14ac:dyDescent="0.3">
      <c r="A1675" s="189">
        <v>216588</v>
      </c>
      <c r="B1675" s="247" t="s">
        <v>3146</v>
      </c>
      <c r="C1675" s="247" t="s">
        <v>82</v>
      </c>
      <c r="D1675" s="247" t="s">
        <v>529</v>
      </c>
      <c r="E1675" s="247" t="s">
        <v>446</v>
      </c>
      <c r="F1675" s="248">
        <v>33366</v>
      </c>
      <c r="G1675" s="247" t="s">
        <v>422</v>
      </c>
      <c r="H1675" s="247"/>
      <c r="I1675" s="247" t="s">
        <v>575</v>
      </c>
      <c r="S1675" s="247"/>
      <c r="T1675" s="249"/>
      <c r="U1675" s="247"/>
      <c r="Z1675" s="247" t="s">
        <v>1201</v>
      </c>
    </row>
    <row r="1676" spans="1:26" x14ac:dyDescent="0.3">
      <c r="A1676" s="189">
        <v>216589</v>
      </c>
      <c r="B1676" s="247" t="s">
        <v>3147</v>
      </c>
      <c r="C1676" s="247" t="s">
        <v>78</v>
      </c>
      <c r="D1676" s="247" t="s">
        <v>312</v>
      </c>
      <c r="E1676" s="247" t="s">
        <v>446</v>
      </c>
      <c r="F1676" s="248">
        <v>0</v>
      </c>
      <c r="G1676" s="247" t="s">
        <v>3148</v>
      </c>
      <c r="H1676" s="247"/>
      <c r="I1676" s="247" t="s">
        <v>575</v>
      </c>
      <c r="S1676" s="247"/>
      <c r="T1676" s="249"/>
      <c r="U1676" s="247"/>
      <c r="Z1676" s="247" t="s">
        <v>1201</v>
      </c>
    </row>
    <row r="1677" spans="1:26" x14ac:dyDescent="0.3">
      <c r="A1677" s="189">
        <v>216590</v>
      </c>
      <c r="B1677" s="247" t="s">
        <v>1540</v>
      </c>
      <c r="C1677" s="247" t="s">
        <v>716</v>
      </c>
      <c r="D1677" s="247" t="s">
        <v>4045</v>
      </c>
      <c r="E1677" s="247" t="s">
        <v>446</v>
      </c>
      <c r="F1677" s="248">
        <v>34087</v>
      </c>
      <c r="G1677" s="247" t="s">
        <v>4046</v>
      </c>
      <c r="H1677" s="247" t="s">
        <v>447</v>
      </c>
      <c r="I1677" s="247" t="s">
        <v>575</v>
      </c>
      <c r="S1677" s="247"/>
      <c r="T1677" s="249"/>
      <c r="U1677" s="247"/>
      <c r="Z1677" s="247"/>
    </row>
    <row r="1678" spans="1:26" x14ac:dyDescent="0.3">
      <c r="A1678" s="189">
        <v>216591</v>
      </c>
      <c r="B1678" s="247" t="s">
        <v>1541</v>
      </c>
      <c r="C1678" s="247" t="s">
        <v>160</v>
      </c>
      <c r="D1678" s="247" t="s">
        <v>4047</v>
      </c>
      <c r="E1678" s="247" t="s">
        <v>446</v>
      </c>
      <c r="F1678" s="248">
        <v>34729</v>
      </c>
      <c r="G1678" s="247" t="s">
        <v>3806</v>
      </c>
      <c r="H1678" s="247" t="s">
        <v>447</v>
      </c>
      <c r="I1678" s="247" t="s">
        <v>575</v>
      </c>
      <c r="S1678" s="247"/>
      <c r="T1678" s="249"/>
      <c r="U1678" s="247"/>
      <c r="Z1678" s="247"/>
    </row>
    <row r="1679" spans="1:26" x14ac:dyDescent="0.3">
      <c r="A1679" s="189">
        <v>216594</v>
      </c>
      <c r="B1679" s="247" t="s">
        <v>1542</v>
      </c>
      <c r="C1679" s="247" t="s">
        <v>167</v>
      </c>
      <c r="D1679" s="247" t="s">
        <v>1543</v>
      </c>
      <c r="E1679" s="247" t="s">
        <v>446</v>
      </c>
      <c r="F1679" s="248">
        <v>34423</v>
      </c>
      <c r="G1679" s="247" t="s">
        <v>1131</v>
      </c>
      <c r="H1679" s="247"/>
      <c r="I1679" s="247" t="s">
        <v>575</v>
      </c>
      <c r="S1679" s="247"/>
      <c r="T1679" s="249"/>
      <c r="U1679" s="247"/>
      <c r="Z1679" s="247"/>
    </row>
    <row r="1680" spans="1:26" x14ac:dyDescent="0.3">
      <c r="A1680" s="189">
        <v>216595</v>
      </c>
      <c r="B1680" s="247" t="s">
        <v>3355</v>
      </c>
      <c r="C1680" s="247" t="s">
        <v>966</v>
      </c>
      <c r="D1680" s="247" t="s">
        <v>1474</v>
      </c>
      <c r="E1680" s="247" t="s">
        <v>445</v>
      </c>
      <c r="F1680" s="248">
        <v>34547</v>
      </c>
      <c r="G1680" s="247" t="s">
        <v>1119</v>
      </c>
      <c r="H1680" s="247"/>
      <c r="I1680" s="247" t="s">
        <v>575</v>
      </c>
      <c r="S1680" s="247"/>
      <c r="T1680" s="249"/>
      <c r="U1680" s="247"/>
      <c r="Z1680" s="247" t="s">
        <v>1201</v>
      </c>
    </row>
    <row r="1681" spans="1:29" x14ac:dyDescent="0.3">
      <c r="A1681" s="189">
        <v>216596</v>
      </c>
      <c r="B1681" s="247" t="s">
        <v>967</v>
      </c>
      <c r="C1681" s="247" t="s">
        <v>717</v>
      </c>
      <c r="D1681" s="247" t="s">
        <v>4048</v>
      </c>
      <c r="E1681" s="247" t="s">
        <v>445</v>
      </c>
      <c r="F1681" s="248">
        <v>36253</v>
      </c>
      <c r="G1681" s="247" t="s">
        <v>4049</v>
      </c>
      <c r="H1681" s="247" t="s">
        <v>447</v>
      </c>
      <c r="I1681" s="247" t="s">
        <v>575</v>
      </c>
      <c r="S1681" s="247"/>
      <c r="T1681" s="249"/>
      <c r="U1681" s="247"/>
      <c r="Z1681" s="247"/>
    </row>
    <row r="1682" spans="1:29" x14ac:dyDescent="0.3">
      <c r="A1682" s="247">
        <v>216597</v>
      </c>
      <c r="B1682" s="247" t="s">
        <v>4207</v>
      </c>
      <c r="C1682" s="247"/>
      <c r="D1682" s="247"/>
      <c r="E1682" s="247"/>
      <c r="F1682" s="247"/>
      <c r="G1682" s="247"/>
      <c r="H1682" s="247"/>
      <c r="I1682" s="247" t="s">
        <v>575</v>
      </c>
      <c r="J1682" s="247"/>
      <c r="K1682" s="247"/>
      <c r="L1682" s="247"/>
      <c r="M1682" s="247"/>
      <c r="O1682" s="247"/>
      <c r="P1682" s="247"/>
      <c r="Q1682" s="247"/>
      <c r="R1682" s="247"/>
      <c r="S1682" s="247"/>
      <c r="T1682" s="247"/>
      <c r="U1682" s="247"/>
      <c r="Z1682" s="247"/>
      <c r="AA1682" s="247"/>
      <c r="AB1682" s="247"/>
      <c r="AC1682" s="247"/>
    </row>
    <row r="1683" spans="1:29" s="247" customFormat="1" x14ac:dyDescent="0.3">
      <c r="A1683" s="247">
        <v>210902</v>
      </c>
      <c r="B1683" s="247" t="s">
        <v>3410</v>
      </c>
      <c r="C1683" s="247" t="s">
        <v>161</v>
      </c>
      <c r="D1683" s="247" t="s">
        <v>3411</v>
      </c>
      <c r="E1683" s="247" t="s">
        <v>446</v>
      </c>
      <c r="F1683" s="248">
        <v>34562</v>
      </c>
      <c r="G1683" s="247" t="s">
        <v>3412</v>
      </c>
      <c r="H1683" s="247" t="s">
        <v>447</v>
      </c>
      <c r="I1683" s="247" t="s">
        <v>1149</v>
      </c>
      <c r="N1683" s="189"/>
      <c r="T1683" s="249"/>
      <c r="V1683" s="189"/>
      <c r="W1683" s="189"/>
      <c r="X1683" s="189" t="s">
        <v>1201</v>
      </c>
      <c r="Y1683" s="189" t="s">
        <v>1201</v>
      </c>
      <c r="Z1683" s="247" t="s">
        <v>1201</v>
      </c>
    </row>
    <row r="1684" spans="1:29" s="247" customFormat="1" x14ac:dyDescent="0.3">
      <c r="A1684" s="247">
        <v>212039</v>
      </c>
      <c r="B1684" s="247" t="s">
        <v>3413</v>
      </c>
      <c r="C1684" s="247" t="s">
        <v>82</v>
      </c>
      <c r="D1684" s="247" t="s">
        <v>528</v>
      </c>
      <c r="E1684" s="247" t="s">
        <v>446</v>
      </c>
      <c r="F1684" s="248">
        <v>33009</v>
      </c>
      <c r="G1684" s="247" t="s">
        <v>422</v>
      </c>
      <c r="H1684" s="247" t="s">
        <v>447</v>
      </c>
      <c r="I1684" s="247" t="s">
        <v>1149</v>
      </c>
      <c r="N1684" s="189"/>
      <c r="T1684" s="249"/>
      <c r="V1684" s="189"/>
      <c r="W1684" s="189"/>
      <c r="X1684" s="189"/>
      <c r="Y1684" s="189" t="s">
        <v>1201</v>
      </c>
      <c r="Z1684" s="247" t="s">
        <v>1201</v>
      </c>
    </row>
    <row r="1685" spans="1:29" s="247" customFormat="1" x14ac:dyDescent="0.3">
      <c r="A1685" s="247">
        <v>213748</v>
      </c>
      <c r="B1685" s="247" t="s">
        <v>3408</v>
      </c>
      <c r="C1685" s="247" t="s">
        <v>71</v>
      </c>
      <c r="D1685" s="247" t="s">
        <v>316</v>
      </c>
      <c r="E1685" s="247" t="s">
        <v>446</v>
      </c>
      <c r="F1685" s="248">
        <v>35645</v>
      </c>
      <c r="G1685" s="247" t="s">
        <v>422</v>
      </c>
      <c r="H1685" s="247" t="s">
        <v>457</v>
      </c>
      <c r="I1685" s="247" t="s">
        <v>1149</v>
      </c>
      <c r="N1685" s="189"/>
      <c r="T1685" s="249"/>
      <c r="V1685" s="189"/>
      <c r="W1685" s="189"/>
      <c r="X1685" s="189"/>
      <c r="Y1685" s="189" t="s">
        <v>1201</v>
      </c>
      <c r="Z1685" s="247" t="s">
        <v>1201</v>
      </c>
    </row>
    <row r="1686" spans="1:29" s="247" customFormat="1" x14ac:dyDescent="0.3">
      <c r="A1686" s="247">
        <v>214118</v>
      </c>
      <c r="B1686" s="247" t="s">
        <v>3405</v>
      </c>
      <c r="C1686" s="247" t="s">
        <v>126</v>
      </c>
      <c r="D1686" s="247" t="s">
        <v>3406</v>
      </c>
      <c r="E1686" s="247" t="s">
        <v>446</v>
      </c>
      <c r="F1686" s="248">
        <v>35487</v>
      </c>
      <c r="G1686" s="247" t="s">
        <v>3407</v>
      </c>
      <c r="H1686" s="247" t="s">
        <v>459</v>
      </c>
      <c r="I1686" s="247" t="s">
        <v>1149</v>
      </c>
      <c r="N1686" s="189"/>
      <c r="T1686" s="249"/>
      <c r="V1686" s="189"/>
      <c r="W1686" s="189" t="s">
        <v>1201</v>
      </c>
      <c r="X1686" s="189"/>
      <c r="Y1686" s="189" t="s">
        <v>1201</v>
      </c>
      <c r="Z1686" s="247" t="s">
        <v>1201</v>
      </c>
    </row>
    <row r="1687" spans="1:29" s="247" customFormat="1" x14ac:dyDescent="0.3">
      <c r="A1687" s="247">
        <v>214245</v>
      </c>
      <c r="B1687" s="247" t="s">
        <v>3409</v>
      </c>
      <c r="C1687" s="247" t="s">
        <v>111</v>
      </c>
      <c r="D1687" s="247" t="s">
        <v>312</v>
      </c>
      <c r="E1687" s="247" t="s">
        <v>445</v>
      </c>
      <c r="F1687" s="248">
        <v>35618</v>
      </c>
      <c r="G1687" s="247" t="s">
        <v>975</v>
      </c>
      <c r="H1687" s="247" t="s">
        <v>457</v>
      </c>
      <c r="I1687" s="247" t="s">
        <v>1149</v>
      </c>
      <c r="N1687" s="189"/>
      <c r="T1687" s="249"/>
      <c r="V1687" s="189"/>
      <c r="W1687" s="189"/>
      <c r="X1687" s="189"/>
      <c r="Y1687" s="189" t="s">
        <v>1201</v>
      </c>
      <c r="Z1687" s="247" t="s">
        <v>1201</v>
      </c>
    </row>
    <row r="1688" spans="1:29" s="247" customFormat="1" x14ac:dyDescent="0.3">
      <c r="A1688" s="247">
        <v>209191</v>
      </c>
      <c r="B1688" s="247" t="s">
        <v>3464</v>
      </c>
      <c r="C1688" s="247" t="s">
        <v>101</v>
      </c>
      <c r="D1688" s="247" t="s">
        <v>394</v>
      </c>
      <c r="E1688" s="247" t="s">
        <v>445</v>
      </c>
      <c r="F1688" s="248">
        <v>0</v>
      </c>
      <c r="H1688" s="247" t="s">
        <v>447</v>
      </c>
      <c r="I1688" s="247" t="s">
        <v>1149</v>
      </c>
      <c r="N1688" s="189"/>
      <c r="T1688" s="249"/>
      <c r="V1688" s="189"/>
      <c r="W1688" s="189"/>
      <c r="X1688" s="189"/>
      <c r="Y1688" s="189" t="s">
        <v>1201</v>
      </c>
      <c r="Z1688" s="247" t="s">
        <v>1201</v>
      </c>
    </row>
    <row r="1689" spans="1:29" s="247" customFormat="1" x14ac:dyDescent="0.3">
      <c r="A1689" s="247">
        <v>210668</v>
      </c>
      <c r="B1689" s="247" t="s">
        <v>3415</v>
      </c>
      <c r="C1689" s="247" t="s">
        <v>71</v>
      </c>
      <c r="D1689" s="247" t="s">
        <v>367</v>
      </c>
      <c r="E1689" s="247" t="s">
        <v>446</v>
      </c>
      <c r="F1689" s="248">
        <v>34569</v>
      </c>
      <c r="G1689" s="247" t="s">
        <v>424</v>
      </c>
      <c r="H1689" s="247" t="s">
        <v>447</v>
      </c>
      <c r="I1689" s="247" t="s">
        <v>1149</v>
      </c>
      <c r="N1689" s="189"/>
      <c r="T1689" s="249"/>
      <c r="V1689" s="189"/>
      <c r="W1689" s="189"/>
      <c r="X1689" s="189"/>
      <c r="Y1689" s="189" t="s">
        <v>1201</v>
      </c>
      <c r="Z1689" s="247" t="s">
        <v>1201</v>
      </c>
    </row>
    <row r="1690" spans="1:29" s="247" customFormat="1" x14ac:dyDescent="0.3">
      <c r="A1690" s="247">
        <v>210914</v>
      </c>
      <c r="B1690" s="247" t="s">
        <v>3421</v>
      </c>
      <c r="C1690" s="247" t="s">
        <v>3422</v>
      </c>
      <c r="D1690" s="247" t="s">
        <v>339</v>
      </c>
      <c r="E1690" s="247" t="s">
        <v>446</v>
      </c>
      <c r="F1690" s="248">
        <v>35401</v>
      </c>
      <c r="G1690" s="247" t="s">
        <v>3423</v>
      </c>
      <c r="H1690" s="247" t="s">
        <v>447</v>
      </c>
      <c r="I1690" s="247" t="s">
        <v>1149</v>
      </c>
      <c r="N1690" s="189"/>
      <c r="T1690" s="249"/>
      <c r="V1690" s="189"/>
      <c r="W1690" s="189"/>
      <c r="X1690" s="189" t="s">
        <v>1201</v>
      </c>
      <c r="Y1690" s="189" t="s">
        <v>1201</v>
      </c>
      <c r="Z1690" s="247" t="s">
        <v>1201</v>
      </c>
    </row>
    <row r="1691" spans="1:29" s="247" customFormat="1" x14ac:dyDescent="0.3">
      <c r="A1691" s="247">
        <v>211009</v>
      </c>
      <c r="B1691" s="247" t="s">
        <v>3467</v>
      </c>
      <c r="C1691" s="247" t="s">
        <v>158</v>
      </c>
      <c r="D1691" s="247" t="s">
        <v>3468</v>
      </c>
      <c r="E1691" s="247" t="s">
        <v>445</v>
      </c>
      <c r="F1691" s="248">
        <v>35229</v>
      </c>
      <c r="G1691" s="247" t="s">
        <v>451</v>
      </c>
      <c r="H1691" s="247" t="s">
        <v>457</v>
      </c>
      <c r="I1691" s="247" t="s">
        <v>1149</v>
      </c>
      <c r="N1691" s="189"/>
      <c r="T1691" s="249"/>
      <c r="V1691" s="189"/>
      <c r="W1691" s="189"/>
      <c r="X1691" s="189" t="s">
        <v>1201</v>
      </c>
      <c r="Y1691" s="189"/>
      <c r="Z1691" s="247" t="s">
        <v>1201</v>
      </c>
    </row>
    <row r="1692" spans="1:29" s="247" customFormat="1" x14ac:dyDescent="0.3">
      <c r="A1692" s="247">
        <v>211227</v>
      </c>
      <c r="B1692" s="247" t="s">
        <v>3446</v>
      </c>
      <c r="C1692" s="247" t="s">
        <v>3447</v>
      </c>
      <c r="D1692" s="247" t="s">
        <v>251</v>
      </c>
      <c r="E1692" s="247" t="s">
        <v>445</v>
      </c>
      <c r="F1692" s="248">
        <v>35460</v>
      </c>
      <c r="G1692" s="247" t="s">
        <v>422</v>
      </c>
      <c r="H1692" s="247" t="s">
        <v>447</v>
      </c>
      <c r="I1692" s="247" t="s">
        <v>1149</v>
      </c>
      <c r="N1692" s="189"/>
      <c r="T1692" s="249"/>
      <c r="V1692" s="189"/>
      <c r="W1692" s="189" t="s">
        <v>1201</v>
      </c>
      <c r="X1692" s="189" t="s">
        <v>1201</v>
      </c>
      <c r="Y1692" s="189" t="s">
        <v>1201</v>
      </c>
      <c r="Z1692" s="247" t="s">
        <v>1201</v>
      </c>
    </row>
    <row r="1693" spans="1:29" s="247" customFormat="1" x14ac:dyDescent="0.3">
      <c r="A1693" s="247">
        <v>211759</v>
      </c>
      <c r="B1693" s="247" t="s">
        <v>3431</v>
      </c>
      <c r="C1693" s="247" t="s">
        <v>3432</v>
      </c>
      <c r="D1693" s="247" t="s">
        <v>288</v>
      </c>
      <c r="E1693" s="247" t="s">
        <v>445</v>
      </c>
      <c r="F1693" s="248">
        <v>34700</v>
      </c>
      <c r="G1693" s="247" t="s">
        <v>3433</v>
      </c>
      <c r="H1693" s="247" t="s">
        <v>447</v>
      </c>
      <c r="I1693" s="247" t="s">
        <v>1149</v>
      </c>
      <c r="N1693" s="189"/>
      <c r="T1693" s="249"/>
      <c r="V1693" s="189"/>
      <c r="W1693" s="189"/>
      <c r="X1693" s="189" t="s">
        <v>1201</v>
      </c>
      <c r="Y1693" s="189" t="s">
        <v>1201</v>
      </c>
      <c r="Z1693" s="247" t="s">
        <v>1201</v>
      </c>
    </row>
    <row r="1694" spans="1:29" s="247" customFormat="1" x14ac:dyDescent="0.3">
      <c r="A1694" s="247">
        <v>211837</v>
      </c>
      <c r="B1694" s="247" t="s">
        <v>3439</v>
      </c>
      <c r="C1694" s="247" t="s">
        <v>3440</v>
      </c>
      <c r="D1694" s="247" t="s">
        <v>3441</v>
      </c>
      <c r="E1694" s="247" t="s">
        <v>445</v>
      </c>
      <c r="F1694" s="248">
        <v>35453</v>
      </c>
      <c r="G1694" s="247" t="s">
        <v>971</v>
      </c>
      <c r="H1694" s="247" t="s">
        <v>447</v>
      </c>
      <c r="I1694" s="247" t="s">
        <v>1149</v>
      </c>
      <c r="N1694" s="189"/>
      <c r="T1694" s="249"/>
      <c r="V1694" s="189"/>
      <c r="W1694" s="189"/>
      <c r="X1694" s="189"/>
      <c r="Y1694" s="189" t="s">
        <v>1201</v>
      </c>
      <c r="Z1694" s="247" t="s">
        <v>1201</v>
      </c>
    </row>
    <row r="1695" spans="1:29" s="247" customFormat="1" x14ac:dyDescent="0.3">
      <c r="A1695" s="247">
        <v>212087</v>
      </c>
      <c r="B1695" s="247" t="s">
        <v>3430</v>
      </c>
      <c r="C1695" s="247" t="s">
        <v>610</v>
      </c>
      <c r="D1695" s="247" t="s">
        <v>285</v>
      </c>
      <c r="E1695" s="247" t="s">
        <v>446</v>
      </c>
      <c r="F1695" s="248">
        <v>29832</v>
      </c>
      <c r="G1695" s="247" t="s">
        <v>436</v>
      </c>
      <c r="H1695" s="247" t="s">
        <v>447</v>
      </c>
      <c r="I1695" s="247" t="s">
        <v>1149</v>
      </c>
      <c r="N1695" s="189"/>
      <c r="T1695" s="249"/>
      <c r="V1695" s="189"/>
      <c r="W1695" s="189"/>
      <c r="X1695" s="189"/>
      <c r="Y1695" s="189" t="s">
        <v>1201</v>
      </c>
      <c r="Z1695" s="247" t="s">
        <v>1201</v>
      </c>
    </row>
    <row r="1696" spans="1:29" s="247" customFormat="1" x14ac:dyDescent="0.3">
      <c r="A1696" s="247">
        <v>212101</v>
      </c>
      <c r="B1696" s="247" t="s">
        <v>3445</v>
      </c>
      <c r="C1696" s="247" t="s">
        <v>71</v>
      </c>
      <c r="D1696" s="247" t="s">
        <v>378</v>
      </c>
      <c r="E1696" s="247" t="s">
        <v>445</v>
      </c>
      <c r="F1696" s="248">
        <v>34485</v>
      </c>
      <c r="G1696" s="247" t="s">
        <v>422</v>
      </c>
      <c r="H1696" s="247" t="s">
        <v>447</v>
      </c>
      <c r="I1696" s="247" t="s">
        <v>1149</v>
      </c>
      <c r="N1696" s="189"/>
      <c r="T1696" s="249"/>
      <c r="V1696" s="189"/>
      <c r="W1696" s="189"/>
      <c r="X1696" s="189" t="s">
        <v>1201</v>
      </c>
      <c r="Y1696" s="189" t="s">
        <v>1201</v>
      </c>
      <c r="Z1696" s="247" t="s">
        <v>1201</v>
      </c>
    </row>
    <row r="1697" spans="1:26" s="247" customFormat="1" x14ac:dyDescent="0.3">
      <c r="A1697" s="247">
        <v>212225</v>
      </c>
      <c r="B1697" s="247" t="s">
        <v>3418</v>
      </c>
      <c r="C1697" s="247" t="s">
        <v>85</v>
      </c>
      <c r="D1697" s="247" t="s">
        <v>614</v>
      </c>
      <c r="E1697" s="247" t="s">
        <v>446</v>
      </c>
      <c r="F1697" s="248">
        <v>31420</v>
      </c>
      <c r="G1697" s="247" t="s">
        <v>3419</v>
      </c>
      <c r="H1697" s="247" t="s">
        <v>447</v>
      </c>
      <c r="I1697" s="247" t="s">
        <v>1149</v>
      </c>
      <c r="N1697" s="189"/>
      <c r="T1697" s="249"/>
      <c r="V1697" s="189"/>
      <c r="W1697" s="189"/>
      <c r="X1697" s="189"/>
      <c r="Y1697" s="189" t="s">
        <v>1201</v>
      </c>
      <c r="Z1697" s="247" t="s">
        <v>1201</v>
      </c>
    </row>
    <row r="1698" spans="1:26" s="247" customFormat="1" x14ac:dyDescent="0.3">
      <c r="A1698" s="247">
        <v>212463</v>
      </c>
      <c r="B1698" s="247" t="s">
        <v>3428</v>
      </c>
      <c r="C1698" s="247" t="s">
        <v>76</v>
      </c>
      <c r="D1698" s="247" t="s">
        <v>681</v>
      </c>
      <c r="E1698" s="247" t="s">
        <v>446</v>
      </c>
      <c r="F1698" s="248">
        <v>32291</v>
      </c>
      <c r="G1698" s="247" t="s">
        <v>424</v>
      </c>
      <c r="H1698" s="247" t="s">
        <v>447</v>
      </c>
      <c r="I1698" s="247" t="s">
        <v>1149</v>
      </c>
      <c r="N1698" s="189"/>
      <c r="T1698" s="249"/>
      <c r="V1698" s="189"/>
      <c r="W1698" s="189" t="s">
        <v>1201</v>
      </c>
      <c r="X1698" s="189" t="s">
        <v>1201</v>
      </c>
      <c r="Y1698" s="189" t="s">
        <v>1201</v>
      </c>
      <c r="Z1698" s="247" t="s">
        <v>1201</v>
      </c>
    </row>
    <row r="1699" spans="1:26" s="247" customFormat="1" x14ac:dyDescent="0.3">
      <c r="A1699" s="247">
        <v>212617</v>
      </c>
      <c r="B1699" s="247" t="s">
        <v>3442</v>
      </c>
      <c r="C1699" s="247" t="s">
        <v>71</v>
      </c>
      <c r="D1699" s="247" t="s">
        <v>252</v>
      </c>
      <c r="E1699" s="247" t="s">
        <v>445</v>
      </c>
      <c r="F1699" s="248">
        <v>35234</v>
      </c>
      <c r="G1699" s="247" t="s">
        <v>422</v>
      </c>
      <c r="H1699" s="247" t="s">
        <v>447</v>
      </c>
      <c r="I1699" s="247" t="s">
        <v>1149</v>
      </c>
      <c r="N1699" s="189"/>
      <c r="T1699" s="249"/>
      <c r="V1699" s="189"/>
      <c r="W1699" s="189" t="s">
        <v>1201</v>
      </c>
      <c r="X1699" s="189"/>
      <c r="Y1699" s="189" t="s">
        <v>1201</v>
      </c>
      <c r="Z1699" s="247" t="s">
        <v>1201</v>
      </c>
    </row>
    <row r="1700" spans="1:26" s="247" customFormat="1" x14ac:dyDescent="0.3">
      <c r="A1700" s="247">
        <v>212719</v>
      </c>
      <c r="B1700" s="247" t="s">
        <v>3465</v>
      </c>
      <c r="C1700" s="247" t="s">
        <v>74</v>
      </c>
      <c r="D1700" s="247" t="s">
        <v>296</v>
      </c>
      <c r="E1700" s="247" t="s">
        <v>446</v>
      </c>
      <c r="F1700" s="248">
        <v>0</v>
      </c>
      <c r="I1700" s="247" t="s">
        <v>1149</v>
      </c>
      <c r="N1700" s="189"/>
      <c r="T1700" s="249"/>
      <c r="V1700" s="189"/>
      <c r="W1700" s="189"/>
      <c r="X1700" s="189"/>
      <c r="Y1700" s="189" t="s">
        <v>1201</v>
      </c>
      <c r="Z1700" s="247" t="s">
        <v>1201</v>
      </c>
    </row>
    <row r="1701" spans="1:26" s="247" customFormat="1" x14ac:dyDescent="0.3">
      <c r="A1701" s="247">
        <v>212858</v>
      </c>
      <c r="B1701" s="247" t="s">
        <v>3524</v>
      </c>
      <c r="C1701" s="247" t="s">
        <v>78</v>
      </c>
      <c r="D1701" s="247" t="s">
        <v>267</v>
      </c>
      <c r="E1701" s="247" t="s">
        <v>445</v>
      </c>
      <c r="F1701" s="248">
        <v>35827</v>
      </c>
      <c r="G1701" s="247" t="s">
        <v>422</v>
      </c>
      <c r="H1701" s="247" t="s">
        <v>447</v>
      </c>
      <c r="I1701" s="247" t="s">
        <v>1149</v>
      </c>
      <c r="N1701" s="189"/>
      <c r="T1701" s="249"/>
      <c r="V1701" s="189"/>
      <c r="W1701" s="189" t="s">
        <v>1201</v>
      </c>
      <c r="X1701" s="189"/>
      <c r="Y1701" s="189"/>
      <c r="Z1701" s="247" t="s">
        <v>1201</v>
      </c>
    </row>
    <row r="1702" spans="1:26" s="247" customFormat="1" x14ac:dyDescent="0.3">
      <c r="A1702" s="247">
        <v>213139</v>
      </c>
      <c r="B1702" s="247" t="s">
        <v>3443</v>
      </c>
      <c r="C1702" s="247" t="s">
        <v>99</v>
      </c>
      <c r="D1702" s="247" t="s">
        <v>361</v>
      </c>
      <c r="E1702" s="247" t="s">
        <v>445</v>
      </c>
      <c r="F1702" s="248">
        <v>35621</v>
      </c>
      <c r="G1702" s="247" t="s">
        <v>1602</v>
      </c>
      <c r="H1702" s="247" t="s">
        <v>447</v>
      </c>
      <c r="I1702" s="247" t="s">
        <v>1149</v>
      </c>
      <c r="N1702" s="189"/>
      <c r="T1702" s="249"/>
      <c r="V1702" s="189"/>
      <c r="W1702" s="189"/>
      <c r="X1702" s="189"/>
      <c r="Y1702" s="189" t="s">
        <v>1201</v>
      </c>
      <c r="Z1702" s="247" t="s">
        <v>1201</v>
      </c>
    </row>
    <row r="1703" spans="1:26" s="247" customFormat="1" x14ac:dyDescent="0.3">
      <c r="A1703" s="247">
        <v>213146</v>
      </c>
      <c r="B1703" s="247" t="s">
        <v>3451</v>
      </c>
      <c r="C1703" s="247" t="s">
        <v>3452</v>
      </c>
      <c r="D1703" s="247" t="s">
        <v>319</v>
      </c>
      <c r="E1703" s="247" t="s">
        <v>445</v>
      </c>
      <c r="F1703" s="248">
        <v>34335</v>
      </c>
      <c r="G1703" s="247" t="s">
        <v>3453</v>
      </c>
      <c r="H1703" s="247" t="s">
        <v>447</v>
      </c>
      <c r="I1703" s="247" t="s">
        <v>1149</v>
      </c>
      <c r="N1703" s="189"/>
      <c r="T1703" s="249"/>
      <c r="V1703" s="189"/>
      <c r="W1703" s="189"/>
      <c r="X1703" s="189"/>
      <c r="Y1703" s="189" t="s">
        <v>1201</v>
      </c>
      <c r="Z1703" s="247" t="s">
        <v>1201</v>
      </c>
    </row>
    <row r="1704" spans="1:26" s="247" customFormat="1" x14ac:dyDescent="0.3">
      <c r="A1704" s="247">
        <v>213179</v>
      </c>
      <c r="B1704" s="247" t="s">
        <v>1618</v>
      </c>
      <c r="C1704" s="247" t="s">
        <v>2649</v>
      </c>
      <c r="D1704" s="247" t="s">
        <v>3435</v>
      </c>
      <c r="E1704" s="247" t="s">
        <v>445</v>
      </c>
      <c r="F1704" s="248">
        <v>35566</v>
      </c>
      <c r="G1704" s="247" t="s">
        <v>1065</v>
      </c>
      <c r="H1704" s="247" t="s">
        <v>447</v>
      </c>
      <c r="I1704" s="247" t="s">
        <v>1149</v>
      </c>
      <c r="N1704" s="189"/>
      <c r="T1704" s="249"/>
      <c r="V1704" s="189"/>
      <c r="W1704" s="189"/>
      <c r="X1704" s="189" t="s">
        <v>1201</v>
      </c>
      <c r="Y1704" s="189" t="s">
        <v>1201</v>
      </c>
      <c r="Z1704" s="247" t="s">
        <v>1201</v>
      </c>
    </row>
    <row r="1705" spans="1:26" s="247" customFormat="1" x14ac:dyDescent="0.3">
      <c r="A1705" s="247">
        <v>213229</v>
      </c>
      <c r="B1705" s="247" t="s">
        <v>3450</v>
      </c>
      <c r="C1705" s="247" t="s">
        <v>84</v>
      </c>
      <c r="D1705" s="247" t="s">
        <v>261</v>
      </c>
      <c r="E1705" s="247" t="s">
        <v>445</v>
      </c>
      <c r="F1705" s="248">
        <v>36175</v>
      </c>
      <c r="G1705" s="247" t="s">
        <v>443</v>
      </c>
      <c r="H1705" s="247" t="s">
        <v>447</v>
      </c>
      <c r="I1705" s="247" t="s">
        <v>1149</v>
      </c>
      <c r="N1705" s="189"/>
      <c r="T1705" s="249"/>
      <c r="V1705" s="189"/>
      <c r="W1705" s="189"/>
      <c r="X1705" s="189"/>
      <c r="Y1705" s="189" t="s">
        <v>1201</v>
      </c>
      <c r="Z1705" s="247" t="s">
        <v>1201</v>
      </c>
    </row>
    <row r="1706" spans="1:26" s="247" customFormat="1" x14ac:dyDescent="0.3">
      <c r="A1706" s="247">
        <v>213381</v>
      </c>
      <c r="B1706" s="247" t="s">
        <v>3449</v>
      </c>
      <c r="C1706" s="247" t="s">
        <v>91</v>
      </c>
      <c r="D1706" s="247" t="s">
        <v>341</v>
      </c>
      <c r="E1706" s="247" t="s">
        <v>445</v>
      </c>
      <c r="F1706" s="248">
        <v>36665</v>
      </c>
      <c r="G1706" s="247" t="s">
        <v>422</v>
      </c>
      <c r="H1706" s="247" t="s">
        <v>447</v>
      </c>
      <c r="I1706" s="247" t="s">
        <v>1149</v>
      </c>
      <c r="N1706" s="189"/>
      <c r="T1706" s="249"/>
      <c r="V1706" s="189"/>
      <c r="W1706" s="189" t="s">
        <v>1201</v>
      </c>
      <c r="X1706" s="189"/>
      <c r="Y1706" s="189" t="s">
        <v>1201</v>
      </c>
      <c r="Z1706" s="247" t="s">
        <v>1201</v>
      </c>
    </row>
    <row r="1707" spans="1:26" s="247" customFormat="1" x14ac:dyDescent="0.3">
      <c r="A1707" s="247">
        <v>213545</v>
      </c>
      <c r="B1707" s="247" t="s">
        <v>3425</v>
      </c>
      <c r="C1707" s="247" t="s">
        <v>3426</v>
      </c>
      <c r="D1707" s="247" t="s">
        <v>305</v>
      </c>
      <c r="E1707" s="247" t="s">
        <v>446</v>
      </c>
      <c r="F1707" s="248">
        <v>36161</v>
      </c>
      <c r="G1707" s="247" t="s">
        <v>422</v>
      </c>
      <c r="H1707" s="247" t="s">
        <v>447</v>
      </c>
      <c r="I1707" s="247" t="s">
        <v>1149</v>
      </c>
      <c r="N1707" s="189"/>
      <c r="T1707" s="249"/>
      <c r="V1707" s="189"/>
      <c r="W1707" s="189"/>
      <c r="X1707" s="189"/>
      <c r="Y1707" s="189" t="s">
        <v>1201</v>
      </c>
      <c r="Z1707" s="247" t="s">
        <v>1201</v>
      </c>
    </row>
    <row r="1708" spans="1:26" s="247" customFormat="1" x14ac:dyDescent="0.3">
      <c r="A1708" s="247">
        <v>213712</v>
      </c>
      <c r="B1708" s="247" t="s">
        <v>3436</v>
      </c>
      <c r="C1708" s="247" t="s">
        <v>114</v>
      </c>
      <c r="D1708" s="247" t="s">
        <v>255</v>
      </c>
      <c r="E1708" s="247" t="s">
        <v>445</v>
      </c>
      <c r="F1708" s="248">
        <v>35586</v>
      </c>
      <c r="G1708" s="247" t="s">
        <v>3437</v>
      </c>
      <c r="H1708" s="247" t="s">
        <v>447</v>
      </c>
      <c r="I1708" s="247" t="s">
        <v>1149</v>
      </c>
      <c r="N1708" s="189"/>
      <c r="T1708" s="249"/>
      <c r="V1708" s="189" t="s">
        <v>1201</v>
      </c>
      <c r="W1708" s="189"/>
      <c r="X1708" s="189"/>
      <c r="Y1708" s="189" t="s">
        <v>1201</v>
      </c>
      <c r="Z1708" s="247" t="s">
        <v>1201</v>
      </c>
    </row>
    <row r="1709" spans="1:26" s="247" customFormat="1" x14ac:dyDescent="0.3">
      <c r="A1709" s="247">
        <v>213720</v>
      </c>
      <c r="B1709" s="247" t="s">
        <v>3416</v>
      </c>
      <c r="C1709" s="247" t="s">
        <v>77</v>
      </c>
      <c r="D1709" s="247" t="s">
        <v>276</v>
      </c>
      <c r="E1709" s="247" t="s">
        <v>446</v>
      </c>
      <c r="F1709" s="248">
        <v>34335</v>
      </c>
      <c r="G1709" s="247" t="s">
        <v>3417</v>
      </c>
      <c r="H1709" s="247" t="s">
        <v>447</v>
      </c>
      <c r="I1709" s="247" t="s">
        <v>1149</v>
      </c>
      <c r="N1709" s="189"/>
      <c r="T1709" s="249"/>
      <c r="V1709" s="189"/>
      <c r="W1709" s="189" t="s">
        <v>1201</v>
      </c>
      <c r="X1709" s="189"/>
      <c r="Y1709" s="189" t="s">
        <v>1201</v>
      </c>
      <c r="Z1709" s="247" t="s">
        <v>1201</v>
      </c>
    </row>
    <row r="1710" spans="1:26" s="247" customFormat="1" x14ac:dyDescent="0.3">
      <c r="A1710" s="247">
        <v>213848</v>
      </c>
      <c r="B1710" s="247" t="s">
        <v>3414</v>
      </c>
      <c r="C1710" s="247" t="s">
        <v>124</v>
      </c>
      <c r="D1710" s="247" t="s">
        <v>272</v>
      </c>
      <c r="E1710" s="247" t="s">
        <v>446</v>
      </c>
      <c r="F1710" s="248">
        <v>34524</v>
      </c>
      <c r="G1710" s="247" t="s">
        <v>422</v>
      </c>
      <c r="H1710" s="247" t="s">
        <v>447</v>
      </c>
      <c r="I1710" s="247" t="s">
        <v>1149</v>
      </c>
      <c r="N1710" s="189"/>
      <c r="T1710" s="249"/>
      <c r="V1710" s="189"/>
      <c r="W1710" s="189"/>
      <c r="X1710" s="189"/>
      <c r="Y1710" s="189" t="s">
        <v>1201</v>
      </c>
      <c r="Z1710" s="247" t="s">
        <v>1201</v>
      </c>
    </row>
    <row r="1711" spans="1:26" s="247" customFormat="1" x14ac:dyDescent="0.3">
      <c r="A1711" s="247">
        <v>213911</v>
      </c>
      <c r="B1711" s="247" t="s">
        <v>3456</v>
      </c>
      <c r="C1711" s="247" t="s">
        <v>110</v>
      </c>
      <c r="D1711" s="247" t="s">
        <v>541</v>
      </c>
      <c r="E1711" s="247" t="s">
        <v>445</v>
      </c>
      <c r="F1711" s="248">
        <v>35582</v>
      </c>
      <c r="G1711" s="247" t="s">
        <v>1009</v>
      </c>
      <c r="H1711" s="247" t="s">
        <v>447</v>
      </c>
      <c r="I1711" s="247" t="s">
        <v>1149</v>
      </c>
      <c r="N1711" s="189"/>
      <c r="T1711" s="249"/>
      <c r="V1711" s="189" t="s">
        <v>1201</v>
      </c>
      <c r="W1711" s="189"/>
      <c r="X1711" s="189" t="s">
        <v>1201</v>
      </c>
      <c r="Y1711" s="189" t="s">
        <v>1201</v>
      </c>
      <c r="Z1711" s="247" t="s">
        <v>1201</v>
      </c>
    </row>
    <row r="1712" spans="1:26" s="247" customFormat="1" x14ac:dyDescent="0.3">
      <c r="A1712" s="247">
        <v>213955</v>
      </c>
      <c r="B1712" s="247" t="s">
        <v>3444</v>
      </c>
      <c r="C1712" s="247" t="s">
        <v>68</v>
      </c>
      <c r="D1712" s="247" t="s">
        <v>763</v>
      </c>
      <c r="E1712" s="247" t="s">
        <v>445</v>
      </c>
      <c r="F1712" s="248">
        <v>35657</v>
      </c>
      <c r="G1712" s="247" t="s">
        <v>432</v>
      </c>
      <c r="H1712" s="247" t="s">
        <v>447</v>
      </c>
      <c r="I1712" s="247" t="s">
        <v>1149</v>
      </c>
      <c r="N1712" s="189"/>
      <c r="T1712" s="249"/>
      <c r="V1712" s="189"/>
      <c r="W1712" s="189"/>
      <c r="X1712" s="189"/>
      <c r="Y1712" s="189" t="s">
        <v>1201</v>
      </c>
      <c r="Z1712" s="247" t="s">
        <v>1201</v>
      </c>
    </row>
    <row r="1713" spans="1:29" s="247" customFormat="1" x14ac:dyDescent="0.3">
      <c r="A1713" s="247">
        <v>213989</v>
      </c>
      <c r="B1713" s="247" t="s">
        <v>3424</v>
      </c>
      <c r="C1713" s="247" t="s">
        <v>78</v>
      </c>
      <c r="D1713" s="247" t="s">
        <v>256</v>
      </c>
      <c r="E1713" s="247" t="s">
        <v>446</v>
      </c>
      <c r="F1713" s="248">
        <v>33061</v>
      </c>
      <c r="G1713" s="247" t="s">
        <v>422</v>
      </c>
      <c r="H1713" s="247" t="s">
        <v>447</v>
      </c>
      <c r="I1713" s="247" t="s">
        <v>1149</v>
      </c>
      <c r="N1713" s="189"/>
      <c r="T1713" s="249"/>
      <c r="V1713" s="189"/>
      <c r="W1713" s="189"/>
      <c r="X1713" s="189"/>
      <c r="Y1713" s="189" t="s">
        <v>1201</v>
      </c>
      <c r="Z1713" s="247" t="s">
        <v>1201</v>
      </c>
    </row>
    <row r="1714" spans="1:29" s="247" customFormat="1" x14ac:dyDescent="0.3">
      <c r="A1714" s="247">
        <v>214201</v>
      </c>
      <c r="B1714" s="247" t="s">
        <v>3454</v>
      </c>
      <c r="C1714" s="247" t="s">
        <v>684</v>
      </c>
      <c r="D1714" s="247" t="s">
        <v>3455</v>
      </c>
      <c r="E1714" s="247" t="s">
        <v>445</v>
      </c>
      <c r="F1714" s="248">
        <v>36440</v>
      </c>
      <c r="G1714" s="247" t="s">
        <v>424</v>
      </c>
      <c r="H1714" s="247" t="s">
        <v>447</v>
      </c>
      <c r="I1714" s="247" t="s">
        <v>1149</v>
      </c>
      <c r="N1714" s="189"/>
      <c r="T1714" s="249"/>
      <c r="V1714" s="189"/>
      <c r="W1714" s="189"/>
      <c r="X1714" s="189"/>
      <c r="Y1714" s="189" t="s">
        <v>1201</v>
      </c>
      <c r="Z1714" s="247" t="s">
        <v>1201</v>
      </c>
    </row>
    <row r="1715" spans="1:29" s="247" customFormat="1" x14ac:dyDescent="0.3">
      <c r="A1715" s="247">
        <v>214278</v>
      </c>
      <c r="B1715" s="247" t="s">
        <v>3448</v>
      </c>
      <c r="C1715" s="247" t="s">
        <v>637</v>
      </c>
      <c r="D1715" s="247" t="s">
        <v>791</v>
      </c>
      <c r="E1715" s="247" t="s">
        <v>445</v>
      </c>
      <c r="F1715" s="248">
        <v>36161</v>
      </c>
      <c r="G1715" s="247" t="s">
        <v>422</v>
      </c>
      <c r="H1715" s="247" t="s">
        <v>447</v>
      </c>
      <c r="I1715" s="247" t="s">
        <v>1149</v>
      </c>
      <c r="N1715" s="189"/>
      <c r="T1715" s="249"/>
      <c r="V1715" s="189"/>
      <c r="W1715" s="189"/>
      <c r="X1715" s="189"/>
      <c r="Y1715" s="189" t="s">
        <v>1201</v>
      </c>
      <c r="Z1715" s="247" t="s">
        <v>1201</v>
      </c>
    </row>
    <row r="1716" spans="1:29" s="247" customFormat="1" x14ac:dyDescent="0.3">
      <c r="A1716" s="247">
        <v>214365</v>
      </c>
      <c r="B1716" s="247" t="s">
        <v>3457</v>
      </c>
      <c r="C1716" s="247" t="s">
        <v>71</v>
      </c>
      <c r="D1716" s="247" t="s">
        <v>277</v>
      </c>
      <c r="E1716" s="247" t="s">
        <v>445</v>
      </c>
      <c r="F1716" s="248">
        <v>36550</v>
      </c>
      <c r="G1716" s="247" t="s">
        <v>3458</v>
      </c>
      <c r="H1716" s="247" t="s">
        <v>447</v>
      </c>
      <c r="I1716" s="247" t="s">
        <v>1149</v>
      </c>
      <c r="N1716" s="189"/>
      <c r="T1716" s="249"/>
      <c r="V1716" s="189"/>
      <c r="W1716" s="189"/>
      <c r="X1716" s="189"/>
      <c r="Y1716" s="189" t="s">
        <v>1201</v>
      </c>
      <c r="Z1716" s="247" t="s">
        <v>1201</v>
      </c>
    </row>
    <row r="1717" spans="1:29" s="247" customFormat="1" x14ac:dyDescent="0.3">
      <c r="A1717" s="247">
        <v>214590</v>
      </c>
      <c r="B1717" s="247" t="s">
        <v>3434</v>
      </c>
      <c r="C1717" s="247" t="s">
        <v>616</v>
      </c>
      <c r="D1717" s="247" t="s">
        <v>617</v>
      </c>
      <c r="E1717" s="247" t="s">
        <v>445</v>
      </c>
      <c r="F1717" s="248">
        <v>36176</v>
      </c>
      <c r="G1717" s="247" t="s">
        <v>439</v>
      </c>
      <c r="H1717" s="247" t="s">
        <v>447</v>
      </c>
      <c r="I1717" s="247" t="s">
        <v>1149</v>
      </c>
      <c r="N1717" s="189"/>
      <c r="T1717" s="249"/>
      <c r="V1717" s="189"/>
      <c r="W1717" s="189"/>
      <c r="X1717" s="189"/>
      <c r="Y1717" s="189" t="s">
        <v>1201</v>
      </c>
      <c r="Z1717" s="247" t="s">
        <v>1201</v>
      </c>
    </row>
    <row r="1718" spans="1:29" s="247" customFormat="1" x14ac:dyDescent="0.3">
      <c r="A1718" s="247">
        <v>214666</v>
      </c>
      <c r="B1718" s="247" t="s">
        <v>3462</v>
      </c>
      <c r="C1718" s="247" t="s">
        <v>75</v>
      </c>
      <c r="D1718" s="247" t="s">
        <v>3463</v>
      </c>
      <c r="E1718" s="247" t="s">
        <v>445</v>
      </c>
      <c r="F1718" s="248">
        <v>35927</v>
      </c>
      <c r="G1718" s="247" t="s">
        <v>911</v>
      </c>
      <c r="H1718" s="247" t="s">
        <v>447</v>
      </c>
      <c r="I1718" s="247" t="s">
        <v>1149</v>
      </c>
      <c r="N1718" s="189"/>
      <c r="T1718" s="249"/>
      <c r="V1718" s="189"/>
      <c r="W1718" s="189" t="s">
        <v>1201</v>
      </c>
      <c r="X1718" s="189"/>
      <c r="Y1718" s="189" t="s">
        <v>1201</v>
      </c>
      <c r="Z1718" s="247" t="s">
        <v>1201</v>
      </c>
    </row>
    <row r="1719" spans="1:29" s="247" customFormat="1" x14ac:dyDescent="0.3">
      <c r="A1719" s="247">
        <v>214815</v>
      </c>
      <c r="B1719" s="247" t="s">
        <v>3459</v>
      </c>
      <c r="C1719" s="247" t="s">
        <v>3460</v>
      </c>
      <c r="D1719" s="247" t="s">
        <v>3461</v>
      </c>
      <c r="E1719" s="247" t="s">
        <v>445</v>
      </c>
      <c r="F1719" s="248">
        <v>35163</v>
      </c>
      <c r="G1719" s="247" t="s">
        <v>911</v>
      </c>
      <c r="H1719" s="247" t="s">
        <v>447</v>
      </c>
      <c r="I1719" s="247" t="s">
        <v>1149</v>
      </c>
      <c r="N1719" s="189"/>
      <c r="T1719" s="249"/>
      <c r="V1719" s="189"/>
      <c r="W1719" s="189"/>
      <c r="X1719" s="189"/>
      <c r="Y1719" s="189" t="s">
        <v>1201</v>
      </c>
      <c r="Z1719" s="247" t="s">
        <v>1201</v>
      </c>
    </row>
    <row r="1720" spans="1:29" s="247" customFormat="1" x14ac:dyDescent="0.3">
      <c r="A1720" s="247">
        <v>214865</v>
      </c>
      <c r="B1720" s="247" t="s">
        <v>3427</v>
      </c>
      <c r="C1720" s="247" t="s">
        <v>140</v>
      </c>
      <c r="D1720" s="247" t="s">
        <v>271</v>
      </c>
      <c r="E1720" s="247" t="s">
        <v>446</v>
      </c>
      <c r="F1720" s="248">
        <v>36112</v>
      </c>
      <c r="G1720" s="247" t="s">
        <v>1013</v>
      </c>
      <c r="H1720" s="247" t="s">
        <v>447</v>
      </c>
      <c r="I1720" s="247" t="s">
        <v>1149</v>
      </c>
      <c r="N1720" s="189"/>
      <c r="T1720" s="249"/>
      <c r="V1720" s="189"/>
      <c r="W1720" s="189"/>
      <c r="X1720" s="189"/>
      <c r="Y1720" s="189" t="s">
        <v>1201</v>
      </c>
      <c r="Z1720" s="247" t="s">
        <v>1201</v>
      </c>
    </row>
    <row r="1721" spans="1:29" s="247" customFormat="1" x14ac:dyDescent="0.3">
      <c r="A1721" s="247">
        <v>215036</v>
      </c>
      <c r="B1721" s="247" t="s">
        <v>3438</v>
      </c>
      <c r="C1721" s="247" t="s">
        <v>71</v>
      </c>
      <c r="D1721" s="247" t="s">
        <v>312</v>
      </c>
      <c r="E1721" s="247" t="s">
        <v>445</v>
      </c>
      <c r="F1721" s="248">
        <v>27820</v>
      </c>
      <c r="G1721" s="247" t="s">
        <v>1006</v>
      </c>
      <c r="H1721" s="247" t="s">
        <v>447</v>
      </c>
      <c r="I1721" s="247" t="s">
        <v>1149</v>
      </c>
      <c r="N1721" s="189"/>
      <c r="T1721" s="249"/>
      <c r="V1721" s="189"/>
      <c r="W1721" s="189"/>
      <c r="X1721" s="189"/>
      <c r="Y1721" s="189" t="s">
        <v>1201</v>
      </c>
      <c r="Z1721" s="247" t="s">
        <v>1201</v>
      </c>
    </row>
    <row r="1722" spans="1:29" s="247" customFormat="1" x14ac:dyDescent="0.3">
      <c r="A1722" s="247">
        <v>215044</v>
      </c>
      <c r="B1722" s="247" t="s">
        <v>1475</v>
      </c>
      <c r="C1722" s="247" t="s">
        <v>534</v>
      </c>
      <c r="D1722" s="247" t="s">
        <v>3429</v>
      </c>
      <c r="E1722" s="247" t="s">
        <v>446</v>
      </c>
      <c r="F1722" s="248">
        <v>35172</v>
      </c>
      <c r="G1722" s="247" t="s">
        <v>422</v>
      </c>
      <c r="H1722" s="247" t="s">
        <v>447</v>
      </c>
      <c r="I1722" s="247" t="s">
        <v>1149</v>
      </c>
      <c r="N1722" s="189"/>
      <c r="T1722" s="249"/>
      <c r="V1722" s="189"/>
      <c r="W1722" s="189"/>
      <c r="X1722" s="189"/>
      <c r="Y1722" s="189" t="s">
        <v>1201</v>
      </c>
      <c r="Z1722" s="247" t="s">
        <v>1201</v>
      </c>
    </row>
    <row r="1723" spans="1:29" s="247" customFormat="1" x14ac:dyDescent="0.3">
      <c r="A1723" s="247">
        <v>215226</v>
      </c>
      <c r="B1723" s="247" t="s">
        <v>3505</v>
      </c>
      <c r="C1723" s="247" t="s">
        <v>75</v>
      </c>
      <c r="D1723" s="247" t="s">
        <v>254</v>
      </c>
      <c r="E1723" s="247" t="s">
        <v>445</v>
      </c>
      <c r="F1723" s="248">
        <v>35805</v>
      </c>
      <c r="G1723" s="247" t="s">
        <v>912</v>
      </c>
      <c r="H1723" s="247" t="s">
        <v>447</v>
      </c>
      <c r="I1723" s="247" t="s">
        <v>1149</v>
      </c>
      <c r="N1723" s="189"/>
      <c r="T1723" s="249"/>
      <c r="V1723" s="189"/>
      <c r="W1723" s="189" t="s">
        <v>1201</v>
      </c>
      <c r="X1723" s="189" t="s">
        <v>1201</v>
      </c>
      <c r="Y1723" s="189"/>
      <c r="Z1723" s="247" t="s">
        <v>1201</v>
      </c>
    </row>
    <row r="1724" spans="1:29" s="247" customFormat="1" x14ac:dyDescent="0.3">
      <c r="A1724" s="247">
        <v>215232</v>
      </c>
      <c r="B1724" s="247" t="s">
        <v>3533</v>
      </c>
      <c r="C1724" s="247" t="s">
        <v>66</v>
      </c>
      <c r="D1724" s="247" t="s">
        <v>379</v>
      </c>
      <c r="E1724" s="247" t="s">
        <v>445</v>
      </c>
      <c r="F1724" s="248">
        <v>35264</v>
      </c>
      <c r="G1724" s="247" t="s">
        <v>422</v>
      </c>
      <c r="H1724" s="247" t="s">
        <v>447</v>
      </c>
      <c r="I1724" s="247" t="s">
        <v>1149</v>
      </c>
      <c r="N1724" s="189"/>
      <c r="T1724" s="249"/>
      <c r="V1724" s="189"/>
      <c r="W1724" s="189" t="s">
        <v>1201</v>
      </c>
      <c r="X1724" s="189"/>
      <c r="Y1724" s="189"/>
      <c r="Z1724" s="247" t="s">
        <v>1201</v>
      </c>
    </row>
    <row r="1725" spans="1:29" s="247" customFormat="1" x14ac:dyDescent="0.3">
      <c r="A1725" s="247">
        <v>215400</v>
      </c>
      <c r="B1725" s="247" t="s">
        <v>3484</v>
      </c>
      <c r="C1725" s="247" t="s">
        <v>138</v>
      </c>
      <c r="D1725" s="247" t="s">
        <v>352</v>
      </c>
      <c r="E1725" s="247" t="s">
        <v>446</v>
      </c>
      <c r="F1725" s="248">
        <v>32387</v>
      </c>
      <c r="G1725" s="247" t="s">
        <v>995</v>
      </c>
      <c r="H1725" s="247" t="s">
        <v>447</v>
      </c>
      <c r="I1725" s="247" t="s">
        <v>1149</v>
      </c>
      <c r="N1725" s="189"/>
      <c r="T1725" s="249"/>
      <c r="V1725" s="189"/>
      <c r="W1725" s="189" t="s">
        <v>1201</v>
      </c>
      <c r="X1725" s="189"/>
      <c r="Y1725" s="189"/>
      <c r="Z1725" s="247" t="s">
        <v>1201</v>
      </c>
    </row>
    <row r="1726" spans="1:29" s="247" customFormat="1" x14ac:dyDescent="0.3">
      <c r="A1726" s="247">
        <v>215460</v>
      </c>
      <c r="B1726" s="247" t="s">
        <v>3420</v>
      </c>
      <c r="C1726" s="247" t="s">
        <v>204</v>
      </c>
      <c r="D1726" s="247" t="s">
        <v>605</v>
      </c>
      <c r="E1726" s="247" t="s">
        <v>446</v>
      </c>
      <c r="F1726" s="248">
        <v>34707</v>
      </c>
      <c r="G1726" s="247" t="s">
        <v>1078</v>
      </c>
      <c r="H1726" s="247" t="s">
        <v>447</v>
      </c>
      <c r="I1726" s="247" t="s">
        <v>1149</v>
      </c>
      <c r="N1726" s="189"/>
      <c r="T1726" s="249"/>
      <c r="V1726" s="189"/>
      <c r="W1726" s="189" t="s">
        <v>1201</v>
      </c>
      <c r="X1726" s="189"/>
      <c r="Y1726" s="189" t="s">
        <v>1201</v>
      </c>
      <c r="Z1726" s="247" t="s">
        <v>1201</v>
      </c>
    </row>
    <row r="1727" spans="1:29" s="247" customFormat="1" x14ac:dyDescent="0.3">
      <c r="A1727" s="247">
        <v>207990</v>
      </c>
      <c r="B1727" s="247" t="s">
        <v>3615</v>
      </c>
      <c r="C1727" s="247" t="s">
        <v>175</v>
      </c>
      <c r="D1727" s="247" t="s">
        <v>4161</v>
      </c>
      <c r="E1727" s="247" t="s">
        <v>445</v>
      </c>
      <c r="F1727" s="248">
        <v>31658</v>
      </c>
      <c r="G1727" s="247" t="s">
        <v>4162</v>
      </c>
      <c r="H1727" s="247" t="s">
        <v>447</v>
      </c>
      <c r="I1727" s="247" t="s">
        <v>1149</v>
      </c>
      <c r="J1727" s="189"/>
      <c r="K1727" s="189"/>
      <c r="L1727" s="189"/>
      <c r="M1727" s="189"/>
      <c r="N1727" s="189"/>
      <c r="O1727" s="189"/>
      <c r="P1727" s="189"/>
      <c r="Q1727" s="189"/>
      <c r="R1727" s="189"/>
      <c r="T1727" s="249"/>
      <c r="V1727" s="189"/>
      <c r="W1727" s="189"/>
      <c r="X1727" s="189"/>
      <c r="Y1727" s="189"/>
      <c r="AA1727" s="189"/>
      <c r="AB1727" s="189"/>
      <c r="AC1727" s="189"/>
    </row>
    <row r="1728" spans="1:29" s="247" customFormat="1" x14ac:dyDescent="0.3">
      <c r="A1728" s="247">
        <v>208274</v>
      </c>
      <c r="B1728" s="247" t="s">
        <v>4183</v>
      </c>
      <c r="C1728" s="247" t="s">
        <v>69</v>
      </c>
      <c r="D1728" s="247" t="s">
        <v>4146</v>
      </c>
      <c r="E1728" s="247" t="s">
        <v>446</v>
      </c>
      <c r="F1728" s="248">
        <v>30929</v>
      </c>
      <c r="G1728" s="247" t="s">
        <v>4184</v>
      </c>
      <c r="H1728" s="247" t="s">
        <v>447</v>
      </c>
      <c r="I1728" s="247" t="s">
        <v>1149</v>
      </c>
      <c r="J1728" s="189"/>
      <c r="K1728" s="189"/>
      <c r="L1728" s="189"/>
      <c r="M1728" s="189"/>
      <c r="N1728" s="189"/>
      <c r="O1728" s="189"/>
      <c r="P1728" s="189"/>
      <c r="Q1728" s="189"/>
      <c r="R1728" s="189"/>
      <c r="T1728" s="249"/>
      <c r="V1728" s="189"/>
      <c r="W1728" s="189"/>
      <c r="X1728" s="189"/>
      <c r="Y1728" s="189"/>
      <c r="AA1728" s="189"/>
      <c r="AB1728" s="189"/>
      <c r="AC1728" s="189"/>
    </row>
    <row r="1729" spans="1:29" s="247" customFormat="1" x14ac:dyDescent="0.3">
      <c r="A1729" s="247">
        <v>208833</v>
      </c>
      <c r="B1729" s="247" t="s">
        <v>3517</v>
      </c>
      <c r="C1729" s="247" t="s">
        <v>100</v>
      </c>
      <c r="D1729" s="247" t="s">
        <v>397</v>
      </c>
      <c r="E1729" s="247" t="s">
        <v>445</v>
      </c>
      <c r="F1729" s="248">
        <v>31778</v>
      </c>
      <c r="G1729" s="247" t="s">
        <v>422</v>
      </c>
      <c r="H1729" s="247" t="s">
        <v>447</v>
      </c>
      <c r="I1729" s="247" t="s">
        <v>1149</v>
      </c>
      <c r="N1729" s="189"/>
      <c r="T1729" s="249"/>
      <c r="V1729" s="189"/>
      <c r="W1729" s="189"/>
      <c r="X1729" s="189"/>
      <c r="Y1729" s="189"/>
      <c r="Z1729" s="247" t="s">
        <v>1201</v>
      </c>
    </row>
    <row r="1730" spans="1:29" s="247" customFormat="1" x14ac:dyDescent="0.3">
      <c r="A1730" s="247">
        <v>209072</v>
      </c>
      <c r="B1730" s="247" t="s">
        <v>3545</v>
      </c>
      <c r="C1730" s="247" t="s">
        <v>101</v>
      </c>
      <c r="D1730" s="247" t="s">
        <v>4062</v>
      </c>
      <c r="E1730" s="247" t="s">
        <v>445</v>
      </c>
      <c r="F1730" s="248">
        <v>32663</v>
      </c>
      <c r="G1730" s="247" t="s">
        <v>4063</v>
      </c>
      <c r="H1730" s="247" t="s">
        <v>447</v>
      </c>
      <c r="I1730" s="247" t="s">
        <v>1149</v>
      </c>
      <c r="J1730" s="189"/>
      <c r="K1730" s="189"/>
      <c r="L1730" s="189"/>
      <c r="M1730" s="189"/>
      <c r="N1730" s="189"/>
      <c r="O1730" s="189"/>
      <c r="P1730" s="189"/>
      <c r="Q1730" s="189"/>
      <c r="R1730" s="189"/>
      <c r="T1730" s="249"/>
      <c r="V1730" s="189"/>
      <c r="W1730" s="189"/>
      <c r="X1730" s="189"/>
      <c r="Y1730" s="189"/>
      <c r="AA1730" s="189"/>
      <c r="AB1730" s="189"/>
      <c r="AC1730" s="189"/>
    </row>
    <row r="1731" spans="1:29" s="247" customFormat="1" x14ac:dyDescent="0.3">
      <c r="A1731" s="247">
        <v>209077</v>
      </c>
      <c r="B1731" s="247" t="s">
        <v>3625</v>
      </c>
      <c r="C1731" s="247" t="s">
        <v>692</v>
      </c>
      <c r="D1731" s="247" t="s">
        <v>3626</v>
      </c>
      <c r="E1731" s="247" t="s">
        <v>445</v>
      </c>
      <c r="F1731" s="248">
        <v>32747</v>
      </c>
      <c r="G1731" s="247" t="s">
        <v>4169</v>
      </c>
      <c r="H1731" s="247" t="s">
        <v>447</v>
      </c>
      <c r="I1731" s="247" t="s">
        <v>1149</v>
      </c>
      <c r="J1731" s="189"/>
      <c r="K1731" s="189"/>
      <c r="L1731" s="189"/>
      <c r="M1731" s="189"/>
      <c r="N1731" s="189"/>
      <c r="O1731" s="189"/>
      <c r="P1731" s="189"/>
      <c r="Q1731" s="189"/>
      <c r="R1731" s="189"/>
      <c r="T1731" s="249"/>
      <c r="V1731" s="189"/>
      <c r="W1731" s="189"/>
      <c r="X1731" s="189"/>
      <c r="Y1731" s="189"/>
      <c r="AA1731" s="189"/>
      <c r="AB1731" s="189"/>
      <c r="AC1731" s="189"/>
    </row>
    <row r="1732" spans="1:29" s="247" customFormat="1" x14ac:dyDescent="0.3">
      <c r="A1732" s="247">
        <v>209173</v>
      </c>
      <c r="B1732" s="247" t="s">
        <v>4052</v>
      </c>
      <c r="C1732" s="247" t="s">
        <v>104</v>
      </c>
      <c r="D1732" s="247" t="s">
        <v>4053</v>
      </c>
      <c r="E1732" s="247" t="s">
        <v>445</v>
      </c>
      <c r="F1732" s="248">
        <v>30063</v>
      </c>
      <c r="G1732" s="247" t="s">
        <v>422</v>
      </c>
      <c r="H1732" s="247" t="s">
        <v>447</v>
      </c>
      <c r="I1732" s="247" t="s">
        <v>1149</v>
      </c>
      <c r="J1732" s="189"/>
      <c r="K1732" s="189"/>
      <c r="L1732" s="189"/>
      <c r="M1732" s="189"/>
      <c r="N1732" s="189"/>
      <c r="O1732" s="189"/>
      <c r="P1732" s="189"/>
      <c r="Q1732" s="189"/>
      <c r="R1732" s="189"/>
      <c r="T1732" s="249"/>
      <c r="V1732" s="189"/>
      <c r="W1732" s="189"/>
      <c r="X1732" s="189"/>
      <c r="Y1732" s="189"/>
      <c r="AA1732" s="189"/>
      <c r="AB1732" s="189"/>
      <c r="AC1732" s="189"/>
    </row>
    <row r="1733" spans="1:29" s="247" customFormat="1" x14ac:dyDescent="0.3">
      <c r="A1733" s="247">
        <v>209187</v>
      </c>
      <c r="B1733" s="247" t="s">
        <v>3651</v>
      </c>
      <c r="C1733" s="247" t="s">
        <v>71</v>
      </c>
      <c r="D1733" s="247" t="s">
        <v>4200</v>
      </c>
      <c r="E1733" s="247" t="s">
        <v>445</v>
      </c>
      <c r="F1733" s="248">
        <v>30055</v>
      </c>
      <c r="G1733" s="247" t="s">
        <v>3662</v>
      </c>
      <c r="H1733" s="247" t="s">
        <v>447</v>
      </c>
      <c r="I1733" s="247" t="s">
        <v>1149</v>
      </c>
      <c r="J1733" s="189"/>
      <c r="K1733" s="189"/>
      <c r="L1733" s="189"/>
      <c r="M1733" s="189"/>
      <c r="N1733" s="189"/>
      <c r="O1733" s="189"/>
      <c r="P1733" s="189"/>
      <c r="Q1733" s="189"/>
      <c r="R1733" s="189"/>
      <c r="T1733" s="249"/>
      <c r="V1733" s="189"/>
      <c r="W1733" s="189"/>
      <c r="X1733" s="189"/>
      <c r="Y1733" s="189"/>
      <c r="AA1733" s="189"/>
      <c r="AB1733" s="189"/>
      <c r="AC1733" s="189"/>
    </row>
    <row r="1734" spans="1:29" s="247" customFormat="1" x14ac:dyDescent="0.3">
      <c r="A1734" s="247">
        <v>209331</v>
      </c>
      <c r="B1734" s="247" t="s">
        <v>3547</v>
      </c>
      <c r="C1734" s="247" t="s">
        <v>129</v>
      </c>
      <c r="D1734" s="247" t="s">
        <v>4067</v>
      </c>
      <c r="E1734" s="247" t="s">
        <v>446</v>
      </c>
      <c r="F1734" s="248">
        <v>33868</v>
      </c>
      <c r="G1734" s="247" t="s">
        <v>3662</v>
      </c>
      <c r="H1734" s="247" t="s">
        <v>447</v>
      </c>
      <c r="I1734" s="247" t="s">
        <v>1149</v>
      </c>
      <c r="J1734" s="189"/>
      <c r="K1734" s="189"/>
      <c r="L1734" s="189"/>
      <c r="M1734" s="189"/>
      <c r="N1734" s="189"/>
      <c r="O1734" s="189"/>
      <c r="P1734" s="189"/>
      <c r="Q1734" s="189"/>
      <c r="R1734" s="189"/>
      <c r="T1734" s="249"/>
      <c r="V1734" s="189"/>
      <c r="W1734" s="189"/>
      <c r="X1734" s="189"/>
      <c r="Y1734" s="189"/>
      <c r="AA1734" s="189"/>
      <c r="AB1734" s="189"/>
      <c r="AC1734" s="189"/>
    </row>
    <row r="1735" spans="1:29" s="247" customFormat="1" x14ac:dyDescent="0.3">
      <c r="A1735" s="247">
        <v>209494</v>
      </c>
      <c r="B1735" s="247" t="s">
        <v>3537</v>
      </c>
      <c r="C1735" s="247" t="s">
        <v>210</v>
      </c>
      <c r="D1735" s="247" t="s">
        <v>4050</v>
      </c>
      <c r="E1735" s="247" t="s">
        <v>445</v>
      </c>
      <c r="F1735" s="248">
        <v>31070</v>
      </c>
      <c r="G1735" s="247" t="s">
        <v>3662</v>
      </c>
      <c r="H1735" s="247" t="s">
        <v>447</v>
      </c>
      <c r="I1735" s="247" t="s">
        <v>1149</v>
      </c>
      <c r="J1735" s="189"/>
      <c r="K1735" s="189"/>
      <c r="L1735" s="189"/>
      <c r="M1735" s="189"/>
      <c r="N1735" s="189"/>
      <c r="O1735" s="189"/>
      <c r="P1735" s="189"/>
      <c r="Q1735" s="189"/>
      <c r="R1735" s="189"/>
      <c r="T1735" s="249"/>
      <c r="V1735" s="189"/>
      <c r="W1735" s="189"/>
      <c r="X1735" s="189"/>
      <c r="Y1735" s="189"/>
      <c r="AA1735" s="189"/>
      <c r="AB1735" s="189"/>
      <c r="AC1735" s="189"/>
    </row>
    <row r="1736" spans="1:29" s="247" customFormat="1" x14ac:dyDescent="0.3">
      <c r="A1736" s="247">
        <v>209517</v>
      </c>
      <c r="B1736" s="247" t="s">
        <v>4147</v>
      </c>
      <c r="C1736" s="247" t="s">
        <v>71</v>
      </c>
      <c r="D1736" s="247" t="s">
        <v>4148</v>
      </c>
      <c r="E1736" s="247" t="s">
        <v>446</v>
      </c>
      <c r="F1736" s="248">
        <v>24529</v>
      </c>
      <c r="G1736" s="247" t="s">
        <v>422</v>
      </c>
      <c r="H1736" s="247" t="s">
        <v>447</v>
      </c>
      <c r="I1736" s="247" t="s">
        <v>1149</v>
      </c>
      <c r="J1736" s="189"/>
      <c r="K1736" s="189"/>
      <c r="L1736" s="189"/>
      <c r="M1736" s="189"/>
      <c r="N1736" s="189"/>
      <c r="O1736" s="189"/>
      <c r="P1736" s="189"/>
      <c r="Q1736" s="189"/>
      <c r="R1736" s="189"/>
      <c r="T1736" s="249"/>
      <c r="V1736" s="189"/>
      <c r="W1736" s="189"/>
      <c r="X1736" s="189"/>
      <c r="Y1736" s="189"/>
      <c r="AA1736" s="189"/>
      <c r="AB1736" s="189"/>
      <c r="AC1736" s="189"/>
    </row>
    <row r="1737" spans="1:29" s="247" customFormat="1" x14ac:dyDescent="0.3">
      <c r="A1737" s="247">
        <v>209596</v>
      </c>
      <c r="B1737" s="247" t="s">
        <v>3624</v>
      </c>
      <c r="C1737" s="247" t="s">
        <v>590</v>
      </c>
      <c r="D1737" s="247" t="s">
        <v>844</v>
      </c>
      <c r="E1737" s="247" t="s">
        <v>445</v>
      </c>
      <c r="F1737" s="248">
        <v>25938</v>
      </c>
      <c r="G1737" s="247" t="s">
        <v>3813</v>
      </c>
      <c r="H1737" s="247" t="s">
        <v>447</v>
      </c>
      <c r="I1737" s="247" t="s">
        <v>1149</v>
      </c>
      <c r="J1737" s="189"/>
      <c r="K1737" s="189"/>
      <c r="L1737" s="189"/>
      <c r="M1737" s="189"/>
      <c r="N1737" s="189"/>
      <c r="O1737" s="189"/>
      <c r="P1737" s="189"/>
      <c r="Q1737" s="189"/>
      <c r="R1737" s="189"/>
      <c r="T1737" s="249"/>
      <c r="V1737" s="189"/>
      <c r="W1737" s="189"/>
      <c r="X1737" s="189"/>
      <c r="Y1737" s="189"/>
      <c r="AA1737" s="189"/>
      <c r="AB1737" s="189"/>
      <c r="AC1737" s="189"/>
    </row>
    <row r="1738" spans="1:29" s="247" customFormat="1" x14ac:dyDescent="0.3">
      <c r="A1738" s="247">
        <v>209638</v>
      </c>
      <c r="B1738" s="247" t="s">
        <v>3552</v>
      </c>
      <c r="C1738" s="247" t="s">
        <v>120</v>
      </c>
      <c r="D1738" s="247" t="s">
        <v>4069</v>
      </c>
      <c r="E1738" s="247" t="s">
        <v>446</v>
      </c>
      <c r="F1738" s="248">
        <v>34350</v>
      </c>
      <c r="G1738" s="247" t="s">
        <v>3662</v>
      </c>
      <c r="H1738" s="247" t="s">
        <v>447</v>
      </c>
      <c r="I1738" s="247" t="s">
        <v>1149</v>
      </c>
      <c r="J1738" s="189"/>
      <c r="K1738" s="189"/>
      <c r="L1738" s="189"/>
      <c r="M1738" s="189"/>
      <c r="N1738" s="189"/>
      <c r="O1738" s="189"/>
      <c r="P1738" s="189"/>
      <c r="Q1738" s="189"/>
      <c r="R1738" s="189"/>
      <c r="T1738" s="249"/>
      <c r="V1738" s="189"/>
      <c r="W1738" s="189"/>
      <c r="X1738" s="189"/>
      <c r="Y1738" s="189"/>
      <c r="AA1738" s="189"/>
      <c r="AB1738" s="189"/>
      <c r="AC1738" s="189"/>
    </row>
    <row r="1739" spans="1:29" s="247" customFormat="1" x14ac:dyDescent="0.3">
      <c r="A1739" s="247">
        <v>209640</v>
      </c>
      <c r="B1739" s="247" t="s">
        <v>3640</v>
      </c>
      <c r="C1739" s="247" t="s">
        <v>552</v>
      </c>
      <c r="D1739" s="247" t="s">
        <v>4187</v>
      </c>
      <c r="E1739" s="247" t="s">
        <v>446</v>
      </c>
      <c r="F1739" s="248">
        <v>30687</v>
      </c>
      <c r="G1739" s="247" t="s">
        <v>3662</v>
      </c>
      <c r="H1739" s="247" t="s">
        <v>447</v>
      </c>
      <c r="I1739" s="247" t="s">
        <v>1149</v>
      </c>
      <c r="J1739" s="189"/>
      <c r="K1739" s="189"/>
      <c r="L1739" s="189"/>
      <c r="M1739" s="189"/>
      <c r="N1739" s="189"/>
      <c r="O1739" s="189"/>
      <c r="P1739" s="189"/>
      <c r="Q1739" s="189"/>
      <c r="R1739" s="189"/>
      <c r="T1739" s="249"/>
      <c r="V1739" s="189"/>
      <c r="W1739" s="189"/>
      <c r="X1739" s="189"/>
      <c r="Y1739" s="189"/>
      <c r="AA1739" s="189"/>
      <c r="AB1739" s="189"/>
      <c r="AC1739" s="189"/>
    </row>
    <row r="1740" spans="1:29" s="247" customFormat="1" x14ac:dyDescent="0.3">
      <c r="A1740" s="247">
        <v>209700</v>
      </c>
      <c r="B1740" s="247" t="s">
        <v>3608</v>
      </c>
      <c r="C1740" s="247" t="s">
        <v>114</v>
      </c>
      <c r="D1740" s="247" t="s">
        <v>4146</v>
      </c>
      <c r="E1740" s="247" t="s">
        <v>446</v>
      </c>
      <c r="F1740" s="248">
        <v>31057</v>
      </c>
      <c r="G1740" s="247" t="s">
        <v>422</v>
      </c>
      <c r="H1740" s="247" t="s">
        <v>457</v>
      </c>
      <c r="I1740" s="247" t="s">
        <v>1149</v>
      </c>
      <c r="J1740" s="189"/>
      <c r="K1740" s="189"/>
      <c r="L1740" s="189"/>
      <c r="M1740" s="189"/>
      <c r="N1740" s="189"/>
      <c r="O1740" s="189"/>
      <c r="P1740" s="189"/>
      <c r="Q1740" s="189"/>
      <c r="R1740" s="189"/>
      <c r="T1740" s="249"/>
      <c r="V1740" s="189"/>
      <c r="W1740" s="189"/>
      <c r="X1740" s="189"/>
      <c r="Y1740" s="189"/>
      <c r="AA1740" s="189"/>
      <c r="AB1740" s="189"/>
      <c r="AC1740" s="189"/>
    </row>
    <row r="1741" spans="1:29" s="247" customFormat="1" x14ac:dyDescent="0.3">
      <c r="A1741" s="247">
        <v>209743</v>
      </c>
      <c r="B1741" s="247" t="s">
        <v>3565</v>
      </c>
      <c r="C1741" s="247" t="s">
        <v>71</v>
      </c>
      <c r="D1741" s="247" t="s">
        <v>4085</v>
      </c>
      <c r="E1741" s="247" t="s">
        <v>446</v>
      </c>
      <c r="F1741" s="248">
        <v>34046</v>
      </c>
      <c r="G1741" s="247" t="s">
        <v>3919</v>
      </c>
      <c r="H1741" s="247" t="s">
        <v>447</v>
      </c>
      <c r="I1741" s="247" t="s">
        <v>1149</v>
      </c>
      <c r="J1741" s="189"/>
      <c r="K1741" s="189"/>
      <c r="L1741" s="189"/>
      <c r="M1741" s="189"/>
      <c r="N1741" s="189"/>
      <c r="O1741" s="189"/>
      <c r="P1741" s="189"/>
      <c r="Q1741" s="189"/>
      <c r="R1741" s="189"/>
      <c r="T1741" s="249"/>
      <c r="V1741" s="189"/>
      <c r="W1741" s="189"/>
      <c r="X1741" s="189"/>
      <c r="Y1741" s="189"/>
      <c r="AA1741" s="189"/>
      <c r="AB1741" s="189"/>
      <c r="AC1741" s="189"/>
    </row>
    <row r="1742" spans="1:29" s="247" customFormat="1" x14ac:dyDescent="0.3">
      <c r="A1742" s="247">
        <v>209770</v>
      </c>
      <c r="B1742" s="247" t="s">
        <v>3558</v>
      </c>
      <c r="C1742" s="247" t="s">
        <v>721</v>
      </c>
      <c r="D1742" s="247" t="s">
        <v>4076</v>
      </c>
      <c r="E1742" s="247" t="s">
        <v>446</v>
      </c>
      <c r="F1742" s="248">
        <v>34335</v>
      </c>
      <c r="G1742" s="247" t="s">
        <v>3662</v>
      </c>
      <c r="H1742" s="247" t="s">
        <v>447</v>
      </c>
      <c r="I1742" s="247" t="s">
        <v>1149</v>
      </c>
      <c r="J1742" s="189"/>
      <c r="K1742" s="189"/>
      <c r="L1742" s="189"/>
      <c r="M1742" s="189"/>
      <c r="N1742" s="189"/>
      <c r="O1742" s="189"/>
      <c r="P1742" s="189"/>
      <c r="Q1742" s="189"/>
      <c r="R1742" s="189"/>
      <c r="T1742" s="249"/>
      <c r="V1742" s="189"/>
      <c r="W1742" s="189"/>
      <c r="X1742" s="189"/>
      <c r="Y1742" s="189"/>
      <c r="AA1742" s="189"/>
      <c r="AB1742" s="189"/>
      <c r="AC1742" s="189"/>
    </row>
    <row r="1743" spans="1:29" s="247" customFormat="1" x14ac:dyDescent="0.3">
      <c r="A1743" s="247">
        <v>209970</v>
      </c>
      <c r="B1743" s="247" t="s">
        <v>3538</v>
      </c>
      <c r="C1743" s="247" t="s">
        <v>71</v>
      </c>
      <c r="D1743" s="247" t="s">
        <v>781</v>
      </c>
      <c r="E1743" s="247" t="s">
        <v>446</v>
      </c>
      <c r="F1743" s="248">
        <v>30895</v>
      </c>
      <c r="G1743" s="247" t="s">
        <v>3662</v>
      </c>
      <c r="H1743" s="247" t="s">
        <v>447</v>
      </c>
      <c r="I1743" s="247" t="s">
        <v>1149</v>
      </c>
      <c r="J1743" s="189"/>
      <c r="K1743" s="189"/>
      <c r="L1743" s="189"/>
      <c r="M1743" s="189"/>
      <c r="N1743" s="189"/>
      <c r="O1743" s="189"/>
      <c r="P1743" s="189"/>
      <c r="Q1743" s="189"/>
      <c r="R1743" s="189"/>
      <c r="T1743" s="249"/>
      <c r="V1743" s="189"/>
      <c r="W1743" s="189"/>
      <c r="X1743" s="189"/>
      <c r="Y1743" s="189"/>
      <c r="AA1743" s="189"/>
      <c r="AB1743" s="189"/>
      <c r="AC1743" s="189"/>
    </row>
    <row r="1744" spans="1:29" s="247" customFormat="1" x14ac:dyDescent="0.3">
      <c r="A1744" s="247">
        <v>210073</v>
      </c>
      <c r="B1744" s="247" t="s">
        <v>3617</v>
      </c>
      <c r="C1744" s="247" t="s">
        <v>102</v>
      </c>
      <c r="D1744" s="247" t="s">
        <v>4167</v>
      </c>
      <c r="E1744" s="247" t="s">
        <v>445</v>
      </c>
      <c r="F1744" s="248">
        <v>34729</v>
      </c>
      <c r="G1744" s="247" t="s">
        <v>3618</v>
      </c>
      <c r="H1744" s="247" t="s">
        <v>447</v>
      </c>
      <c r="I1744" s="247" t="s">
        <v>1149</v>
      </c>
      <c r="J1744" s="189"/>
      <c r="K1744" s="189"/>
      <c r="L1744" s="189"/>
      <c r="M1744" s="189"/>
      <c r="N1744" s="189"/>
      <c r="O1744" s="189"/>
      <c r="P1744" s="189"/>
      <c r="Q1744" s="189"/>
      <c r="R1744" s="189"/>
      <c r="T1744" s="249"/>
      <c r="V1744" s="189"/>
      <c r="W1744" s="189"/>
      <c r="X1744" s="189"/>
      <c r="Y1744" s="189"/>
      <c r="AA1744" s="189"/>
      <c r="AB1744" s="189"/>
      <c r="AC1744" s="189"/>
    </row>
    <row r="1745" spans="1:29" s="247" customFormat="1" x14ac:dyDescent="0.3">
      <c r="A1745" s="247">
        <v>210270</v>
      </c>
      <c r="B1745" s="247" t="s">
        <v>4100</v>
      </c>
      <c r="C1745" s="247" t="s">
        <v>208</v>
      </c>
      <c r="D1745" s="247" t="s">
        <v>369</v>
      </c>
      <c r="E1745" s="247" t="s">
        <v>446</v>
      </c>
      <c r="F1745" s="248">
        <v>35065</v>
      </c>
      <c r="G1745" s="247" t="s">
        <v>422</v>
      </c>
      <c r="H1745" s="247" t="s">
        <v>447</v>
      </c>
      <c r="I1745" s="247" t="s">
        <v>1149</v>
      </c>
      <c r="J1745" s="189"/>
      <c r="K1745" s="189"/>
      <c r="L1745" s="189"/>
      <c r="M1745" s="189"/>
      <c r="N1745" s="189"/>
      <c r="O1745" s="189"/>
      <c r="P1745" s="189"/>
      <c r="Q1745" s="189"/>
      <c r="R1745" s="189"/>
      <c r="T1745" s="249"/>
      <c r="V1745" s="189"/>
      <c r="W1745" s="189"/>
      <c r="X1745" s="189"/>
      <c r="Y1745" s="189"/>
      <c r="AA1745" s="189"/>
      <c r="AB1745" s="189"/>
      <c r="AC1745" s="189"/>
    </row>
    <row r="1746" spans="1:29" s="247" customFormat="1" x14ac:dyDescent="0.3">
      <c r="A1746" s="247">
        <v>210273</v>
      </c>
      <c r="B1746" s="247" t="s">
        <v>3477</v>
      </c>
      <c r="C1746" s="247" t="s">
        <v>173</v>
      </c>
      <c r="D1746" s="247" t="s">
        <v>3478</v>
      </c>
      <c r="E1746" s="247" t="s">
        <v>446</v>
      </c>
      <c r="F1746" s="248">
        <v>32509</v>
      </c>
      <c r="G1746" s="247" t="s">
        <v>422</v>
      </c>
      <c r="H1746" s="247" t="s">
        <v>447</v>
      </c>
      <c r="I1746" s="247" t="s">
        <v>1149</v>
      </c>
      <c r="N1746" s="189"/>
      <c r="T1746" s="249"/>
      <c r="V1746" s="189"/>
      <c r="W1746" s="189"/>
      <c r="X1746" s="189"/>
      <c r="Y1746" s="189"/>
      <c r="Z1746" s="247" t="s">
        <v>1201</v>
      </c>
    </row>
    <row r="1747" spans="1:29" s="247" customFormat="1" x14ac:dyDescent="0.3">
      <c r="A1747" s="247">
        <v>210334</v>
      </c>
      <c r="B1747" s="247" t="s">
        <v>3611</v>
      </c>
      <c r="C1747" s="247" t="s">
        <v>191</v>
      </c>
      <c r="D1747" s="247" t="s">
        <v>4153</v>
      </c>
      <c r="E1747" s="247" t="s">
        <v>446</v>
      </c>
      <c r="F1747" s="248">
        <v>35037</v>
      </c>
      <c r="G1747" s="247" t="s">
        <v>3662</v>
      </c>
      <c r="H1747" s="247" t="s">
        <v>447</v>
      </c>
      <c r="I1747" s="247" t="s">
        <v>1149</v>
      </c>
      <c r="J1747" s="189"/>
      <c r="K1747" s="189"/>
      <c r="L1747" s="189"/>
      <c r="M1747" s="189"/>
      <c r="N1747" s="189"/>
      <c r="O1747" s="189"/>
      <c r="P1747" s="189"/>
      <c r="Q1747" s="189"/>
      <c r="R1747" s="189"/>
      <c r="T1747" s="249"/>
      <c r="V1747" s="189"/>
      <c r="W1747" s="189"/>
      <c r="X1747" s="189"/>
      <c r="Y1747" s="189"/>
      <c r="AA1747" s="189"/>
      <c r="AB1747" s="189"/>
      <c r="AC1747" s="189"/>
    </row>
    <row r="1748" spans="1:29" s="247" customFormat="1" x14ac:dyDescent="0.3">
      <c r="A1748" s="247">
        <v>210390</v>
      </c>
      <c r="B1748" s="247" t="s">
        <v>3612</v>
      </c>
      <c r="C1748" s="247" t="s">
        <v>71</v>
      </c>
      <c r="D1748" s="247" t="s">
        <v>4157</v>
      </c>
      <c r="E1748" s="247" t="s">
        <v>446</v>
      </c>
      <c r="F1748" s="248">
        <v>34198</v>
      </c>
      <c r="G1748" s="247" t="s">
        <v>3853</v>
      </c>
      <c r="H1748" s="247" t="s">
        <v>447</v>
      </c>
      <c r="I1748" s="247" t="s">
        <v>1149</v>
      </c>
      <c r="J1748" s="189"/>
      <c r="K1748" s="189"/>
      <c r="L1748" s="189"/>
      <c r="M1748" s="189"/>
      <c r="N1748" s="189"/>
      <c r="O1748" s="189"/>
      <c r="P1748" s="189"/>
      <c r="Q1748" s="189"/>
      <c r="R1748" s="189"/>
      <c r="T1748" s="249"/>
      <c r="V1748" s="189"/>
      <c r="W1748" s="189"/>
      <c r="X1748" s="189"/>
      <c r="Y1748" s="189"/>
      <c r="AA1748" s="189"/>
      <c r="AB1748" s="189"/>
      <c r="AC1748" s="189"/>
    </row>
    <row r="1749" spans="1:29" s="247" customFormat="1" x14ac:dyDescent="0.3">
      <c r="A1749" s="247">
        <v>210428</v>
      </c>
      <c r="B1749" s="247" t="s">
        <v>3648</v>
      </c>
      <c r="C1749" s="247" t="s">
        <v>75</v>
      </c>
      <c r="D1749" s="247" t="s">
        <v>4195</v>
      </c>
      <c r="E1749" s="247" t="s">
        <v>446</v>
      </c>
      <c r="F1749" s="248">
        <v>27395</v>
      </c>
      <c r="G1749" s="247" t="s">
        <v>3856</v>
      </c>
      <c r="H1749" s="247" t="s">
        <v>447</v>
      </c>
      <c r="I1749" s="247" t="s">
        <v>1149</v>
      </c>
      <c r="J1749" s="189"/>
      <c r="K1749" s="189"/>
      <c r="L1749" s="189"/>
      <c r="M1749" s="189"/>
      <c r="N1749" s="189"/>
      <c r="O1749" s="189"/>
      <c r="P1749" s="189"/>
      <c r="Q1749" s="189"/>
      <c r="R1749" s="189"/>
      <c r="T1749" s="249"/>
      <c r="V1749" s="189"/>
      <c r="W1749" s="189"/>
      <c r="X1749" s="189"/>
      <c r="Y1749" s="189"/>
      <c r="AA1749" s="189"/>
      <c r="AB1749" s="189"/>
      <c r="AC1749" s="189"/>
    </row>
    <row r="1750" spans="1:29" s="247" customFormat="1" x14ac:dyDescent="0.3">
      <c r="A1750" s="247">
        <v>210599</v>
      </c>
      <c r="B1750" s="247" t="s">
        <v>3556</v>
      </c>
      <c r="C1750" s="247" t="s">
        <v>113</v>
      </c>
      <c r="D1750" s="247" t="s">
        <v>4074</v>
      </c>
      <c r="E1750" s="247" t="s">
        <v>445</v>
      </c>
      <c r="F1750" s="248">
        <v>26205</v>
      </c>
      <c r="G1750" s="247" t="s">
        <v>4041</v>
      </c>
      <c r="H1750" s="247" t="s">
        <v>457</v>
      </c>
      <c r="I1750" s="247" t="s">
        <v>1149</v>
      </c>
      <c r="J1750" s="189"/>
      <c r="K1750" s="189"/>
      <c r="L1750" s="189"/>
      <c r="M1750" s="189"/>
      <c r="N1750" s="189"/>
      <c r="O1750" s="189"/>
      <c r="P1750" s="189"/>
      <c r="Q1750" s="189"/>
      <c r="R1750" s="189"/>
      <c r="T1750" s="249"/>
      <c r="V1750" s="189"/>
      <c r="W1750" s="189"/>
      <c r="X1750" s="189"/>
      <c r="Y1750" s="189"/>
      <c r="AA1750" s="189"/>
      <c r="AB1750" s="189"/>
      <c r="AC1750" s="189"/>
    </row>
    <row r="1751" spans="1:29" s="247" customFormat="1" x14ac:dyDescent="0.3">
      <c r="A1751" s="247">
        <v>210644</v>
      </c>
      <c r="B1751" s="247" t="s">
        <v>4079</v>
      </c>
      <c r="C1751" s="247" t="s">
        <v>122</v>
      </c>
      <c r="D1751" s="247" t="s">
        <v>4080</v>
      </c>
      <c r="E1751" s="247" t="s">
        <v>445</v>
      </c>
      <c r="F1751" s="248">
        <v>34353</v>
      </c>
      <c r="G1751" s="247" t="s">
        <v>3662</v>
      </c>
      <c r="H1751" s="247" t="s">
        <v>447</v>
      </c>
      <c r="I1751" s="247" t="s">
        <v>1149</v>
      </c>
      <c r="J1751" s="189"/>
      <c r="K1751" s="189"/>
      <c r="L1751" s="189"/>
      <c r="M1751" s="189"/>
      <c r="N1751" s="189"/>
      <c r="O1751" s="189"/>
      <c r="P1751" s="189"/>
      <c r="Q1751" s="189"/>
      <c r="R1751" s="189"/>
      <c r="T1751" s="249"/>
      <c r="V1751" s="189"/>
      <c r="W1751" s="189"/>
      <c r="X1751" s="189"/>
      <c r="Y1751" s="189"/>
      <c r="AA1751" s="189"/>
      <c r="AB1751" s="189"/>
      <c r="AC1751" s="189"/>
    </row>
    <row r="1752" spans="1:29" s="247" customFormat="1" x14ac:dyDescent="0.3">
      <c r="A1752" s="247">
        <v>210696</v>
      </c>
      <c r="B1752" s="247" t="s">
        <v>3559</v>
      </c>
      <c r="C1752" s="247" t="s">
        <v>117</v>
      </c>
      <c r="D1752" s="247" t="s">
        <v>296</v>
      </c>
      <c r="E1752" s="247" t="s">
        <v>446</v>
      </c>
      <c r="F1752" s="248">
        <v>34387</v>
      </c>
      <c r="G1752" s="247" t="s">
        <v>3560</v>
      </c>
      <c r="H1752" s="247" t="s">
        <v>1177</v>
      </c>
      <c r="I1752" s="247" t="s">
        <v>1149</v>
      </c>
      <c r="J1752" s="189"/>
      <c r="K1752" s="189"/>
      <c r="L1752" s="189"/>
      <c r="M1752" s="189"/>
      <c r="N1752" s="189"/>
      <c r="O1752" s="189"/>
      <c r="P1752" s="189"/>
      <c r="Q1752" s="189"/>
      <c r="R1752" s="189"/>
      <c r="T1752" s="249"/>
      <c r="V1752" s="189"/>
      <c r="W1752" s="189"/>
      <c r="X1752" s="189"/>
      <c r="Y1752" s="189"/>
      <c r="AA1752" s="189"/>
      <c r="AB1752" s="189"/>
      <c r="AC1752" s="189"/>
    </row>
    <row r="1753" spans="1:29" s="247" customFormat="1" x14ac:dyDescent="0.3">
      <c r="A1753" s="247">
        <v>210799</v>
      </c>
      <c r="B1753" s="247" t="s">
        <v>4136</v>
      </c>
      <c r="C1753" s="247" t="s">
        <v>166</v>
      </c>
      <c r="D1753" s="247" t="s">
        <v>4137</v>
      </c>
      <c r="E1753" s="247" t="s">
        <v>446</v>
      </c>
      <c r="F1753" s="248">
        <v>35331</v>
      </c>
      <c r="G1753" s="247" t="s">
        <v>3919</v>
      </c>
      <c r="H1753" s="247" t="s">
        <v>457</v>
      </c>
      <c r="I1753" s="247" t="s">
        <v>1149</v>
      </c>
      <c r="J1753" s="189"/>
      <c r="K1753" s="189"/>
      <c r="L1753" s="189"/>
      <c r="M1753" s="189"/>
      <c r="N1753" s="189"/>
      <c r="O1753" s="189"/>
      <c r="P1753" s="189"/>
      <c r="Q1753" s="189"/>
      <c r="R1753" s="189"/>
      <c r="T1753" s="249"/>
      <c r="V1753" s="189"/>
      <c r="W1753" s="189"/>
      <c r="X1753" s="189"/>
      <c r="Y1753" s="189"/>
      <c r="AA1753" s="189"/>
      <c r="AB1753" s="189"/>
      <c r="AC1753" s="189"/>
    </row>
    <row r="1754" spans="1:29" s="247" customFormat="1" x14ac:dyDescent="0.3">
      <c r="A1754" s="247">
        <v>210826</v>
      </c>
      <c r="B1754" s="247" t="s">
        <v>3629</v>
      </c>
      <c r="C1754" s="247" t="s">
        <v>91</v>
      </c>
      <c r="D1754" s="247" t="s">
        <v>273</v>
      </c>
      <c r="E1754" s="247" t="s">
        <v>446</v>
      </c>
      <c r="F1754" s="248">
        <v>35264</v>
      </c>
      <c r="G1754" s="247" t="s">
        <v>422</v>
      </c>
      <c r="H1754" s="247" t="s">
        <v>447</v>
      </c>
      <c r="I1754" s="247" t="s">
        <v>1149</v>
      </c>
      <c r="J1754" s="189"/>
      <c r="K1754" s="189"/>
      <c r="L1754" s="189"/>
      <c r="M1754" s="189"/>
      <c r="N1754" s="189"/>
      <c r="O1754" s="189"/>
      <c r="P1754" s="189"/>
      <c r="Q1754" s="189"/>
      <c r="R1754" s="189"/>
      <c r="T1754" s="249"/>
      <c r="V1754" s="189"/>
      <c r="W1754" s="189"/>
      <c r="X1754" s="189"/>
      <c r="Y1754" s="189"/>
      <c r="AA1754" s="189"/>
      <c r="AB1754" s="189"/>
      <c r="AC1754" s="189"/>
    </row>
    <row r="1755" spans="1:29" s="247" customFormat="1" x14ac:dyDescent="0.3">
      <c r="A1755" s="247">
        <v>210837</v>
      </c>
      <c r="B1755" s="247" t="s">
        <v>3603</v>
      </c>
      <c r="C1755" s="247" t="s">
        <v>3604</v>
      </c>
      <c r="D1755" s="247" t="s">
        <v>3605</v>
      </c>
      <c r="E1755" s="247" t="s">
        <v>445</v>
      </c>
      <c r="F1755" s="248">
        <v>34392</v>
      </c>
      <c r="G1755" s="247" t="s">
        <v>422</v>
      </c>
      <c r="H1755" s="247" t="s">
        <v>457</v>
      </c>
      <c r="I1755" s="247" t="s">
        <v>1149</v>
      </c>
      <c r="J1755" s="189"/>
      <c r="K1755" s="189"/>
      <c r="L1755" s="189"/>
      <c r="M1755" s="189"/>
      <c r="N1755" s="189"/>
      <c r="O1755" s="189"/>
      <c r="P1755" s="189"/>
      <c r="Q1755" s="189"/>
      <c r="R1755" s="189"/>
      <c r="T1755" s="249"/>
      <c r="V1755" s="189"/>
      <c r="W1755" s="189"/>
      <c r="X1755" s="189"/>
      <c r="Y1755" s="189"/>
      <c r="AA1755" s="189"/>
      <c r="AB1755" s="189"/>
      <c r="AC1755" s="189"/>
    </row>
    <row r="1756" spans="1:29" s="247" customFormat="1" x14ac:dyDescent="0.3">
      <c r="A1756" s="247">
        <v>210930</v>
      </c>
      <c r="B1756" s="247" t="s">
        <v>3485</v>
      </c>
      <c r="C1756" s="247" t="s">
        <v>96</v>
      </c>
      <c r="D1756" s="247" t="s">
        <v>3486</v>
      </c>
      <c r="E1756" s="247" t="s">
        <v>446</v>
      </c>
      <c r="F1756" s="248">
        <v>33770</v>
      </c>
      <c r="G1756" s="247" t="s">
        <v>451</v>
      </c>
      <c r="H1756" s="247" t="s">
        <v>447</v>
      </c>
      <c r="I1756" s="247" t="s">
        <v>1149</v>
      </c>
      <c r="N1756" s="189"/>
      <c r="T1756" s="249"/>
      <c r="V1756" s="189"/>
      <c r="W1756" s="189"/>
      <c r="X1756" s="189"/>
      <c r="Y1756" s="189"/>
      <c r="Z1756" s="247" t="s">
        <v>1201</v>
      </c>
    </row>
    <row r="1757" spans="1:29" s="247" customFormat="1" x14ac:dyDescent="0.3">
      <c r="A1757" s="247">
        <v>211016</v>
      </c>
      <c r="B1757" s="247" t="s">
        <v>3572</v>
      </c>
      <c r="C1757" s="247" t="s">
        <v>71</v>
      </c>
      <c r="D1757" s="247" t="s">
        <v>781</v>
      </c>
      <c r="E1757" s="247" t="s">
        <v>445</v>
      </c>
      <c r="F1757" s="248">
        <v>35065</v>
      </c>
      <c r="G1757" s="247" t="s">
        <v>4097</v>
      </c>
      <c r="H1757" s="247" t="s">
        <v>447</v>
      </c>
      <c r="I1757" s="247" t="s">
        <v>1149</v>
      </c>
      <c r="J1757" s="189"/>
      <c r="K1757" s="189"/>
      <c r="L1757" s="189"/>
      <c r="M1757" s="189"/>
      <c r="N1757" s="189"/>
      <c r="O1757" s="189"/>
      <c r="P1757" s="189"/>
      <c r="Q1757" s="189"/>
      <c r="R1757" s="189"/>
      <c r="T1757" s="249"/>
      <c r="V1757" s="189"/>
      <c r="W1757" s="189"/>
      <c r="X1757" s="189"/>
      <c r="Y1757" s="189"/>
      <c r="AA1757" s="189"/>
      <c r="AB1757" s="189"/>
      <c r="AC1757" s="189"/>
    </row>
    <row r="1758" spans="1:29" s="247" customFormat="1" x14ac:dyDescent="0.3">
      <c r="A1758" s="247">
        <v>211018</v>
      </c>
      <c r="B1758" s="247" t="s">
        <v>3561</v>
      </c>
      <c r="C1758" s="247" t="s">
        <v>3562</v>
      </c>
      <c r="D1758" s="247" t="s">
        <v>4081</v>
      </c>
      <c r="E1758" s="247" t="s">
        <v>446</v>
      </c>
      <c r="F1758" s="248">
        <v>34633</v>
      </c>
      <c r="G1758" s="247" t="s">
        <v>4082</v>
      </c>
      <c r="H1758" s="247" t="s">
        <v>447</v>
      </c>
      <c r="I1758" s="247" t="s">
        <v>1149</v>
      </c>
      <c r="J1758" s="189"/>
      <c r="K1758" s="189"/>
      <c r="L1758" s="189"/>
      <c r="M1758" s="189"/>
      <c r="N1758" s="189"/>
      <c r="O1758" s="189"/>
      <c r="P1758" s="189"/>
      <c r="Q1758" s="189"/>
      <c r="R1758" s="189"/>
      <c r="T1758" s="249"/>
      <c r="V1758" s="189"/>
      <c r="W1758" s="189"/>
      <c r="X1758" s="189"/>
      <c r="Y1758" s="189"/>
      <c r="AA1758" s="189"/>
      <c r="AB1758" s="189"/>
      <c r="AC1758" s="189"/>
    </row>
    <row r="1759" spans="1:29" s="247" customFormat="1" x14ac:dyDescent="0.3">
      <c r="A1759" s="247">
        <v>211144</v>
      </c>
      <c r="B1759" s="247" t="s">
        <v>3570</v>
      </c>
      <c r="C1759" s="247" t="s">
        <v>3571</v>
      </c>
      <c r="D1759" s="247" t="s">
        <v>1406</v>
      </c>
      <c r="E1759" s="247" t="s">
        <v>446</v>
      </c>
      <c r="F1759" s="248">
        <v>35328</v>
      </c>
      <c r="G1759" s="247" t="s">
        <v>4096</v>
      </c>
      <c r="H1759" s="247" t="s">
        <v>447</v>
      </c>
      <c r="I1759" s="247" t="s">
        <v>1149</v>
      </c>
      <c r="J1759" s="189"/>
      <c r="K1759" s="189"/>
      <c r="L1759" s="189"/>
      <c r="M1759" s="189"/>
      <c r="N1759" s="189"/>
      <c r="O1759" s="189"/>
      <c r="P1759" s="189"/>
      <c r="Q1759" s="189"/>
      <c r="R1759" s="189"/>
      <c r="T1759" s="249"/>
      <c r="V1759" s="189"/>
      <c r="W1759" s="189"/>
      <c r="X1759" s="189"/>
      <c r="Y1759" s="189"/>
      <c r="AA1759" s="189"/>
      <c r="AB1759" s="189"/>
      <c r="AC1759" s="189"/>
    </row>
    <row r="1760" spans="1:29" s="247" customFormat="1" x14ac:dyDescent="0.3">
      <c r="A1760" s="247">
        <v>211153</v>
      </c>
      <c r="B1760" s="247" t="s">
        <v>3539</v>
      </c>
      <c r="C1760" s="247" t="s">
        <v>3540</v>
      </c>
      <c r="D1760" s="247" t="s">
        <v>4051</v>
      </c>
      <c r="E1760" s="247" t="s">
        <v>446</v>
      </c>
      <c r="F1760" s="248">
        <v>31060</v>
      </c>
      <c r="G1760" s="247" t="s">
        <v>3662</v>
      </c>
      <c r="H1760" s="247" t="s">
        <v>447</v>
      </c>
      <c r="I1760" s="247" t="s">
        <v>1149</v>
      </c>
      <c r="J1760" s="189"/>
      <c r="K1760" s="189"/>
      <c r="L1760" s="189"/>
      <c r="M1760" s="189"/>
      <c r="N1760" s="189"/>
      <c r="O1760" s="189"/>
      <c r="P1760" s="189"/>
      <c r="Q1760" s="189"/>
      <c r="R1760" s="189"/>
      <c r="T1760" s="249"/>
      <c r="V1760" s="189"/>
      <c r="W1760" s="189"/>
      <c r="X1760" s="189"/>
      <c r="Y1760" s="189"/>
      <c r="AA1760" s="189"/>
      <c r="AB1760" s="189"/>
      <c r="AC1760" s="189"/>
    </row>
    <row r="1761" spans="1:29" s="247" customFormat="1" x14ac:dyDescent="0.3">
      <c r="A1761" s="247">
        <v>211338</v>
      </c>
      <c r="B1761" s="247" t="s">
        <v>3496</v>
      </c>
      <c r="C1761" s="247" t="s">
        <v>521</v>
      </c>
      <c r="D1761" s="247" t="s">
        <v>527</v>
      </c>
      <c r="E1761" s="247" t="s">
        <v>446</v>
      </c>
      <c r="F1761" s="248">
        <v>33239</v>
      </c>
      <c r="G1761" s="247" t="s">
        <v>1033</v>
      </c>
      <c r="H1761" s="247" t="s">
        <v>447</v>
      </c>
      <c r="I1761" s="247" t="s">
        <v>1149</v>
      </c>
      <c r="N1761" s="189"/>
      <c r="T1761" s="249"/>
      <c r="V1761" s="189"/>
      <c r="W1761" s="189"/>
      <c r="X1761" s="189"/>
      <c r="Y1761" s="189"/>
      <c r="Z1761" s="247" t="s">
        <v>1201</v>
      </c>
    </row>
    <row r="1762" spans="1:29" s="247" customFormat="1" x14ac:dyDescent="0.3">
      <c r="A1762" s="247">
        <v>211419</v>
      </c>
      <c r="B1762" s="247" t="s">
        <v>3619</v>
      </c>
      <c r="C1762" s="247" t="s">
        <v>97</v>
      </c>
      <c r="D1762" s="247" t="s">
        <v>3620</v>
      </c>
      <c r="E1762" s="247" t="s">
        <v>445</v>
      </c>
      <c r="F1762" s="248">
        <v>32880</v>
      </c>
      <c r="G1762" s="247" t="s">
        <v>975</v>
      </c>
      <c r="H1762" s="247" t="s">
        <v>457</v>
      </c>
      <c r="I1762" s="247" t="s">
        <v>1149</v>
      </c>
      <c r="J1762" s="189"/>
      <c r="K1762" s="189"/>
      <c r="L1762" s="189"/>
      <c r="M1762" s="189"/>
      <c r="N1762" s="189"/>
      <c r="O1762" s="189"/>
      <c r="P1762" s="189"/>
      <c r="Q1762" s="189"/>
      <c r="R1762" s="189"/>
      <c r="T1762" s="249"/>
      <c r="V1762" s="189"/>
      <c r="W1762" s="189"/>
      <c r="X1762" s="189"/>
      <c r="Y1762" s="189"/>
      <c r="AA1762" s="189"/>
      <c r="AB1762" s="189"/>
      <c r="AC1762" s="189"/>
    </row>
    <row r="1763" spans="1:29" s="247" customFormat="1" x14ac:dyDescent="0.3">
      <c r="A1763" s="247">
        <v>211424</v>
      </c>
      <c r="B1763" s="247" t="s">
        <v>3568</v>
      </c>
      <c r="C1763" s="247" t="s">
        <v>3569</v>
      </c>
      <c r="D1763" s="247" t="s">
        <v>4095</v>
      </c>
      <c r="E1763" s="247" t="s">
        <v>445</v>
      </c>
      <c r="F1763" s="248">
        <v>34981</v>
      </c>
      <c r="G1763" s="247" t="s">
        <v>3662</v>
      </c>
      <c r="H1763" s="247" t="s">
        <v>447</v>
      </c>
      <c r="I1763" s="247" t="s">
        <v>1149</v>
      </c>
      <c r="J1763" s="189"/>
      <c r="K1763" s="189"/>
      <c r="L1763" s="189"/>
      <c r="M1763" s="189"/>
      <c r="N1763" s="189"/>
      <c r="O1763" s="189"/>
      <c r="P1763" s="189"/>
      <c r="Q1763" s="189"/>
      <c r="R1763" s="189"/>
      <c r="T1763" s="249"/>
      <c r="V1763" s="189"/>
      <c r="W1763" s="189"/>
      <c r="X1763" s="189"/>
      <c r="Y1763" s="189"/>
      <c r="AA1763" s="189"/>
      <c r="AB1763" s="189"/>
      <c r="AC1763" s="189"/>
    </row>
    <row r="1764" spans="1:29" s="247" customFormat="1" x14ac:dyDescent="0.3">
      <c r="A1764" s="247">
        <v>211529</v>
      </c>
      <c r="B1764" s="247" t="s">
        <v>3633</v>
      </c>
      <c r="C1764" s="247" t="s">
        <v>105</v>
      </c>
      <c r="D1764" s="247" t="s">
        <v>731</v>
      </c>
      <c r="E1764" s="247" t="s">
        <v>446</v>
      </c>
      <c r="F1764" s="248">
        <v>35178</v>
      </c>
      <c r="G1764" s="247" t="s">
        <v>422</v>
      </c>
      <c r="H1764" s="247" t="s">
        <v>447</v>
      </c>
      <c r="I1764" s="247" t="s">
        <v>1149</v>
      </c>
      <c r="J1764" s="189"/>
      <c r="K1764" s="189"/>
      <c r="L1764" s="189"/>
      <c r="M1764" s="189"/>
      <c r="N1764" s="189"/>
      <c r="O1764" s="189"/>
      <c r="P1764" s="189"/>
      <c r="Q1764" s="189"/>
      <c r="R1764" s="189"/>
      <c r="T1764" s="249"/>
      <c r="V1764" s="189"/>
      <c r="W1764" s="189"/>
      <c r="X1764" s="189"/>
      <c r="Y1764" s="189"/>
      <c r="AA1764" s="189"/>
      <c r="AB1764" s="189"/>
      <c r="AC1764" s="189"/>
    </row>
    <row r="1765" spans="1:29" s="247" customFormat="1" x14ac:dyDescent="0.3">
      <c r="A1765" s="247">
        <v>211535</v>
      </c>
      <c r="B1765" s="247" t="s">
        <v>3581</v>
      </c>
      <c r="C1765" s="247" t="s">
        <v>71</v>
      </c>
      <c r="D1765" s="247" t="s">
        <v>4113</v>
      </c>
      <c r="E1765" s="247" t="s">
        <v>446</v>
      </c>
      <c r="F1765" s="248">
        <v>35636</v>
      </c>
      <c r="G1765" s="247" t="s">
        <v>3662</v>
      </c>
      <c r="H1765" s="247" t="s">
        <v>447</v>
      </c>
      <c r="I1765" s="247" t="s">
        <v>1149</v>
      </c>
      <c r="J1765" s="189"/>
      <c r="K1765" s="189"/>
      <c r="L1765" s="189"/>
      <c r="M1765" s="189"/>
      <c r="N1765" s="189"/>
      <c r="O1765" s="189"/>
      <c r="P1765" s="189"/>
      <c r="Q1765" s="189"/>
      <c r="R1765" s="189"/>
      <c r="T1765" s="249"/>
      <c r="V1765" s="189"/>
      <c r="W1765" s="189"/>
      <c r="X1765" s="189"/>
      <c r="Y1765" s="189"/>
      <c r="AA1765" s="189"/>
      <c r="AB1765" s="189"/>
      <c r="AC1765" s="189"/>
    </row>
    <row r="1766" spans="1:29" s="247" customFormat="1" x14ac:dyDescent="0.3">
      <c r="A1766" s="247">
        <v>211568</v>
      </c>
      <c r="B1766" s="247" t="s">
        <v>3557</v>
      </c>
      <c r="C1766" s="247" t="s">
        <v>4075</v>
      </c>
      <c r="D1766" s="247" t="s">
        <v>391</v>
      </c>
      <c r="E1766" s="247" t="s">
        <v>445</v>
      </c>
      <c r="F1766" s="248">
        <v>34704</v>
      </c>
      <c r="G1766" s="247" t="s">
        <v>422</v>
      </c>
      <c r="H1766" s="247" t="s">
        <v>447</v>
      </c>
      <c r="I1766" s="247" t="s">
        <v>1149</v>
      </c>
      <c r="J1766" s="189"/>
      <c r="K1766" s="189"/>
      <c r="L1766" s="189"/>
      <c r="M1766" s="189"/>
      <c r="N1766" s="189"/>
      <c r="O1766" s="189"/>
      <c r="P1766" s="189"/>
      <c r="Q1766" s="189"/>
      <c r="R1766" s="189"/>
      <c r="T1766" s="249"/>
      <c r="V1766" s="189"/>
      <c r="W1766" s="189"/>
      <c r="X1766" s="189"/>
      <c r="Y1766" s="189"/>
      <c r="AA1766" s="189"/>
      <c r="AB1766" s="189"/>
      <c r="AC1766" s="189"/>
    </row>
    <row r="1767" spans="1:29" s="247" customFormat="1" x14ac:dyDescent="0.3">
      <c r="A1767" s="247">
        <v>211656</v>
      </c>
      <c r="B1767" s="247" t="s">
        <v>3627</v>
      </c>
      <c r="C1767" s="247" t="s">
        <v>3628</v>
      </c>
      <c r="D1767" s="247" t="s">
        <v>4172</v>
      </c>
      <c r="E1767" s="247" t="s">
        <v>446</v>
      </c>
      <c r="F1767" s="248">
        <v>34545</v>
      </c>
      <c r="G1767" s="247" t="s">
        <v>4173</v>
      </c>
      <c r="H1767" s="247" t="s">
        <v>447</v>
      </c>
      <c r="I1767" s="247" t="s">
        <v>1149</v>
      </c>
      <c r="J1767" s="189"/>
      <c r="K1767" s="189"/>
      <c r="L1767" s="189"/>
      <c r="M1767" s="189"/>
      <c r="N1767" s="189"/>
      <c r="O1767" s="189"/>
      <c r="P1767" s="189"/>
      <c r="Q1767" s="189"/>
      <c r="R1767" s="189"/>
      <c r="T1767" s="249"/>
      <c r="V1767" s="189"/>
      <c r="W1767" s="189"/>
      <c r="X1767" s="189"/>
      <c r="Y1767" s="189"/>
      <c r="AA1767" s="189"/>
      <c r="AB1767" s="189"/>
      <c r="AC1767" s="189"/>
    </row>
    <row r="1768" spans="1:29" s="247" customFormat="1" x14ac:dyDescent="0.3">
      <c r="A1768" s="247">
        <v>211659</v>
      </c>
      <c r="B1768" s="247" t="s">
        <v>3644</v>
      </c>
      <c r="C1768" s="247" t="s">
        <v>151</v>
      </c>
      <c r="D1768" s="247" t="s">
        <v>4190</v>
      </c>
      <c r="E1768" s="247" t="s">
        <v>446</v>
      </c>
      <c r="F1768" s="248">
        <v>35112</v>
      </c>
      <c r="G1768" s="247" t="s">
        <v>3878</v>
      </c>
      <c r="H1768" s="247" t="s">
        <v>447</v>
      </c>
      <c r="I1768" s="247" t="s">
        <v>1149</v>
      </c>
      <c r="J1768" s="189"/>
      <c r="K1768" s="189"/>
      <c r="L1768" s="189"/>
      <c r="M1768" s="189"/>
      <c r="N1768" s="189"/>
      <c r="O1768" s="189"/>
      <c r="P1768" s="189"/>
      <c r="Q1768" s="189"/>
      <c r="R1768" s="189"/>
      <c r="T1768" s="249"/>
      <c r="V1768" s="189"/>
      <c r="W1768" s="189"/>
      <c r="X1768" s="189"/>
      <c r="Y1768" s="189"/>
      <c r="AA1768" s="189"/>
      <c r="AB1768" s="189"/>
      <c r="AC1768" s="189"/>
    </row>
    <row r="1769" spans="1:29" s="247" customFormat="1" x14ac:dyDescent="0.3">
      <c r="A1769" s="247">
        <v>211687</v>
      </c>
      <c r="B1769" s="247" t="s">
        <v>3550</v>
      </c>
      <c r="C1769" s="247" t="s">
        <v>75</v>
      </c>
      <c r="D1769" s="247" t="s">
        <v>3551</v>
      </c>
      <c r="E1769" s="247" t="s">
        <v>446</v>
      </c>
      <c r="F1769" s="248">
        <v>34031</v>
      </c>
      <c r="G1769" s="247" t="s">
        <v>988</v>
      </c>
      <c r="H1769" s="247" t="s">
        <v>447</v>
      </c>
      <c r="I1769" s="247" t="s">
        <v>1149</v>
      </c>
      <c r="J1769" s="189"/>
      <c r="K1769" s="189"/>
      <c r="L1769" s="189"/>
      <c r="M1769" s="189"/>
      <c r="N1769" s="189"/>
      <c r="O1769" s="189"/>
      <c r="P1769" s="189"/>
      <c r="Q1769" s="189"/>
      <c r="R1769" s="189"/>
      <c r="T1769" s="249"/>
      <c r="V1769" s="189"/>
      <c r="W1769" s="189"/>
      <c r="X1769" s="189"/>
      <c r="Y1769" s="189"/>
      <c r="AA1769" s="189"/>
      <c r="AB1769" s="189"/>
      <c r="AC1769" s="189"/>
    </row>
    <row r="1770" spans="1:29" s="247" customFormat="1" x14ac:dyDescent="0.3">
      <c r="A1770" s="247">
        <v>211756</v>
      </c>
      <c r="B1770" s="247" t="s">
        <v>3548</v>
      </c>
      <c r="C1770" s="247" t="s">
        <v>149</v>
      </c>
      <c r="D1770" s="247" t="s">
        <v>4068</v>
      </c>
      <c r="E1770" s="247" t="s">
        <v>446</v>
      </c>
      <c r="F1770" s="248">
        <v>34503</v>
      </c>
      <c r="G1770" s="247" t="s">
        <v>3983</v>
      </c>
      <c r="H1770" s="247" t="s">
        <v>447</v>
      </c>
      <c r="I1770" s="247" t="s">
        <v>1149</v>
      </c>
      <c r="J1770" s="189"/>
      <c r="K1770" s="189"/>
      <c r="L1770" s="189"/>
      <c r="M1770" s="189"/>
      <c r="N1770" s="189"/>
      <c r="O1770" s="189"/>
      <c r="P1770" s="189"/>
      <c r="Q1770" s="189"/>
      <c r="R1770" s="189"/>
      <c r="T1770" s="249"/>
      <c r="V1770" s="189"/>
      <c r="W1770" s="189"/>
      <c r="X1770" s="189"/>
      <c r="Y1770" s="189"/>
      <c r="AA1770" s="189"/>
      <c r="AB1770" s="189"/>
      <c r="AC1770" s="189"/>
    </row>
    <row r="1771" spans="1:29" s="247" customFormat="1" x14ac:dyDescent="0.3">
      <c r="A1771" s="247">
        <v>211832</v>
      </c>
      <c r="B1771" s="247" t="s">
        <v>3534</v>
      </c>
      <c r="C1771" s="247" t="s">
        <v>3535</v>
      </c>
      <c r="D1771" s="247" t="s">
        <v>3523</v>
      </c>
      <c r="E1771" s="247" t="s">
        <v>445</v>
      </c>
      <c r="F1771" s="248">
        <v>35606</v>
      </c>
      <c r="G1771" s="247" t="s">
        <v>422</v>
      </c>
      <c r="H1771" s="247" t="s">
        <v>447</v>
      </c>
      <c r="I1771" s="247" t="s">
        <v>1149</v>
      </c>
      <c r="N1771" s="189"/>
      <c r="T1771" s="249"/>
      <c r="V1771" s="189"/>
      <c r="W1771" s="189"/>
      <c r="X1771" s="189"/>
      <c r="Y1771" s="189"/>
      <c r="Z1771" s="247" t="s">
        <v>1201</v>
      </c>
    </row>
    <row r="1772" spans="1:29" s="247" customFormat="1" x14ac:dyDescent="0.3">
      <c r="A1772" s="247">
        <v>211860</v>
      </c>
      <c r="B1772" s="247" t="s">
        <v>3614</v>
      </c>
      <c r="C1772" s="247" t="s">
        <v>66</v>
      </c>
      <c r="D1772" s="247" t="s">
        <v>4159</v>
      </c>
      <c r="E1772" s="247" t="s">
        <v>446</v>
      </c>
      <c r="F1772" s="248">
        <v>35084</v>
      </c>
      <c r="G1772" s="247" t="s">
        <v>4160</v>
      </c>
      <c r="H1772" s="247" t="s">
        <v>447</v>
      </c>
      <c r="I1772" s="247" t="s">
        <v>1149</v>
      </c>
      <c r="J1772" s="189"/>
      <c r="K1772" s="189"/>
      <c r="L1772" s="189"/>
      <c r="M1772" s="189"/>
      <c r="N1772" s="189"/>
      <c r="O1772" s="189"/>
      <c r="P1772" s="189"/>
      <c r="Q1772" s="189"/>
      <c r="R1772" s="189"/>
      <c r="T1772" s="249"/>
      <c r="V1772" s="189"/>
      <c r="W1772" s="189"/>
      <c r="X1772" s="189"/>
      <c r="Y1772" s="189"/>
      <c r="AA1772" s="189"/>
      <c r="AB1772" s="189"/>
      <c r="AC1772" s="189"/>
    </row>
    <row r="1773" spans="1:29" s="247" customFormat="1" x14ac:dyDescent="0.3">
      <c r="A1773" s="247">
        <v>211862</v>
      </c>
      <c r="B1773" s="247" t="s">
        <v>3631</v>
      </c>
      <c r="C1773" s="247" t="s">
        <v>71</v>
      </c>
      <c r="D1773" s="247" t="s">
        <v>4175</v>
      </c>
      <c r="E1773" s="247" t="s">
        <v>446</v>
      </c>
      <c r="F1773" s="248">
        <v>35633</v>
      </c>
      <c r="G1773" s="247" t="s">
        <v>3662</v>
      </c>
      <c r="H1773" s="247" t="s">
        <v>447</v>
      </c>
      <c r="I1773" s="247" t="s">
        <v>1149</v>
      </c>
      <c r="J1773" s="189"/>
      <c r="K1773" s="189"/>
      <c r="L1773" s="189"/>
      <c r="M1773" s="189"/>
      <c r="N1773" s="189"/>
      <c r="O1773" s="189"/>
      <c r="P1773" s="189"/>
      <c r="Q1773" s="189"/>
      <c r="R1773" s="189"/>
      <c r="T1773" s="249"/>
      <c r="V1773" s="189"/>
      <c r="W1773" s="189"/>
      <c r="X1773" s="189"/>
      <c r="Y1773" s="189"/>
      <c r="AA1773" s="189"/>
      <c r="AB1773" s="189"/>
      <c r="AC1773" s="189"/>
    </row>
    <row r="1774" spans="1:29" s="247" customFormat="1" x14ac:dyDescent="0.3">
      <c r="A1774" s="247">
        <v>211863</v>
      </c>
      <c r="B1774" s="247" t="s">
        <v>3567</v>
      </c>
      <c r="C1774" s="247" t="s">
        <v>126</v>
      </c>
      <c r="D1774" s="247" t="s">
        <v>4094</v>
      </c>
      <c r="E1774" s="247" t="s">
        <v>446</v>
      </c>
      <c r="F1774" s="248">
        <v>35069</v>
      </c>
      <c r="G1774" s="247" t="s">
        <v>3662</v>
      </c>
      <c r="H1774" s="247" t="s">
        <v>447</v>
      </c>
      <c r="I1774" s="247" t="s">
        <v>1149</v>
      </c>
      <c r="J1774" s="189"/>
      <c r="K1774" s="189"/>
      <c r="L1774" s="189"/>
      <c r="M1774" s="189"/>
      <c r="N1774" s="189"/>
      <c r="O1774" s="189"/>
      <c r="P1774" s="189"/>
      <c r="Q1774" s="189"/>
      <c r="R1774" s="189"/>
      <c r="T1774" s="249"/>
      <c r="V1774" s="189"/>
      <c r="W1774" s="189"/>
      <c r="X1774" s="189"/>
      <c r="Y1774" s="189"/>
      <c r="AA1774" s="189"/>
      <c r="AB1774" s="189"/>
      <c r="AC1774" s="189"/>
    </row>
    <row r="1775" spans="1:29" s="247" customFormat="1" x14ac:dyDescent="0.3">
      <c r="A1775" s="247">
        <v>211915</v>
      </c>
      <c r="B1775" s="247" t="s">
        <v>3586</v>
      </c>
      <c r="C1775" s="247" t="s">
        <v>636</v>
      </c>
      <c r="D1775" s="247" t="s">
        <v>4114</v>
      </c>
      <c r="E1775" s="247" t="s">
        <v>445</v>
      </c>
      <c r="F1775" s="248">
        <v>35805</v>
      </c>
      <c r="G1775" s="247" t="s">
        <v>3662</v>
      </c>
      <c r="H1775" s="247" t="s">
        <v>447</v>
      </c>
      <c r="I1775" s="247" t="s">
        <v>1149</v>
      </c>
      <c r="J1775" s="189"/>
      <c r="K1775" s="189"/>
      <c r="L1775" s="189"/>
      <c r="M1775" s="189"/>
      <c r="N1775" s="189"/>
      <c r="O1775" s="189"/>
      <c r="P1775" s="189"/>
      <c r="Q1775" s="189"/>
      <c r="R1775" s="189"/>
      <c r="T1775" s="249"/>
      <c r="V1775" s="189"/>
      <c r="W1775" s="189"/>
      <c r="X1775" s="189"/>
      <c r="Y1775" s="189"/>
      <c r="AA1775" s="189"/>
      <c r="AB1775" s="189"/>
      <c r="AC1775" s="189"/>
    </row>
    <row r="1776" spans="1:29" s="247" customFormat="1" x14ac:dyDescent="0.3">
      <c r="A1776" s="247">
        <v>211960</v>
      </c>
      <c r="B1776" s="247" t="s">
        <v>3543</v>
      </c>
      <c r="C1776" s="247" t="s">
        <v>3544</v>
      </c>
      <c r="D1776" s="247" t="s">
        <v>4060</v>
      </c>
      <c r="E1776" s="247" t="s">
        <v>446</v>
      </c>
      <c r="F1776" s="248">
        <v>32588</v>
      </c>
      <c r="G1776" s="247" t="s">
        <v>4061</v>
      </c>
      <c r="H1776" s="247" t="s">
        <v>447</v>
      </c>
      <c r="I1776" s="247" t="s">
        <v>1149</v>
      </c>
      <c r="J1776" s="189"/>
      <c r="K1776" s="189"/>
      <c r="L1776" s="189"/>
      <c r="M1776" s="189"/>
      <c r="N1776" s="189"/>
      <c r="O1776" s="189"/>
      <c r="P1776" s="189"/>
      <c r="Q1776" s="189"/>
      <c r="R1776" s="189"/>
      <c r="T1776" s="249"/>
      <c r="V1776" s="189"/>
      <c r="W1776" s="189"/>
      <c r="X1776" s="189"/>
      <c r="Y1776" s="189"/>
      <c r="AA1776" s="189"/>
      <c r="AB1776" s="189"/>
      <c r="AC1776" s="189"/>
    </row>
    <row r="1777" spans="1:29" s="247" customFormat="1" x14ac:dyDescent="0.3">
      <c r="A1777" s="247">
        <v>211993</v>
      </c>
      <c r="B1777" s="247" t="s">
        <v>3646</v>
      </c>
      <c r="C1777" s="247" t="s">
        <v>138</v>
      </c>
      <c r="D1777" s="247" t="s">
        <v>4193</v>
      </c>
      <c r="E1777" s="247" t="s">
        <v>446</v>
      </c>
      <c r="F1777" s="248">
        <v>33455</v>
      </c>
      <c r="G1777" s="247" t="s">
        <v>3662</v>
      </c>
      <c r="H1777" s="247" t="s">
        <v>447</v>
      </c>
      <c r="I1777" s="247" t="s">
        <v>1149</v>
      </c>
      <c r="J1777" s="189"/>
      <c r="K1777" s="189"/>
      <c r="L1777" s="189"/>
      <c r="M1777" s="189"/>
      <c r="N1777" s="189"/>
      <c r="O1777" s="189"/>
      <c r="P1777" s="189"/>
      <c r="Q1777" s="189"/>
      <c r="R1777" s="189"/>
      <c r="T1777" s="249"/>
      <c r="V1777" s="189"/>
      <c r="W1777" s="189"/>
      <c r="X1777" s="189"/>
      <c r="Y1777" s="189"/>
      <c r="AA1777" s="189"/>
      <c r="AB1777" s="189"/>
      <c r="AC1777" s="189"/>
    </row>
    <row r="1778" spans="1:29" s="247" customFormat="1" x14ac:dyDescent="0.3">
      <c r="A1778" s="247">
        <v>211997</v>
      </c>
      <c r="B1778" s="247" t="s">
        <v>3549</v>
      </c>
      <c r="C1778" s="247" t="s">
        <v>108</v>
      </c>
      <c r="D1778" s="247" t="s">
        <v>507</v>
      </c>
      <c r="E1778" s="247" t="s">
        <v>446</v>
      </c>
      <c r="F1778" s="248">
        <v>33628</v>
      </c>
      <c r="G1778" s="247" t="s">
        <v>995</v>
      </c>
      <c r="H1778" s="247" t="s">
        <v>447</v>
      </c>
      <c r="I1778" s="247" t="s">
        <v>1149</v>
      </c>
      <c r="J1778" s="189"/>
      <c r="K1778" s="189"/>
      <c r="L1778" s="189"/>
      <c r="M1778" s="189"/>
      <c r="N1778" s="189"/>
      <c r="O1778" s="189"/>
      <c r="P1778" s="189"/>
      <c r="Q1778" s="189"/>
      <c r="R1778" s="189"/>
      <c r="T1778" s="249"/>
      <c r="V1778" s="189"/>
      <c r="W1778" s="189"/>
      <c r="X1778" s="189"/>
      <c r="Y1778" s="189"/>
      <c r="AA1778" s="189"/>
      <c r="AB1778" s="189"/>
      <c r="AC1778" s="189"/>
    </row>
    <row r="1779" spans="1:29" s="247" customFormat="1" x14ac:dyDescent="0.3">
      <c r="A1779" s="247">
        <v>212068</v>
      </c>
      <c r="B1779" s="247" t="s">
        <v>3613</v>
      </c>
      <c r="C1779" s="247" t="s">
        <v>533</v>
      </c>
      <c r="D1779" s="247" t="s">
        <v>4158</v>
      </c>
      <c r="E1779" s="247" t="s">
        <v>446</v>
      </c>
      <c r="F1779" s="248">
        <v>33412</v>
      </c>
      <c r="G1779" s="247" t="s">
        <v>3878</v>
      </c>
      <c r="H1779" s="247" t="s">
        <v>447</v>
      </c>
      <c r="I1779" s="247" t="s">
        <v>1149</v>
      </c>
      <c r="J1779" s="189"/>
      <c r="K1779" s="189"/>
      <c r="L1779" s="189"/>
      <c r="M1779" s="189"/>
      <c r="N1779" s="189"/>
      <c r="O1779" s="189"/>
      <c r="P1779" s="189"/>
      <c r="Q1779" s="189"/>
      <c r="R1779" s="189"/>
      <c r="T1779" s="249"/>
      <c r="V1779" s="189"/>
      <c r="W1779" s="189"/>
      <c r="X1779" s="189"/>
      <c r="Y1779" s="189"/>
      <c r="AA1779" s="189"/>
      <c r="AB1779" s="189"/>
      <c r="AC1779" s="189"/>
    </row>
    <row r="1780" spans="1:29" s="247" customFormat="1" x14ac:dyDescent="0.3">
      <c r="A1780" s="247">
        <v>212100</v>
      </c>
      <c r="B1780" s="247" t="s">
        <v>3609</v>
      </c>
      <c r="C1780" s="247" t="s">
        <v>103</v>
      </c>
      <c r="D1780" s="247" t="s">
        <v>666</v>
      </c>
      <c r="E1780" s="247" t="s">
        <v>446</v>
      </c>
      <c r="F1780" s="248">
        <v>30834</v>
      </c>
      <c r="G1780" s="247" t="s">
        <v>1048</v>
      </c>
      <c r="H1780" s="247" t="s">
        <v>447</v>
      </c>
      <c r="I1780" s="247" t="s">
        <v>1149</v>
      </c>
      <c r="J1780" s="189"/>
      <c r="K1780" s="189"/>
      <c r="L1780" s="189"/>
      <c r="M1780" s="189"/>
      <c r="N1780" s="189"/>
      <c r="O1780" s="189"/>
      <c r="P1780" s="189"/>
      <c r="Q1780" s="189"/>
      <c r="R1780" s="189"/>
      <c r="T1780" s="249"/>
      <c r="V1780" s="189"/>
      <c r="W1780" s="189"/>
      <c r="X1780" s="189"/>
      <c r="Y1780" s="189"/>
      <c r="AA1780" s="189"/>
      <c r="AB1780" s="189"/>
      <c r="AC1780" s="189"/>
    </row>
    <row r="1781" spans="1:29" s="247" customFormat="1" x14ac:dyDescent="0.3">
      <c r="A1781" s="247">
        <v>212143</v>
      </c>
      <c r="B1781" s="247" t="s">
        <v>3509</v>
      </c>
      <c r="C1781" s="247" t="s">
        <v>151</v>
      </c>
      <c r="D1781" s="247" t="s">
        <v>356</v>
      </c>
      <c r="E1781" s="247" t="s">
        <v>445</v>
      </c>
      <c r="F1781" s="248">
        <v>33115</v>
      </c>
      <c r="G1781" s="247" t="s">
        <v>422</v>
      </c>
      <c r="H1781" s="247" t="s">
        <v>447</v>
      </c>
      <c r="I1781" s="247" t="s">
        <v>1149</v>
      </c>
      <c r="N1781" s="189"/>
      <c r="T1781" s="249"/>
      <c r="V1781" s="189"/>
      <c r="W1781" s="189"/>
      <c r="X1781" s="189"/>
      <c r="Y1781" s="189"/>
      <c r="Z1781" s="247" t="s">
        <v>1201</v>
      </c>
    </row>
    <row r="1782" spans="1:29" s="247" customFormat="1" x14ac:dyDescent="0.3">
      <c r="A1782" s="247">
        <v>212150</v>
      </c>
      <c r="B1782" s="247" t="s">
        <v>3590</v>
      </c>
      <c r="C1782" s="247" t="s">
        <v>113</v>
      </c>
      <c r="D1782" s="247" t="s">
        <v>4123</v>
      </c>
      <c r="E1782" s="247" t="s">
        <v>446</v>
      </c>
      <c r="F1782" s="248">
        <v>35796</v>
      </c>
      <c r="G1782" s="247" t="s">
        <v>4124</v>
      </c>
      <c r="H1782" s="247" t="s">
        <v>447</v>
      </c>
      <c r="I1782" s="247" t="s">
        <v>1149</v>
      </c>
      <c r="J1782" s="189"/>
      <c r="K1782" s="189"/>
      <c r="L1782" s="189"/>
      <c r="M1782" s="189"/>
      <c r="N1782" s="189"/>
      <c r="O1782" s="189"/>
      <c r="P1782" s="189"/>
      <c r="Q1782" s="189"/>
      <c r="R1782" s="189"/>
      <c r="T1782" s="249"/>
      <c r="V1782" s="189"/>
      <c r="W1782" s="189"/>
      <c r="X1782" s="189"/>
      <c r="Y1782" s="189"/>
      <c r="AA1782" s="189"/>
      <c r="AB1782" s="189"/>
      <c r="AC1782" s="189"/>
    </row>
    <row r="1783" spans="1:29" s="247" customFormat="1" x14ac:dyDescent="0.3">
      <c r="A1783" s="247">
        <v>212161</v>
      </c>
      <c r="B1783" s="247" t="s">
        <v>4198</v>
      </c>
      <c r="C1783" s="247" t="s">
        <v>136</v>
      </c>
      <c r="D1783" s="247" t="s">
        <v>4199</v>
      </c>
      <c r="E1783" s="247" t="s">
        <v>445</v>
      </c>
      <c r="F1783" s="248">
        <v>35115</v>
      </c>
      <c r="G1783" s="247" t="s">
        <v>3662</v>
      </c>
      <c r="H1783" s="247" t="s">
        <v>447</v>
      </c>
      <c r="I1783" s="247" t="s">
        <v>1149</v>
      </c>
      <c r="J1783" s="189"/>
      <c r="K1783" s="189"/>
      <c r="L1783" s="189"/>
      <c r="M1783" s="189"/>
      <c r="N1783" s="189"/>
      <c r="O1783" s="189"/>
      <c r="P1783" s="189"/>
      <c r="Q1783" s="189"/>
      <c r="R1783" s="189"/>
      <c r="T1783" s="249"/>
      <c r="V1783" s="189"/>
      <c r="W1783" s="189"/>
      <c r="X1783" s="189"/>
      <c r="Y1783" s="189"/>
      <c r="AA1783" s="189"/>
      <c r="AB1783" s="189"/>
      <c r="AC1783" s="189"/>
    </row>
    <row r="1784" spans="1:29" s="247" customFormat="1" x14ac:dyDescent="0.3">
      <c r="A1784" s="247">
        <v>212170</v>
      </c>
      <c r="B1784" s="247" t="s">
        <v>4149</v>
      </c>
      <c r="C1784" s="247" t="s">
        <v>3600</v>
      </c>
      <c r="D1784" s="247" t="s">
        <v>4150</v>
      </c>
      <c r="E1784" s="247" t="s">
        <v>446</v>
      </c>
      <c r="F1784" s="248">
        <v>32152</v>
      </c>
      <c r="G1784" s="247" t="s">
        <v>3662</v>
      </c>
      <c r="H1784" s="247" t="s">
        <v>447</v>
      </c>
      <c r="I1784" s="247" t="s">
        <v>1149</v>
      </c>
      <c r="J1784" s="189"/>
      <c r="K1784" s="189"/>
      <c r="L1784" s="189"/>
      <c r="M1784" s="189"/>
      <c r="N1784" s="189"/>
      <c r="O1784" s="189"/>
      <c r="P1784" s="189"/>
      <c r="Q1784" s="189"/>
      <c r="R1784" s="189"/>
      <c r="T1784" s="249"/>
      <c r="V1784" s="189"/>
      <c r="W1784" s="189"/>
      <c r="X1784" s="189"/>
      <c r="Y1784" s="189"/>
      <c r="AA1784" s="189"/>
      <c r="AB1784" s="189"/>
      <c r="AC1784" s="189"/>
    </row>
    <row r="1785" spans="1:29" s="247" customFormat="1" x14ac:dyDescent="0.3">
      <c r="A1785" s="247">
        <v>212213</v>
      </c>
      <c r="B1785" s="247" t="s">
        <v>3506</v>
      </c>
      <c r="C1785" s="247" t="s">
        <v>3507</v>
      </c>
      <c r="D1785" s="247" t="s">
        <v>656</v>
      </c>
      <c r="E1785" s="247" t="s">
        <v>445</v>
      </c>
      <c r="F1785" s="248">
        <v>34803</v>
      </c>
      <c r="G1785" s="247" t="s">
        <v>439</v>
      </c>
      <c r="H1785" s="247" t="s">
        <v>447</v>
      </c>
      <c r="I1785" s="247" t="s">
        <v>1149</v>
      </c>
      <c r="N1785" s="189"/>
      <c r="T1785" s="249"/>
      <c r="V1785" s="189"/>
      <c r="W1785" s="189"/>
      <c r="X1785" s="189"/>
      <c r="Y1785" s="189"/>
      <c r="Z1785" s="247" t="s">
        <v>1201</v>
      </c>
    </row>
    <row r="1786" spans="1:29" s="247" customFormat="1" x14ac:dyDescent="0.3">
      <c r="A1786" s="247">
        <v>212248</v>
      </c>
      <c r="B1786" s="247" t="s">
        <v>3632</v>
      </c>
      <c r="C1786" s="247" t="s">
        <v>199</v>
      </c>
      <c r="D1786" s="247" t="s">
        <v>4176</v>
      </c>
      <c r="E1786" s="247" t="s">
        <v>446</v>
      </c>
      <c r="F1786" s="248">
        <v>35440</v>
      </c>
      <c r="G1786" s="247" t="s">
        <v>3662</v>
      </c>
      <c r="H1786" s="247" t="s">
        <v>447</v>
      </c>
      <c r="I1786" s="247" t="s">
        <v>1149</v>
      </c>
      <c r="J1786" s="189"/>
      <c r="K1786" s="189"/>
      <c r="L1786" s="189"/>
      <c r="M1786" s="189"/>
      <c r="N1786" s="189"/>
      <c r="O1786" s="189"/>
      <c r="P1786" s="189"/>
      <c r="Q1786" s="189"/>
      <c r="R1786" s="189"/>
      <c r="T1786" s="249"/>
      <c r="V1786" s="189"/>
      <c r="W1786" s="189"/>
      <c r="X1786" s="189"/>
      <c r="Y1786" s="189"/>
      <c r="AA1786" s="189"/>
      <c r="AB1786" s="189"/>
      <c r="AC1786" s="189"/>
    </row>
    <row r="1787" spans="1:29" s="247" customFormat="1" x14ac:dyDescent="0.3">
      <c r="A1787" s="247">
        <v>212280</v>
      </c>
      <c r="B1787" s="247" t="s">
        <v>3587</v>
      </c>
      <c r="C1787" s="247" t="s">
        <v>174</v>
      </c>
      <c r="D1787" s="247" t="s">
        <v>4115</v>
      </c>
      <c r="E1787" s="247" t="s">
        <v>446</v>
      </c>
      <c r="F1787" s="248">
        <v>35350</v>
      </c>
      <c r="G1787" s="247" t="s">
        <v>3817</v>
      </c>
      <c r="H1787" s="247" t="s">
        <v>447</v>
      </c>
      <c r="I1787" s="247" t="s">
        <v>1149</v>
      </c>
      <c r="J1787" s="189"/>
      <c r="K1787" s="189"/>
      <c r="L1787" s="189"/>
      <c r="M1787" s="189"/>
      <c r="N1787" s="189"/>
      <c r="O1787" s="189"/>
      <c r="P1787" s="189"/>
      <c r="Q1787" s="189"/>
      <c r="R1787" s="189"/>
      <c r="T1787" s="249"/>
      <c r="V1787" s="189"/>
      <c r="W1787" s="189"/>
      <c r="X1787" s="189"/>
      <c r="Y1787" s="189"/>
      <c r="AA1787" s="189"/>
      <c r="AB1787" s="189"/>
      <c r="AC1787" s="189"/>
    </row>
    <row r="1788" spans="1:29" s="247" customFormat="1" x14ac:dyDescent="0.3">
      <c r="A1788" s="247">
        <v>212302</v>
      </c>
      <c r="B1788" s="247" t="s">
        <v>3519</v>
      </c>
      <c r="C1788" s="247" t="s">
        <v>166</v>
      </c>
      <c r="D1788" s="247" t="s">
        <v>3520</v>
      </c>
      <c r="E1788" s="247" t="s">
        <v>445</v>
      </c>
      <c r="F1788" s="248">
        <v>34940</v>
      </c>
      <c r="G1788" s="247" t="s">
        <v>422</v>
      </c>
      <c r="H1788" s="247" t="s">
        <v>447</v>
      </c>
      <c r="I1788" s="247" t="s">
        <v>1149</v>
      </c>
      <c r="N1788" s="189"/>
      <c r="T1788" s="249"/>
      <c r="V1788" s="189"/>
      <c r="W1788" s="189"/>
      <c r="X1788" s="189"/>
      <c r="Y1788" s="189"/>
      <c r="Z1788" s="247" t="s">
        <v>1201</v>
      </c>
    </row>
    <row r="1789" spans="1:29" s="247" customFormat="1" x14ac:dyDescent="0.3">
      <c r="A1789" s="247">
        <v>212330</v>
      </c>
      <c r="B1789" s="247" t="s">
        <v>4116</v>
      </c>
      <c r="C1789" s="247" t="s">
        <v>100</v>
      </c>
      <c r="D1789" s="247" t="s">
        <v>4117</v>
      </c>
      <c r="E1789" s="247" t="s">
        <v>445</v>
      </c>
      <c r="F1789" s="248">
        <v>0</v>
      </c>
      <c r="G1789" s="247" t="s">
        <v>4118</v>
      </c>
      <c r="H1789" s="247" t="s">
        <v>447</v>
      </c>
      <c r="I1789" s="247" t="s">
        <v>1149</v>
      </c>
      <c r="J1789" s="189"/>
      <c r="K1789" s="189"/>
      <c r="L1789" s="189"/>
      <c r="M1789" s="189"/>
      <c r="N1789" s="189"/>
      <c r="O1789" s="189"/>
      <c r="P1789" s="189"/>
      <c r="Q1789" s="189"/>
      <c r="R1789" s="189"/>
      <c r="T1789" s="249"/>
      <c r="V1789" s="189"/>
      <c r="W1789" s="189"/>
      <c r="X1789" s="189"/>
      <c r="Y1789" s="189"/>
      <c r="AA1789" s="189"/>
      <c r="AB1789" s="189"/>
      <c r="AC1789" s="189"/>
    </row>
    <row r="1790" spans="1:29" s="247" customFormat="1" x14ac:dyDescent="0.3">
      <c r="A1790" s="247">
        <v>212415</v>
      </c>
      <c r="B1790" s="247" t="s">
        <v>3576</v>
      </c>
      <c r="C1790" s="247" t="s">
        <v>75</v>
      </c>
      <c r="D1790" s="247" t="s">
        <v>381</v>
      </c>
      <c r="E1790" s="247" t="s">
        <v>446</v>
      </c>
      <c r="F1790" s="248">
        <v>34929</v>
      </c>
      <c r="G1790" s="247" t="s">
        <v>3458</v>
      </c>
      <c r="H1790" s="247" t="s">
        <v>447</v>
      </c>
      <c r="I1790" s="247" t="s">
        <v>1149</v>
      </c>
      <c r="J1790" s="189"/>
      <c r="K1790" s="189"/>
      <c r="L1790" s="189"/>
      <c r="M1790" s="189"/>
      <c r="N1790" s="189"/>
      <c r="O1790" s="189"/>
      <c r="P1790" s="189"/>
      <c r="Q1790" s="189"/>
      <c r="R1790" s="189"/>
      <c r="T1790" s="249"/>
      <c r="V1790" s="189"/>
      <c r="W1790" s="189"/>
      <c r="X1790" s="189"/>
      <c r="Y1790" s="189"/>
      <c r="AA1790" s="189"/>
      <c r="AB1790" s="189"/>
      <c r="AC1790" s="189"/>
    </row>
    <row r="1791" spans="1:29" s="247" customFormat="1" x14ac:dyDescent="0.3">
      <c r="A1791" s="247">
        <v>212457</v>
      </c>
      <c r="B1791" s="247" t="s">
        <v>3480</v>
      </c>
      <c r="C1791" s="247" t="s">
        <v>498</v>
      </c>
      <c r="D1791" s="247" t="s">
        <v>3481</v>
      </c>
      <c r="E1791" s="247" t="s">
        <v>446</v>
      </c>
      <c r="F1791" s="248">
        <v>34485</v>
      </c>
      <c r="G1791" s="247" t="s">
        <v>422</v>
      </c>
      <c r="H1791" s="247" t="s">
        <v>447</v>
      </c>
      <c r="I1791" s="247" t="s">
        <v>1149</v>
      </c>
      <c r="N1791" s="189"/>
      <c r="T1791" s="249"/>
      <c r="V1791" s="189"/>
      <c r="W1791" s="189"/>
      <c r="X1791" s="189"/>
      <c r="Y1791" s="189"/>
      <c r="Z1791" s="247" t="s">
        <v>1201</v>
      </c>
    </row>
    <row r="1792" spans="1:29" s="247" customFormat="1" x14ac:dyDescent="0.3">
      <c r="A1792" s="247">
        <v>212488</v>
      </c>
      <c r="B1792" s="247" t="s">
        <v>4180</v>
      </c>
      <c r="C1792" s="247" t="s">
        <v>563</v>
      </c>
      <c r="D1792" s="247" t="s">
        <v>4181</v>
      </c>
      <c r="E1792" s="247" t="s">
        <v>446</v>
      </c>
      <c r="F1792" s="248">
        <v>34700</v>
      </c>
      <c r="G1792" s="247" t="s">
        <v>4182</v>
      </c>
      <c r="H1792" s="247" t="s">
        <v>447</v>
      </c>
      <c r="I1792" s="247" t="s">
        <v>1149</v>
      </c>
      <c r="J1792" s="189"/>
      <c r="K1792" s="189"/>
      <c r="L1792" s="189"/>
      <c r="M1792" s="189"/>
      <c r="N1792" s="189"/>
      <c r="O1792" s="189"/>
      <c r="P1792" s="189"/>
      <c r="Q1792" s="189"/>
      <c r="R1792" s="189"/>
      <c r="T1792" s="249"/>
      <c r="V1792" s="189"/>
      <c r="W1792" s="189"/>
      <c r="X1792" s="189"/>
      <c r="Y1792" s="189"/>
      <c r="AA1792" s="189"/>
      <c r="AB1792" s="189"/>
      <c r="AC1792" s="189"/>
    </row>
    <row r="1793" spans="1:29" s="247" customFormat="1" x14ac:dyDescent="0.3">
      <c r="A1793" s="247">
        <v>212498</v>
      </c>
      <c r="B1793" s="247" t="s">
        <v>3563</v>
      </c>
      <c r="C1793" s="247" t="s">
        <v>71</v>
      </c>
      <c r="D1793" s="247" t="s">
        <v>4083</v>
      </c>
      <c r="E1793" s="247" t="s">
        <v>446</v>
      </c>
      <c r="F1793" s="248">
        <v>34505</v>
      </c>
      <c r="G1793" s="247" t="s">
        <v>4084</v>
      </c>
      <c r="H1793" s="247" t="s">
        <v>447</v>
      </c>
      <c r="I1793" s="247" t="s">
        <v>1149</v>
      </c>
      <c r="J1793" s="189"/>
      <c r="K1793" s="189"/>
      <c r="L1793" s="189"/>
      <c r="M1793" s="189"/>
      <c r="N1793" s="189"/>
      <c r="O1793" s="189"/>
      <c r="P1793" s="189"/>
      <c r="Q1793" s="189"/>
      <c r="R1793" s="189"/>
      <c r="T1793" s="249"/>
      <c r="V1793" s="189"/>
      <c r="W1793" s="189"/>
      <c r="X1793" s="189"/>
      <c r="Y1793" s="189"/>
      <c r="AA1793" s="189"/>
      <c r="AB1793" s="189"/>
      <c r="AC1793" s="189"/>
    </row>
    <row r="1794" spans="1:29" s="247" customFormat="1" x14ac:dyDescent="0.3">
      <c r="A1794" s="247">
        <v>212565</v>
      </c>
      <c r="B1794" s="247" t="s">
        <v>3530</v>
      </c>
      <c r="C1794" s="247" t="s">
        <v>75</v>
      </c>
      <c r="D1794" s="247" t="s">
        <v>3531</v>
      </c>
      <c r="E1794" s="247" t="s">
        <v>445</v>
      </c>
      <c r="F1794" s="248">
        <v>34412</v>
      </c>
      <c r="G1794" s="247" t="s">
        <v>3532</v>
      </c>
      <c r="H1794" s="247" t="s">
        <v>447</v>
      </c>
      <c r="I1794" s="247" t="s">
        <v>1149</v>
      </c>
      <c r="N1794" s="189"/>
      <c r="T1794" s="249"/>
      <c r="V1794" s="189"/>
      <c r="W1794" s="189"/>
      <c r="X1794" s="189"/>
      <c r="Y1794" s="189"/>
      <c r="Z1794" s="247" t="s">
        <v>1201</v>
      </c>
    </row>
    <row r="1795" spans="1:29" s="247" customFormat="1" x14ac:dyDescent="0.3">
      <c r="A1795" s="247">
        <v>212714</v>
      </c>
      <c r="B1795" s="247" t="s">
        <v>3616</v>
      </c>
      <c r="C1795" s="247" t="s">
        <v>521</v>
      </c>
      <c r="D1795" s="247" t="s">
        <v>4163</v>
      </c>
      <c r="E1795" s="247" t="s">
        <v>445</v>
      </c>
      <c r="F1795" s="248">
        <v>35965</v>
      </c>
      <c r="G1795" s="247" t="s">
        <v>3667</v>
      </c>
      <c r="H1795" s="247" t="s">
        <v>447</v>
      </c>
      <c r="I1795" s="247" t="s">
        <v>1149</v>
      </c>
      <c r="J1795" s="189"/>
      <c r="K1795" s="189"/>
      <c r="L1795" s="189"/>
      <c r="M1795" s="189"/>
      <c r="N1795" s="189"/>
      <c r="O1795" s="189"/>
      <c r="P1795" s="189"/>
      <c r="Q1795" s="189"/>
      <c r="R1795" s="189"/>
      <c r="T1795" s="249"/>
      <c r="V1795" s="189"/>
      <c r="W1795" s="189"/>
      <c r="X1795" s="189"/>
      <c r="Y1795" s="189"/>
      <c r="AA1795" s="189"/>
      <c r="AB1795" s="189"/>
      <c r="AC1795" s="189"/>
    </row>
    <row r="1796" spans="1:29" s="247" customFormat="1" x14ac:dyDescent="0.3">
      <c r="A1796" s="247">
        <v>212748</v>
      </c>
      <c r="B1796" s="247" t="s">
        <v>3497</v>
      </c>
      <c r="C1796" s="247" t="s">
        <v>3498</v>
      </c>
      <c r="D1796" s="247" t="s">
        <v>3499</v>
      </c>
      <c r="E1796" s="247" t="s">
        <v>446</v>
      </c>
      <c r="F1796" s="248">
        <v>35965</v>
      </c>
      <c r="G1796" s="247" t="s">
        <v>1009</v>
      </c>
      <c r="H1796" s="247" t="s">
        <v>447</v>
      </c>
      <c r="I1796" s="247" t="s">
        <v>1149</v>
      </c>
      <c r="N1796" s="189"/>
      <c r="T1796" s="249"/>
      <c r="V1796" s="189"/>
      <c r="W1796" s="189"/>
      <c r="X1796" s="189"/>
      <c r="Y1796" s="189"/>
      <c r="Z1796" s="247" t="s">
        <v>1201</v>
      </c>
    </row>
    <row r="1797" spans="1:29" s="247" customFormat="1" x14ac:dyDescent="0.3">
      <c r="A1797" s="247">
        <v>212803</v>
      </c>
      <c r="B1797" s="247" t="s">
        <v>3591</v>
      </c>
      <c r="C1797" s="247" t="s">
        <v>664</v>
      </c>
      <c r="D1797" s="247" t="s">
        <v>4125</v>
      </c>
      <c r="E1797" s="247" t="s">
        <v>445</v>
      </c>
      <c r="F1797" s="248">
        <v>35571</v>
      </c>
      <c r="G1797" s="247" t="s">
        <v>3662</v>
      </c>
      <c r="H1797" s="247" t="s">
        <v>447</v>
      </c>
      <c r="I1797" s="247" t="s">
        <v>1149</v>
      </c>
      <c r="J1797" s="189"/>
      <c r="K1797" s="189"/>
      <c r="L1797" s="189"/>
      <c r="M1797" s="189"/>
      <c r="N1797" s="189"/>
      <c r="O1797" s="189"/>
      <c r="P1797" s="189"/>
      <c r="Q1797" s="189"/>
      <c r="R1797" s="189"/>
      <c r="T1797" s="249"/>
      <c r="V1797" s="189"/>
      <c r="W1797" s="189"/>
      <c r="X1797" s="189"/>
      <c r="Y1797" s="189"/>
      <c r="AA1797" s="189"/>
      <c r="AB1797" s="189"/>
      <c r="AC1797" s="189"/>
    </row>
    <row r="1798" spans="1:29" s="247" customFormat="1" x14ac:dyDescent="0.3">
      <c r="A1798" s="247">
        <v>212814</v>
      </c>
      <c r="B1798" s="247" t="s">
        <v>3525</v>
      </c>
      <c r="C1798" s="247" t="s">
        <v>497</v>
      </c>
      <c r="D1798" s="247" t="s">
        <v>3526</v>
      </c>
      <c r="E1798" s="247" t="s">
        <v>445</v>
      </c>
      <c r="F1798" s="248">
        <v>35854</v>
      </c>
      <c r="G1798" s="247" t="s">
        <v>422</v>
      </c>
      <c r="H1798" s="247" t="s">
        <v>447</v>
      </c>
      <c r="I1798" s="247" t="s">
        <v>1149</v>
      </c>
      <c r="N1798" s="189"/>
      <c r="T1798" s="249"/>
      <c r="V1798" s="189"/>
      <c r="W1798" s="189"/>
      <c r="X1798" s="189"/>
      <c r="Y1798" s="189"/>
      <c r="Z1798" s="247" t="s">
        <v>1201</v>
      </c>
    </row>
    <row r="1799" spans="1:29" s="247" customFormat="1" x14ac:dyDescent="0.3">
      <c r="A1799" s="247">
        <v>212836</v>
      </c>
      <c r="B1799" s="247" t="s">
        <v>4154</v>
      </c>
      <c r="C1799" s="247" t="s">
        <v>4155</v>
      </c>
      <c r="D1799" s="247" t="s">
        <v>271</v>
      </c>
      <c r="E1799" s="247" t="s">
        <v>445</v>
      </c>
      <c r="F1799" s="248">
        <v>35113</v>
      </c>
      <c r="G1799" s="247" t="s">
        <v>422</v>
      </c>
      <c r="H1799" s="247" t="s">
        <v>447</v>
      </c>
      <c r="I1799" s="247" t="s">
        <v>1149</v>
      </c>
      <c r="J1799" s="189"/>
      <c r="K1799" s="189"/>
      <c r="L1799" s="189"/>
      <c r="M1799" s="189"/>
      <c r="N1799" s="189"/>
      <c r="O1799" s="189"/>
      <c r="P1799" s="189"/>
      <c r="Q1799" s="189"/>
      <c r="R1799" s="189"/>
      <c r="T1799" s="249"/>
      <c r="V1799" s="189"/>
      <c r="W1799" s="189"/>
      <c r="X1799" s="189"/>
      <c r="Y1799" s="189"/>
      <c r="AA1799" s="189"/>
      <c r="AB1799" s="189"/>
      <c r="AC1799" s="189"/>
    </row>
    <row r="1800" spans="1:29" s="247" customFormat="1" x14ac:dyDescent="0.3">
      <c r="A1800" s="247">
        <v>212871</v>
      </c>
      <c r="B1800" s="247" t="s">
        <v>3656</v>
      </c>
      <c r="C1800" s="247" t="s">
        <v>71</v>
      </c>
      <c r="D1800" s="247" t="s">
        <v>4205</v>
      </c>
      <c r="E1800" s="247" t="s">
        <v>445</v>
      </c>
      <c r="F1800" s="248">
        <v>34700</v>
      </c>
      <c r="G1800" s="247" t="s">
        <v>3721</v>
      </c>
      <c r="H1800" s="247" t="s">
        <v>447</v>
      </c>
      <c r="I1800" s="247" t="s">
        <v>1149</v>
      </c>
      <c r="J1800" s="189"/>
      <c r="K1800" s="189"/>
      <c r="L1800" s="189"/>
      <c r="M1800" s="189"/>
      <c r="N1800" s="189"/>
      <c r="O1800" s="189"/>
      <c r="P1800" s="189"/>
      <c r="Q1800" s="189"/>
      <c r="R1800" s="189"/>
      <c r="T1800" s="249"/>
      <c r="V1800" s="189"/>
      <c r="W1800" s="189"/>
      <c r="X1800" s="189"/>
      <c r="Y1800" s="189"/>
      <c r="AA1800" s="189"/>
      <c r="AB1800" s="189"/>
      <c r="AC1800" s="189"/>
    </row>
    <row r="1801" spans="1:29" s="247" customFormat="1" x14ac:dyDescent="0.3">
      <c r="A1801" s="247">
        <v>212878</v>
      </c>
      <c r="B1801" s="247" t="s">
        <v>3479</v>
      </c>
      <c r="C1801" s="247" t="s">
        <v>139</v>
      </c>
      <c r="D1801" s="247" t="s">
        <v>302</v>
      </c>
      <c r="E1801" s="247" t="s">
        <v>446</v>
      </c>
      <c r="F1801" s="248">
        <v>33510</v>
      </c>
      <c r="G1801" s="247" t="s">
        <v>422</v>
      </c>
      <c r="H1801" s="247" t="s">
        <v>447</v>
      </c>
      <c r="I1801" s="247" t="s">
        <v>1149</v>
      </c>
      <c r="N1801" s="189"/>
      <c r="T1801" s="249"/>
      <c r="V1801" s="189"/>
      <c r="W1801" s="189"/>
      <c r="X1801" s="189"/>
      <c r="Y1801" s="189"/>
      <c r="Z1801" s="247" t="s">
        <v>1201</v>
      </c>
    </row>
    <row r="1802" spans="1:29" s="247" customFormat="1" x14ac:dyDescent="0.3">
      <c r="A1802" s="247">
        <v>212898</v>
      </c>
      <c r="B1802" s="247" t="s">
        <v>3488</v>
      </c>
      <c r="C1802" s="247" t="s">
        <v>3489</v>
      </c>
      <c r="D1802" s="247" t="s">
        <v>3490</v>
      </c>
      <c r="E1802" s="247" t="s">
        <v>446</v>
      </c>
      <c r="F1802" s="248">
        <v>33239</v>
      </c>
      <c r="G1802" s="247" t="s">
        <v>422</v>
      </c>
      <c r="H1802" s="247" t="s">
        <v>447</v>
      </c>
      <c r="I1802" s="247" t="s">
        <v>1149</v>
      </c>
      <c r="N1802" s="189"/>
      <c r="T1802" s="249"/>
      <c r="V1802" s="189"/>
      <c r="W1802" s="189"/>
      <c r="X1802" s="189"/>
      <c r="Y1802" s="189"/>
      <c r="Z1802" s="247" t="s">
        <v>1201</v>
      </c>
    </row>
    <row r="1803" spans="1:29" s="247" customFormat="1" x14ac:dyDescent="0.3">
      <c r="A1803" s="247">
        <v>212929</v>
      </c>
      <c r="B1803" s="247" t="s">
        <v>4186</v>
      </c>
      <c r="C1803" s="247" t="s">
        <v>86</v>
      </c>
      <c r="D1803" s="247" t="s">
        <v>897</v>
      </c>
      <c r="E1803" s="247" t="s">
        <v>446</v>
      </c>
      <c r="F1803" s="248">
        <v>32467</v>
      </c>
      <c r="G1803" s="247" t="s">
        <v>3983</v>
      </c>
      <c r="H1803" s="247" t="s">
        <v>447</v>
      </c>
      <c r="I1803" s="247" t="s">
        <v>1149</v>
      </c>
      <c r="J1803" s="189"/>
      <c r="K1803" s="189"/>
      <c r="L1803" s="189"/>
      <c r="M1803" s="189"/>
      <c r="N1803" s="189"/>
      <c r="O1803" s="189"/>
      <c r="P1803" s="189"/>
      <c r="Q1803" s="189"/>
      <c r="R1803" s="189"/>
      <c r="T1803" s="249"/>
      <c r="V1803" s="189"/>
      <c r="W1803" s="189"/>
      <c r="X1803" s="189"/>
      <c r="Y1803" s="189"/>
      <c r="AA1803" s="189"/>
      <c r="AB1803" s="189"/>
      <c r="AC1803" s="189"/>
    </row>
    <row r="1804" spans="1:29" s="247" customFormat="1" x14ac:dyDescent="0.3">
      <c r="A1804" s="247">
        <v>212943</v>
      </c>
      <c r="B1804" s="247" t="s">
        <v>3555</v>
      </c>
      <c r="C1804" s="247" t="s">
        <v>116</v>
      </c>
      <c r="D1804" s="247" t="s">
        <v>4073</v>
      </c>
      <c r="E1804" s="247" t="s">
        <v>446</v>
      </c>
      <c r="F1804" s="248">
        <v>34145</v>
      </c>
      <c r="G1804" s="247" t="s">
        <v>3662</v>
      </c>
      <c r="H1804" s="247" t="s">
        <v>447</v>
      </c>
      <c r="I1804" s="247" t="s">
        <v>1149</v>
      </c>
      <c r="J1804" s="189"/>
      <c r="K1804" s="189"/>
      <c r="L1804" s="189"/>
      <c r="M1804" s="189"/>
      <c r="N1804" s="189"/>
      <c r="O1804" s="189"/>
      <c r="P1804" s="189"/>
      <c r="Q1804" s="189"/>
      <c r="R1804" s="189"/>
      <c r="T1804" s="249"/>
      <c r="V1804" s="189"/>
      <c r="W1804" s="189"/>
      <c r="X1804" s="189"/>
      <c r="Y1804" s="189"/>
      <c r="AA1804" s="189"/>
      <c r="AB1804" s="189"/>
      <c r="AC1804" s="189"/>
    </row>
    <row r="1805" spans="1:29" s="247" customFormat="1" x14ac:dyDescent="0.3">
      <c r="A1805" s="247">
        <v>213000</v>
      </c>
      <c r="B1805" s="247" t="s">
        <v>3621</v>
      </c>
      <c r="C1805" s="247" t="s">
        <v>97</v>
      </c>
      <c r="D1805" s="247" t="s">
        <v>4168</v>
      </c>
      <c r="E1805" s="247" t="s">
        <v>446</v>
      </c>
      <c r="F1805" s="248">
        <v>33423</v>
      </c>
      <c r="G1805" s="247" t="s">
        <v>3781</v>
      </c>
      <c r="H1805" s="247" t="s">
        <v>447</v>
      </c>
      <c r="I1805" s="247" t="s">
        <v>1149</v>
      </c>
      <c r="J1805" s="189"/>
      <c r="K1805" s="189"/>
      <c r="L1805" s="189"/>
      <c r="M1805" s="189"/>
      <c r="N1805" s="189"/>
      <c r="O1805" s="189"/>
      <c r="P1805" s="189"/>
      <c r="Q1805" s="189"/>
      <c r="R1805" s="189"/>
      <c r="T1805" s="249"/>
      <c r="V1805" s="189"/>
      <c r="W1805" s="189"/>
      <c r="X1805" s="189"/>
      <c r="Y1805" s="189"/>
      <c r="AA1805" s="189"/>
      <c r="AB1805" s="189"/>
      <c r="AC1805" s="189"/>
    </row>
    <row r="1806" spans="1:29" s="247" customFormat="1" x14ac:dyDescent="0.3">
      <c r="A1806" s="247">
        <v>213058</v>
      </c>
      <c r="B1806" s="247" t="s">
        <v>3522</v>
      </c>
      <c r="C1806" s="247" t="s">
        <v>113</v>
      </c>
      <c r="D1806" s="247" t="s">
        <v>3523</v>
      </c>
      <c r="E1806" s="247" t="s">
        <v>445</v>
      </c>
      <c r="F1806" s="248">
        <v>35104</v>
      </c>
      <c r="G1806" s="247" t="s">
        <v>422</v>
      </c>
      <c r="H1806" s="247" t="s">
        <v>447</v>
      </c>
      <c r="I1806" s="247" t="s">
        <v>1149</v>
      </c>
      <c r="N1806" s="189"/>
      <c r="T1806" s="249"/>
      <c r="V1806" s="189"/>
      <c r="W1806" s="189"/>
      <c r="X1806" s="189"/>
      <c r="Y1806" s="189"/>
      <c r="Z1806" s="247" t="s">
        <v>1201</v>
      </c>
    </row>
    <row r="1807" spans="1:29" s="247" customFormat="1" x14ac:dyDescent="0.3">
      <c r="A1807" s="247">
        <v>213107</v>
      </c>
      <c r="B1807" s="247" t="s">
        <v>3541</v>
      </c>
      <c r="C1807" s="247" t="s">
        <v>711</v>
      </c>
      <c r="D1807" s="247" t="s">
        <v>4054</v>
      </c>
      <c r="E1807" s="247" t="s">
        <v>445</v>
      </c>
      <c r="F1807" s="248">
        <v>29587</v>
      </c>
      <c r="G1807" s="247" t="s">
        <v>3662</v>
      </c>
      <c r="H1807" s="247" t="s">
        <v>447</v>
      </c>
      <c r="I1807" s="247" t="s">
        <v>1149</v>
      </c>
      <c r="J1807" s="189"/>
      <c r="K1807" s="189"/>
      <c r="L1807" s="189"/>
      <c r="M1807" s="189"/>
      <c r="N1807" s="189"/>
      <c r="O1807" s="189"/>
      <c r="P1807" s="189"/>
      <c r="Q1807" s="189"/>
      <c r="R1807" s="189"/>
      <c r="T1807" s="249"/>
      <c r="V1807" s="189"/>
      <c r="W1807" s="189"/>
      <c r="X1807" s="189"/>
      <c r="Y1807" s="189"/>
      <c r="AA1807" s="189"/>
      <c r="AB1807" s="189"/>
      <c r="AC1807" s="189"/>
    </row>
    <row r="1808" spans="1:29" s="247" customFormat="1" x14ac:dyDescent="0.3">
      <c r="A1808" s="247">
        <v>213126</v>
      </c>
      <c r="B1808" s="247" t="s">
        <v>3521</v>
      </c>
      <c r="C1808" s="247" t="s">
        <v>164</v>
      </c>
      <c r="D1808" s="247" t="s">
        <v>380</v>
      </c>
      <c r="E1808" s="247" t="s">
        <v>445</v>
      </c>
      <c r="F1808" s="248">
        <v>35065</v>
      </c>
      <c r="G1808" s="247" t="s">
        <v>422</v>
      </c>
      <c r="H1808" s="247" t="s">
        <v>447</v>
      </c>
      <c r="I1808" s="247" t="s">
        <v>1149</v>
      </c>
      <c r="N1808" s="189"/>
      <c r="T1808" s="249"/>
      <c r="V1808" s="189"/>
      <c r="W1808" s="189"/>
      <c r="X1808" s="189"/>
      <c r="Y1808" s="189"/>
      <c r="Z1808" s="247" t="s">
        <v>1201</v>
      </c>
    </row>
    <row r="1809" spans="1:29" s="247" customFormat="1" x14ac:dyDescent="0.3">
      <c r="A1809" s="247">
        <v>213232</v>
      </c>
      <c r="B1809" s="247" t="s">
        <v>3639</v>
      </c>
      <c r="C1809" s="247" t="s">
        <v>113</v>
      </c>
      <c r="D1809" s="247" t="s">
        <v>629</v>
      </c>
      <c r="E1809" s="247" t="s">
        <v>446</v>
      </c>
      <c r="F1809" s="248">
        <v>33970</v>
      </c>
      <c r="G1809" s="247" t="s">
        <v>1068</v>
      </c>
      <c r="H1809" s="247" t="s">
        <v>447</v>
      </c>
      <c r="I1809" s="247" t="s">
        <v>1149</v>
      </c>
      <c r="J1809" s="189"/>
      <c r="K1809" s="189"/>
      <c r="L1809" s="189"/>
      <c r="M1809" s="189"/>
      <c r="N1809" s="189"/>
      <c r="O1809" s="189"/>
      <c r="P1809" s="189"/>
      <c r="Q1809" s="189"/>
      <c r="R1809" s="189"/>
      <c r="T1809" s="249"/>
      <c r="V1809" s="189"/>
      <c r="W1809" s="189"/>
      <c r="X1809" s="189"/>
      <c r="Y1809" s="189"/>
      <c r="AA1809" s="189"/>
      <c r="AB1809" s="189"/>
      <c r="AC1809" s="189"/>
    </row>
    <row r="1810" spans="1:29" s="247" customFormat="1" x14ac:dyDescent="0.3">
      <c r="A1810" s="247">
        <v>213265</v>
      </c>
      <c r="B1810" s="247" t="s">
        <v>4077</v>
      </c>
      <c r="C1810" s="247" t="s">
        <v>69</v>
      </c>
      <c r="D1810" s="247" t="s">
        <v>4078</v>
      </c>
      <c r="E1810" s="247" t="s">
        <v>446</v>
      </c>
      <c r="F1810" s="248">
        <v>34241</v>
      </c>
      <c r="G1810" s="247" t="s">
        <v>3662</v>
      </c>
      <c r="H1810" s="247" t="s">
        <v>447</v>
      </c>
      <c r="I1810" s="247" t="s">
        <v>1149</v>
      </c>
      <c r="J1810" s="189"/>
      <c r="K1810" s="189"/>
      <c r="L1810" s="189"/>
      <c r="M1810" s="189"/>
      <c r="N1810" s="189"/>
      <c r="O1810" s="189"/>
      <c r="P1810" s="189"/>
      <c r="Q1810" s="189"/>
      <c r="R1810" s="189"/>
      <c r="T1810" s="249"/>
      <c r="V1810" s="189"/>
      <c r="W1810" s="189"/>
      <c r="X1810" s="189"/>
      <c r="Y1810" s="189"/>
      <c r="AA1810" s="189"/>
      <c r="AB1810" s="189"/>
      <c r="AC1810" s="189"/>
    </row>
    <row r="1811" spans="1:29" s="247" customFormat="1" x14ac:dyDescent="0.3">
      <c r="A1811" s="247">
        <v>213276</v>
      </c>
      <c r="B1811" s="247" t="s">
        <v>3589</v>
      </c>
      <c r="C1811" s="247" t="s">
        <v>613</v>
      </c>
      <c r="D1811" s="247" t="s">
        <v>4121</v>
      </c>
      <c r="E1811" s="247" t="s">
        <v>446</v>
      </c>
      <c r="F1811" s="248">
        <v>35330</v>
      </c>
      <c r="G1811" s="247" t="s">
        <v>4122</v>
      </c>
      <c r="H1811" s="247" t="s">
        <v>447</v>
      </c>
      <c r="I1811" s="247" t="s">
        <v>1149</v>
      </c>
      <c r="J1811" s="189"/>
      <c r="K1811" s="189"/>
      <c r="L1811" s="189"/>
      <c r="M1811" s="189"/>
      <c r="N1811" s="189"/>
      <c r="O1811" s="189"/>
      <c r="P1811" s="189"/>
      <c r="Q1811" s="189"/>
      <c r="R1811" s="189"/>
      <c r="T1811" s="249"/>
      <c r="V1811" s="189"/>
      <c r="W1811" s="189"/>
      <c r="X1811" s="189"/>
      <c r="Y1811" s="189"/>
      <c r="AA1811" s="189"/>
      <c r="AB1811" s="189"/>
      <c r="AC1811" s="189"/>
    </row>
    <row r="1812" spans="1:29" s="247" customFormat="1" x14ac:dyDescent="0.3">
      <c r="A1812" s="247">
        <v>213306</v>
      </c>
      <c r="B1812" s="247" t="s">
        <v>4129</v>
      </c>
      <c r="C1812" s="247" t="s">
        <v>561</v>
      </c>
      <c r="D1812" s="247" t="s">
        <v>4130</v>
      </c>
      <c r="E1812" s="247" t="s">
        <v>446</v>
      </c>
      <c r="F1812" s="248">
        <v>35855</v>
      </c>
      <c r="G1812" s="247" t="s">
        <v>3662</v>
      </c>
      <c r="H1812" s="247" t="s">
        <v>447</v>
      </c>
      <c r="I1812" s="247" t="s">
        <v>1149</v>
      </c>
      <c r="J1812" s="189"/>
      <c r="K1812" s="189"/>
      <c r="L1812" s="189"/>
      <c r="M1812" s="189"/>
      <c r="N1812" s="189"/>
      <c r="O1812" s="189"/>
      <c r="P1812" s="189"/>
      <c r="Q1812" s="189"/>
      <c r="R1812" s="189"/>
      <c r="T1812" s="249"/>
      <c r="V1812" s="189"/>
      <c r="W1812" s="189"/>
      <c r="X1812" s="189"/>
      <c r="Y1812" s="189"/>
      <c r="AA1812" s="189"/>
      <c r="AB1812" s="189"/>
      <c r="AC1812" s="189"/>
    </row>
    <row r="1813" spans="1:29" s="247" customFormat="1" x14ac:dyDescent="0.3">
      <c r="A1813" s="247">
        <v>213348</v>
      </c>
      <c r="B1813" s="247" t="s">
        <v>4142</v>
      </c>
      <c r="C1813" s="247" t="s">
        <v>71</v>
      </c>
      <c r="D1813" s="247" t="s">
        <v>262</v>
      </c>
      <c r="E1813" s="247" t="s">
        <v>446</v>
      </c>
      <c r="F1813" s="248">
        <v>35065</v>
      </c>
      <c r="G1813" s="247" t="s">
        <v>4143</v>
      </c>
      <c r="H1813" s="247" t="s">
        <v>447</v>
      </c>
      <c r="I1813" s="247" t="s">
        <v>1149</v>
      </c>
      <c r="J1813" s="189"/>
      <c r="K1813" s="189"/>
      <c r="L1813" s="189"/>
      <c r="M1813" s="189"/>
      <c r="N1813" s="189"/>
      <c r="O1813" s="189"/>
      <c r="P1813" s="189"/>
      <c r="Q1813" s="189"/>
      <c r="R1813" s="189"/>
      <c r="T1813" s="249"/>
      <c r="V1813" s="189"/>
      <c r="W1813" s="189"/>
      <c r="X1813" s="189"/>
      <c r="Y1813" s="189"/>
      <c r="AA1813" s="189"/>
      <c r="AB1813" s="189"/>
      <c r="AC1813" s="189"/>
    </row>
    <row r="1814" spans="1:29" s="247" customFormat="1" x14ac:dyDescent="0.3">
      <c r="A1814" s="247">
        <v>213357</v>
      </c>
      <c r="B1814" s="247" t="s">
        <v>3482</v>
      </c>
      <c r="C1814" s="247" t="s">
        <v>497</v>
      </c>
      <c r="D1814" s="247" t="s">
        <v>279</v>
      </c>
      <c r="E1814" s="247" t="s">
        <v>446</v>
      </c>
      <c r="F1814" s="248">
        <v>36161</v>
      </c>
      <c r="G1814" s="247" t="s">
        <v>422</v>
      </c>
      <c r="H1814" s="247" t="s">
        <v>447</v>
      </c>
      <c r="I1814" s="247" t="s">
        <v>1149</v>
      </c>
      <c r="N1814" s="189"/>
      <c r="T1814" s="249"/>
      <c r="V1814" s="189"/>
      <c r="W1814" s="189"/>
      <c r="X1814" s="189"/>
      <c r="Y1814" s="189"/>
      <c r="Z1814" s="247" t="s">
        <v>1201</v>
      </c>
    </row>
    <row r="1815" spans="1:29" s="247" customFormat="1" x14ac:dyDescent="0.3">
      <c r="A1815" s="247">
        <v>213373</v>
      </c>
      <c r="B1815" s="247" t="s">
        <v>4164</v>
      </c>
      <c r="C1815" s="247" t="s">
        <v>551</v>
      </c>
      <c r="D1815" s="247" t="s">
        <v>4165</v>
      </c>
      <c r="E1815" s="247" t="s">
        <v>446</v>
      </c>
      <c r="F1815" s="248">
        <v>35796</v>
      </c>
      <c r="G1815" s="247" t="s">
        <v>4166</v>
      </c>
      <c r="H1815" s="247" t="s">
        <v>447</v>
      </c>
      <c r="I1815" s="247" t="s">
        <v>1149</v>
      </c>
      <c r="J1815" s="189"/>
      <c r="K1815" s="189"/>
      <c r="L1815" s="189"/>
      <c r="M1815" s="189"/>
      <c r="N1815" s="189"/>
      <c r="O1815" s="189"/>
      <c r="P1815" s="189"/>
      <c r="Q1815" s="189"/>
      <c r="R1815" s="189"/>
      <c r="T1815" s="249"/>
      <c r="V1815" s="189"/>
      <c r="W1815" s="189"/>
      <c r="X1815" s="189"/>
      <c r="Y1815" s="189"/>
      <c r="AA1815" s="189"/>
      <c r="AB1815" s="189"/>
      <c r="AC1815" s="189"/>
    </row>
    <row r="1816" spans="1:29" s="247" customFormat="1" x14ac:dyDescent="0.3">
      <c r="A1816" s="247">
        <v>213413</v>
      </c>
      <c r="B1816" s="247" t="s">
        <v>3542</v>
      </c>
      <c r="C1816" s="247" t="s">
        <v>71</v>
      </c>
      <c r="D1816" s="247" t="s">
        <v>4055</v>
      </c>
      <c r="E1816" s="247" t="s">
        <v>445</v>
      </c>
      <c r="F1816" s="248">
        <v>32337</v>
      </c>
      <c r="G1816" s="247" t="s">
        <v>4056</v>
      </c>
      <c r="H1816" s="247" t="s">
        <v>447</v>
      </c>
      <c r="I1816" s="247" t="s">
        <v>1149</v>
      </c>
      <c r="J1816" s="189"/>
      <c r="K1816" s="189"/>
      <c r="L1816" s="189"/>
      <c r="M1816" s="189"/>
      <c r="N1816" s="189"/>
      <c r="O1816" s="189"/>
      <c r="P1816" s="189"/>
      <c r="Q1816" s="189"/>
      <c r="R1816" s="189"/>
      <c r="T1816" s="249"/>
      <c r="V1816" s="189"/>
      <c r="W1816" s="189"/>
      <c r="X1816" s="189"/>
      <c r="Y1816" s="189"/>
      <c r="AA1816" s="189"/>
      <c r="AB1816" s="189"/>
      <c r="AC1816" s="189"/>
    </row>
    <row r="1817" spans="1:29" s="247" customFormat="1" x14ac:dyDescent="0.3">
      <c r="A1817" s="247">
        <v>213430</v>
      </c>
      <c r="B1817" s="247" t="s">
        <v>3466</v>
      </c>
      <c r="C1817" s="247" t="s">
        <v>197</v>
      </c>
      <c r="D1817" s="247" t="s">
        <v>272</v>
      </c>
      <c r="E1817" s="247" t="s">
        <v>446</v>
      </c>
      <c r="F1817" s="248">
        <v>35796</v>
      </c>
      <c r="G1817" s="247" t="s">
        <v>422</v>
      </c>
      <c r="H1817" s="247" t="s">
        <v>457</v>
      </c>
      <c r="I1817" s="247" t="s">
        <v>1149</v>
      </c>
      <c r="N1817" s="189"/>
      <c r="T1817" s="249"/>
      <c r="V1817" s="189"/>
      <c r="W1817" s="189"/>
      <c r="X1817" s="189"/>
      <c r="Y1817" s="189"/>
      <c r="Z1817" s="247" t="s">
        <v>1201</v>
      </c>
    </row>
    <row r="1818" spans="1:29" s="247" customFormat="1" x14ac:dyDescent="0.3">
      <c r="A1818" s="247">
        <v>213443</v>
      </c>
      <c r="B1818" s="247" t="s">
        <v>4138</v>
      </c>
      <c r="C1818" s="247" t="s">
        <v>664</v>
      </c>
      <c r="D1818" s="247" t="s">
        <v>341</v>
      </c>
      <c r="E1818" s="247" t="s">
        <v>446</v>
      </c>
      <c r="F1818" s="248">
        <v>34893</v>
      </c>
      <c r="G1818" s="247" t="s">
        <v>1000</v>
      </c>
      <c r="H1818" s="247" t="s">
        <v>447</v>
      </c>
      <c r="I1818" s="247" t="s">
        <v>1149</v>
      </c>
      <c r="J1818" s="189"/>
      <c r="K1818" s="189"/>
      <c r="L1818" s="189"/>
      <c r="M1818" s="189"/>
      <c r="N1818" s="189"/>
      <c r="O1818" s="189"/>
      <c r="P1818" s="189"/>
      <c r="Q1818" s="189"/>
      <c r="R1818" s="189"/>
      <c r="T1818" s="249"/>
      <c r="V1818" s="189"/>
      <c r="W1818" s="189"/>
      <c r="X1818" s="189"/>
      <c r="Y1818" s="189"/>
      <c r="AA1818" s="189"/>
      <c r="AB1818" s="189"/>
      <c r="AC1818" s="189"/>
    </row>
    <row r="1819" spans="1:29" s="247" customFormat="1" x14ac:dyDescent="0.3">
      <c r="A1819" s="247">
        <v>213494</v>
      </c>
      <c r="B1819" s="247" t="s">
        <v>3597</v>
      </c>
      <c r="C1819" s="247" t="s">
        <v>552</v>
      </c>
      <c r="D1819" s="247" t="s">
        <v>4140</v>
      </c>
      <c r="E1819" s="247" t="s">
        <v>446</v>
      </c>
      <c r="F1819" s="248">
        <v>36539</v>
      </c>
      <c r="G1819" s="247" t="s">
        <v>3662</v>
      </c>
      <c r="H1819" s="247" t="s">
        <v>447</v>
      </c>
      <c r="I1819" s="247" t="s">
        <v>1149</v>
      </c>
      <c r="J1819" s="189"/>
      <c r="K1819" s="189"/>
      <c r="L1819" s="189"/>
      <c r="M1819" s="189"/>
      <c r="N1819" s="189"/>
      <c r="O1819" s="189"/>
      <c r="P1819" s="189"/>
      <c r="Q1819" s="189"/>
      <c r="R1819" s="189"/>
      <c r="T1819" s="249"/>
      <c r="V1819" s="189"/>
      <c r="W1819" s="189"/>
      <c r="X1819" s="189"/>
      <c r="Y1819" s="189"/>
      <c r="AA1819" s="189"/>
      <c r="AB1819" s="189"/>
      <c r="AC1819" s="189"/>
    </row>
    <row r="1820" spans="1:29" s="247" customFormat="1" x14ac:dyDescent="0.3">
      <c r="A1820" s="247">
        <v>213520</v>
      </c>
      <c r="B1820" s="247" t="s">
        <v>3592</v>
      </c>
      <c r="C1820" s="247" t="s">
        <v>189</v>
      </c>
      <c r="D1820" s="247" t="s">
        <v>4126</v>
      </c>
      <c r="E1820" s="247" t="s">
        <v>446</v>
      </c>
      <c r="F1820" s="248">
        <v>35919</v>
      </c>
      <c r="G1820" s="247" t="s">
        <v>3718</v>
      </c>
      <c r="H1820" s="247" t="s">
        <v>447</v>
      </c>
      <c r="I1820" s="247" t="s">
        <v>1149</v>
      </c>
      <c r="J1820" s="189"/>
      <c r="K1820" s="189"/>
      <c r="L1820" s="189"/>
      <c r="M1820" s="189"/>
      <c r="N1820" s="189"/>
      <c r="O1820" s="189"/>
      <c r="P1820" s="189"/>
      <c r="Q1820" s="189"/>
      <c r="R1820" s="189"/>
      <c r="T1820" s="249"/>
      <c r="V1820" s="189"/>
      <c r="W1820" s="189"/>
      <c r="X1820" s="189"/>
      <c r="Y1820" s="189"/>
      <c r="AA1820" s="189"/>
      <c r="AB1820" s="189"/>
      <c r="AC1820" s="189"/>
    </row>
    <row r="1821" spans="1:29" s="247" customFormat="1" x14ac:dyDescent="0.3">
      <c r="A1821" s="247">
        <v>213526</v>
      </c>
      <c r="B1821" s="247" t="s">
        <v>3607</v>
      </c>
      <c r="C1821" s="247" t="s">
        <v>69</v>
      </c>
      <c r="D1821" s="247" t="s">
        <v>311</v>
      </c>
      <c r="E1821" s="247" t="s">
        <v>446</v>
      </c>
      <c r="F1821" s="248">
        <v>34135</v>
      </c>
      <c r="G1821" s="247" t="s">
        <v>422</v>
      </c>
      <c r="H1821" s="247" t="s">
        <v>447</v>
      </c>
      <c r="I1821" s="247" t="s">
        <v>1149</v>
      </c>
      <c r="J1821" s="189"/>
      <c r="K1821" s="189"/>
      <c r="L1821" s="189"/>
      <c r="M1821" s="189"/>
      <c r="N1821" s="189"/>
      <c r="O1821" s="189"/>
      <c r="P1821" s="189"/>
      <c r="Q1821" s="189"/>
      <c r="R1821" s="189"/>
      <c r="T1821" s="249"/>
      <c r="V1821" s="189"/>
      <c r="W1821" s="189"/>
      <c r="X1821" s="189"/>
      <c r="Y1821" s="189"/>
      <c r="AA1821" s="189"/>
      <c r="AB1821" s="189"/>
      <c r="AC1821" s="189"/>
    </row>
    <row r="1822" spans="1:29" s="247" customFormat="1" x14ac:dyDescent="0.3">
      <c r="A1822" s="247">
        <v>213532</v>
      </c>
      <c r="B1822" s="247" t="s">
        <v>3469</v>
      </c>
      <c r="C1822" s="247" t="s">
        <v>608</v>
      </c>
      <c r="D1822" s="247" t="s">
        <v>288</v>
      </c>
      <c r="E1822" s="247" t="s">
        <v>446</v>
      </c>
      <c r="F1822" s="248">
        <v>36165</v>
      </c>
      <c r="G1822" s="247" t="s">
        <v>422</v>
      </c>
      <c r="H1822" s="247" t="s">
        <v>447</v>
      </c>
      <c r="I1822" s="247" t="s">
        <v>1149</v>
      </c>
      <c r="N1822" s="189"/>
      <c r="T1822" s="249"/>
      <c r="V1822" s="189"/>
      <c r="W1822" s="189"/>
      <c r="X1822" s="189"/>
      <c r="Y1822" s="189"/>
      <c r="Z1822" s="247" t="s">
        <v>1201</v>
      </c>
    </row>
    <row r="1823" spans="1:29" s="247" customFormat="1" x14ac:dyDescent="0.3">
      <c r="A1823" s="247">
        <v>213679</v>
      </c>
      <c r="B1823" s="247" t="s">
        <v>3515</v>
      </c>
      <c r="C1823" s="247" t="s">
        <v>118</v>
      </c>
      <c r="D1823" s="247" t="s">
        <v>720</v>
      </c>
      <c r="E1823" s="247" t="s">
        <v>445</v>
      </c>
      <c r="F1823" s="248">
        <v>36526</v>
      </c>
      <c r="G1823" s="247" t="s">
        <v>3516</v>
      </c>
      <c r="H1823" s="247" t="s">
        <v>447</v>
      </c>
      <c r="I1823" s="247" t="s">
        <v>1149</v>
      </c>
      <c r="N1823" s="189"/>
      <c r="T1823" s="249"/>
      <c r="V1823" s="189"/>
      <c r="W1823" s="189"/>
      <c r="X1823" s="189"/>
      <c r="Y1823" s="189"/>
      <c r="Z1823" s="247" t="s">
        <v>1201</v>
      </c>
    </row>
    <row r="1824" spans="1:29" s="247" customFormat="1" x14ac:dyDescent="0.3">
      <c r="A1824" s="247">
        <v>213690</v>
      </c>
      <c r="B1824" s="247" t="s">
        <v>3483</v>
      </c>
      <c r="C1824" s="247" t="s">
        <v>113</v>
      </c>
      <c r="D1824" s="247" t="s">
        <v>293</v>
      </c>
      <c r="E1824" s="247" t="s">
        <v>446</v>
      </c>
      <c r="F1824" s="248">
        <v>35855</v>
      </c>
      <c r="G1824" s="247" t="s">
        <v>1005</v>
      </c>
      <c r="H1824" s="247" t="s">
        <v>447</v>
      </c>
      <c r="I1824" s="247" t="s">
        <v>1149</v>
      </c>
      <c r="N1824" s="189"/>
      <c r="T1824" s="249"/>
      <c r="V1824" s="189"/>
      <c r="W1824" s="189"/>
      <c r="X1824" s="189"/>
      <c r="Y1824" s="189"/>
      <c r="Z1824" s="247" t="s">
        <v>1201</v>
      </c>
    </row>
    <row r="1825" spans="1:29" s="247" customFormat="1" x14ac:dyDescent="0.3">
      <c r="A1825" s="247">
        <v>213699</v>
      </c>
      <c r="B1825" s="247" t="s">
        <v>1636</v>
      </c>
      <c r="C1825" s="247" t="s">
        <v>712</v>
      </c>
      <c r="D1825" s="247" t="s">
        <v>4119</v>
      </c>
      <c r="E1825" s="247" t="s">
        <v>446</v>
      </c>
      <c r="F1825" s="248">
        <v>35583</v>
      </c>
      <c r="G1825" s="247" t="s">
        <v>4120</v>
      </c>
      <c r="H1825" s="247" t="s">
        <v>447</v>
      </c>
      <c r="I1825" s="247" t="s">
        <v>1149</v>
      </c>
      <c r="J1825" s="189"/>
      <c r="K1825" s="189"/>
      <c r="L1825" s="189"/>
      <c r="M1825" s="189"/>
      <c r="N1825" s="189"/>
      <c r="O1825" s="189"/>
      <c r="P1825" s="189"/>
      <c r="Q1825" s="189"/>
      <c r="R1825" s="189"/>
      <c r="T1825" s="249"/>
      <c r="V1825" s="189"/>
      <c r="W1825" s="189"/>
      <c r="X1825" s="189"/>
      <c r="Y1825" s="189"/>
      <c r="AA1825" s="189"/>
      <c r="AB1825" s="189"/>
      <c r="AC1825" s="189"/>
    </row>
    <row r="1826" spans="1:29" s="247" customFormat="1" x14ac:dyDescent="0.3">
      <c r="A1826" s="247">
        <v>213743</v>
      </c>
      <c r="B1826" s="247" t="s">
        <v>3647</v>
      </c>
      <c r="C1826" s="247" t="s">
        <v>77</v>
      </c>
      <c r="D1826" s="247" t="s">
        <v>4194</v>
      </c>
      <c r="E1826" s="247" t="s">
        <v>446</v>
      </c>
      <c r="F1826" s="248">
        <v>35551</v>
      </c>
      <c r="G1826" s="247" t="s">
        <v>3662</v>
      </c>
      <c r="H1826" s="247" t="s">
        <v>447</v>
      </c>
      <c r="I1826" s="247" t="s">
        <v>1149</v>
      </c>
      <c r="J1826" s="189"/>
      <c r="K1826" s="189"/>
      <c r="L1826" s="189"/>
      <c r="M1826" s="189"/>
      <c r="N1826" s="189"/>
      <c r="O1826" s="189"/>
      <c r="P1826" s="189"/>
      <c r="Q1826" s="189"/>
      <c r="R1826" s="189"/>
      <c r="T1826" s="249"/>
      <c r="V1826" s="189"/>
      <c r="W1826" s="189"/>
      <c r="X1826" s="189"/>
      <c r="Y1826" s="189"/>
      <c r="AA1826" s="189"/>
      <c r="AB1826" s="189"/>
      <c r="AC1826" s="189"/>
    </row>
    <row r="1827" spans="1:29" s="247" customFormat="1" x14ac:dyDescent="0.3">
      <c r="A1827" s="247">
        <v>213756</v>
      </c>
      <c r="B1827" s="247" t="s">
        <v>3473</v>
      </c>
      <c r="C1827" s="247" t="s">
        <v>3474</v>
      </c>
      <c r="D1827" s="247" t="s">
        <v>648</v>
      </c>
      <c r="E1827" s="247" t="s">
        <v>446</v>
      </c>
      <c r="F1827" s="248">
        <v>36375</v>
      </c>
      <c r="G1827" s="247" t="s">
        <v>3475</v>
      </c>
      <c r="H1827" s="247" t="s">
        <v>447</v>
      </c>
      <c r="I1827" s="247" t="s">
        <v>1149</v>
      </c>
      <c r="N1827" s="189"/>
      <c r="T1827" s="249"/>
      <c r="V1827" s="189"/>
      <c r="W1827" s="189"/>
      <c r="X1827" s="189"/>
      <c r="Y1827" s="189"/>
      <c r="Z1827" s="247" t="s">
        <v>1201</v>
      </c>
    </row>
    <row r="1828" spans="1:29" s="247" customFormat="1" x14ac:dyDescent="0.3">
      <c r="A1828" s="247">
        <v>213774</v>
      </c>
      <c r="B1828" s="247" t="s">
        <v>3502</v>
      </c>
      <c r="C1828" s="247" t="s">
        <v>3503</v>
      </c>
      <c r="D1828" s="247" t="s">
        <v>262</v>
      </c>
      <c r="E1828" s="247" t="s">
        <v>445</v>
      </c>
      <c r="F1828" s="248">
        <v>35704</v>
      </c>
      <c r="G1828" s="247" t="s">
        <v>3504</v>
      </c>
      <c r="H1828" s="247" t="s">
        <v>447</v>
      </c>
      <c r="I1828" s="247" t="s">
        <v>1149</v>
      </c>
      <c r="N1828" s="189"/>
      <c r="T1828" s="249"/>
      <c r="V1828" s="189"/>
      <c r="W1828" s="189"/>
      <c r="X1828" s="189"/>
      <c r="Y1828" s="189"/>
      <c r="Z1828" s="247" t="s">
        <v>1201</v>
      </c>
    </row>
    <row r="1829" spans="1:29" s="247" customFormat="1" x14ac:dyDescent="0.3">
      <c r="A1829" s="247">
        <v>213837</v>
      </c>
      <c r="B1829" s="247" t="s">
        <v>3650</v>
      </c>
      <c r="C1829" s="247" t="s">
        <v>113</v>
      </c>
      <c r="D1829" s="247" t="s">
        <v>4197</v>
      </c>
      <c r="E1829" s="247" t="s">
        <v>445</v>
      </c>
      <c r="F1829" s="248">
        <v>36372</v>
      </c>
      <c r="G1829" s="247" t="s">
        <v>3662</v>
      </c>
      <c r="H1829" s="247" t="s">
        <v>447</v>
      </c>
      <c r="I1829" s="247" t="s">
        <v>1149</v>
      </c>
      <c r="J1829" s="189"/>
      <c r="K1829" s="189"/>
      <c r="L1829" s="189"/>
      <c r="M1829" s="189"/>
      <c r="N1829" s="189"/>
      <c r="O1829" s="189"/>
      <c r="P1829" s="189"/>
      <c r="Q1829" s="189"/>
      <c r="R1829" s="189"/>
      <c r="T1829" s="249"/>
      <c r="V1829" s="189"/>
      <c r="W1829" s="189"/>
      <c r="X1829" s="189"/>
      <c r="Y1829" s="189"/>
      <c r="AA1829" s="189"/>
      <c r="AB1829" s="189"/>
      <c r="AC1829" s="189"/>
    </row>
    <row r="1830" spans="1:29" s="247" customFormat="1" x14ac:dyDescent="0.3">
      <c r="A1830" s="247">
        <v>213863</v>
      </c>
      <c r="B1830" s="247" t="s">
        <v>3649</v>
      </c>
      <c r="C1830" s="247" t="s">
        <v>105</v>
      </c>
      <c r="D1830" s="247" t="s">
        <v>4196</v>
      </c>
      <c r="E1830" s="247" t="s">
        <v>445</v>
      </c>
      <c r="F1830" s="248">
        <v>32799</v>
      </c>
      <c r="G1830" s="247" t="s">
        <v>3662</v>
      </c>
      <c r="H1830" s="247" t="s">
        <v>447</v>
      </c>
      <c r="I1830" s="247" t="s">
        <v>1149</v>
      </c>
      <c r="J1830" s="189"/>
      <c r="K1830" s="189"/>
      <c r="L1830" s="189"/>
      <c r="M1830" s="189"/>
      <c r="N1830" s="189"/>
      <c r="O1830" s="189"/>
      <c r="P1830" s="189"/>
      <c r="Q1830" s="189"/>
      <c r="R1830" s="189"/>
      <c r="T1830" s="249"/>
      <c r="V1830" s="189"/>
      <c r="W1830" s="189"/>
      <c r="X1830" s="189"/>
      <c r="Y1830" s="189"/>
      <c r="AA1830" s="189"/>
      <c r="AB1830" s="189"/>
      <c r="AC1830" s="189"/>
    </row>
    <row r="1831" spans="1:29" s="247" customFormat="1" x14ac:dyDescent="0.3">
      <c r="A1831" s="247">
        <v>213869</v>
      </c>
      <c r="B1831" s="247" t="s">
        <v>3580</v>
      </c>
      <c r="C1831" s="247" t="s">
        <v>161</v>
      </c>
      <c r="D1831" s="247" t="s">
        <v>4112</v>
      </c>
      <c r="E1831" s="247" t="s">
        <v>446</v>
      </c>
      <c r="F1831" s="248">
        <v>35794</v>
      </c>
      <c r="G1831" s="247" t="s">
        <v>3662</v>
      </c>
      <c r="H1831" s="247" t="s">
        <v>447</v>
      </c>
      <c r="I1831" s="247" t="s">
        <v>1149</v>
      </c>
      <c r="J1831" s="189"/>
      <c r="K1831" s="189"/>
      <c r="L1831" s="189"/>
      <c r="M1831" s="189"/>
      <c r="N1831" s="189"/>
      <c r="O1831" s="189"/>
      <c r="P1831" s="189"/>
      <c r="Q1831" s="189"/>
      <c r="R1831" s="189"/>
      <c r="T1831" s="249"/>
      <c r="V1831" s="189"/>
      <c r="W1831" s="189"/>
      <c r="X1831" s="189"/>
      <c r="Y1831" s="189"/>
      <c r="AA1831" s="189"/>
      <c r="AB1831" s="189"/>
      <c r="AC1831" s="189"/>
    </row>
    <row r="1832" spans="1:29" s="247" customFormat="1" x14ac:dyDescent="0.3">
      <c r="A1832" s="247">
        <v>213889</v>
      </c>
      <c r="B1832" s="247" t="s">
        <v>3528</v>
      </c>
      <c r="C1832" s="247" t="s">
        <v>3529</v>
      </c>
      <c r="D1832" s="247" t="s">
        <v>375</v>
      </c>
      <c r="E1832" s="247" t="s">
        <v>445</v>
      </c>
      <c r="F1832" s="248">
        <v>36477</v>
      </c>
      <c r="G1832" s="247" t="s">
        <v>422</v>
      </c>
      <c r="H1832" s="247" t="s">
        <v>447</v>
      </c>
      <c r="I1832" s="247" t="s">
        <v>1149</v>
      </c>
      <c r="N1832" s="189"/>
      <c r="T1832" s="249"/>
      <c r="V1832" s="189"/>
      <c r="W1832" s="189"/>
      <c r="X1832" s="189"/>
      <c r="Y1832" s="189"/>
      <c r="Z1832" s="247" t="s">
        <v>1201</v>
      </c>
    </row>
    <row r="1833" spans="1:29" s="247" customFormat="1" x14ac:dyDescent="0.3">
      <c r="A1833" s="247">
        <v>213934</v>
      </c>
      <c r="B1833" s="247" t="s">
        <v>3492</v>
      </c>
      <c r="C1833" s="247" t="s">
        <v>117</v>
      </c>
      <c r="D1833" s="247" t="s">
        <v>252</v>
      </c>
      <c r="E1833" s="247" t="s">
        <v>446</v>
      </c>
      <c r="F1833" s="248">
        <v>35541</v>
      </c>
      <c r="G1833" s="247" t="s">
        <v>981</v>
      </c>
      <c r="H1833" s="247" t="s">
        <v>447</v>
      </c>
      <c r="I1833" s="247" t="s">
        <v>1149</v>
      </c>
      <c r="N1833" s="189"/>
      <c r="T1833" s="249"/>
      <c r="V1833" s="189"/>
      <c r="W1833" s="189"/>
      <c r="X1833" s="189"/>
      <c r="Y1833" s="189"/>
      <c r="Z1833" s="247" t="s">
        <v>1201</v>
      </c>
    </row>
    <row r="1834" spans="1:29" s="247" customFormat="1" x14ac:dyDescent="0.3">
      <c r="A1834" s="247">
        <v>213956</v>
      </c>
      <c r="B1834" s="247" t="s">
        <v>4133</v>
      </c>
      <c r="C1834" s="247" t="s">
        <v>202</v>
      </c>
      <c r="D1834" s="247" t="s">
        <v>3594</v>
      </c>
      <c r="E1834" s="247" t="s">
        <v>445</v>
      </c>
      <c r="F1834" s="248">
        <v>35569</v>
      </c>
      <c r="G1834" s="247" t="s">
        <v>4134</v>
      </c>
      <c r="H1834" s="247" t="s">
        <v>447</v>
      </c>
      <c r="I1834" s="247" t="s">
        <v>1149</v>
      </c>
      <c r="J1834" s="189"/>
      <c r="K1834" s="189"/>
      <c r="L1834" s="189"/>
      <c r="M1834" s="189"/>
      <c r="N1834" s="189"/>
      <c r="O1834" s="189"/>
      <c r="P1834" s="189"/>
      <c r="Q1834" s="189"/>
      <c r="R1834" s="189"/>
      <c r="T1834" s="249"/>
      <c r="V1834" s="189"/>
      <c r="W1834" s="189"/>
      <c r="X1834" s="189"/>
      <c r="Y1834" s="189"/>
      <c r="AA1834" s="189"/>
      <c r="AB1834" s="189"/>
      <c r="AC1834" s="189"/>
    </row>
    <row r="1835" spans="1:29" s="247" customFormat="1" x14ac:dyDescent="0.3">
      <c r="A1835" s="247">
        <v>213976</v>
      </c>
      <c r="B1835" s="247" t="s">
        <v>3582</v>
      </c>
      <c r="C1835" s="247" t="s">
        <v>3583</v>
      </c>
      <c r="D1835" s="247" t="s">
        <v>895</v>
      </c>
      <c r="E1835" s="247" t="s">
        <v>446</v>
      </c>
      <c r="F1835" s="248">
        <v>32510</v>
      </c>
      <c r="G1835" s="247" t="s">
        <v>3662</v>
      </c>
      <c r="H1835" s="247" t="s">
        <v>447</v>
      </c>
      <c r="I1835" s="247" t="s">
        <v>1149</v>
      </c>
      <c r="J1835" s="189"/>
      <c r="K1835" s="189"/>
      <c r="L1835" s="189"/>
      <c r="M1835" s="189"/>
      <c r="N1835" s="189"/>
      <c r="O1835" s="189"/>
      <c r="P1835" s="189"/>
      <c r="Q1835" s="189"/>
      <c r="R1835" s="189"/>
      <c r="T1835" s="249"/>
      <c r="V1835" s="189"/>
      <c r="W1835" s="189"/>
      <c r="X1835" s="189"/>
      <c r="Y1835" s="189"/>
      <c r="AA1835" s="189"/>
      <c r="AB1835" s="189"/>
      <c r="AC1835" s="189"/>
    </row>
    <row r="1836" spans="1:29" s="247" customFormat="1" x14ac:dyDescent="0.3">
      <c r="A1836" s="247">
        <v>213979</v>
      </c>
      <c r="B1836" s="247" t="s">
        <v>4131</v>
      </c>
      <c r="C1836" s="247" t="s">
        <v>136</v>
      </c>
      <c r="D1836" s="247" t="s">
        <v>4132</v>
      </c>
      <c r="E1836" s="247" t="s">
        <v>446</v>
      </c>
      <c r="F1836" s="248">
        <v>35803</v>
      </c>
      <c r="G1836" s="247" t="s">
        <v>3593</v>
      </c>
      <c r="H1836" s="247" t="s">
        <v>447</v>
      </c>
      <c r="I1836" s="247" t="s">
        <v>1149</v>
      </c>
      <c r="J1836" s="189"/>
      <c r="K1836" s="189"/>
      <c r="L1836" s="189"/>
      <c r="M1836" s="189"/>
      <c r="N1836" s="189"/>
      <c r="O1836" s="189"/>
      <c r="P1836" s="189"/>
      <c r="Q1836" s="189"/>
      <c r="R1836" s="189"/>
      <c r="T1836" s="249"/>
      <c r="V1836" s="189"/>
      <c r="W1836" s="189"/>
      <c r="X1836" s="189"/>
      <c r="Y1836" s="189"/>
      <c r="AA1836" s="189"/>
      <c r="AB1836" s="189"/>
      <c r="AC1836" s="189"/>
    </row>
    <row r="1837" spans="1:29" s="247" customFormat="1" x14ac:dyDescent="0.3">
      <c r="A1837" s="247">
        <v>214053</v>
      </c>
      <c r="B1837" s="247" t="s">
        <v>3476</v>
      </c>
      <c r="C1837" s="247" t="s">
        <v>115</v>
      </c>
      <c r="D1837" s="247" t="s">
        <v>288</v>
      </c>
      <c r="E1837" s="247" t="s">
        <v>446</v>
      </c>
      <c r="F1837" s="248">
        <v>35999</v>
      </c>
      <c r="G1837" s="247" t="s">
        <v>422</v>
      </c>
      <c r="H1837" s="247" t="s">
        <v>447</v>
      </c>
      <c r="I1837" s="247" t="s">
        <v>1149</v>
      </c>
      <c r="N1837" s="189"/>
      <c r="T1837" s="249"/>
      <c r="V1837" s="189"/>
      <c r="W1837" s="189"/>
      <c r="X1837" s="189"/>
      <c r="Y1837" s="189"/>
      <c r="Z1837" s="247" t="s">
        <v>1201</v>
      </c>
    </row>
    <row r="1838" spans="1:29" s="247" customFormat="1" x14ac:dyDescent="0.3">
      <c r="A1838" s="247">
        <v>214073</v>
      </c>
      <c r="B1838" s="247" t="s">
        <v>3574</v>
      </c>
      <c r="C1838" s="247" t="s">
        <v>3575</v>
      </c>
      <c r="D1838" s="247" t="s">
        <v>4105</v>
      </c>
      <c r="E1838" s="247" t="s">
        <v>446</v>
      </c>
      <c r="F1838" s="248">
        <v>33798</v>
      </c>
      <c r="G1838" s="247" t="s">
        <v>4106</v>
      </c>
      <c r="H1838" s="247" t="s">
        <v>447</v>
      </c>
      <c r="I1838" s="247" t="s">
        <v>1149</v>
      </c>
      <c r="J1838" s="189"/>
      <c r="K1838" s="189"/>
      <c r="L1838" s="189"/>
      <c r="M1838" s="189"/>
      <c r="N1838" s="189"/>
      <c r="O1838" s="189"/>
      <c r="P1838" s="189"/>
      <c r="Q1838" s="189"/>
      <c r="R1838" s="189"/>
      <c r="T1838" s="249"/>
      <c r="V1838" s="189"/>
      <c r="W1838" s="189"/>
      <c r="X1838" s="189"/>
      <c r="Y1838" s="189"/>
      <c r="AA1838" s="189"/>
      <c r="AB1838" s="189"/>
      <c r="AC1838" s="189"/>
    </row>
    <row r="1839" spans="1:29" s="247" customFormat="1" x14ac:dyDescent="0.3">
      <c r="A1839" s="247">
        <v>214080</v>
      </c>
      <c r="B1839" s="247" t="s">
        <v>3493</v>
      </c>
      <c r="C1839" s="247" t="s">
        <v>3494</v>
      </c>
      <c r="D1839" s="247" t="s">
        <v>3495</v>
      </c>
      <c r="E1839" s="247" t="s">
        <v>446</v>
      </c>
      <c r="F1839" s="248">
        <v>35301</v>
      </c>
      <c r="G1839" s="247" t="s">
        <v>981</v>
      </c>
      <c r="H1839" s="247" t="s">
        <v>447</v>
      </c>
      <c r="I1839" s="247" t="s">
        <v>1149</v>
      </c>
      <c r="N1839" s="189"/>
      <c r="T1839" s="249"/>
      <c r="V1839" s="189"/>
      <c r="W1839" s="189"/>
      <c r="X1839" s="189"/>
      <c r="Y1839" s="189"/>
      <c r="Z1839" s="247" t="s">
        <v>1201</v>
      </c>
    </row>
    <row r="1840" spans="1:29" s="247" customFormat="1" x14ac:dyDescent="0.3">
      <c r="A1840" s="247">
        <v>214151</v>
      </c>
      <c r="B1840" s="247" t="s">
        <v>3634</v>
      </c>
      <c r="C1840" s="247" t="s">
        <v>136</v>
      </c>
      <c r="D1840" s="247" t="s">
        <v>251</v>
      </c>
      <c r="E1840" s="247" t="s">
        <v>446</v>
      </c>
      <c r="F1840" s="248">
        <v>36161</v>
      </c>
      <c r="G1840" s="247" t="s">
        <v>1051</v>
      </c>
      <c r="H1840" s="247" t="s">
        <v>447</v>
      </c>
      <c r="I1840" s="247" t="s">
        <v>1149</v>
      </c>
      <c r="J1840" s="189"/>
      <c r="K1840" s="189"/>
      <c r="L1840" s="189"/>
      <c r="M1840" s="189"/>
      <c r="N1840" s="189"/>
      <c r="O1840" s="189"/>
      <c r="P1840" s="189"/>
      <c r="Q1840" s="189"/>
      <c r="R1840" s="189"/>
      <c r="T1840" s="249"/>
      <c r="V1840" s="189"/>
      <c r="W1840" s="189"/>
      <c r="X1840" s="189"/>
      <c r="Y1840" s="189"/>
      <c r="AA1840" s="189"/>
      <c r="AB1840" s="189"/>
      <c r="AC1840" s="189"/>
    </row>
    <row r="1841" spans="1:29" s="247" customFormat="1" x14ac:dyDescent="0.3">
      <c r="A1841" s="247">
        <v>214177</v>
      </c>
      <c r="B1841" s="247" t="s">
        <v>4185</v>
      </c>
      <c r="C1841" s="247" t="s">
        <v>619</v>
      </c>
      <c r="D1841" s="247" t="s">
        <v>668</v>
      </c>
      <c r="E1841" s="247" t="s">
        <v>446</v>
      </c>
      <c r="F1841" s="248">
        <v>32078</v>
      </c>
      <c r="G1841" s="247" t="s">
        <v>383</v>
      </c>
      <c r="H1841" s="247" t="s">
        <v>447</v>
      </c>
      <c r="I1841" s="247" t="s">
        <v>1149</v>
      </c>
      <c r="J1841" s="189"/>
      <c r="K1841" s="189"/>
      <c r="L1841" s="189"/>
      <c r="M1841" s="189"/>
      <c r="N1841" s="189"/>
      <c r="O1841" s="189"/>
      <c r="P1841" s="189"/>
      <c r="Q1841" s="189"/>
      <c r="R1841" s="189"/>
      <c r="T1841" s="249"/>
      <c r="V1841" s="189"/>
      <c r="W1841" s="189"/>
      <c r="X1841" s="189"/>
      <c r="Y1841" s="189"/>
      <c r="AA1841" s="189"/>
      <c r="AB1841" s="189"/>
      <c r="AC1841" s="189"/>
    </row>
    <row r="1842" spans="1:29" s="247" customFormat="1" x14ac:dyDescent="0.3">
      <c r="A1842" s="247">
        <v>214191</v>
      </c>
      <c r="B1842" s="247" t="s">
        <v>3654</v>
      </c>
      <c r="C1842" s="247" t="s">
        <v>178</v>
      </c>
      <c r="D1842" s="247" t="s">
        <v>4203</v>
      </c>
      <c r="E1842" s="247" t="s">
        <v>445</v>
      </c>
      <c r="F1842" s="248">
        <v>36072</v>
      </c>
      <c r="G1842" s="247" t="s">
        <v>3908</v>
      </c>
      <c r="H1842" s="247" t="s">
        <v>447</v>
      </c>
      <c r="I1842" s="247" t="s">
        <v>1149</v>
      </c>
      <c r="J1842" s="189"/>
      <c r="K1842" s="189"/>
      <c r="L1842" s="189"/>
      <c r="M1842" s="189"/>
      <c r="N1842" s="189"/>
      <c r="O1842" s="189"/>
      <c r="P1842" s="189"/>
      <c r="Q1842" s="189"/>
      <c r="R1842" s="189"/>
      <c r="T1842" s="249"/>
      <c r="V1842" s="189"/>
      <c r="W1842" s="189"/>
      <c r="X1842" s="189"/>
      <c r="Y1842" s="189"/>
      <c r="AA1842" s="189"/>
      <c r="AB1842" s="189"/>
      <c r="AC1842" s="189"/>
    </row>
    <row r="1843" spans="1:29" s="247" customFormat="1" x14ac:dyDescent="0.3">
      <c r="A1843" s="247">
        <v>214193</v>
      </c>
      <c r="B1843" s="247" t="s">
        <v>3518</v>
      </c>
      <c r="C1843" s="247" t="s">
        <v>113</v>
      </c>
      <c r="D1843" s="247" t="s">
        <v>516</v>
      </c>
      <c r="E1843" s="247" t="s">
        <v>445</v>
      </c>
      <c r="F1843" s="248">
        <v>36100</v>
      </c>
      <c r="G1843" s="247" t="s">
        <v>985</v>
      </c>
      <c r="H1843" s="247" t="s">
        <v>447</v>
      </c>
      <c r="I1843" s="247" t="s">
        <v>1149</v>
      </c>
      <c r="N1843" s="189"/>
      <c r="T1843" s="249"/>
      <c r="V1843" s="189"/>
      <c r="W1843" s="189"/>
      <c r="X1843" s="189"/>
      <c r="Y1843" s="189"/>
      <c r="Z1843" s="247" t="s">
        <v>1201</v>
      </c>
    </row>
    <row r="1844" spans="1:29" s="247" customFormat="1" x14ac:dyDescent="0.3">
      <c r="A1844" s="247">
        <v>214196</v>
      </c>
      <c r="B1844" s="247" t="s">
        <v>3510</v>
      </c>
      <c r="C1844" s="247" t="s">
        <v>565</v>
      </c>
      <c r="D1844" s="247" t="s">
        <v>312</v>
      </c>
      <c r="E1844" s="247" t="s">
        <v>445</v>
      </c>
      <c r="F1844" s="248">
        <v>36528</v>
      </c>
      <c r="G1844" s="247" t="s">
        <v>422</v>
      </c>
      <c r="H1844" s="247" t="s">
        <v>447</v>
      </c>
      <c r="I1844" s="247" t="s">
        <v>1149</v>
      </c>
      <c r="N1844" s="189"/>
      <c r="T1844" s="249"/>
      <c r="V1844" s="189"/>
      <c r="W1844" s="189"/>
      <c r="X1844" s="189"/>
      <c r="Y1844" s="189"/>
      <c r="Z1844" s="247" t="s">
        <v>1201</v>
      </c>
    </row>
    <row r="1845" spans="1:29" s="247" customFormat="1" x14ac:dyDescent="0.3">
      <c r="A1845" s="247">
        <v>214204</v>
      </c>
      <c r="B1845" s="247" t="s">
        <v>3599</v>
      </c>
      <c r="C1845" s="247" t="s">
        <v>3600</v>
      </c>
      <c r="D1845" s="247" t="s">
        <v>342</v>
      </c>
      <c r="E1845" s="247" t="s">
        <v>445</v>
      </c>
      <c r="F1845" s="248">
        <v>36526</v>
      </c>
      <c r="G1845" s="247" t="s">
        <v>422</v>
      </c>
      <c r="H1845" s="247" t="s">
        <v>447</v>
      </c>
      <c r="I1845" s="247" t="s">
        <v>1149</v>
      </c>
      <c r="J1845" s="189"/>
      <c r="K1845" s="189"/>
      <c r="L1845" s="189"/>
      <c r="M1845" s="189"/>
      <c r="N1845" s="189"/>
      <c r="O1845" s="189"/>
      <c r="P1845" s="189"/>
      <c r="Q1845" s="189"/>
      <c r="R1845" s="189"/>
      <c r="T1845" s="249"/>
      <c r="V1845" s="189"/>
      <c r="W1845" s="189"/>
      <c r="X1845" s="189"/>
      <c r="Y1845" s="189"/>
      <c r="AA1845" s="189"/>
      <c r="AB1845" s="189"/>
      <c r="AC1845" s="189"/>
    </row>
    <row r="1846" spans="1:29" s="247" customFormat="1" x14ac:dyDescent="0.3">
      <c r="A1846" s="247">
        <v>214213</v>
      </c>
      <c r="B1846" s="247" t="s">
        <v>591</v>
      </c>
      <c r="C1846" s="247" t="s">
        <v>598</v>
      </c>
      <c r="D1846" s="247" t="s">
        <v>345</v>
      </c>
      <c r="I1846" s="247" t="s">
        <v>1149</v>
      </c>
      <c r="N1846" s="189"/>
      <c r="V1846" s="189"/>
      <c r="W1846" s="189"/>
      <c r="X1846" s="189"/>
      <c r="Y1846" s="189"/>
    </row>
    <row r="1847" spans="1:29" s="247" customFormat="1" x14ac:dyDescent="0.3">
      <c r="A1847" s="247">
        <v>214240</v>
      </c>
      <c r="B1847" s="247" t="s">
        <v>3653</v>
      </c>
      <c r="C1847" s="247" t="s">
        <v>4201</v>
      </c>
      <c r="D1847" s="247" t="s">
        <v>4202</v>
      </c>
      <c r="E1847" s="247" t="s">
        <v>445</v>
      </c>
      <c r="F1847" s="248">
        <v>35431</v>
      </c>
      <c r="G1847" s="247" t="s">
        <v>3662</v>
      </c>
      <c r="H1847" s="247" t="s">
        <v>447</v>
      </c>
      <c r="I1847" s="247" t="s">
        <v>1149</v>
      </c>
      <c r="J1847" s="189"/>
      <c r="K1847" s="189"/>
      <c r="L1847" s="189"/>
      <c r="M1847" s="189"/>
      <c r="N1847" s="189"/>
      <c r="O1847" s="189"/>
      <c r="P1847" s="189"/>
      <c r="Q1847" s="189"/>
      <c r="R1847" s="189"/>
      <c r="T1847" s="249"/>
      <c r="V1847" s="189"/>
      <c r="W1847" s="189"/>
      <c r="X1847" s="189"/>
      <c r="Y1847" s="189"/>
      <c r="AA1847" s="189"/>
      <c r="AB1847" s="189"/>
      <c r="AC1847" s="189"/>
    </row>
    <row r="1848" spans="1:29" s="247" customFormat="1" x14ac:dyDescent="0.3">
      <c r="A1848" s="247">
        <v>214254</v>
      </c>
      <c r="B1848" s="247" t="s">
        <v>3601</v>
      </c>
      <c r="C1848" s="247" t="s">
        <v>3602</v>
      </c>
      <c r="D1848" s="247" t="s">
        <v>4144</v>
      </c>
      <c r="E1848" s="247" t="s">
        <v>445</v>
      </c>
      <c r="F1848" s="248">
        <v>35511</v>
      </c>
      <c r="G1848" s="247" t="s">
        <v>3662</v>
      </c>
      <c r="H1848" s="247" t="s">
        <v>447</v>
      </c>
      <c r="I1848" s="247" t="s">
        <v>1149</v>
      </c>
      <c r="J1848" s="189"/>
      <c r="K1848" s="189"/>
      <c r="L1848" s="189"/>
      <c r="M1848" s="189"/>
      <c r="N1848" s="189"/>
      <c r="O1848" s="189"/>
      <c r="P1848" s="189"/>
      <c r="Q1848" s="189"/>
      <c r="R1848" s="189"/>
      <c r="T1848" s="249"/>
      <c r="V1848" s="189"/>
      <c r="W1848" s="189"/>
      <c r="X1848" s="189"/>
      <c r="Y1848" s="189"/>
      <c r="AA1848" s="189"/>
      <c r="AB1848" s="189"/>
      <c r="AC1848" s="189"/>
    </row>
    <row r="1849" spans="1:29" s="247" customFormat="1" x14ac:dyDescent="0.3">
      <c r="A1849" s="247">
        <v>214283</v>
      </c>
      <c r="B1849" s="247" t="s">
        <v>3635</v>
      </c>
      <c r="C1849" s="247" t="s">
        <v>131</v>
      </c>
      <c r="D1849" s="247" t="s">
        <v>4178</v>
      </c>
      <c r="E1849" s="247" t="s">
        <v>445</v>
      </c>
      <c r="F1849" s="248">
        <v>35711</v>
      </c>
      <c r="G1849" s="247" t="s">
        <v>4179</v>
      </c>
      <c r="H1849" s="247" t="s">
        <v>457</v>
      </c>
      <c r="I1849" s="247" t="s">
        <v>1149</v>
      </c>
      <c r="J1849" s="189"/>
      <c r="K1849" s="189"/>
      <c r="L1849" s="189"/>
      <c r="M1849" s="189"/>
      <c r="N1849" s="189"/>
      <c r="O1849" s="189"/>
      <c r="P1849" s="189"/>
      <c r="Q1849" s="189"/>
      <c r="R1849" s="189"/>
      <c r="T1849" s="249"/>
      <c r="V1849" s="189"/>
      <c r="W1849" s="189"/>
      <c r="X1849" s="189"/>
      <c r="Y1849" s="189"/>
      <c r="AA1849" s="189"/>
      <c r="AB1849" s="189"/>
      <c r="AC1849" s="189"/>
    </row>
    <row r="1850" spans="1:29" s="247" customFormat="1" x14ac:dyDescent="0.3">
      <c r="A1850" s="247">
        <v>214328</v>
      </c>
      <c r="B1850" s="247" t="s">
        <v>3471</v>
      </c>
      <c r="C1850" s="247" t="s">
        <v>74</v>
      </c>
      <c r="D1850" s="247" t="s">
        <v>256</v>
      </c>
      <c r="E1850" s="247" t="s">
        <v>446</v>
      </c>
      <c r="F1850" s="248">
        <v>33348</v>
      </c>
      <c r="G1850" s="247" t="s">
        <v>3472</v>
      </c>
      <c r="H1850" s="247" t="s">
        <v>447</v>
      </c>
      <c r="I1850" s="247" t="s">
        <v>1149</v>
      </c>
      <c r="N1850" s="189"/>
      <c r="T1850" s="249"/>
      <c r="V1850" s="189"/>
      <c r="W1850" s="189"/>
      <c r="X1850" s="189"/>
      <c r="Y1850" s="189"/>
      <c r="Z1850" s="247" t="s">
        <v>1201</v>
      </c>
    </row>
    <row r="1851" spans="1:29" s="247" customFormat="1" x14ac:dyDescent="0.3">
      <c r="A1851" s="247">
        <v>214329</v>
      </c>
      <c r="B1851" s="247" t="s">
        <v>3645</v>
      </c>
      <c r="C1851" s="247" t="s">
        <v>75</v>
      </c>
      <c r="D1851" s="247" t="s">
        <v>4191</v>
      </c>
      <c r="E1851" s="247" t="s">
        <v>446</v>
      </c>
      <c r="F1851" s="248">
        <v>32533</v>
      </c>
      <c r="G1851" s="247" t="s">
        <v>4192</v>
      </c>
      <c r="H1851" s="247" t="s">
        <v>447</v>
      </c>
      <c r="I1851" s="247" t="s">
        <v>1149</v>
      </c>
      <c r="J1851" s="189"/>
      <c r="K1851" s="189"/>
      <c r="L1851" s="189"/>
      <c r="M1851" s="189"/>
      <c r="N1851" s="189"/>
      <c r="O1851" s="189"/>
      <c r="P1851" s="189"/>
      <c r="Q1851" s="189"/>
      <c r="R1851" s="189"/>
      <c r="T1851" s="249"/>
      <c r="V1851" s="189"/>
      <c r="W1851" s="189"/>
      <c r="X1851" s="189"/>
      <c r="Y1851" s="189"/>
      <c r="AA1851" s="189"/>
      <c r="AB1851" s="189"/>
      <c r="AC1851" s="189"/>
    </row>
    <row r="1852" spans="1:29" s="247" customFormat="1" x14ac:dyDescent="0.3">
      <c r="A1852" s="247">
        <v>214364</v>
      </c>
      <c r="B1852" s="247" t="s">
        <v>3536</v>
      </c>
      <c r="C1852" s="247" t="s">
        <v>180</v>
      </c>
      <c r="D1852" s="247" t="s">
        <v>291</v>
      </c>
      <c r="E1852" s="247" t="s">
        <v>445</v>
      </c>
      <c r="F1852" s="248">
        <v>34672</v>
      </c>
      <c r="G1852" s="247" t="s">
        <v>424</v>
      </c>
      <c r="H1852" s="247" t="s">
        <v>447</v>
      </c>
      <c r="I1852" s="247" t="s">
        <v>1149</v>
      </c>
      <c r="N1852" s="189"/>
      <c r="T1852" s="249"/>
      <c r="V1852" s="189"/>
      <c r="W1852" s="189"/>
      <c r="X1852" s="189"/>
      <c r="Y1852" s="189"/>
      <c r="Z1852" s="247" t="s">
        <v>1201</v>
      </c>
    </row>
    <row r="1853" spans="1:29" s="247" customFormat="1" x14ac:dyDescent="0.3">
      <c r="A1853" s="247">
        <v>214369</v>
      </c>
      <c r="B1853" s="247" t="s">
        <v>4064</v>
      </c>
      <c r="C1853" s="247" t="s">
        <v>3546</v>
      </c>
      <c r="D1853" s="247" t="s">
        <v>4065</v>
      </c>
      <c r="E1853" s="247" t="s">
        <v>446</v>
      </c>
      <c r="F1853" s="248">
        <v>33970</v>
      </c>
      <c r="G1853" s="247" t="s">
        <v>4066</v>
      </c>
      <c r="H1853" s="247" t="s">
        <v>447</v>
      </c>
      <c r="I1853" s="247" t="s">
        <v>1149</v>
      </c>
      <c r="J1853" s="189"/>
      <c r="K1853" s="189"/>
      <c r="L1853" s="189"/>
      <c r="M1853" s="189"/>
      <c r="N1853" s="189"/>
      <c r="O1853" s="189"/>
      <c r="P1853" s="189"/>
      <c r="Q1853" s="189"/>
      <c r="R1853" s="189"/>
      <c r="T1853" s="249"/>
      <c r="V1853" s="189"/>
      <c r="W1853" s="189"/>
      <c r="X1853" s="189"/>
      <c r="Y1853" s="189"/>
      <c r="AA1853" s="189"/>
      <c r="AB1853" s="189"/>
      <c r="AC1853" s="189"/>
    </row>
    <row r="1854" spans="1:29" s="247" customFormat="1" x14ac:dyDescent="0.3">
      <c r="A1854" s="247">
        <v>214396</v>
      </c>
      <c r="B1854" s="247" t="s">
        <v>4139</v>
      </c>
      <c r="C1854" s="247" t="s">
        <v>550</v>
      </c>
      <c r="D1854" s="247" t="s">
        <v>334</v>
      </c>
      <c r="E1854" s="247" t="s">
        <v>446</v>
      </c>
      <c r="F1854" s="248">
        <v>36538</v>
      </c>
      <c r="G1854" s="247" t="s">
        <v>422</v>
      </c>
      <c r="H1854" s="247" t="s">
        <v>447</v>
      </c>
      <c r="I1854" s="247" t="s">
        <v>1149</v>
      </c>
      <c r="J1854" s="189"/>
      <c r="K1854" s="189"/>
      <c r="L1854" s="189"/>
      <c r="M1854" s="189"/>
      <c r="N1854" s="189"/>
      <c r="O1854" s="189"/>
      <c r="P1854" s="189"/>
      <c r="Q1854" s="189"/>
      <c r="R1854" s="189"/>
      <c r="T1854" s="249"/>
      <c r="V1854" s="189"/>
      <c r="W1854" s="189"/>
      <c r="X1854" s="189"/>
      <c r="Y1854" s="189"/>
      <c r="AA1854" s="189"/>
      <c r="AB1854" s="189"/>
      <c r="AC1854" s="189"/>
    </row>
    <row r="1855" spans="1:29" s="247" customFormat="1" x14ac:dyDescent="0.3">
      <c r="A1855" s="247">
        <v>214438</v>
      </c>
      <c r="B1855" s="247" t="s">
        <v>3630</v>
      </c>
      <c r="C1855" s="247" t="s">
        <v>3498</v>
      </c>
      <c r="D1855" s="247" t="s">
        <v>4174</v>
      </c>
      <c r="E1855" s="247" t="s">
        <v>446</v>
      </c>
      <c r="F1855" s="248">
        <v>35450</v>
      </c>
      <c r="G1855" s="247" t="s">
        <v>3662</v>
      </c>
      <c r="H1855" s="247" t="s">
        <v>447</v>
      </c>
      <c r="I1855" s="247" t="s">
        <v>1149</v>
      </c>
      <c r="J1855" s="189"/>
      <c r="K1855" s="189"/>
      <c r="L1855" s="189"/>
      <c r="M1855" s="189"/>
      <c r="N1855" s="189"/>
      <c r="O1855" s="189"/>
      <c r="P1855" s="189"/>
      <c r="Q1855" s="189"/>
      <c r="R1855" s="189"/>
      <c r="T1855" s="249"/>
      <c r="V1855" s="189"/>
      <c r="W1855" s="189"/>
      <c r="X1855" s="189"/>
      <c r="Y1855" s="189"/>
      <c r="AA1855" s="189"/>
      <c r="AB1855" s="189"/>
      <c r="AC1855" s="189"/>
    </row>
    <row r="1856" spans="1:29" s="247" customFormat="1" x14ac:dyDescent="0.3">
      <c r="A1856" s="247">
        <v>214489</v>
      </c>
      <c r="B1856" s="247" t="s">
        <v>3470</v>
      </c>
      <c r="C1856" s="247" t="s">
        <v>113</v>
      </c>
      <c r="D1856" s="247" t="s">
        <v>327</v>
      </c>
      <c r="E1856" s="247" t="s">
        <v>446</v>
      </c>
      <c r="F1856" s="248">
        <v>0</v>
      </c>
      <c r="H1856" s="247" t="s">
        <v>447</v>
      </c>
      <c r="I1856" s="247" t="s">
        <v>1149</v>
      </c>
      <c r="N1856" s="189"/>
      <c r="T1856" s="249"/>
      <c r="V1856" s="189"/>
      <c r="W1856" s="189"/>
      <c r="X1856" s="189"/>
      <c r="Y1856" s="189"/>
      <c r="Z1856" s="247" t="s">
        <v>1201</v>
      </c>
    </row>
    <row r="1857" spans="1:29" s="247" customFormat="1" x14ac:dyDescent="0.3">
      <c r="A1857" s="247">
        <v>214534</v>
      </c>
      <c r="B1857" s="247" t="s">
        <v>4071</v>
      </c>
      <c r="C1857" s="247" t="s">
        <v>75</v>
      </c>
      <c r="D1857" s="247" t="s">
        <v>4072</v>
      </c>
      <c r="E1857" s="247" t="s">
        <v>446</v>
      </c>
      <c r="F1857" s="248">
        <v>33833</v>
      </c>
      <c r="G1857" s="247" t="s">
        <v>3662</v>
      </c>
      <c r="H1857" s="247" t="s">
        <v>457</v>
      </c>
      <c r="I1857" s="247" t="s">
        <v>1149</v>
      </c>
      <c r="J1857" s="189"/>
      <c r="K1857" s="189"/>
      <c r="L1857" s="189"/>
      <c r="M1857" s="189"/>
      <c r="N1857" s="189"/>
      <c r="O1857" s="189"/>
      <c r="P1857" s="189"/>
      <c r="Q1857" s="189"/>
      <c r="R1857" s="189"/>
      <c r="T1857" s="249"/>
      <c r="V1857" s="189"/>
      <c r="W1857" s="189"/>
      <c r="X1857" s="189"/>
      <c r="Y1857" s="189"/>
      <c r="AA1857" s="189"/>
      <c r="AB1857" s="189"/>
      <c r="AC1857" s="189"/>
    </row>
    <row r="1858" spans="1:29" s="247" customFormat="1" x14ac:dyDescent="0.3">
      <c r="A1858" s="247">
        <v>214595</v>
      </c>
      <c r="B1858" s="247" t="s">
        <v>3598</v>
      </c>
      <c r="C1858" s="247" t="s">
        <v>151</v>
      </c>
      <c r="D1858" s="247" t="s">
        <v>4141</v>
      </c>
      <c r="E1858" s="247" t="s">
        <v>446</v>
      </c>
      <c r="F1858" s="248">
        <v>36545</v>
      </c>
      <c r="G1858" s="247" t="s">
        <v>4046</v>
      </c>
      <c r="H1858" s="247" t="s">
        <v>447</v>
      </c>
      <c r="I1858" s="247" t="s">
        <v>1149</v>
      </c>
      <c r="J1858" s="189"/>
      <c r="K1858" s="189"/>
      <c r="L1858" s="189"/>
      <c r="M1858" s="189"/>
      <c r="N1858" s="189"/>
      <c r="O1858" s="189"/>
      <c r="P1858" s="189"/>
      <c r="Q1858" s="189"/>
      <c r="R1858" s="189"/>
      <c r="T1858" s="249"/>
      <c r="V1858" s="189"/>
      <c r="W1858" s="189"/>
      <c r="X1858" s="189"/>
      <c r="Y1858" s="189"/>
      <c r="AA1858" s="189"/>
      <c r="AB1858" s="189"/>
      <c r="AC1858" s="189"/>
    </row>
    <row r="1859" spans="1:29" s="247" customFormat="1" x14ac:dyDescent="0.3">
      <c r="A1859" s="247">
        <v>214639</v>
      </c>
      <c r="B1859" s="247" t="s">
        <v>3553</v>
      </c>
      <c r="C1859" s="247" t="s">
        <v>77</v>
      </c>
      <c r="D1859" s="247" t="s">
        <v>288</v>
      </c>
      <c r="E1859" s="247" t="s">
        <v>445</v>
      </c>
      <c r="F1859" s="248">
        <v>33770</v>
      </c>
      <c r="G1859" s="247" t="s">
        <v>3554</v>
      </c>
      <c r="H1859" s="247" t="s">
        <v>447</v>
      </c>
      <c r="I1859" s="247" t="s">
        <v>1149</v>
      </c>
      <c r="J1859" s="189"/>
      <c r="K1859" s="189"/>
      <c r="L1859" s="189"/>
      <c r="M1859" s="189"/>
      <c r="N1859" s="189"/>
      <c r="O1859" s="189"/>
      <c r="P1859" s="189"/>
      <c r="Q1859" s="189"/>
      <c r="R1859" s="189"/>
      <c r="T1859" s="249"/>
      <c r="V1859" s="189"/>
      <c r="W1859" s="189"/>
      <c r="X1859" s="189"/>
      <c r="Y1859" s="189"/>
      <c r="AA1859" s="189"/>
      <c r="AB1859" s="189"/>
      <c r="AC1859" s="189"/>
    </row>
    <row r="1860" spans="1:29" s="247" customFormat="1" x14ac:dyDescent="0.3">
      <c r="A1860" s="247">
        <v>214649</v>
      </c>
      <c r="B1860" s="247" t="s">
        <v>3578</v>
      </c>
      <c r="C1860" s="247" t="s">
        <v>1517</v>
      </c>
      <c r="D1860" s="247" t="s">
        <v>581</v>
      </c>
      <c r="E1860" s="247" t="s">
        <v>445</v>
      </c>
      <c r="F1860" s="248">
        <v>33025</v>
      </c>
      <c r="G1860" s="247" t="s">
        <v>455</v>
      </c>
      <c r="H1860" s="247" t="s">
        <v>447</v>
      </c>
      <c r="I1860" s="247" t="s">
        <v>1149</v>
      </c>
      <c r="J1860" s="189"/>
      <c r="K1860" s="189"/>
      <c r="L1860" s="189"/>
      <c r="M1860" s="189"/>
      <c r="N1860" s="189"/>
      <c r="O1860" s="189"/>
      <c r="P1860" s="189"/>
      <c r="Q1860" s="189"/>
      <c r="R1860" s="189"/>
      <c r="T1860" s="249"/>
      <c r="V1860" s="189"/>
      <c r="W1860" s="189"/>
      <c r="X1860" s="189"/>
      <c r="Y1860" s="189"/>
      <c r="AA1860" s="189"/>
      <c r="AB1860" s="189"/>
      <c r="AC1860" s="189"/>
    </row>
    <row r="1861" spans="1:29" s="247" customFormat="1" x14ac:dyDescent="0.3">
      <c r="A1861" s="247">
        <v>214677</v>
      </c>
      <c r="B1861" s="247" t="s">
        <v>3641</v>
      </c>
      <c r="C1861" s="247" t="s">
        <v>195</v>
      </c>
      <c r="D1861" s="247" t="s">
        <v>4188</v>
      </c>
      <c r="E1861" s="247" t="s">
        <v>446</v>
      </c>
      <c r="F1861" s="248">
        <v>35431</v>
      </c>
      <c r="G1861" s="247" t="s">
        <v>3662</v>
      </c>
      <c r="H1861" s="247" t="s">
        <v>447</v>
      </c>
      <c r="I1861" s="247" t="s">
        <v>1149</v>
      </c>
      <c r="J1861" s="189"/>
      <c r="K1861" s="189"/>
      <c r="L1861" s="189"/>
      <c r="M1861" s="189"/>
      <c r="N1861" s="189"/>
      <c r="O1861" s="189"/>
      <c r="P1861" s="189"/>
      <c r="Q1861" s="189"/>
      <c r="R1861" s="189"/>
      <c r="T1861" s="249"/>
      <c r="V1861" s="189"/>
      <c r="W1861" s="189"/>
      <c r="X1861" s="189"/>
      <c r="Y1861" s="189"/>
      <c r="AA1861" s="189"/>
      <c r="AB1861" s="189"/>
      <c r="AC1861" s="189"/>
    </row>
    <row r="1862" spans="1:29" s="247" customFormat="1" x14ac:dyDescent="0.3">
      <c r="A1862" s="247">
        <v>214680</v>
      </c>
      <c r="B1862" s="247" t="s">
        <v>4088</v>
      </c>
      <c r="C1862" s="247" t="s">
        <v>71</v>
      </c>
      <c r="D1862" s="247" t="s">
        <v>4089</v>
      </c>
      <c r="E1862" s="247" t="s">
        <v>446</v>
      </c>
      <c r="F1862" s="248">
        <v>34342</v>
      </c>
      <c r="G1862" s="247" t="s">
        <v>3662</v>
      </c>
      <c r="H1862" s="247" t="s">
        <v>447</v>
      </c>
      <c r="I1862" s="247" t="s">
        <v>1149</v>
      </c>
      <c r="J1862" s="189"/>
      <c r="K1862" s="189"/>
      <c r="L1862" s="189"/>
      <c r="M1862" s="189"/>
      <c r="N1862" s="189"/>
      <c r="O1862" s="189"/>
      <c r="P1862" s="189"/>
      <c r="Q1862" s="189"/>
      <c r="R1862" s="189"/>
      <c r="T1862" s="249"/>
      <c r="V1862" s="189"/>
      <c r="W1862" s="189"/>
      <c r="X1862" s="189"/>
      <c r="Y1862" s="189"/>
      <c r="AA1862" s="189"/>
      <c r="AB1862" s="189"/>
      <c r="AC1862" s="189"/>
    </row>
    <row r="1863" spans="1:29" s="247" customFormat="1" x14ac:dyDescent="0.3">
      <c r="A1863" s="247">
        <v>214681</v>
      </c>
      <c r="B1863" s="247" t="s">
        <v>3527</v>
      </c>
      <c r="C1863" s="247" t="s">
        <v>96</v>
      </c>
      <c r="D1863" s="247" t="s">
        <v>359</v>
      </c>
      <c r="E1863" s="247" t="s">
        <v>445</v>
      </c>
      <c r="F1863" s="248">
        <v>36161</v>
      </c>
      <c r="G1863" s="247" t="s">
        <v>422</v>
      </c>
      <c r="H1863" s="247" t="s">
        <v>447</v>
      </c>
      <c r="I1863" s="247" t="s">
        <v>1149</v>
      </c>
      <c r="N1863" s="189"/>
      <c r="T1863" s="249"/>
      <c r="V1863" s="189"/>
      <c r="W1863" s="189"/>
      <c r="X1863" s="189"/>
      <c r="Y1863" s="189"/>
      <c r="Z1863" s="247" t="s">
        <v>1201</v>
      </c>
    </row>
    <row r="1864" spans="1:29" s="247" customFormat="1" x14ac:dyDescent="0.3">
      <c r="A1864" s="247">
        <v>214704</v>
      </c>
      <c r="B1864" s="247" t="s">
        <v>3564</v>
      </c>
      <c r="C1864" s="247" t="s">
        <v>117</v>
      </c>
      <c r="D1864" s="247" t="s">
        <v>288</v>
      </c>
      <c r="E1864" s="247" t="s">
        <v>446</v>
      </c>
      <c r="F1864" s="248">
        <v>34498</v>
      </c>
      <c r="G1864" s="247" t="s">
        <v>422</v>
      </c>
      <c r="H1864" s="247" t="s">
        <v>447</v>
      </c>
      <c r="I1864" s="247" t="s">
        <v>1149</v>
      </c>
      <c r="J1864" s="189"/>
      <c r="K1864" s="189"/>
      <c r="L1864" s="189"/>
      <c r="M1864" s="189"/>
      <c r="N1864" s="189"/>
      <c r="O1864" s="189"/>
      <c r="P1864" s="189"/>
      <c r="Q1864" s="189"/>
      <c r="R1864" s="189"/>
      <c r="T1864" s="249"/>
      <c r="V1864" s="189"/>
      <c r="W1864" s="189"/>
      <c r="X1864" s="189"/>
      <c r="Y1864" s="189"/>
      <c r="AA1864" s="189"/>
      <c r="AB1864" s="189"/>
      <c r="AC1864" s="189"/>
    </row>
    <row r="1865" spans="1:29" s="247" customFormat="1" x14ac:dyDescent="0.3">
      <c r="A1865" s="247">
        <v>214705</v>
      </c>
      <c r="B1865" s="247" t="s">
        <v>4057</v>
      </c>
      <c r="C1865" s="247" t="s">
        <v>101</v>
      </c>
      <c r="D1865" s="247" t="s">
        <v>4058</v>
      </c>
      <c r="E1865" s="247" t="s">
        <v>446</v>
      </c>
      <c r="F1865" s="248">
        <v>32204</v>
      </c>
      <c r="G1865" s="247" t="s">
        <v>4059</v>
      </c>
      <c r="H1865" s="247" t="s">
        <v>447</v>
      </c>
      <c r="I1865" s="247" t="s">
        <v>1149</v>
      </c>
      <c r="J1865" s="189"/>
      <c r="K1865" s="189"/>
      <c r="L1865" s="189"/>
      <c r="M1865" s="189"/>
      <c r="N1865" s="189"/>
      <c r="O1865" s="189"/>
      <c r="P1865" s="189"/>
      <c r="Q1865" s="189"/>
      <c r="R1865" s="189"/>
      <c r="T1865" s="249"/>
      <c r="V1865" s="189"/>
      <c r="W1865" s="189"/>
      <c r="X1865" s="189"/>
      <c r="Y1865" s="189"/>
      <c r="AA1865" s="189"/>
      <c r="AB1865" s="189"/>
      <c r="AC1865" s="189"/>
    </row>
    <row r="1866" spans="1:29" s="247" customFormat="1" x14ac:dyDescent="0.3">
      <c r="A1866" s="247">
        <v>214754</v>
      </c>
      <c r="B1866" s="247" t="s">
        <v>3588</v>
      </c>
      <c r="C1866" s="247" t="s">
        <v>103</v>
      </c>
      <c r="D1866" s="247" t="s">
        <v>277</v>
      </c>
      <c r="E1866" s="247" t="s">
        <v>446</v>
      </c>
      <c r="F1866" s="248">
        <v>35431</v>
      </c>
      <c r="G1866" s="247" t="s">
        <v>1091</v>
      </c>
      <c r="H1866" s="247" t="s">
        <v>447</v>
      </c>
      <c r="I1866" s="247" t="s">
        <v>1149</v>
      </c>
      <c r="J1866" s="189"/>
      <c r="K1866" s="189"/>
      <c r="L1866" s="189"/>
      <c r="M1866" s="189"/>
      <c r="N1866" s="189"/>
      <c r="O1866" s="189"/>
      <c r="P1866" s="189"/>
      <c r="Q1866" s="189"/>
      <c r="R1866" s="189"/>
      <c r="T1866" s="249"/>
      <c r="V1866" s="189"/>
      <c r="W1866" s="189"/>
      <c r="X1866" s="189"/>
      <c r="Y1866" s="189"/>
      <c r="AA1866" s="189"/>
      <c r="AB1866" s="189"/>
      <c r="AC1866" s="189"/>
    </row>
    <row r="1867" spans="1:29" s="247" customFormat="1" x14ac:dyDescent="0.3">
      <c r="A1867" s="247">
        <v>214765</v>
      </c>
      <c r="B1867" s="247" t="s">
        <v>3595</v>
      </c>
      <c r="C1867" s="247" t="s">
        <v>137</v>
      </c>
      <c r="D1867" s="247" t="s">
        <v>2497</v>
      </c>
      <c r="E1867" s="247" t="s">
        <v>445</v>
      </c>
      <c r="F1867" s="248">
        <v>36004</v>
      </c>
      <c r="G1867" s="247" t="s">
        <v>3817</v>
      </c>
      <c r="H1867" s="247" t="s">
        <v>447</v>
      </c>
      <c r="I1867" s="247" t="s">
        <v>1149</v>
      </c>
      <c r="J1867" s="189"/>
      <c r="K1867" s="189"/>
      <c r="L1867" s="189"/>
      <c r="M1867" s="189"/>
      <c r="N1867" s="189"/>
      <c r="O1867" s="189"/>
      <c r="P1867" s="189"/>
      <c r="Q1867" s="189"/>
      <c r="R1867" s="189"/>
      <c r="T1867" s="249"/>
      <c r="V1867" s="189"/>
      <c r="W1867" s="189"/>
      <c r="X1867" s="189"/>
      <c r="Y1867" s="189"/>
      <c r="AA1867" s="189"/>
      <c r="AB1867" s="189"/>
      <c r="AC1867" s="189"/>
    </row>
    <row r="1868" spans="1:29" s="247" customFormat="1" x14ac:dyDescent="0.3">
      <c r="A1868" s="247">
        <v>214781</v>
      </c>
      <c r="B1868" s="247" t="s">
        <v>3636</v>
      </c>
      <c r="C1868" s="247" t="s">
        <v>3637</v>
      </c>
      <c r="D1868" s="247" t="s">
        <v>288</v>
      </c>
      <c r="E1868" s="247" t="s">
        <v>446</v>
      </c>
      <c r="F1868" s="248">
        <v>34484</v>
      </c>
      <c r="G1868" s="247" t="s">
        <v>3638</v>
      </c>
      <c r="H1868" s="247" t="s">
        <v>447</v>
      </c>
      <c r="I1868" s="247" t="s">
        <v>1149</v>
      </c>
      <c r="J1868" s="189"/>
      <c r="K1868" s="189"/>
      <c r="L1868" s="189"/>
      <c r="M1868" s="189"/>
      <c r="N1868" s="189"/>
      <c r="O1868" s="189"/>
      <c r="P1868" s="189"/>
      <c r="Q1868" s="189"/>
      <c r="R1868" s="189"/>
      <c r="T1868" s="249"/>
      <c r="V1868" s="189"/>
      <c r="W1868" s="189"/>
      <c r="X1868" s="189"/>
      <c r="Y1868" s="189"/>
      <c r="AA1868" s="189"/>
      <c r="AB1868" s="189"/>
      <c r="AC1868" s="189"/>
    </row>
    <row r="1869" spans="1:29" s="247" customFormat="1" x14ac:dyDescent="0.3">
      <c r="A1869" s="247">
        <v>214801</v>
      </c>
      <c r="B1869" s="247" t="s">
        <v>3584</v>
      </c>
      <c r="C1869" s="247" t="s">
        <v>71</v>
      </c>
      <c r="D1869" s="247" t="s">
        <v>3585</v>
      </c>
      <c r="E1869" s="247" t="s">
        <v>446</v>
      </c>
      <c r="F1869" s="248">
        <v>33898</v>
      </c>
      <c r="G1869" s="247" t="s">
        <v>422</v>
      </c>
      <c r="H1869" s="247" t="s">
        <v>447</v>
      </c>
      <c r="I1869" s="247" t="s">
        <v>1149</v>
      </c>
      <c r="J1869" s="189"/>
      <c r="K1869" s="189"/>
      <c r="L1869" s="189"/>
      <c r="M1869" s="189"/>
      <c r="N1869" s="189"/>
      <c r="O1869" s="189"/>
      <c r="P1869" s="189"/>
      <c r="Q1869" s="189"/>
      <c r="R1869" s="189"/>
      <c r="T1869" s="249"/>
      <c r="V1869" s="189"/>
      <c r="W1869" s="189"/>
      <c r="X1869" s="189"/>
      <c r="Y1869" s="189"/>
      <c r="AA1869" s="189"/>
      <c r="AB1869" s="189"/>
      <c r="AC1869" s="189"/>
    </row>
    <row r="1870" spans="1:29" s="247" customFormat="1" x14ac:dyDescent="0.3">
      <c r="A1870" s="247">
        <v>214848</v>
      </c>
      <c r="B1870" s="247" t="s">
        <v>4098</v>
      </c>
      <c r="C1870" s="247" t="s">
        <v>113</v>
      </c>
      <c r="D1870" s="247" t="s">
        <v>4099</v>
      </c>
      <c r="E1870" s="247" t="s">
        <v>446</v>
      </c>
      <c r="F1870" s="248">
        <v>35065</v>
      </c>
      <c r="G1870" s="247" t="s">
        <v>424</v>
      </c>
      <c r="H1870" s="247" t="s">
        <v>447</v>
      </c>
      <c r="I1870" s="247" t="s">
        <v>1149</v>
      </c>
      <c r="J1870" s="189"/>
      <c r="K1870" s="189"/>
      <c r="L1870" s="189"/>
      <c r="M1870" s="189"/>
      <c r="N1870" s="189"/>
      <c r="O1870" s="189"/>
      <c r="P1870" s="189"/>
      <c r="Q1870" s="189"/>
      <c r="R1870" s="189"/>
      <c r="T1870" s="249"/>
      <c r="V1870" s="189"/>
      <c r="W1870" s="189"/>
      <c r="X1870" s="189"/>
      <c r="Y1870" s="189"/>
      <c r="AA1870" s="189"/>
      <c r="AB1870" s="189"/>
      <c r="AC1870" s="189"/>
    </row>
    <row r="1871" spans="1:29" s="247" customFormat="1" x14ac:dyDescent="0.3">
      <c r="A1871" s="247">
        <v>214861</v>
      </c>
      <c r="B1871" s="247" t="s">
        <v>4127</v>
      </c>
      <c r="C1871" s="247" t="s">
        <v>208</v>
      </c>
      <c r="D1871" s="247" t="s">
        <v>4128</v>
      </c>
      <c r="E1871" s="247" t="s">
        <v>446</v>
      </c>
      <c r="F1871" s="248">
        <v>35835</v>
      </c>
      <c r="G1871" s="247" t="s">
        <v>422</v>
      </c>
      <c r="H1871" s="247" t="s">
        <v>447</v>
      </c>
      <c r="I1871" s="247" t="s">
        <v>1149</v>
      </c>
      <c r="J1871" s="189"/>
      <c r="K1871" s="189"/>
      <c r="L1871" s="189"/>
      <c r="M1871" s="189"/>
      <c r="N1871" s="189"/>
      <c r="O1871" s="189"/>
      <c r="P1871" s="189"/>
      <c r="Q1871" s="189"/>
      <c r="R1871" s="189"/>
      <c r="T1871" s="249"/>
      <c r="V1871" s="189"/>
      <c r="W1871" s="189"/>
      <c r="X1871" s="189"/>
      <c r="Y1871" s="189"/>
      <c r="AA1871" s="189"/>
      <c r="AB1871" s="189"/>
      <c r="AC1871" s="189"/>
    </row>
    <row r="1872" spans="1:29" s="247" customFormat="1" x14ac:dyDescent="0.3">
      <c r="A1872" s="247">
        <v>214872</v>
      </c>
      <c r="B1872" s="247" t="s">
        <v>3596</v>
      </c>
      <c r="C1872" s="247" t="s">
        <v>606</v>
      </c>
      <c r="D1872" s="247" t="s">
        <v>4135</v>
      </c>
      <c r="E1872" s="247" t="s">
        <v>446</v>
      </c>
      <c r="F1872" s="248">
        <v>35796</v>
      </c>
      <c r="G1872" s="247" t="s">
        <v>3667</v>
      </c>
      <c r="H1872" s="247" t="s">
        <v>447</v>
      </c>
      <c r="I1872" s="247" t="s">
        <v>1149</v>
      </c>
      <c r="J1872" s="189"/>
      <c r="K1872" s="189"/>
      <c r="L1872" s="189"/>
      <c r="M1872" s="189"/>
      <c r="N1872" s="189"/>
      <c r="O1872" s="189"/>
      <c r="P1872" s="189"/>
      <c r="Q1872" s="189"/>
      <c r="R1872" s="189"/>
      <c r="T1872" s="249"/>
      <c r="V1872" s="189"/>
      <c r="W1872" s="189"/>
      <c r="X1872" s="189"/>
      <c r="Y1872" s="189"/>
      <c r="AA1872" s="189"/>
      <c r="AB1872" s="189"/>
      <c r="AC1872" s="189"/>
    </row>
    <row r="1873" spans="1:29" s="247" customFormat="1" x14ac:dyDescent="0.3">
      <c r="A1873" s="247">
        <v>214933</v>
      </c>
      <c r="B1873" s="247" t="s">
        <v>3566</v>
      </c>
      <c r="C1873" s="247" t="s">
        <v>98</v>
      </c>
      <c r="D1873" s="247" t="s">
        <v>4086</v>
      </c>
      <c r="E1873" s="247" t="s">
        <v>446</v>
      </c>
      <c r="F1873" s="248">
        <v>34729</v>
      </c>
      <c r="G1873" s="247" t="s">
        <v>4087</v>
      </c>
      <c r="H1873" s="247" t="s">
        <v>447</v>
      </c>
      <c r="I1873" s="247" t="s">
        <v>1149</v>
      </c>
      <c r="J1873" s="189"/>
      <c r="K1873" s="189"/>
      <c r="L1873" s="189"/>
      <c r="M1873" s="189"/>
      <c r="N1873" s="189"/>
      <c r="O1873" s="189"/>
      <c r="P1873" s="189"/>
      <c r="Q1873" s="189"/>
      <c r="R1873" s="189"/>
      <c r="T1873" s="249"/>
      <c r="V1873" s="189"/>
      <c r="W1873" s="189"/>
      <c r="X1873" s="189"/>
      <c r="Y1873" s="189"/>
      <c r="AA1873" s="189"/>
      <c r="AB1873" s="189"/>
      <c r="AC1873" s="189"/>
    </row>
    <row r="1874" spans="1:29" s="247" customFormat="1" x14ac:dyDescent="0.3">
      <c r="A1874" s="247">
        <v>214953</v>
      </c>
      <c r="B1874" s="247" t="s">
        <v>3642</v>
      </c>
      <c r="C1874" s="247" t="s">
        <v>132</v>
      </c>
      <c r="D1874" s="247" t="s">
        <v>4189</v>
      </c>
      <c r="E1874" s="247" t="s">
        <v>446</v>
      </c>
      <c r="F1874" s="248">
        <v>35065</v>
      </c>
      <c r="G1874" s="247" t="s">
        <v>3908</v>
      </c>
      <c r="H1874" s="247" t="s">
        <v>447</v>
      </c>
      <c r="I1874" s="247" t="s">
        <v>1149</v>
      </c>
      <c r="J1874" s="189"/>
      <c r="K1874" s="189"/>
      <c r="L1874" s="189"/>
      <c r="M1874" s="189"/>
      <c r="N1874" s="189"/>
      <c r="O1874" s="189"/>
      <c r="P1874" s="189"/>
      <c r="Q1874" s="189"/>
      <c r="R1874" s="189"/>
      <c r="T1874" s="249"/>
      <c r="V1874" s="189"/>
      <c r="W1874" s="189"/>
      <c r="X1874" s="189"/>
      <c r="Y1874" s="189"/>
      <c r="AA1874" s="189"/>
      <c r="AB1874" s="189"/>
      <c r="AC1874" s="189"/>
    </row>
    <row r="1875" spans="1:29" s="247" customFormat="1" x14ac:dyDescent="0.3">
      <c r="A1875" s="247">
        <v>214963</v>
      </c>
      <c r="B1875" s="247" t="s">
        <v>4103</v>
      </c>
      <c r="C1875" s="247" t="s">
        <v>71</v>
      </c>
      <c r="D1875" s="247" t="s">
        <v>4104</v>
      </c>
      <c r="E1875" s="247" t="s">
        <v>446</v>
      </c>
      <c r="F1875" s="248">
        <v>35152</v>
      </c>
      <c r="G1875" s="247" t="s">
        <v>432</v>
      </c>
      <c r="H1875" s="247" t="s">
        <v>447</v>
      </c>
      <c r="I1875" s="247" t="s">
        <v>1149</v>
      </c>
      <c r="J1875" s="189"/>
      <c r="K1875" s="189"/>
      <c r="L1875" s="189"/>
      <c r="M1875" s="189"/>
      <c r="N1875" s="189"/>
      <c r="O1875" s="189"/>
      <c r="P1875" s="189"/>
      <c r="Q1875" s="189"/>
      <c r="R1875" s="189"/>
      <c r="T1875" s="249"/>
      <c r="V1875" s="189"/>
      <c r="W1875" s="189"/>
      <c r="X1875" s="189"/>
      <c r="Y1875" s="189"/>
      <c r="AA1875" s="189"/>
      <c r="AB1875" s="189"/>
      <c r="AC1875" s="189"/>
    </row>
    <row r="1876" spans="1:29" s="247" customFormat="1" x14ac:dyDescent="0.3">
      <c r="A1876" s="247">
        <v>214967</v>
      </c>
      <c r="B1876" s="247" t="s">
        <v>2684</v>
      </c>
      <c r="C1876" s="247" t="s">
        <v>520</v>
      </c>
      <c r="D1876" s="247" t="s">
        <v>299</v>
      </c>
      <c r="E1876" s="247" t="s">
        <v>446</v>
      </c>
      <c r="F1876" s="248">
        <v>35213</v>
      </c>
      <c r="G1876" s="247" t="s">
        <v>422</v>
      </c>
      <c r="H1876" s="247" t="s">
        <v>447</v>
      </c>
      <c r="I1876" s="247" t="s">
        <v>1149</v>
      </c>
      <c r="N1876" s="189"/>
      <c r="T1876" s="249"/>
      <c r="V1876" s="189"/>
      <c r="W1876" s="189"/>
      <c r="X1876" s="189"/>
      <c r="Y1876" s="189"/>
      <c r="Z1876" s="247" t="s">
        <v>1201</v>
      </c>
    </row>
    <row r="1877" spans="1:29" s="247" customFormat="1" x14ac:dyDescent="0.3">
      <c r="A1877" s="247">
        <v>214974</v>
      </c>
      <c r="B1877" s="247" t="s">
        <v>3643</v>
      </c>
      <c r="C1877" s="247" t="s">
        <v>497</v>
      </c>
      <c r="D1877" s="247" t="s">
        <v>267</v>
      </c>
      <c r="E1877" s="247" t="s">
        <v>446</v>
      </c>
      <c r="F1877" s="248">
        <v>34700</v>
      </c>
      <c r="G1877" s="247" t="s">
        <v>1008</v>
      </c>
      <c r="H1877" s="247" t="s">
        <v>447</v>
      </c>
      <c r="I1877" s="247" t="s">
        <v>1149</v>
      </c>
      <c r="J1877" s="189"/>
      <c r="K1877" s="189"/>
      <c r="L1877" s="189"/>
      <c r="M1877" s="189"/>
      <c r="N1877" s="189"/>
      <c r="O1877" s="189"/>
      <c r="P1877" s="189"/>
      <c r="Q1877" s="189"/>
      <c r="R1877" s="189"/>
      <c r="T1877" s="249"/>
      <c r="V1877" s="189"/>
      <c r="W1877" s="189"/>
      <c r="X1877" s="189"/>
      <c r="Y1877" s="189"/>
      <c r="AA1877" s="189"/>
      <c r="AB1877" s="189"/>
      <c r="AC1877" s="189"/>
    </row>
    <row r="1878" spans="1:29" s="247" customFormat="1" x14ac:dyDescent="0.3">
      <c r="A1878" s="247">
        <v>214990</v>
      </c>
      <c r="B1878" s="247" t="s">
        <v>3579</v>
      </c>
      <c r="C1878" s="247" t="s">
        <v>142</v>
      </c>
      <c r="D1878" s="247" t="s">
        <v>4110</v>
      </c>
      <c r="E1878" s="247" t="s">
        <v>446</v>
      </c>
      <c r="F1878" s="248">
        <v>34337</v>
      </c>
      <c r="G1878" s="247" t="s">
        <v>4111</v>
      </c>
      <c r="H1878" s="247" t="s">
        <v>447</v>
      </c>
      <c r="I1878" s="247" t="s">
        <v>1149</v>
      </c>
      <c r="J1878" s="189"/>
      <c r="K1878" s="189"/>
      <c r="L1878" s="189"/>
      <c r="M1878" s="189"/>
      <c r="N1878" s="189"/>
      <c r="O1878" s="189"/>
      <c r="P1878" s="189"/>
      <c r="Q1878" s="189"/>
      <c r="R1878" s="189"/>
      <c r="T1878" s="249"/>
      <c r="V1878" s="189"/>
      <c r="W1878" s="189"/>
      <c r="X1878" s="189"/>
      <c r="Y1878" s="189"/>
      <c r="AA1878" s="189"/>
      <c r="AB1878" s="189"/>
      <c r="AC1878" s="189"/>
    </row>
    <row r="1879" spans="1:29" s="247" customFormat="1" x14ac:dyDescent="0.3">
      <c r="A1879" s="247">
        <v>214997</v>
      </c>
      <c r="B1879" s="247" t="s">
        <v>3500</v>
      </c>
      <c r="C1879" s="247" t="s">
        <v>535</v>
      </c>
      <c r="D1879" s="247" t="s">
        <v>254</v>
      </c>
      <c r="E1879" s="247" t="s">
        <v>446</v>
      </c>
      <c r="F1879" s="248">
        <v>33795</v>
      </c>
      <c r="G1879" s="247" t="s">
        <v>3501</v>
      </c>
      <c r="H1879" s="247" t="s">
        <v>447</v>
      </c>
      <c r="I1879" s="247" t="s">
        <v>1149</v>
      </c>
      <c r="N1879" s="189"/>
      <c r="T1879" s="249"/>
      <c r="V1879" s="189"/>
      <c r="W1879" s="189"/>
      <c r="X1879" s="189"/>
      <c r="Y1879" s="189"/>
      <c r="Z1879" s="247" t="s">
        <v>1201</v>
      </c>
    </row>
    <row r="1880" spans="1:29" s="247" customFormat="1" x14ac:dyDescent="0.3">
      <c r="A1880" s="247">
        <v>215088</v>
      </c>
      <c r="B1880" s="247" t="s">
        <v>3652</v>
      </c>
      <c r="C1880" s="247" t="s">
        <v>621</v>
      </c>
      <c r="D1880" s="247" t="s">
        <v>280</v>
      </c>
      <c r="E1880" s="247" t="s">
        <v>445</v>
      </c>
      <c r="F1880" s="248">
        <v>33117</v>
      </c>
      <c r="G1880" s="247" t="s">
        <v>422</v>
      </c>
      <c r="H1880" s="247" t="s">
        <v>447</v>
      </c>
      <c r="I1880" s="247" t="s">
        <v>1149</v>
      </c>
      <c r="J1880" s="189"/>
      <c r="K1880" s="189"/>
      <c r="L1880" s="189"/>
      <c r="M1880" s="189"/>
      <c r="N1880" s="189"/>
      <c r="O1880" s="189"/>
      <c r="P1880" s="189"/>
      <c r="Q1880" s="189"/>
      <c r="R1880" s="189"/>
      <c r="T1880" s="249"/>
      <c r="V1880" s="189"/>
      <c r="W1880" s="189"/>
      <c r="X1880" s="189"/>
      <c r="Y1880" s="189"/>
      <c r="AA1880" s="189"/>
      <c r="AB1880" s="189"/>
      <c r="AC1880" s="189"/>
    </row>
    <row r="1881" spans="1:29" s="247" customFormat="1" x14ac:dyDescent="0.3">
      <c r="A1881" s="247">
        <v>215091</v>
      </c>
      <c r="B1881" s="247" t="s">
        <v>3508</v>
      </c>
      <c r="C1881" s="247" t="s">
        <v>67</v>
      </c>
      <c r="D1881" s="247" t="s">
        <v>296</v>
      </c>
      <c r="E1881" s="247" t="s">
        <v>445</v>
      </c>
      <c r="F1881" s="248">
        <v>33062</v>
      </c>
      <c r="G1881" s="247" t="s">
        <v>422</v>
      </c>
      <c r="H1881" s="247" t="s">
        <v>447</v>
      </c>
      <c r="I1881" s="247" t="s">
        <v>1149</v>
      </c>
      <c r="N1881" s="189"/>
      <c r="T1881" s="249"/>
      <c r="V1881" s="189"/>
      <c r="W1881" s="189"/>
      <c r="X1881" s="189"/>
      <c r="Y1881" s="189"/>
      <c r="Z1881" s="247" t="s">
        <v>1201</v>
      </c>
    </row>
    <row r="1882" spans="1:29" s="247" customFormat="1" x14ac:dyDescent="0.3">
      <c r="A1882" s="247">
        <v>215103</v>
      </c>
      <c r="B1882" s="247" t="s">
        <v>3610</v>
      </c>
      <c r="C1882" s="247" t="s">
        <v>4151</v>
      </c>
      <c r="D1882" s="247" t="s">
        <v>4152</v>
      </c>
      <c r="E1882" s="247" t="s">
        <v>446</v>
      </c>
      <c r="F1882" s="248">
        <v>34854</v>
      </c>
      <c r="G1882" s="247" t="s">
        <v>3662</v>
      </c>
      <c r="H1882" s="247" t="s">
        <v>447</v>
      </c>
      <c r="I1882" s="247" t="s">
        <v>1149</v>
      </c>
      <c r="J1882" s="189"/>
      <c r="K1882" s="189"/>
      <c r="L1882" s="189"/>
      <c r="M1882" s="189"/>
      <c r="N1882" s="189"/>
      <c r="O1882" s="189"/>
      <c r="P1882" s="189"/>
      <c r="Q1882" s="189"/>
      <c r="R1882" s="189"/>
      <c r="T1882" s="249"/>
      <c r="V1882" s="189"/>
      <c r="W1882" s="189"/>
      <c r="X1882" s="189"/>
      <c r="Y1882" s="189"/>
      <c r="AA1882" s="189"/>
      <c r="AB1882" s="189"/>
      <c r="AC1882" s="189"/>
    </row>
    <row r="1883" spans="1:29" s="247" customFormat="1" x14ac:dyDescent="0.3">
      <c r="A1883" s="247">
        <v>215132</v>
      </c>
      <c r="B1883" s="247" t="s">
        <v>3655</v>
      </c>
      <c r="C1883" s="247" t="s">
        <v>71</v>
      </c>
      <c r="D1883" s="247" t="s">
        <v>4204</v>
      </c>
      <c r="E1883" s="247" t="s">
        <v>445</v>
      </c>
      <c r="F1883" s="248">
        <v>31168</v>
      </c>
      <c r="G1883" s="247" t="s">
        <v>3791</v>
      </c>
      <c r="H1883" s="247" t="s">
        <v>447</v>
      </c>
      <c r="I1883" s="247" t="s">
        <v>1149</v>
      </c>
      <c r="J1883" s="189"/>
      <c r="K1883" s="189"/>
      <c r="L1883" s="189"/>
      <c r="M1883" s="189"/>
      <c r="N1883" s="189"/>
      <c r="O1883" s="189"/>
      <c r="P1883" s="189"/>
      <c r="Q1883" s="189"/>
      <c r="R1883" s="189"/>
      <c r="T1883" s="249"/>
      <c r="V1883" s="189"/>
      <c r="W1883" s="189"/>
      <c r="X1883" s="189"/>
      <c r="Y1883" s="189"/>
      <c r="AA1883" s="189"/>
      <c r="AB1883" s="189"/>
      <c r="AC1883" s="189"/>
    </row>
    <row r="1884" spans="1:29" s="247" customFormat="1" x14ac:dyDescent="0.3">
      <c r="A1884" s="247">
        <v>215138</v>
      </c>
      <c r="B1884" s="247" t="s">
        <v>3487</v>
      </c>
      <c r="C1884" s="247" t="s">
        <v>139</v>
      </c>
      <c r="D1884" s="247" t="s">
        <v>728</v>
      </c>
      <c r="E1884" s="247" t="s">
        <v>446</v>
      </c>
      <c r="F1884" s="248">
        <v>35886</v>
      </c>
      <c r="G1884" s="247" t="s">
        <v>994</v>
      </c>
      <c r="H1884" s="247" t="s">
        <v>447</v>
      </c>
      <c r="I1884" s="247" t="s">
        <v>1149</v>
      </c>
      <c r="N1884" s="189"/>
      <c r="T1884" s="249"/>
      <c r="V1884" s="189"/>
      <c r="W1884" s="189"/>
      <c r="X1884" s="189"/>
      <c r="Y1884" s="189"/>
      <c r="Z1884" s="247" t="s">
        <v>1201</v>
      </c>
    </row>
    <row r="1885" spans="1:29" s="247" customFormat="1" x14ac:dyDescent="0.3">
      <c r="A1885" s="247">
        <v>215156</v>
      </c>
      <c r="B1885" s="247" t="s">
        <v>4107</v>
      </c>
      <c r="C1885" s="247" t="s">
        <v>3577</v>
      </c>
      <c r="D1885" s="247" t="s">
        <v>4108</v>
      </c>
      <c r="E1885" s="247" t="s">
        <v>446</v>
      </c>
      <c r="F1885" s="248">
        <v>34735</v>
      </c>
      <c r="G1885" s="247" t="s">
        <v>4109</v>
      </c>
      <c r="H1885" s="247" t="s">
        <v>447</v>
      </c>
      <c r="I1885" s="247" t="s">
        <v>1149</v>
      </c>
      <c r="J1885" s="189"/>
      <c r="K1885" s="189"/>
      <c r="L1885" s="189"/>
      <c r="M1885" s="189"/>
      <c r="N1885" s="189"/>
      <c r="O1885" s="189"/>
      <c r="P1885" s="189"/>
      <c r="Q1885" s="189"/>
      <c r="R1885" s="189"/>
      <c r="T1885" s="249"/>
      <c r="V1885" s="189"/>
      <c r="W1885" s="189"/>
      <c r="X1885" s="189"/>
      <c r="Y1885" s="189"/>
      <c r="AA1885" s="189"/>
      <c r="AB1885" s="189"/>
      <c r="AC1885" s="189"/>
    </row>
    <row r="1886" spans="1:29" s="247" customFormat="1" x14ac:dyDescent="0.3">
      <c r="A1886" s="247">
        <v>215163</v>
      </c>
      <c r="B1886" s="247" t="s">
        <v>4092</v>
      </c>
      <c r="C1886" s="247" t="s">
        <v>105</v>
      </c>
      <c r="D1886" s="247" t="s">
        <v>4093</v>
      </c>
      <c r="E1886" s="247" t="s">
        <v>446</v>
      </c>
      <c r="F1886" s="248">
        <v>33192</v>
      </c>
      <c r="G1886" s="247" t="s">
        <v>3667</v>
      </c>
      <c r="H1886" s="247" t="s">
        <v>447</v>
      </c>
      <c r="I1886" s="247" t="s">
        <v>1149</v>
      </c>
      <c r="J1886" s="189"/>
      <c r="K1886" s="189"/>
      <c r="L1886" s="189"/>
      <c r="M1886" s="189"/>
      <c r="N1886" s="189"/>
      <c r="O1886" s="189"/>
      <c r="P1886" s="189"/>
      <c r="Q1886" s="189"/>
      <c r="R1886" s="189"/>
      <c r="T1886" s="249"/>
      <c r="V1886" s="189"/>
      <c r="W1886" s="189"/>
      <c r="X1886" s="189"/>
      <c r="Y1886" s="189"/>
      <c r="AA1886" s="189"/>
      <c r="AB1886" s="189"/>
      <c r="AC1886" s="189"/>
    </row>
    <row r="1887" spans="1:29" s="247" customFormat="1" x14ac:dyDescent="0.3">
      <c r="A1887" s="247">
        <v>215209</v>
      </c>
      <c r="B1887" s="247" t="s">
        <v>3512</v>
      </c>
      <c r="C1887" s="247" t="s">
        <v>71</v>
      </c>
      <c r="D1887" s="247" t="s">
        <v>296</v>
      </c>
      <c r="E1887" s="247" t="s">
        <v>445</v>
      </c>
      <c r="F1887" s="248">
        <v>33240</v>
      </c>
      <c r="G1887" s="247" t="s">
        <v>431</v>
      </c>
      <c r="H1887" s="247" t="s">
        <v>447</v>
      </c>
      <c r="I1887" s="247" t="s">
        <v>1149</v>
      </c>
      <c r="N1887" s="189"/>
      <c r="T1887" s="249"/>
      <c r="V1887" s="189"/>
      <c r="W1887" s="189"/>
      <c r="X1887" s="189"/>
      <c r="Y1887" s="189"/>
      <c r="Z1887" s="247" t="s">
        <v>1201</v>
      </c>
    </row>
    <row r="1888" spans="1:29" s="247" customFormat="1" x14ac:dyDescent="0.3">
      <c r="A1888" s="247">
        <v>215238</v>
      </c>
      <c r="B1888" s="247" t="s">
        <v>3513</v>
      </c>
      <c r="C1888" s="247" t="s">
        <v>99</v>
      </c>
      <c r="D1888" s="247" t="s">
        <v>593</v>
      </c>
      <c r="E1888" s="247" t="s">
        <v>445</v>
      </c>
      <c r="F1888" s="248">
        <v>34893</v>
      </c>
      <c r="G1888" s="247" t="s">
        <v>3514</v>
      </c>
      <c r="H1888" s="247" t="s">
        <v>447</v>
      </c>
      <c r="I1888" s="247" t="s">
        <v>1149</v>
      </c>
      <c r="N1888" s="189"/>
      <c r="T1888" s="249"/>
      <c r="V1888" s="189"/>
      <c r="W1888" s="189"/>
      <c r="X1888" s="189"/>
      <c r="Y1888" s="189"/>
      <c r="Z1888" s="247" t="s">
        <v>1201</v>
      </c>
    </row>
    <row r="1889" spans="1:29" s="247" customFormat="1" x14ac:dyDescent="0.3">
      <c r="A1889" s="247">
        <v>215241</v>
      </c>
      <c r="B1889" s="247" t="s">
        <v>3511</v>
      </c>
      <c r="C1889" s="247" t="s">
        <v>114</v>
      </c>
      <c r="D1889" s="247" t="s">
        <v>254</v>
      </c>
      <c r="E1889" s="247" t="s">
        <v>445</v>
      </c>
      <c r="F1889" s="248">
        <v>33520</v>
      </c>
      <c r="G1889" s="247" t="s">
        <v>991</v>
      </c>
      <c r="H1889" s="247" t="s">
        <v>447</v>
      </c>
      <c r="I1889" s="247" t="s">
        <v>1149</v>
      </c>
      <c r="N1889" s="189"/>
      <c r="T1889" s="249"/>
      <c r="V1889" s="189"/>
      <c r="W1889" s="189"/>
      <c r="X1889" s="189"/>
      <c r="Y1889" s="189"/>
      <c r="Z1889" s="247" t="s">
        <v>1201</v>
      </c>
    </row>
    <row r="1890" spans="1:29" s="247" customFormat="1" x14ac:dyDescent="0.3">
      <c r="A1890" s="247">
        <v>215261</v>
      </c>
      <c r="B1890" s="247" t="s">
        <v>4156</v>
      </c>
      <c r="C1890" s="247" t="s">
        <v>94</v>
      </c>
      <c r="D1890" s="247" t="s">
        <v>685</v>
      </c>
      <c r="E1890" s="247" t="s">
        <v>445</v>
      </c>
      <c r="F1890" s="248">
        <v>36190</v>
      </c>
      <c r="G1890" s="247" t="s">
        <v>422</v>
      </c>
      <c r="H1890" s="247" t="s">
        <v>447</v>
      </c>
      <c r="I1890" s="247" t="s">
        <v>1149</v>
      </c>
      <c r="J1890" s="189"/>
      <c r="K1890" s="189"/>
      <c r="L1890" s="189"/>
      <c r="M1890" s="189"/>
      <c r="N1890" s="189"/>
      <c r="O1890" s="189"/>
      <c r="P1890" s="189"/>
      <c r="Q1890" s="189"/>
      <c r="R1890" s="189"/>
      <c r="T1890" s="249"/>
      <c r="V1890" s="189"/>
      <c r="W1890" s="189"/>
      <c r="X1890" s="189"/>
      <c r="Y1890" s="189"/>
      <c r="AA1890" s="189"/>
      <c r="AB1890" s="189"/>
      <c r="AC1890" s="189"/>
    </row>
    <row r="1891" spans="1:29" s="247" customFormat="1" x14ac:dyDescent="0.3">
      <c r="A1891" s="247">
        <v>215264</v>
      </c>
      <c r="B1891" s="247" t="s">
        <v>837</v>
      </c>
      <c r="C1891" s="247" t="s">
        <v>4090</v>
      </c>
      <c r="D1891" s="247" t="s">
        <v>4091</v>
      </c>
      <c r="E1891" s="247" t="s">
        <v>445</v>
      </c>
      <c r="F1891" s="248">
        <v>24943</v>
      </c>
      <c r="G1891" s="247" t="s">
        <v>3916</v>
      </c>
      <c r="H1891" s="247" t="s">
        <v>447</v>
      </c>
      <c r="I1891" s="247" t="s">
        <v>1149</v>
      </c>
      <c r="J1891" s="189"/>
      <c r="K1891" s="189"/>
      <c r="L1891" s="189"/>
      <c r="M1891" s="189"/>
      <c r="N1891" s="189"/>
      <c r="O1891" s="189"/>
      <c r="P1891" s="189"/>
      <c r="Q1891" s="189"/>
      <c r="R1891" s="189"/>
      <c r="T1891" s="249"/>
      <c r="V1891" s="189"/>
      <c r="W1891" s="189"/>
      <c r="X1891" s="189"/>
      <c r="Y1891" s="189"/>
      <c r="AA1891" s="189"/>
      <c r="AB1891" s="189"/>
      <c r="AC1891" s="189"/>
    </row>
    <row r="1892" spans="1:29" s="247" customFormat="1" x14ac:dyDescent="0.3">
      <c r="A1892" s="247">
        <v>215296</v>
      </c>
      <c r="B1892" s="247" t="s">
        <v>3491</v>
      </c>
      <c r="C1892" s="247" t="s">
        <v>97</v>
      </c>
      <c r="D1892" s="247" t="s">
        <v>256</v>
      </c>
      <c r="E1892" s="247" t="s">
        <v>446</v>
      </c>
      <c r="F1892" s="248">
        <v>34961</v>
      </c>
      <c r="G1892" s="247" t="s">
        <v>422</v>
      </c>
      <c r="H1892" s="247" t="s">
        <v>447</v>
      </c>
      <c r="I1892" s="247" t="s">
        <v>1149</v>
      </c>
      <c r="N1892" s="189"/>
      <c r="T1892" s="249"/>
      <c r="V1892" s="189"/>
      <c r="W1892" s="189"/>
      <c r="X1892" s="189"/>
      <c r="Y1892" s="189"/>
      <c r="Z1892" s="247" t="s">
        <v>1201</v>
      </c>
    </row>
    <row r="1893" spans="1:29" s="247" customFormat="1" x14ac:dyDescent="0.3">
      <c r="A1893" s="247">
        <v>215333</v>
      </c>
      <c r="B1893" s="247" t="s">
        <v>4177</v>
      </c>
      <c r="C1893" s="247" t="s">
        <v>66</v>
      </c>
      <c r="D1893" s="247" t="s">
        <v>311</v>
      </c>
      <c r="E1893" s="247" t="s">
        <v>445</v>
      </c>
      <c r="F1893" s="248">
        <v>35224</v>
      </c>
      <c r="G1893" s="247" t="s">
        <v>1001</v>
      </c>
      <c r="H1893" s="247" t="s">
        <v>457</v>
      </c>
      <c r="I1893" s="247" t="s">
        <v>1149</v>
      </c>
      <c r="J1893" s="189"/>
      <c r="K1893" s="189"/>
      <c r="L1893" s="189"/>
      <c r="M1893" s="189"/>
      <c r="N1893" s="189"/>
      <c r="O1893" s="189"/>
      <c r="P1893" s="189"/>
      <c r="Q1893" s="189"/>
      <c r="R1893" s="189"/>
      <c r="T1893" s="249"/>
      <c r="V1893" s="189"/>
      <c r="W1893" s="189"/>
      <c r="X1893" s="189"/>
      <c r="Y1893" s="189"/>
      <c r="AA1893" s="189"/>
      <c r="AB1893" s="189"/>
      <c r="AC1893" s="189"/>
    </row>
    <row r="1894" spans="1:29" s="247" customFormat="1" x14ac:dyDescent="0.3">
      <c r="A1894" s="247">
        <v>215340</v>
      </c>
      <c r="B1894" s="247" t="s">
        <v>3573</v>
      </c>
      <c r="C1894" s="247" t="s">
        <v>124</v>
      </c>
      <c r="D1894" s="247" t="s">
        <v>4101</v>
      </c>
      <c r="E1894" s="247" t="s">
        <v>446</v>
      </c>
      <c r="F1894" s="248">
        <v>35394</v>
      </c>
      <c r="G1894" s="247" t="s">
        <v>4102</v>
      </c>
      <c r="H1894" s="247" t="s">
        <v>447</v>
      </c>
      <c r="I1894" s="247" t="s">
        <v>1149</v>
      </c>
      <c r="J1894" s="189"/>
      <c r="K1894" s="189"/>
      <c r="L1894" s="189"/>
      <c r="M1894" s="189"/>
      <c r="N1894" s="189"/>
      <c r="O1894" s="189"/>
      <c r="P1894" s="189"/>
      <c r="Q1894" s="189"/>
      <c r="R1894" s="189"/>
      <c r="T1894" s="249"/>
      <c r="V1894" s="189"/>
      <c r="W1894" s="189"/>
      <c r="X1894" s="189"/>
      <c r="Y1894" s="189"/>
      <c r="AA1894" s="189"/>
      <c r="AB1894" s="189"/>
      <c r="AC1894" s="189"/>
    </row>
    <row r="1895" spans="1:29" s="247" customFormat="1" x14ac:dyDescent="0.3">
      <c r="A1895" s="247">
        <v>215342</v>
      </c>
      <c r="B1895" s="247" t="s">
        <v>3606</v>
      </c>
      <c r="C1895" s="247" t="s">
        <v>195</v>
      </c>
      <c r="D1895" s="247" t="s">
        <v>4145</v>
      </c>
      <c r="E1895" s="247" t="s">
        <v>446</v>
      </c>
      <c r="F1895" s="248">
        <v>35892</v>
      </c>
      <c r="G1895" s="247" t="s">
        <v>3759</v>
      </c>
      <c r="H1895" s="247" t="s">
        <v>447</v>
      </c>
      <c r="I1895" s="247" t="s">
        <v>1149</v>
      </c>
      <c r="J1895" s="189"/>
      <c r="K1895" s="189"/>
      <c r="L1895" s="189"/>
      <c r="M1895" s="189"/>
      <c r="N1895" s="189"/>
      <c r="O1895" s="189"/>
      <c r="P1895" s="189"/>
      <c r="Q1895" s="189"/>
      <c r="R1895" s="189"/>
      <c r="T1895" s="249"/>
      <c r="V1895" s="189"/>
      <c r="W1895" s="189"/>
      <c r="X1895" s="189"/>
      <c r="Y1895" s="189"/>
      <c r="AA1895" s="189"/>
      <c r="AB1895" s="189"/>
      <c r="AC1895" s="189"/>
    </row>
    <row r="1896" spans="1:29" s="247" customFormat="1" x14ac:dyDescent="0.3">
      <c r="A1896" s="247">
        <v>215402</v>
      </c>
      <c r="B1896" s="247" t="s">
        <v>3622</v>
      </c>
      <c r="C1896" s="247" t="s">
        <v>594</v>
      </c>
      <c r="D1896" s="247" t="s">
        <v>323</v>
      </c>
      <c r="E1896" s="247" t="s">
        <v>446</v>
      </c>
      <c r="F1896" s="248">
        <v>35461</v>
      </c>
      <c r="G1896" s="247" t="s">
        <v>3623</v>
      </c>
      <c r="H1896" s="247" t="s">
        <v>447</v>
      </c>
      <c r="I1896" s="247" t="s">
        <v>1149</v>
      </c>
      <c r="J1896" s="189"/>
      <c r="K1896" s="189"/>
      <c r="L1896" s="189"/>
      <c r="M1896" s="189"/>
      <c r="N1896" s="189"/>
      <c r="O1896" s="189"/>
      <c r="P1896" s="189"/>
      <c r="Q1896" s="189"/>
      <c r="R1896" s="189"/>
      <c r="T1896" s="249"/>
      <c r="V1896" s="189"/>
      <c r="W1896" s="189"/>
      <c r="X1896" s="189"/>
      <c r="Y1896" s="189"/>
      <c r="AA1896" s="189"/>
      <c r="AB1896" s="189"/>
      <c r="AC1896" s="189"/>
    </row>
    <row r="1897" spans="1:29" s="247" customFormat="1" x14ac:dyDescent="0.3">
      <c r="A1897" s="247">
        <v>215416</v>
      </c>
      <c r="B1897" s="247" t="s">
        <v>4170</v>
      </c>
      <c r="C1897" s="247" t="s">
        <v>136</v>
      </c>
      <c r="D1897" s="247" t="s">
        <v>4171</v>
      </c>
      <c r="E1897" s="247" t="s">
        <v>446</v>
      </c>
      <c r="F1897" s="248">
        <v>32152</v>
      </c>
      <c r="G1897" s="247" t="s">
        <v>3662</v>
      </c>
      <c r="H1897" s="247" t="s">
        <v>447</v>
      </c>
      <c r="I1897" s="247" t="s">
        <v>1149</v>
      </c>
      <c r="J1897" s="189"/>
      <c r="K1897" s="189"/>
      <c r="L1897" s="189"/>
      <c r="M1897" s="189"/>
      <c r="N1897" s="189"/>
      <c r="O1897" s="189"/>
      <c r="P1897" s="189"/>
      <c r="Q1897" s="189"/>
      <c r="R1897" s="189"/>
      <c r="T1897" s="249"/>
      <c r="V1897" s="189"/>
      <c r="W1897" s="189"/>
      <c r="X1897" s="189"/>
      <c r="Y1897" s="189"/>
      <c r="AA1897" s="189"/>
      <c r="AB1897" s="189"/>
      <c r="AC1897" s="189"/>
    </row>
    <row r="1898" spans="1:29" s="247" customFormat="1" x14ac:dyDescent="0.3">
      <c r="A1898" s="247">
        <v>215476</v>
      </c>
      <c r="B1898" s="247" t="s">
        <v>4070</v>
      </c>
      <c r="C1898" s="247" t="s">
        <v>161</v>
      </c>
      <c r="D1898" s="247" t="s">
        <v>316</v>
      </c>
      <c r="E1898" s="247" t="s">
        <v>446</v>
      </c>
      <c r="F1898" s="248">
        <v>35238</v>
      </c>
      <c r="G1898" s="247" t="s">
        <v>422</v>
      </c>
      <c r="H1898" s="247" t="s">
        <v>447</v>
      </c>
      <c r="I1898" s="247" t="s">
        <v>1149</v>
      </c>
      <c r="J1898" s="189"/>
      <c r="K1898" s="189"/>
      <c r="L1898" s="189"/>
      <c r="M1898" s="189"/>
      <c r="N1898" s="189"/>
      <c r="O1898" s="189"/>
      <c r="P1898" s="189"/>
      <c r="Q1898" s="189"/>
      <c r="R1898" s="189"/>
      <c r="T1898" s="249"/>
      <c r="V1898" s="189"/>
      <c r="W1898" s="189"/>
      <c r="X1898" s="189"/>
      <c r="Y1898" s="189"/>
      <c r="AA1898" s="189"/>
      <c r="AB1898" s="189"/>
      <c r="AC1898" s="189"/>
    </row>
    <row r="1899" spans="1:29" s="247" customFormat="1" x14ac:dyDescent="0.3">
      <c r="N1899" s="189"/>
      <c r="V1899" s="189"/>
      <c r="W1899" s="189"/>
      <c r="X1899" s="189"/>
      <c r="Y1899" s="189"/>
    </row>
    <row r="1900" spans="1:29" s="247" customFormat="1" x14ac:dyDescent="0.3">
      <c r="N1900" s="189"/>
      <c r="V1900" s="189"/>
      <c r="W1900" s="189"/>
      <c r="X1900" s="189"/>
      <c r="Y1900" s="189"/>
    </row>
    <row r="1901" spans="1:29" s="247" customFormat="1" x14ac:dyDescent="0.3">
      <c r="N1901" s="189"/>
      <c r="V1901" s="189"/>
      <c r="W1901" s="189"/>
      <c r="X1901" s="189"/>
      <c r="Y1901" s="189"/>
    </row>
    <row r="1902" spans="1:29" s="247" customFormat="1" x14ac:dyDescent="0.3">
      <c r="N1902" s="189"/>
      <c r="V1902" s="189"/>
      <c r="W1902" s="189"/>
      <c r="X1902" s="189"/>
      <c r="Y1902" s="189"/>
    </row>
    <row r="1903" spans="1:29" s="247" customFormat="1" x14ac:dyDescent="0.3">
      <c r="N1903" s="189"/>
      <c r="V1903" s="189"/>
      <c r="W1903" s="189"/>
      <c r="X1903" s="189"/>
      <c r="Y1903" s="189"/>
    </row>
    <row r="1904" spans="1:29" s="247" customFormat="1" x14ac:dyDescent="0.3">
      <c r="N1904" s="189"/>
      <c r="V1904" s="189"/>
      <c r="W1904" s="189"/>
      <c r="X1904" s="189"/>
      <c r="Y1904" s="189"/>
    </row>
    <row r="1905" spans="14:25" s="247" customFormat="1" x14ac:dyDescent="0.3">
      <c r="N1905" s="189"/>
      <c r="V1905" s="189"/>
      <c r="W1905" s="189"/>
      <c r="X1905" s="189"/>
      <c r="Y1905" s="189"/>
    </row>
    <row r="1906" spans="14:25" s="247" customFormat="1" x14ac:dyDescent="0.3">
      <c r="N1906" s="189"/>
      <c r="V1906" s="189"/>
      <c r="W1906" s="189"/>
      <c r="X1906" s="189"/>
      <c r="Y1906" s="189"/>
    </row>
    <row r="1907" spans="14:25" s="247" customFormat="1" x14ac:dyDescent="0.3">
      <c r="N1907" s="189"/>
      <c r="V1907" s="189"/>
      <c r="W1907" s="189"/>
      <c r="X1907" s="189"/>
      <c r="Y1907" s="189"/>
    </row>
    <row r="1908" spans="14:25" s="247" customFormat="1" x14ac:dyDescent="0.3">
      <c r="N1908" s="189"/>
      <c r="V1908" s="189"/>
      <c r="W1908" s="189"/>
      <c r="X1908" s="189"/>
      <c r="Y1908" s="189"/>
    </row>
    <row r="1909" spans="14:25" s="247" customFormat="1" x14ac:dyDescent="0.3">
      <c r="N1909" s="189"/>
      <c r="V1909" s="189"/>
      <c r="W1909" s="189"/>
      <c r="X1909" s="189"/>
      <c r="Y1909" s="189"/>
    </row>
    <row r="1910" spans="14:25" s="247" customFormat="1" x14ac:dyDescent="0.3">
      <c r="N1910" s="189"/>
      <c r="V1910" s="189"/>
      <c r="W1910" s="189"/>
      <c r="X1910" s="189"/>
      <c r="Y1910" s="189"/>
    </row>
    <row r="1911" spans="14:25" s="247" customFormat="1" x14ac:dyDescent="0.3">
      <c r="N1911" s="189"/>
      <c r="V1911" s="189"/>
      <c r="W1911" s="189"/>
      <c r="X1911" s="189"/>
      <c r="Y1911" s="189"/>
    </row>
    <row r="1912" spans="14:25" s="247" customFormat="1" x14ac:dyDescent="0.3">
      <c r="N1912" s="189"/>
      <c r="V1912" s="189"/>
      <c r="W1912" s="189"/>
      <c r="X1912" s="189"/>
      <c r="Y1912" s="189"/>
    </row>
    <row r="1913" spans="14:25" s="247" customFormat="1" x14ac:dyDescent="0.3">
      <c r="N1913" s="189"/>
      <c r="V1913" s="189"/>
      <c r="W1913" s="189"/>
      <c r="X1913" s="189"/>
      <c r="Y1913" s="189"/>
    </row>
    <row r="1914" spans="14:25" s="247" customFormat="1" x14ac:dyDescent="0.3">
      <c r="N1914" s="189"/>
      <c r="V1914" s="189"/>
      <c r="W1914" s="189"/>
      <c r="X1914" s="189"/>
      <c r="Y1914" s="189"/>
    </row>
    <row r="1915" spans="14:25" s="247" customFormat="1" x14ac:dyDescent="0.3">
      <c r="N1915" s="189"/>
      <c r="V1915" s="189"/>
      <c r="W1915" s="189"/>
      <c r="X1915" s="189"/>
      <c r="Y1915" s="189"/>
    </row>
    <row r="1916" spans="14:25" s="247" customFormat="1" x14ac:dyDescent="0.3">
      <c r="N1916" s="189"/>
      <c r="V1916" s="189"/>
      <c r="W1916" s="189"/>
      <c r="X1916" s="189"/>
      <c r="Y1916" s="189"/>
    </row>
    <row r="1917" spans="14:25" s="247" customFormat="1" x14ac:dyDescent="0.3">
      <c r="N1917" s="189"/>
      <c r="V1917" s="189"/>
      <c r="W1917" s="189"/>
      <c r="X1917" s="189"/>
      <c r="Y1917" s="189"/>
    </row>
    <row r="1918" spans="14:25" s="247" customFormat="1" x14ac:dyDescent="0.3">
      <c r="N1918" s="189"/>
      <c r="V1918" s="189"/>
      <c r="W1918" s="189"/>
      <c r="X1918" s="189"/>
      <c r="Y1918" s="189"/>
    </row>
    <row r="1919" spans="14:25" s="247" customFormat="1" x14ac:dyDescent="0.3">
      <c r="N1919" s="189"/>
      <c r="V1919" s="189"/>
      <c r="W1919" s="189"/>
      <c r="X1919" s="189"/>
      <c r="Y1919" s="189"/>
    </row>
    <row r="1920" spans="14:25" s="247" customFormat="1" x14ac:dyDescent="0.3">
      <c r="N1920" s="189"/>
      <c r="V1920" s="189"/>
      <c r="W1920" s="189"/>
      <c r="X1920" s="189"/>
      <c r="Y1920" s="189"/>
    </row>
    <row r="1921" spans="14:25" s="247" customFormat="1" x14ac:dyDescent="0.3">
      <c r="N1921" s="189"/>
      <c r="V1921" s="189"/>
      <c r="W1921" s="189"/>
      <c r="X1921" s="189"/>
      <c r="Y1921" s="189"/>
    </row>
    <row r="1922" spans="14:25" s="247" customFormat="1" x14ac:dyDescent="0.3">
      <c r="N1922" s="189"/>
      <c r="V1922" s="189"/>
      <c r="W1922" s="189"/>
      <c r="X1922" s="189"/>
      <c r="Y1922" s="189"/>
    </row>
    <row r="1923" spans="14:25" s="247" customFormat="1" x14ac:dyDescent="0.3">
      <c r="N1923" s="189"/>
      <c r="V1923" s="189"/>
      <c r="W1923" s="189"/>
      <c r="X1923" s="189"/>
      <c r="Y1923" s="189"/>
    </row>
    <row r="1924" spans="14:25" s="247" customFormat="1" x14ac:dyDescent="0.3">
      <c r="N1924" s="189"/>
      <c r="V1924" s="189"/>
      <c r="W1924" s="189"/>
      <c r="X1924" s="189"/>
      <c r="Y1924" s="189"/>
    </row>
    <row r="1925" spans="14:25" s="247" customFormat="1" x14ac:dyDescent="0.3">
      <c r="N1925" s="189"/>
      <c r="V1925" s="189"/>
      <c r="W1925" s="189"/>
      <c r="X1925" s="189"/>
      <c r="Y1925" s="189"/>
    </row>
    <row r="1926" spans="14:25" s="247" customFormat="1" x14ac:dyDescent="0.3">
      <c r="N1926" s="189"/>
      <c r="V1926" s="189"/>
      <c r="W1926" s="189"/>
      <c r="X1926" s="189"/>
      <c r="Y1926" s="189"/>
    </row>
    <row r="1927" spans="14:25" s="247" customFormat="1" x14ac:dyDescent="0.3">
      <c r="N1927" s="189"/>
      <c r="V1927" s="189"/>
      <c r="W1927" s="189"/>
      <c r="X1927" s="189"/>
      <c r="Y1927" s="189"/>
    </row>
    <row r="1928" spans="14:25" s="247" customFormat="1" x14ac:dyDescent="0.3">
      <c r="N1928" s="189"/>
      <c r="V1928" s="189"/>
      <c r="W1928" s="189"/>
      <c r="X1928" s="189"/>
      <c r="Y1928" s="189"/>
    </row>
    <row r="1929" spans="14:25" s="247" customFormat="1" x14ac:dyDescent="0.3">
      <c r="N1929" s="189"/>
      <c r="V1929" s="189"/>
      <c r="W1929" s="189"/>
      <c r="X1929" s="189"/>
      <c r="Y1929" s="189"/>
    </row>
    <row r="1930" spans="14:25" s="247" customFormat="1" x14ac:dyDescent="0.3">
      <c r="N1930" s="189"/>
      <c r="V1930" s="189"/>
      <c r="W1930" s="189"/>
      <c r="X1930" s="189"/>
      <c r="Y1930" s="189"/>
    </row>
    <row r="1931" spans="14:25" s="247" customFormat="1" x14ac:dyDescent="0.3">
      <c r="N1931" s="189"/>
      <c r="V1931" s="189"/>
      <c r="W1931" s="189"/>
      <c r="X1931" s="189"/>
      <c r="Y1931" s="189"/>
    </row>
    <row r="1932" spans="14:25" s="247" customFormat="1" x14ac:dyDescent="0.3">
      <c r="N1932" s="189"/>
      <c r="V1932" s="189"/>
      <c r="W1932" s="189"/>
      <c r="X1932" s="189"/>
      <c r="Y1932" s="189"/>
    </row>
    <row r="1933" spans="14:25" s="247" customFormat="1" x14ac:dyDescent="0.3">
      <c r="N1933" s="189"/>
      <c r="V1933" s="189"/>
      <c r="W1933" s="189"/>
      <c r="X1933" s="189"/>
      <c r="Y1933" s="189"/>
    </row>
    <row r="1934" spans="14:25" s="247" customFormat="1" x14ac:dyDescent="0.3">
      <c r="N1934" s="189"/>
      <c r="V1934" s="189"/>
      <c r="W1934" s="189"/>
      <c r="X1934" s="189"/>
      <c r="Y1934" s="189"/>
    </row>
    <row r="1935" spans="14:25" s="247" customFormat="1" x14ac:dyDescent="0.3">
      <c r="N1935" s="189"/>
      <c r="V1935" s="189"/>
      <c r="W1935" s="189"/>
      <c r="X1935" s="189"/>
      <c r="Y1935" s="189"/>
    </row>
    <row r="1936" spans="14:25" s="247" customFormat="1" x14ac:dyDescent="0.3">
      <c r="N1936" s="189"/>
      <c r="V1936" s="189"/>
      <c r="W1936" s="189"/>
      <c r="X1936" s="189"/>
      <c r="Y1936" s="189"/>
    </row>
    <row r="1937" spans="14:25" s="247" customFormat="1" x14ac:dyDescent="0.3">
      <c r="N1937" s="189"/>
      <c r="V1937" s="189"/>
      <c r="W1937" s="189"/>
      <c r="X1937" s="189"/>
      <c r="Y1937" s="189"/>
    </row>
    <row r="1938" spans="14:25" s="247" customFormat="1" x14ac:dyDescent="0.3">
      <c r="N1938" s="189"/>
      <c r="V1938" s="189"/>
      <c r="W1938" s="189"/>
      <c r="X1938" s="189"/>
      <c r="Y1938" s="189"/>
    </row>
    <row r="1939" spans="14:25" s="247" customFormat="1" x14ac:dyDescent="0.3">
      <c r="N1939" s="189"/>
      <c r="V1939" s="189"/>
      <c r="W1939" s="189"/>
      <c r="X1939" s="189"/>
      <c r="Y1939" s="189"/>
    </row>
    <row r="1940" spans="14:25" s="247" customFormat="1" x14ac:dyDescent="0.3">
      <c r="N1940" s="189"/>
      <c r="V1940" s="189"/>
      <c r="W1940" s="189"/>
      <c r="X1940" s="189"/>
      <c r="Y1940" s="189"/>
    </row>
    <row r="1941" spans="14:25" s="247" customFormat="1" x14ac:dyDescent="0.3">
      <c r="N1941" s="189"/>
      <c r="V1941" s="189"/>
      <c r="W1941" s="189"/>
      <c r="X1941" s="189"/>
      <c r="Y1941" s="189"/>
    </row>
    <row r="1942" spans="14:25" s="247" customFormat="1" x14ac:dyDescent="0.3">
      <c r="N1942" s="189"/>
      <c r="V1942" s="189"/>
      <c r="W1942" s="189"/>
      <c r="X1942" s="189"/>
      <c r="Y1942" s="189"/>
    </row>
    <row r="1943" spans="14:25" s="247" customFormat="1" x14ac:dyDescent="0.3">
      <c r="N1943" s="189"/>
      <c r="V1943" s="189"/>
      <c r="W1943" s="189"/>
      <c r="X1943" s="189"/>
      <c r="Y1943" s="189"/>
    </row>
    <row r="1944" spans="14:25" s="247" customFormat="1" x14ac:dyDescent="0.3">
      <c r="N1944" s="189"/>
      <c r="V1944" s="189"/>
      <c r="W1944" s="189"/>
      <c r="X1944" s="189"/>
      <c r="Y1944" s="189"/>
    </row>
    <row r="1945" spans="14:25" s="247" customFormat="1" x14ac:dyDescent="0.3">
      <c r="N1945" s="189"/>
      <c r="V1945" s="189"/>
      <c r="W1945" s="189"/>
      <c r="X1945" s="189"/>
      <c r="Y1945" s="189"/>
    </row>
    <row r="1946" spans="14:25" s="247" customFormat="1" x14ac:dyDescent="0.3">
      <c r="N1946" s="189"/>
      <c r="V1946" s="189"/>
      <c r="W1946" s="189"/>
      <c r="X1946" s="189"/>
      <c r="Y1946" s="189"/>
    </row>
    <row r="1947" spans="14:25" s="247" customFormat="1" x14ac:dyDescent="0.3">
      <c r="N1947" s="189"/>
      <c r="V1947" s="189"/>
      <c r="W1947" s="189"/>
      <c r="X1947" s="189"/>
      <c r="Y1947" s="189"/>
    </row>
    <row r="1948" spans="14:25" s="247" customFormat="1" x14ac:dyDescent="0.3">
      <c r="N1948" s="189"/>
      <c r="V1948" s="189"/>
      <c r="W1948" s="189"/>
      <c r="X1948" s="189"/>
      <c r="Y1948" s="189"/>
    </row>
    <row r="1949" spans="14:25" s="247" customFormat="1" x14ac:dyDescent="0.3">
      <c r="N1949" s="189"/>
      <c r="V1949" s="189"/>
      <c r="W1949" s="189"/>
      <c r="X1949" s="189"/>
      <c r="Y1949" s="189"/>
    </row>
    <row r="1950" spans="14:25" s="247" customFormat="1" x14ac:dyDescent="0.3">
      <c r="N1950" s="189"/>
      <c r="V1950" s="189"/>
      <c r="W1950" s="189"/>
      <c r="X1950" s="189"/>
      <c r="Y1950" s="189"/>
    </row>
    <row r="1951" spans="14:25" s="247" customFormat="1" x14ac:dyDescent="0.3">
      <c r="N1951" s="189"/>
      <c r="V1951" s="189"/>
      <c r="W1951" s="189"/>
      <c r="X1951" s="189"/>
      <c r="Y1951" s="189"/>
    </row>
    <row r="1952" spans="14:25" s="247" customFormat="1" x14ac:dyDescent="0.3">
      <c r="N1952" s="189"/>
      <c r="V1952" s="189"/>
      <c r="W1952" s="189"/>
      <c r="X1952" s="189"/>
      <c r="Y1952" s="189"/>
    </row>
    <row r="1953" spans="14:25" s="247" customFormat="1" x14ac:dyDescent="0.3">
      <c r="N1953" s="189"/>
      <c r="V1953" s="189"/>
      <c r="W1953" s="189"/>
      <c r="X1953" s="189"/>
      <c r="Y1953" s="189"/>
    </row>
    <row r="1954" spans="14:25" s="247" customFormat="1" x14ac:dyDescent="0.3">
      <c r="N1954" s="189"/>
      <c r="V1954" s="189"/>
      <c r="W1954" s="189"/>
      <c r="X1954" s="189"/>
      <c r="Y1954" s="189"/>
    </row>
    <row r="1955" spans="14:25" s="247" customFormat="1" x14ac:dyDescent="0.3">
      <c r="N1955" s="189"/>
      <c r="V1955" s="189"/>
      <c r="W1955" s="189"/>
      <c r="X1955" s="189"/>
      <c r="Y1955" s="189"/>
    </row>
    <row r="1956" spans="14:25" s="247" customFormat="1" x14ac:dyDescent="0.3">
      <c r="N1956" s="189"/>
      <c r="V1956" s="189"/>
      <c r="W1956" s="189"/>
      <c r="X1956" s="189"/>
      <c r="Y1956" s="189"/>
    </row>
    <row r="1957" spans="14:25" s="247" customFormat="1" x14ac:dyDescent="0.3">
      <c r="N1957" s="189"/>
      <c r="V1957" s="189"/>
      <c r="W1957" s="189"/>
      <c r="X1957" s="189"/>
      <c r="Y1957" s="189"/>
    </row>
    <row r="1958" spans="14:25" s="247" customFormat="1" x14ac:dyDescent="0.3">
      <c r="N1958" s="189"/>
      <c r="V1958" s="189"/>
      <c r="W1958" s="189"/>
      <c r="X1958" s="189"/>
      <c r="Y1958" s="189"/>
    </row>
    <row r="1959" spans="14:25" s="247" customFormat="1" x14ac:dyDescent="0.3">
      <c r="N1959" s="189"/>
      <c r="V1959" s="189"/>
      <c r="W1959" s="189"/>
      <c r="X1959" s="189"/>
      <c r="Y1959" s="189"/>
    </row>
    <row r="1960" spans="14:25" s="247" customFormat="1" x14ac:dyDescent="0.3">
      <c r="N1960" s="189"/>
      <c r="V1960" s="189"/>
      <c r="W1960" s="189"/>
      <c r="X1960" s="189"/>
      <c r="Y1960" s="189"/>
    </row>
    <row r="1961" spans="14:25" s="247" customFormat="1" x14ac:dyDescent="0.3">
      <c r="N1961" s="189"/>
      <c r="V1961" s="189"/>
      <c r="W1961" s="189"/>
      <c r="X1961" s="189"/>
      <c r="Y1961" s="189"/>
    </row>
    <row r="1962" spans="14:25" s="247" customFormat="1" x14ac:dyDescent="0.3">
      <c r="N1962" s="189"/>
      <c r="V1962" s="189"/>
      <c r="W1962" s="189"/>
      <c r="X1962" s="189"/>
      <c r="Y1962" s="189"/>
    </row>
    <row r="1963" spans="14:25" s="247" customFormat="1" x14ac:dyDescent="0.3">
      <c r="N1963" s="189"/>
      <c r="V1963" s="189"/>
      <c r="W1963" s="189"/>
      <c r="X1963" s="189"/>
      <c r="Y1963" s="189"/>
    </row>
    <row r="1964" spans="14:25" s="247" customFormat="1" x14ac:dyDescent="0.3">
      <c r="N1964" s="189"/>
      <c r="V1964" s="189"/>
      <c r="W1964" s="189"/>
      <c r="X1964" s="189"/>
      <c r="Y1964" s="189"/>
    </row>
    <row r="1965" spans="14:25" s="247" customFormat="1" x14ac:dyDescent="0.3">
      <c r="N1965" s="189"/>
      <c r="V1965" s="189"/>
      <c r="W1965" s="189"/>
      <c r="X1965" s="189"/>
      <c r="Y1965" s="189"/>
    </row>
    <row r="1966" spans="14:25" s="247" customFormat="1" x14ac:dyDescent="0.3">
      <c r="N1966" s="189"/>
      <c r="V1966" s="189"/>
      <c r="W1966" s="189"/>
      <c r="X1966" s="189"/>
      <c r="Y1966" s="189"/>
    </row>
    <row r="1967" spans="14:25" s="247" customFormat="1" x14ac:dyDescent="0.3">
      <c r="N1967" s="189"/>
      <c r="V1967" s="189"/>
      <c r="W1967" s="189"/>
      <c r="X1967" s="189"/>
      <c r="Y1967" s="189"/>
    </row>
    <row r="1968" spans="14:25" s="247" customFormat="1" x14ac:dyDescent="0.3">
      <c r="N1968" s="189"/>
      <c r="V1968" s="189"/>
      <c r="W1968" s="189"/>
      <c r="X1968" s="189"/>
      <c r="Y1968" s="189"/>
    </row>
    <row r="1969" spans="14:25" s="247" customFormat="1" x14ac:dyDescent="0.3">
      <c r="N1969" s="189"/>
      <c r="V1969" s="189"/>
      <c r="W1969" s="189"/>
      <c r="X1969" s="189"/>
      <c r="Y1969" s="189"/>
    </row>
    <row r="1970" spans="14:25" s="247" customFormat="1" x14ac:dyDescent="0.3">
      <c r="N1970" s="189"/>
      <c r="V1970" s="189"/>
      <c r="W1970" s="189"/>
      <c r="X1970" s="189"/>
      <c r="Y1970" s="189"/>
    </row>
    <row r="1971" spans="14:25" s="247" customFormat="1" x14ac:dyDescent="0.3">
      <c r="N1971" s="189"/>
      <c r="V1971" s="189"/>
      <c r="W1971" s="189"/>
      <c r="X1971" s="189"/>
      <c r="Y1971" s="189"/>
    </row>
    <row r="1972" spans="14:25" s="247" customFormat="1" x14ac:dyDescent="0.3">
      <c r="N1972" s="189"/>
      <c r="V1972" s="189"/>
      <c r="W1972" s="189"/>
      <c r="X1972" s="189"/>
      <c r="Y1972" s="189"/>
    </row>
    <row r="1973" spans="14:25" s="247" customFormat="1" x14ac:dyDescent="0.3">
      <c r="N1973" s="189"/>
      <c r="V1973" s="189"/>
      <c r="W1973" s="189"/>
      <c r="X1973" s="189"/>
      <c r="Y1973" s="189"/>
    </row>
    <row r="1974" spans="14:25" s="247" customFormat="1" x14ac:dyDescent="0.3">
      <c r="N1974" s="189"/>
      <c r="V1974" s="189"/>
      <c r="W1974" s="189"/>
      <c r="X1974" s="189"/>
      <c r="Y1974" s="189"/>
    </row>
    <row r="1975" spans="14:25" s="247" customFormat="1" x14ac:dyDescent="0.3">
      <c r="N1975" s="189"/>
      <c r="V1975" s="189"/>
      <c r="W1975" s="189"/>
      <c r="X1975" s="189"/>
      <c r="Y1975" s="189"/>
    </row>
    <row r="1976" spans="14:25" s="247" customFormat="1" x14ac:dyDescent="0.3">
      <c r="N1976" s="189"/>
      <c r="V1976" s="189"/>
      <c r="W1976" s="189"/>
      <c r="X1976" s="189"/>
      <c r="Y1976" s="189"/>
    </row>
    <row r="1977" spans="14:25" s="247" customFormat="1" x14ac:dyDescent="0.3">
      <c r="N1977" s="189"/>
      <c r="V1977" s="189"/>
      <c r="W1977" s="189"/>
      <c r="X1977" s="189"/>
      <c r="Y1977" s="189"/>
    </row>
    <row r="1978" spans="14:25" s="247" customFormat="1" x14ac:dyDescent="0.3">
      <c r="N1978" s="189"/>
      <c r="V1978" s="189"/>
      <c r="W1978" s="189"/>
      <c r="X1978" s="189"/>
      <c r="Y1978" s="189"/>
    </row>
    <row r="1979" spans="14:25" s="247" customFormat="1" x14ac:dyDescent="0.3">
      <c r="N1979" s="189"/>
      <c r="V1979" s="189"/>
      <c r="W1979" s="189"/>
      <c r="X1979" s="189"/>
      <c r="Y1979" s="189"/>
    </row>
    <row r="1980" spans="14:25" s="247" customFormat="1" x14ac:dyDescent="0.3">
      <c r="N1980" s="189"/>
      <c r="V1980" s="189"/>
      <c r="W1980" s="189"/>
      <c r="X1980" s="189"/>
      <c r="Y1980" s="189"/>
    </row>
    <row r="1981" spans="14:25" s="247" customFormat="1" x14ac:dyDescent="0.3">
      <c r="N1981" s="189"/>
      <c r="V1981" s="189"/>
      <c r="W1981" s="189"/>
      <c r="X1981" s="189"/>
      <c r="Y1981" s="189"/>
    </row>
    <row r="1982" spans="14:25" s="247" customFormat="1" x14ac:dyDescent="0.3">
      <c r="N1982" s="189"/>
      <c r="V1982" s="189"/>
      <c r="W1982" s="189"/>
      <c r="X1982" s="189"/>
      <c r="Y1982" s="189"/>
    </row>
    <row r="1983" spans="14:25" s="247" customFormat="1" x14ac:dyDescent="0.3">
      <c r="N1983" s="189"/>
      <c r="V1983" s="189"/>
      <c r="W1983" s="189"/>
      <c r="X1983" s="189"/>
      <c r="Y1983" s="189"/>
    </row>
    <row r="1984" spans="14:25" s="247" customFormat="1" x14ac:dyDescent="0.3">
      <c r="N1984" s="189"/>
      <c r="V1984" s="189"/>
      <c r="W1984" s="189"/>
      <c r="X1984" s="189"/>
      <c r="Y1984" s="189"/>
    </row>
    <row r="1985" spans="14:25" s="247" customFormat="1" x14ac:dyDescent="0.3">
      <c r="N1985" s="189"/>
      <c r="V1985" s="189"/>
      <c r="W1985" s="189"/>
      <c r="X1985" s="189"/>
      <c r="Y1985" s="189"/>
    </row>
    <row r="1986" spans="14:25" s="247" customFormat="1" x14ac:dyDescent="0.3">
      <c r="N1986" s="189"/>
      <c r="V1986" s="189"/>
      <c r="W1986" s="189"/>
      <c r="X1986" s="189"/>
      <c r="Y1986" s="189"/>
    </row>
    <row r="1987" spans="14:25" s="247" customFormat="1" x14ac:dyDescent="0.3">
      <c r="N1987" s="189"/>
      <c r="V1987" s="189"/>
      <c r="W1987" s="189"/>
      <c r="X1987" s="189"/>
      <c r="Y1987" s="189"/>
    </row>
    <row r="1988" spans="14:25" s="247" customFormat="1" x14ac:dyDescent="0.3">
      <c r="N1988" s="189"/>
      <c r="V1988" s="189"/>
      <c r="W1988" s="189"/>
      <c r="X1988" s="189"/>
      <c r="Y1988" s="189"/>
    </row>
    <row r="1989" spans="14:25" s="247" customFormat="1" x14ac:dyDescent="0.3">
      <c r="N1989" s="189"/>
      <c r="V1989" s="189"/>
      <c r="W1989" s="189"/>
      <c r="X1989" s="189"/>
      <c r="Y1989" s="189"/>
    </row>
    <row r="1990" spans="14:25" s="247" customFormat="1" x14ac:dyDescent="0.3">
      <c r="N1990" s="189"/>
      <c r="V1990" s="189"/>
      <c r="W1990" s="189"/>
      <c r="X1990" s="189"/>
      <c r="Y1990" s="189"/>
    </row>
    <row r="1991" spans="14:25" s="247" customFormat="1" x14ac:dyDescent="0.3">
      <c r="N1991" s="189"/>
      <c r="V1991" s="189"/>
      <c r="W1991" s="189"/>
      <c r="X1991" s="189"/>
      <c r="Y1991" s="189"/>
    </row>
    <row r="1992" spans="14:25" s="247" customFormat="1" x14ac:dyDescent="0.3">
      <c r="N1992" s="189"/>
      <c r="V1992" s="189"/>
      <c r="W1992" s="189"/>
      <c r="X1992" s="189"/>
      <c r="Y1992" s="189"/>
    </row>
    <row r="1993" spans="14:25" s="247" customFormat="1" x14ac:dyDescent="0.3">
      <c r="N1993" s="189"/>
      <c r="V1993" s="189"/>
      <c r="W1993" s="189"/>
      <c r="X1993" s="189"/>
      <c r="Y1993" s="189"/>
    </row>
    <row r="1994" spans="14:25" s="247" customFormat="1" x14ac:dyDescent="0.3">
      <c r="N1994" s="189"/>
      <c r="V1994" s="189"/>
      <c r="W1994" s="189"/>
      <c r="X1994" s="189"/>
      <c r="Y1994" s="189"/>
    </row>
    <row r="1995" spans="14:25" s="247" customFormat="1" x14ac:dyDescent="0.3">
      <c r="N1995" s="189"/>
      <c r="V1995" s="189"/>
      <c r="W1995" s="189"/>
      <c r="X1995" s="189"/>
      <c r="Y1995" s="189"/>
    </row>
    <row r="1996" spans="14:25" s="247" customFormat="1" x14ac:dyDescent="0.3">
      <c r="N1996" s="189"/>
      <c r="V1996" s="189"/>
      <c r="W1996" s="189"/>
      <c r="X1996" s="189"/>
      <c r="Y1996" s="189"/>
    </row>
    <row r="1997" spans="14:25" s="247" customFormat="1" x14ac:dyDescent="0.3">
      <c r="N1997" s="189"/>
      <c r="V1997" s="189"/>
      <c r="W1997" s="189"/>
      <c r="X1997" s="189"/>
      <c r="Y1997" s="189"/>
    </row>
    <row r="1998" spans="14:25" s="247" customFormat="1" x14ac:dyDescent="0.3">
      <c r="N1998" s="189"/>
      <c r="V1998" s="189"/>
      <c r="W1998" s="189"/>
      <c r="X1998" s="189"/>
      <c r="Y1998" s="189"/>
    </row>
    <row r="1999" spans="14:25" s="247" customFormat="1" x14ac:dyDescent="0.3">
      <c r="N1999" s="189"/>
      <c r="V1999" s="189"/>
      <c r="W1999" s="189"/>
      <c r="X1999" s="189"/>
      <c r="Y1999" s="189"/>
    </row>
    <row r="2000" spans="14:25" s="247" customFormat="1" x14ac:dyDescent="0.3">
      <c r="N2000" s="189"/>
      <c r="V2000" s="189"/>
      <c r="W2000" s="189"/>
      <c r="X2000" s="189"/>
      <c r="Y2000" s="189"/>
    </row>
    <row r="2001" spans="14:25" s="247" customFormat="1" x14ac:dyDescent="0.3">
      <c r="N2001" s="189"/>
      <c r="V2001" s="189"/>
      <c r="W2001" s="189"/>
      <c r="X2001" s="189"/>
      <c r="Y2001" s="189"/>
    </row>
    <row r="2002" spans="14:25" s="247" customFormat="1" x14ac:dyDescent="0.3">
      <c r="N2002" s="189"/>
      <c r="V2002" s="189"/>
      <c r="W2002" s="189"/>
      <c r="X2002" s="189"/>
      <c r="Y2002" s="189"/>
    </row>
    <row r="2003" spans="14:25" s="247" customFormat="1" x14ac:dyDescent="0.3">
      <c r="N2003" s="189"/>
      <c r="V2003" s="189"/>
      <c r="W2003" s="189"/>
      <c r="X2003" s="189"/>
      <c r="Y2003" s="189"/>
    </row>
    <row r="2004" spans="14:25" s="247" customFormat="1" x14ac:dyDescent="0.3">
      <c r="N2004" s="189"/>
      <c r="V2004" s="189"/>
      <c r="W2004" s="189"/>
      <c r="X2004" s="189"/>
      <c r="Y2004" s="189"/>
    </row>
    <row r="2005" spans="14:25" s="247" customFormat="1" x14ac:dyDescent="0.3">
      <c r="N2005" s="189"/>
      <c r="V2005" s="189"/>
      <c r="W2005" s="189"/>
      <c r="X2005" s="189"/>
      <c r="Y2005" s="189"/>
    </row>
    <row r="2006" spans="14:25" s="247" customFormat="1" x14ac:dyDescent="0.3">
      <c r="N2006" s="189"/>
      <c r="V2006" s="189"/>
      <c r="W2006" s="189"/>
      <c r="X2006" s="189"/>
      <c r="Y2006" s="189"/>
    </row>
    <row r="2007" spans="14:25" s="247" customFormat="1" x14ac:dyDescent="0.3">
      <c r="N2007" s="189"/>
      <c r="V2007" s="189"/>
      <c r="W2007" s="189"/>
      <c r="X2007" s="189"/>
      <c r="Y2007" s="189"/>
    </row>
    <row r="2008" spans="14:25" s="247" customFormat="1" x14ac:dyDescent="0.3">
      <c r="N2008" s="189"/>
      <c r="V2008" s="189"/>
      <c r="W2008" s="189"/>
      <c r="X2008" s="189"/>
      <c r="Y2008" s="189"/>
    </row>
    <row r="2009" spans="14:25" s="247" customFormat="1" x14ac:dyDescent="0.3">
      <c r="N2009" s="189"/>
      <c r="V2009" s="189"/>
      <c r="W2009" s="189"/>
      <c r="X2009" s="189"/>
      <c r="Y2009" s="189"/>
    </row>
    <row r="2010" spans="14:25" s="247" customFormat="1" x14ac:dyDescent="0.3">
      <c r="N2010" s="189"/>
      <c r="V2010" s="189"/>
      <c r="W2010" s="189"/>
      <c r="X2010" s="189"/>
      <c r="Y2010" s="189"/>
    </row>
    <row r="2011" spans="14:25" s="247" customFormat="1" x14ac:dyDescent="0.3">
      <c r="N2011" s="189"/>
      <c r="V2011" s="189"/>
      <c r="W2011" s="189"/>
      <c r="X2011" s="189"/>
      <c r="Y2011" s="189"/>
    </row>
    <row r="2012" spans="14:25" s="247" customFormat="1" x14ac:dyDescent="0.3">
      <c r="N2012" s="189"/>
      <c r="V2012" s="189"/>
      <c r="W2012" s="189"/>
      <c r="X2012" s="189"/>
      <c r="Y2012" s="189"/>
    </row>
    <row r="2013" spans="14:25" s="247" customFormat="1" x14ac:dyDescent="0.3">
      <c r="N2013" s="189"/>
      <c r="V2013" s="189"/>
      <c r="W2013" s="189"/>
      <c r="X2013" s="189"/>
      <c r="Y2013" s="189"/>
    </row>
    <row r="2014" spans="14:25" s="247" customFormat="1" x14ac:dyDescent="0.3">
      <c r="N2014" s="189"/>
      <c r="V2014" s="189"/>
      <c r="W2014" s="189"/>
      <c r="X2014" s="189"/>
      <c r="Y2014" s="189"/>
    </row>
    <row r="2015" spans="14:25" s="247" customFormat="1" x14ac:dyDescent="0.3">
      <c r="N2015" s="189"/>
      <c r="V2015" s="189"/>
      <c r="W2015" s="189"/>
      <c r="X2015" s="189"/>
      <c r="Y2015" s="189"/>
    </row>
    <row r="2016" spans="14:25" s="247" customFormat="1" x14ac:dyDescent="0.3">
      <c r="N2016" s="189"/>
      <c r="V2016" s="189"/>
      <c r="W2016" s="189"/>
      <c r="X2016" s="189"/>
      <c r="Y2016" s="189"/>
    </row>
    <row r="2017" spans="14:25" s="247" customFormat="1" x14ac:dyDescent="0.3">
      <c r="N2017" s="189"/>
      <c r="V2017" s="189"/>
      <c r="W2017" s="189"/>
      <c r="X2017" s="189"/>
      <c r="Y2017" s="189"/>
    </row>
    <row r="2018" spans="14:25" s="247" customFormat="1" x14ac:dyDescent="0.3">
      <c r="N2018" s="189"/>
      <c r="V2018" s="189"/>
      <c r="W2018" s="189"/>
      <c r="X2018" s="189"/>
      <c r="Y2018" s="189"/>
    </row>
    <row r="2019" spans="14:25" s="247" customFormat="1" x14ac:dyDescent="0.3">
      <c r="N2019" s="189"/>
      <c r="V2019" s="189"/>
      <c r="W2019" s="189"/>
      <c r="X2019" s="189"/>
      <c r="Y2019" s="189"/>
    </row>
    <row r="2020" spans="14:25" s="247" customFormat="1" x14ac:dyDescent="0.3">
      <c r="N2020" s="189"/>
      <c r="V2020" s="189"/>
      <c r="W2020" s="189"/>
      <c r="X2020" s="189"/>
      <c r="Y2020" s="189"/>
    </row>
    <row r="2021" spans="14:25" s="247" customFormat="1" x14ac:dyDescent="0.3">
      <c r="N2021" s="189"/>
      <c r="V2021" s="189"/>
      <c r="W2021" s="189"/>
      <c r="X2021" s="189"/>
      <c r="Y2021" s="189"/>
    </row>
    <row r="2022" spans="14:25" s="247" customFormat="1" x14ac:dyDescent="0.3">
      <c r="N2022" s="189"/>
      <c r="V2022" s="189"/>
      <c r="W2022" s="189"/>
      <c r="X2022" s="189"/>
      <c r="Y2022" s="189"/>
    </row>
    <row r="2023" spans="14:25" s="247" customFormat="1" x14ac:dyDescent="0.3">
      <c r="N2023" s="189"/>
      <c r="V2023" s="189"/>
      <c r="W2023" s="189"/>
      <c r="X2023" s="189"/>
      <c r="Y2023" s="189"/>
    </row>
    <row r="2024" spans="14:25" s="247" customFormat="1" x14ac:dyDescent="0.3">
      <c r="N2024" s="189"/>
      <c r="V2024" s="189"/>
      <c r="W2024" s="189"/>
      <c r="X2024" s="189"/>
      <c r="Y2024" s="189"/>
    </row>
    <row r="2025" spans="14:25" s="247" customFormat="1" x14ac:dyDescent="0.3">
      <c r="N2025" s="189"/>
      <c r="V2025" s="189"/>
      <c r="W2025" s="189"/>
      <c r="X2025" s="189"/>
      <c r="Y2025" s="189"/>
    </row>
    <row r="2026" spans="14:25" s="247" customFormat="1" x14ac:dyDescent="0.3">
      <c r="N2026" s="189"/>
      <c r="V2026" s="189"/>
      <c r="W2026" s="189"/>
      <c r="X2026" s="189"/>
      <c r="Y2026" s="189"/>
    </row>
    <row r="2027" spans="14:25" s="247" customFormat="1" x14ac:dyDescent="0.3">
      <c r="N2027" s="189"/>
      <c r="V2027" s="189"/>
      <c r="W2027" s="189"/>
      <c r="X2027" s="189"/>
      <c r="Y2027" s="189"/>
    </row>
    <row r="2028" spans="14:25" s="247" customFormat="1" x14ac:dyDescent="0.3">
      <c r="N2028" s="189"/>
      <c r="V2028" s="189"/>
      <c r="W2028" s="189"/>
      <c r="X2028" s="189"/>
      <c r="Y2028" s="189"/>
    </row>
    <row r="2029" spans="14:25" s="247" customFormat="1" x14ac:dyDescent="0.3">
      <c r="N2029" s="189"/>
      <c r="V2029" s="189"/>
      <c r="W2029" s="189"/>
      <c r="X2029" s="189"/>
      <c r="Y2029" s="189"/>
    </row>
    <row r="2030" spans="14:25" s="247" customFormat="1" x14ac:dyDescent="0.3">
      <c r="N2030" s="189"/>
      <c r="V2030" s="189"/>
      <c r="W2030" s="189"/>
      <c r="X2030" s="189"/>
      <c r="Y2030" s="189"/>
    </row>
    <row r="2031" spans="14:25" s="247" customFormat="1" x14ac:dyDescent="0.3">
      <c r="N2031" s="189"/>
      <c r="V2031" s="189"/>
      <c r="W2031" s="189"/>
      <c r="X2031" s="189"/>
      <c r="Y2031" s="189"/>
    </row>
    <row r="2032" spans="14:25" s="247" customFormat="1" x14ac:dyDescent="0.3">
      <c r="N2032" s="189"/>
      <c r="V2032" s="189"/>
      <c r="W2032" s="189"/>
      <c r="X2032" s="189"/>
      <c r="Y2032" s="189"/>
    </row>
    <row r="2033" spans="14:25" s="247" customFormat="1" x14ac:dyDescent="0.3">
      <c r="N2033" s="189"/>
      <c r="V2033" s="189"/>
      <c r="W2033" s="189"/>
      <c r="X2033" s="189"/>
      <c r="Y2033" s="189"/>
    </row>
    <row r="2034" spans="14:25" s="247" customFormat="1" x14ac:dyDescent="0.3">
      <c r="N2034" s="189"/>
      <c r="V2034" s="189"/>
      <c r="W2034" s="189"/>
      <c r="X2034" s="189"/>
      <c r="Y2034" s="189"/>
    </row>
    <row r="2035" spans="14:25" s="247" customFormat="1" x14ac:dyDescent="0.3">
      <c r="N2035" s="189"/>
      <c r="V2035" s="189"/>
      <c r="W2035" s="189"/>
      <c r="X2035" s="189"/>
      <c r="Y2035" s="189"/>
    </row>
    <row r="2036" spans="14:25" s="247" customFormat="1" x14ac:dyDescent="0.3">
      <c r="N2036" s="189"/>
      <c r="V2036" s="189"/>
      <c r="W2036" s="189"/>
      <c r="X2036" s="189"/>
      <c r="Y2036" s="189"/>
    </row>
    <row r="2037" spans="14:25" s="247" customFormat="1" x14ac:dyDescent="0.3">
      <c r="N2037" s="189"/>
      <c r="V2037" s="189"/>
      <c r="W2037" s="189"/>
      <c r="X2037" s="189"/>
      <c r="Y2037" s="189"/>
    </row>
    <row r="2038" spans="14:25" s="247" customFormat="1" x14ac:dyDescent="0.3">
      <c r="N2038" s="189"/>
      <c r="V2038" s="189"/>
      <c r="W2038" s="189"/>
      <c r="X2038" s="189"/>
      <c r="Y2038" s="189"/>
    </row>
    <row r="2039" spans="14:25" s="247" customFormat="1" x14ac:dyDescent="0.3">
      <c r="N2039" s="189"/>
      <c r="V2039" s="189"/>
      <c r="W2039" s="189"/>
      <c r="X2039" s="189"/>
      <c r="Y2039" s="189"/>
    </row>
    <row r="2040" spans="14:25" s="247" customFormat="1" x14ac:dyDescent="0.3">
      <c r="N2040" s="189"/>
      <c r="V2040" s="189"/>
      <c r="W2040" s="189"/>
      <c r="X2040" s="189"/>
      <c r="Y2040" s="189"/>
    </row>
    <row r="2041" spans="14:25" s="247" customFormat="1" x14ac:dyDescent="0.3">
      <c r="N2041" s="189"/>
      <c r="V2041" s="189"/>
      <c r="W2041" s="189"/>
      <c r="X2041" s="189"/>
      <c r="Y2041" s="189"/>
    </row>
    <row r="2042" spans="14:25" s="247" customFormat="1" x14ac:dyDescent="0.3">
      <c r="N2042" s="189"/>
      <c r="V2042" s="189"/>
      <c r="W2042" s="189"/>
      <c r="X2042" s="189"/>
      <c r="Y2042" s="189"/>
    </row>
    <row r="2043" spans="14:25" s="247" customFormat="1" x14ac:dyDescent="0.3">
      <c r="N2043" s="189"/>
      <c r="V2043" s="189"/>
      <c r="W2043" s="189"/>
      <c r="X2043" s="189"/>
      <c r="Y2043" s="189"/>
    </row>
    <row r="2044" spans="14:25" s="247" customFormat="1" x14ac:dyDescent="0.3">
      <c r="N2044" s="189"/>
      <c r="V2044" s="189"/>
      <c r="W2044" s="189"/>
      <c r="X2044" s="189"/>
      <c r="Y2044" s="189"/>
    </row>
    <row r="2045" spans="14:25" s="247" customFormat="1" x14ac:dyDescent="0.3">
      <c r="N2045" s="189"/>
      <c r="V2045" s="189"/>
      <c r="W2045" s="189"/>
      <c r="X2045" s="189"/>
      <c r="Y2045" s="189"/>
    </row>
    <row r="2046" spans="14:25" s="247" customFormat="1" x14ac:dyDescent="0.3">
      <c r="N2046" s="189"/>
      <c r="V2046" s="189"/>
      <c r="W2046" s="189"/>
      <c r="X2046" s="189"/>
      <c r="Y2046" s="189"/>
    </row>
    <row r="2047" spans="14:25" s="247" customFormat="1" x14ac:dyDescent="0.3">
      <c r="N2047" s="189"/>
      <c r="V2047" s="189"/>
      <c r="W2047" s="189"/>
      <c r="X2047" s="189"/>
      <c r="Y2047" s="189"/>
    </row>
    <row r="2048" spans="14:25" s="247" customFormat="1" x14ac:dyDescent="0.3">
      <c r="N2048" s="189"/>
      <c r="V2048" s="189"/>
      <c r="W2048" s="189"/>
      <c r="X2048" s="189"/>
      <c r="Y2048" s="189"/>
    </row>
    <row r="2049" spans="14:25" s="247" customFormat="1" x14ac:dyDescent="0.3">
      <c r="N2049" s="189"/>
      <c r="V2049" s="189"/>
      <c r="W2049" s="189"/>
      <c r="X2049" s="189"/>
      <c r="Y2049" s="189"/>
    </row>
    <row r="2050" spans="14:25" s="247" customFormat="1" x14ac:dyDescent="0.3">
      <c r="N2050" s="189"/>
      <c r="V2050" s="189"/>
      <c r="W2050" s="189"/>
      <c r="X2050" s="189"/>
      <c r="Y2050" s="189"/>
    </row>
    <row r="2051" spans="14:25" s="247" customFormat="1" x14ac:dyDescent="0.3">
      <c r="N2051" s="189"/>
      <c r="V2051" s="189"/>
      <c r="W2051" s="189"/>
      <c r="X2051" s="189"/>
      <c r="Y2051" s="189"/>
    </row>
    <row r="2052" spans="14:25" s="247" customFormat="1" x14ac:dyDescent="0.3">
      <c r="N2052" s="189"/>
      <c r="V2052" s="189"/>
      <c r="W2052" s="189"/>
      <c r="X2052" s="189"/>
      <c r="Y2052" s="189"/>
    </row>
    <row r="2053" spans="14:25" s="247" customFormat="1" x14ac:dyDescent="0.3">
      <c r="N2053" s="189"/>
      <c r="V2053" s="189"/>
      <c r="W2053" s="189"/>
      <c r="X2053" s="189"/>
      <c r="Y2053" s="189"/>
    </row>
    <row r="2054" spans="14:25" s="247" customFormat="1" x14ac:dyDescent="0.3">
      <c r="N2054" s="189"/>
      <c r="V2054" s="189"/>
      <c r="W2054" s="189"/>
      <c r="X2054" s="189"/>
      <c r="Y2054" s="189"/>
    </row>
    <row r="2055" spans="14:25" s="247" customFormat="1" x14ac:dyDescent="0.3">
      <c r="N2055" s="189"/>
      <c r="V2055" s="189"/>
      <c r="W2055" s="189"/>
      <c r="X2055" s="189"/>
      <c r="Y2055" s="189"/>
    </row>
    <row r="2056" spans="14:25" s="247" customFormat="1" x14ac:dyDescent="0.3">
      <c r="N2056" s="189"/>
      <c r="V2056" s="189"/>
      <c r="W2056" s="189"/>
      <c r="X2056" s="189"/>
      <c r="Y2056" s="189"/>
    </row>
    <row r="2057" spans="14:25" s="247" customFormat="1" x14ac:dyDescent="0.3">
      <c r="N2057" s="189"/>
      <c r="V2057" s="189"/>
      <c r="W2057" s="189"/>
      <c r="X2057" s="189"/>
      <c r="Y2057" s="189"/>
    </row>
    <row r="2058" spans="14:25" s="247" customFormat="1" x14ac:dyDescent="0.3">
      <c r="N2058" s="189"/>
      <c r="V2058" s="189"/>
      <c r="W2058" s="189"/>
      <c r="X2058" s="189"/>
      <c r="Y2058" s="189"/>
    </row>
    <row r="2059" spans="14:25" s="247" customFormat="1" x14ac:dyDescent="0.3">
      <c r="N2059" s="189"/>
      <c r="V2059" s="189"/>
      <c r="W2059" s="189"/>
      <c r="X2059" s="189"/>
      <c r="Y2059" s="189"/>
    </row>
    <row r="2060" spans="14:25" s="247" customFormat="1" x14ac:dyDescent="0.3">
      <c r="N2060" s="189"/>
      <c r="V2060" s="189"/>
      <c r="W2060" s="189"/>
      <c r="X2060" s="189"/>
      <c r="Y2060" s="189"/>
    </row>
    <row r="2061" spans="14:25" s="247" customFormat="1" x14ac:dyDescent="0.3">
      <c r="N2061" s="189"/>
      <c r="V2061" s="189"/>
      <c r="W2061" s="189"/>
      <c r="X2061" s="189"/>
      <c r="Y2061" s="189"/>
    </row>
    <row r="2062" spans="14:25" s="247" customFormat="1" x14ac:dyDescent="0.3">
      <c r="N2062" s="189"/>
      <c r="V2062" s="189"/>
      <c r="W2062" s="189"/>
      <c r="X2062" s="189"/>
      <c r="Y2062" s="189"/>
    </row>
    <row r="2063" spans="14:25" s="247" customFormat="1" x14ac:dyDescent="0.3">
      <c r="N2063" s="189"/>
      <c r="V2063" s="189"/>
      <c r="W2063" s="189"/>
      <c r="X2063" s="189"/>
      <c r="Y2063" s="189"/>
    </row>
    <row r="2064" spans="14:25" s="247" customFormat="1" x14ac:dyDescent="0.3">
      <c r="N2064" s="189"/>
      <c r="V2064" s="189"/>
      <c r="W2064" s="189"/>
      <c r="X2064" s="189"/>
      <c r="Y2064" s="189"/>
    </row>
    <row r="2065" spans="14:25" s="247" customFormat="1" x14ac:dyDescent="0.3">
      <c r="N2065" s="189"/>
      <c r="V2065" s="189"/>
      <c r="W2065" s="189"/>
      <c r="X2065" s="189"/>
      <c r="Y2065" s="189"/>
    </row>
    <row r="2066" spans="14:25" s="247" customFormat="1" x14ac:dyDescent="0.3">
      <c r="N2066" s="189"/>
      <c r="V2066" s="189"/>
      <c r="W2066" s="189"/>
      <c r="X2066" s="189"/>
      <c r="Y2066" s="189"/>
    </row>
    <row r="2067" spans="14:25" s="247" customFormat="1" x14ac:dyDescent="0.3">
      <c r="N2067" s="189"/>
      <c r="V2067" s="189"/>
      <c r="W2067" s="189"/>
      <c r="X2067" s="189"/>
      <c r="Y2067" s="189"/>
    </row>
    <row r="2068" spans="14:25" s="247" customFormat="1" x14ac:dyDescent="0.3">
      <c r="N2068" s="189"/>
      <c r="V2068" s="189"/>
      <c r="W2068" s="189"/>
      <c r="X2068" s="189"/>
      <c r="Y2068" s="189"/>
    </row>
    <row r="2069" spans="14:25" s="247" customFormat="1" x14ac:dyDescent="0.3">
      <c r="N2069" s="189"/>
      <c r="V2069" s="189"/>
      <c r="W2069" s="189"/>
      <c r="X2069" s="189"/>
      <c r="Y2069" s="189"/>
    </row>
    <row r="2070" spans="14:25" s="247" customFormat="1" x14ac:dyDescent="0.3">
      <c r="N2070" s="189"/>
      <c r="V2070" s="189"/>
      <c r="W2070" s="189"/>
      <c r="X2070" s="189"/>
      <c r="Y2070" s="189"/>
    </row>
    <row r="2071" spans="14:25" s="247" customFormat="1" x14ac:dyDescent="0.3">
      <c r="N2071" s="189"/>
      <c r="V2071" s="189"/>
      <c r="W2071" s="189"/>
      <c r="X2071" s="189"/>
      <c r="Y2071" s="189"/>
    </row>
    <row r="2072" spans="14:25" s="247" customFormat="1" x14ac:dyDescent="0.3">
      <c r="N2072" s="189"/>
      <c r="V2072" s="189"/>
      <c r="W2072" s="189"/>
      <c r="X2072" s="189"/>
      <c r="Y2072" s="189"/>
    </row>
    <row r="2073" spans="14:25" s="247" customFormat="1" x14ac:dyDescent="0.3">
      <c r="N2073" s="189"/>
      <c r="V2073" s="189"/>
      <c r="W2073" s="189"/>
      <c r="X2073" s="189"/>
      <c r="Y2073" s="189"/>
    </row>
    <row r="2074" spans="14:25" s="247" customFormat="1" x14ac:dyDescent="0.3">
      <c r="N2074" s="189"/>
      <c r="V2074" s="189"/>
      <c r="W2074" s="189"/>
      <c r="X2074" s="189"/>
      <c r="Y2074" s="189"/>
    </row>
    <row r="2075" spans="14:25" s="247" customFormat="1" x14ac:dyDescent="0.3">
      <c r="N2075" s="189"/>
      <c r="V2075" s="189"/>
      <c r="W2075" s="189"/>
      <c r="X2075" s="189"/>
      <c r="Y2075" s="189"/>
    </row>
    <row r="2076" spans="14:25" s="247" customFormat="1" x14ac:dyDescent="0.3">
      <c r="N2076" s="189"/>
      <c r="V2076" s="189"/>
      <c r="W2076" s="189"/>
      <c r="X2076" s="189"/>
      <c r="Y2076" s="189"/>
    </row>
    <row r="2077" spans="14:25" s="247" customFormat="1" x14ac:dyDescent="0.3">
      <c r="N2077" s="189"/>
      <c r="V2077" s="189"/>
      <c r="W2077" s="189"/>
      <c r="X2077" s="189"/>
      <c r="Y2077" s="189"/>
    </row>
    <row r="2078" spans="14:25" s="247" customFormat="1" x14ac:dyDescent="0.3">
      <c r="N2078" s="189"/>
      <c r="V2078" s="189"/>
      <c r="W2078" s="189"/>
      <c r="X2078" s="189"/>
      <c r="Y2078" s="189"/>
    </row>
    <row r="2079" spans="14:25" s="247" customFormat="1" x14ac:dyDescent="0.3">
      <c r="N2079" s="189"/>
      <c r="V2079" s="189"/>
      <c r="W2079" s="189"/>
      <c r="X2079" s="189"/>
      <c r="Y2079" s="189"/>
    </row>
    <row r="2080" spans="14:25" s="247" customFormat="1" x14ac:dyDescent="0.3">
      <c r="N2080" s="189"/>
      <c r="V2080" s="189"/>
      <c r="W2080" s="189"/>
      <c r="X2080" s="189"/>
      <c r="Y2080" s="189"/>
    </row>
    <row r="2081" spans="14:25" s="247" customFormat="1" x14ac:dyDescent="0.3">
      <c r="N2081" s="189"/>
      <c r="V2081" s="189"/>
      <c r="W2081" s="189"/>
      <c r="X2081" s="189"/>
      <c r="Y2081" s="189"/>
    </row>
    <row r="2082" spans="14:25" s="247" customFormat="1" x14ac:dyDescent="0.3">
      <c r="N2082" s="189"/>
      <c r="V2082" s="189"/>
      <c r="W2082" s="189"/>
      <c r="X2082" s="189"/>
      <c r="Y2082" s="189"/>
    </row>
    <row r="2083" spans="14:25" s="247" customFormat="1" x14ac:dyDescent="0.3">
      <c r="N2083" s="189"/>
      <c r="V2083" s="189"/>
      <c r="W2083" s="189"/>
      <c r="X2083" s="189"/>
      <c r="Y2083" s="189"/>
    </row>
    <row r="2084" spans="14:25" s="247" customFormat="1" x14ac:dyDescent="0.3">
      <c r="N2084" s="189"/>
      <c r="V2084" s="189"/>
      <c r="W2084" s="189"/>
      <c r="X2084" s="189"/>
      <c r="Y2084" s="189"/>
    </row>
    <row r="2085" spans="14:25" s="247" customFormat="1" x14ac:dyDescent="0.3">
      <c r="N2085" s="189"/>
      <c r="V2085" s="189"/>
      <c r="W2085" s="189"/>
      <c r="X2085" s="189"/>
      <c r="Y2085" s="189"/>
    </row>
    <row r="2086" spans="14:25" s="247" customFormat="1" x14ac:dyDescent="0.3">
      <c r="N2086" s="189"/>
      <c r="V2086" s="189"/>
      <c r="W2086" s="189"/>
      <c r="X2086" s="189"/>
      <c r="Y2086" s="189"/>
    </row>
    <row r="2087" spans="14:25" s="247" customFormat="1" x14ac:dyDescent="0.3">
      <c r="N2087" s="189"/>
      <c r="V2087" s="189"/>
      <c r="W2087" s="189"/>
      <c r="X2087" s="189"/>
      <c r="Y2087" s="189"/>
    </row>
    <row r="2088" spans="14:25" s="247" customFormat="1" x14ac:dyDescent="0.3">
      <c r="N2088" s="189"/>
      <c r="V2088" s="189"/>
      <c r="W2088" s="189"/>
      <c r="X2088" s="189"/>
      <c r="Y2088" s="189"/>
    </row>
    <row r="2089" spans="14:25" s="247" customFormat="1" x14ac:dyDescent="0.3">
      <c r="N2089" s="189"/>
      <c r="V2089" s="189"/>
      <c r="W2089" s="189"/>
      <c r="X2089" s="189"/>
      <c r="Y2089" s="189"/>
    </row>
    <row r="2090" spans="14:25" s="247" customFormat="1" x14ac:dyDescent="0.3">
      <c r="N2090" s="189"/>
      <c r="V2090" s="189"/>
      <c r="W2090" s="189"/>
      <c r="X2090" s="189"/>
      <c r="Y2090" s="189"/>
    </row>
    <row r="2091" spans="14:25" s="247" customFormat="1" x14ac:dyDescent="0.3">
      <c r="N2091" s="189"/>
      <c r="V2091" s="189"/>
      <c r="W2091" s="189"/>
      <c r="X2091" s="189"/>
      <c r="Y2091" s="189"/>
    </row>
    <row r="2092" spans="14:25" s="247" customFormat="1" x14ac:dyDescent="0.3">
      <c r="N2092" s="189"/>
      <c r="V2092" s="189"/>
      <c r="W2092" s="189"/>
      <c r="X2092" s="189"/>
      <c r="Y2092" s="189"/>
    </row>
    <row r="2093" spans="14:25" s="247" customFormat="1" x14ac:dyDescent="0.3">
      <c r="N2093" s="189"/>
      <c r="V2093" s="189"/>
      <c r="W2093" s="189"/>
      <c r="X2093" s="189"/>
      <c r="Y2093" s="189"/>
    </row>
    <row r="2094" spans="14:25" s="247" customFormat="1" x14ac:dyDescent="0.3">
      <c r="N2094" s="189"/>
      <c r="V2094" s="189"/>
      <c r="W2094" s="189"/>
      <c r="X2094" s="189"/>
      <c r="Y2094" s="189"/>
    </row>
    <row r="2095" spans="14:25" s="247" customFormat="1" x14ac:dyDescent="0.3">
      <c r="N2095" s="189"/>
      <c r="V2095" s="189"/>
      <c r="W2095" s="189"/>
      <c r="X2095" s="189"/>
      <c r="Y2095" s="189"/>
    </row>
    <row r="2096" spans="14:25" s="247" customFormat="1" x14ac:dyDescent="0.3">
      <c r="N2096" s="189"/>
      <c r="V2096" s="189"/>
      <c r="W2096" s="189"/>
      <c r="X2096" s="189"/>
      <c r="Y2096" s="189"/>
    </row>
    <row r="2097" spans="14:25" s="247" customFormat="1" x14ac:dyDescent="0.3">
      <c r="N2097" s="189"/>
      <c r="V2097" s="189"/>
      <c r="W2097" s="189"/>
      <c r="X2097" s="189"/>
      <c r="Y2097" s="189"/>
    </row>
    <row r="2098" spans="14:25" s="247" customFormat="1" x14ac:dyDescent="0.3">
      <c r="N2098" s="189"/>
      <c r="V2098" s="189"/>
      <c r="W2098" s="189"/>
      <c r="X2098" s="189"/>
      <c r="Y2098" s="189"/>
    </row>
    <row r="2099" spans="14:25" s="247" customFormat="1" x14ac:dyDescent="0.3">
      <c r="N2099" s="189"/>
      <c r="V2099" s="189"/>
      <c r="W2099" s="189"/>
      <c r="X2099" s="189"/>
      <c r="Y2099" s="189"/>
    </row>
    <row r="2100" spans="14:25" s="247" customFormat="1" x14ac:dyDescent="0.3">
      <c r="N2100" s="189"/>
      <c r="V2100" s="189"/>
      <c r="W2100" s="189"/>
      <c r="X2100" s="189"/>
      <c r="Y2100" s="189"/>
    </row>
    <row r="2101" spans="14:25" s="247" customFormat="1" x14ac:dyDescent="0.3">
      <c r="N2101" s="189"/>
      <c r="V2101" s="189"/>
      <c r="W2101" s="189"/>
      <c r="X2101" s="189"/>
      <c r="Y2101" s="189"/>
    </row>
    <row r="2102" spans="14:25" s="247" customFormat="1" x14ac:dyDescent="0.3">
      <c r="N2102" s="189"/>
      <c r="V2102" s="189"/>
      <c r="W2102" s="189"/>
      <c r="X2102" s="189"/>
      <c r="Y2102" s="189"/>
    </row>
    <row r="2103" spans="14:25" s="247" customFormat="1" x14ac:dyDescent="0.3">
      <c r="N2103" s="189"/>
      <c r="V2103" s="189"/>
      <c r="W2103" s="189"/>
      <c r="X2103" s="189"/>
      <c r="Y2103" s="189"/>
    </row>
    <row r="2104" spans="14:25" s="247" customFormat="1" x14ac:dyDescent="0.3">
      <c r="N2104" s="189"/>
      <c r="V2104" s="189"/>
      <c r="W2104" s="189"/>
      <c r="X2104" s="189"/>
      <c r="Y2104" s="189"/>
    </row>
    <row r="2105" spans="14:25" s="247" customFormat="1" x14ac:dyDescent="0.3">
      <c r="N2105" s="189"/>
      <c r="V2105" s="189"/>
      <c r="W2105" s="189"/>
      <c r="X2105" s="189"/>
      <c r="Y2105" s="189"/>
    </row>
    <row r="2106" spans="14:25" s="247" customFormat="1" x14ac:dyDescent="0.3">
      <c r="N2106" s="189"/>
      <c r="V2106" s="189"/>
      <c r="W2106" s="189"/>
      <c r="X2106" s="189"/>
      <c r="Y2106" s="189"/>
    </row>
    <row r="2107" spans="14:25" s="247" customFormat="1" x14ac:dyDescent="0.3">
      <c r="N2107" s="189"/>
      <c r="V2107" s="189"/>
      <c r="W2107" s="189"/>
      <c r="X2107" s="189"/>
      <c r="Y2107" s="189"/>
    </row>
    <row r="2108" spans="14:25" s="247" customFormat="1" x14ac:dyDescent="0.3">
      <c r="N2108" s="189"/>
      <c r="V2108" s="189"/>
      <c r="W2108" s="189"/>
      <c r="X2108" s="189"/>
      <c r="Y2108" s="189"/>
    </row>
    <row r="2109" spans="14:25" s="247" customFormat="1" x14ac:dyDescent="0.3">
      <c r="N2109" s="189"/>
      <c r="V2109" s="189"/>
      <c r="W2109" s="189"/>
      <c r="X2109" s="189"/>
      <c r="Y2109" s="189"/>
    </row>
    <row r="2110" spans="14:25" s="247" customFormat="1" x14ac:dyDescent="0.3">
      <c r="N2110" s="189"/>
      <c r="V2110" s="189"/>
      <c r="W2110" s="189"/>
      <c r="X2110" s="189"/>
      <c r="Y2110" s="189"/>
    </row>
    <row r="2111" spans="14:25" s="247" customFormat="1" x14ac:dyDescent="0.3">
      <c r="N2111" s="189"/>
      <c r="V2111" s="189"/>
      <c r="W2111" s="189"/>
      <c r="X2111" s="189"/>
      <c r="Y2111" s="189"/>
    </row>
    <row r="2112" spans="14:25" s="247" customFormat="1" x14ac:dyDescent="0.3">
      <c r="N2112" s="189"/>
      <c r="V2112" s="189"/>
      <c r="W2112" s="189"/>
      <c r="X2112" s="189"/>
      <c r="Y2112" s="189"/>
    </row>
    <row r="2113" spans="14:25" s="247" customFormat="1" x14ac:dyDescent="0.3">
      <c r="N2113" s="189"/>
      <c r="V2113" s="189"/>
      <c r="W2113" s="189"/>
      <c r="X2113" s="189"/>
      <c r="Y2113" s="189"/>
    </row>
    <row r="2114" spans="14:25" s="247" customFormat="1" x14ac:dyDescent="0.3">
      <c r="N2114" s="189"/>
      <c r="V2114" s="189"/>
      <c r="W2114" s="189"/>
      <c r="X2114" s="189"/>
      <c r="Y2114" s="189"/>
    </row>
    <row r="2115" spans="14:25" s="247" customFormat="1" x14ac:dyDescent="0.3">
      <c r="N2115" s="189"/>
      <c r="V2115" s="189"/>
      <c r="W2115" s="189"/>
      <c r="X2115" s="189"/>
      <c r="Y2115" s="189"/>
    </row>
    <row r="2116" spans="14:25" s="247" customFormat="1" x14ac:dyDescent="0.3">
      <c r="N2116" s="189"/>
      <c r="V2116" s="189"/>
      <c r="W2116" s="189"/>
      <c r="X2116" s="189"/>
      <c r="Y2116" s="189"/>
    </row>
    <row r="2117" spans="14:25" s="247" customFormat="1" x14ac:dyDescent="0.3">
      <c r="N2117" s="189"/>
      <c r="V2117" s="189"/>
      <c r="W2117" s="189"/>
      <c r="X2117" s="189"/>
      <c r="Y2117" s="189"/>
    </row>
    <row r="2118" spans="14:25" s="247" customFormat="1" x14ac:dyDescent="0.3">
      <c r="N2118" s="189"/>
      <c r="V2118" s="189"/>
      <c r="W2118" s="189"/>
      <c r="X2118" s="189"/>
      <c r="Y2118" s="189"/>
    </row>
    <row r="2119" spans="14:25" s="247" customFormat="1" x14ac:dyDescent="0.3">
      <c r="N2119" s="189"/>
      <c r="V2119" s="189"/>
      <c r="W2119" s="189"/>
      <c r="X2119" s="189"/>
      <c r="Y2119" s="189"/>
    </row>
    <row r="2120" spans="14:25" s="247" customFormat="1" x14ac:dyDescent="0.3">
      <c r="N2120" s="189"/>
      <c r="V2120" s="189"/>
      <c r="W2120" s="189"/>
      <c r="X2120" s="189"/>
      <c r="Y2120" s="189"/>
    </row>
    <row r="2121" spans="14:25" s="247" customFormat="1" x14ac:dyDescent="0.3">
      <c r="N2121" s="189"/>
      <c r="V2121" s="189"/>
      <c r="W2121" s="189"/>
      <c r="X2121" s="189"/>
      <c r="Y2121" s="189"/>
    </row>
    <row r="2122" spans="14:25" s="247" customFormat="1" x14ac:dyDescent="0.3">
      <c r="N2122" s="189"/>
      <c r="V2122" s="189"/>
      <c r="W2122" s="189"/>
      <c r="X2122" s="189"/>
      <c r="Y2122" s="189"/>
    </row>
    <row r="2123" spans="14:25" s="247" customFormat="1" x14ac:dyDescent="0.3">
      <c r="N2123" s="189"/>
      <c r="V2123" s="189"/>
      <c r="W2123" s="189"/>
      <c r="X2123" s="189"/>
      <c r="Y2123" s="189"/>
    </row>
    <row r="2124" spans="14:25" s="247" customFormat="1" x14ac:dyDescent="0.3">
      <c r="N2124" s="189"/>
      <c r="V2124" s="189"/>
      <c r="W2124" s="189"/>
      <c r="X2124" s="189"/>
      <c r="Y2124" s="189"/>
    </row>
    <row r="2125" spans="14:25" s="247" customFormat="1" x14ac:dyDescent="0.3">
      <c r="N2125" s="189"/>
      <c r="V2125" s="189"/>
      <c r="W2125" s="189"/>
      <c r="X2125" s="189"/>
      <c r="Y2125" s="189"/>
    </row>
    <row r="2126" spans="14:25" s="247" customFormat="1" x14ac:dyDescent="0.3">
      <c r="N2126" s="189"/>
      <c r="V2126" s="189"/>
      <c r="W2126" s="189"/>
      <c r="X2126" s="189"/>
      <c r="Y2126" s="189"/>
    </row>
    <row r="2127" spans="14:25" s="247" customFormat="1" x14ac:dyDescent="0.3">
      <c r="N2127" s="189"/>
      <c r="V2127" s="189"/>
      <c r="W2127" s="189"/>
      <c r="X2127" s="189"/>
      <c r="Y2127" s="189"/>
    </row>
    <row r="2128" spans="14:25" s="247" customFormat="1" x14ac:dyDescent="0.3">
      <c r="N2128" s="189"/>
      <c r="V2128" s="189"/>
      <c r="W2128" s="189"/>
      <c r="X2128" s="189"/>
      <c r="Y2128" s="189"/>
    </row>
    <row r="2129" spans="14:25" s="247" customFormat="1" x14ac:dyDescent="0.3">
      <c r="N2129" s="189"/>
      <c r="V2129" s="189"/>
      <c r="W2129" s="189"/>
      <c r="X2129" s="189"/>
      <c r="Y2129" s="189"/>
    </row>
    <row r="2130" spans="14:25" s="247" customFormat="1" x14ac:dyDescent="0.3">
      <c r="N2130" s="189"/>
      <c r="V2130" s="189"/>
      <c r="W2130" s="189"/>
      <c r="X2130" s="189"/>
      <c r="Y2130" s="189"/>
    </row>
    <row r="2131" spans="14:25" s="247" customFormat="1" x14ac:dyDescent="0.3">
      <c r="N2131" s="189"/>
      <c r="V2131" s="189"/>
      <c r="W2131" s="189"/>
      <c r="X2131" s="189"/>
      <c r="Y2131" s="189"/>
    </row>
    <row r="2132" spans="14:25" s="247" customFormat="1" x14ac:dyDescent="0.3">
      <c r="N2132" s="189"/>
      <c r="V2132" s="189"/>
      <c r="W2132" s="189"/>
      <c r="X2132" s="189"/>
      <c r="Y2132" s="189"/>
    </row>
    <row r="2133" spans="14:25" s="247" customFormat="1" x14ac:dyDescent="0.3">
      <c r="N2133" s="189"/>
      <c r="V2133" s="189"/>
      <c r="W2133" s="189"/>
      <c r="X2133" s="189"/>
      <c r="Y2133" s="189"/>
    </row>
    <row r="2134" spans="14:25" s="247" customFormat="1" x14ac:dyDescent="0.3">
      <c r="N2134" s="189"/>
      <c r="V2134" s="189"/>
      <c r="W2134" s="189"/>
      <c r="X2134" s="189"/>
      <c r="Y2134" s="189"/>
    </row>
    <row r="2135" spans="14:25" s="247" customFormat="1" x14ac:dyDescent="0.3">
      <c r="N2135" s="189"/>
      <c r="V2135" s="189"/>
      <c r="W2135" s="189"/>
      <c r="X2135" s="189"/>
      <c r="Y2135" s="189"/>
    </row>
    <row r="2136" spans="14:25" s="247" customFormat="1" x14ac:dyDescent="0.3">
      <c r="N2136" s="189"/>
      <c r="V2136" s="189"/>
      <c r="W2136" s="189"/>
      <c r="X2136" s="189"/>
      <c r="Y2136" s="189"/>
    </row>
    <row r="2137" spans="14:25" s="247" customFormat="1" x14ac:dyDescent="0.3">
      <c r="N2137" s="189"/>
      <c r="V2137" s="189"/>
      <c r="W2137" s="189"/>
      <c r="X2137" s="189"/>
      <c r="Y2137" s="189"/>
    </row>
    <row r="2138" spans="14:25" s="247" customFormat="1" x14ac:dyDescent="0.3">
      <c r="N2138" s="189"/>
      <c r="V2138" s="189"/>
      <c r="W2138" s="189"/>
      <c r="X2138" s="189"/>
      <c r="Y2138" s="189"/>
    </row>
    <row r="2139" spans="14:25" s="247" customFormat="1" x14ac:dyDescent="0.3">
      <c r="N2139" s="189"/>
      <c r="V2139" s="189"/>
      <c r="W2139" s="189"/>
      <c r="X2139" s="189"/>
      <c r="Y2139" s="189"/>
    </row>
    <row r="2140" spans="14:25" s="247" customFormat="1" x14ac:dyDescent="0.3">
      <c r="N2140" s="189"/>
      <c r="V2140" s="189"/>
      <c r="W2140" s="189"/>
      <c r="X2140" s="189"/>
      <c r="Y2140" s="189"/>
    </row>
    <row r="2141" spans="14:25" s="247" customFormat="1" x14ac:dyDescent="0.3">
      <c r="N2141" s="189"/>
      <c r="V2141" s="189"/>
      <c r="W2141" s="189"/>
      <c r="X2141" s="189"/>
      <c r="Y2141" s="189"/>
    </row>
    <row r="2142" spans="14:25" s="247" customFormat="1" x14ac:dyDescent="0.3">
      <c r="N2142" s="189"/>
      <c r="V2142" s="189"/>
      <c r="W2142" s="189"/>
      <c r="X2142" s="189"/>
      <c r="Y2142" s="189"/>
    </row>
    <row r="2143" spans="14:25" s="247" customFormat="1" x14ac:dyDescent="0.3">
      <c r="N2143" s="189"/>
      <c r="V2143" s="189"/>
      <c r="W2143" s="189"/>
      <c r="X2143" s="189"/>
      <c r="Y2143" s="189"/>
    </row>
    <row r="2144" spans="14:25" s="247" customFormat="1" x14ac:dyDescent="0.3">
      <c r="N2144" s="189"/>
      <c r="V2144" s="189"/>
      <c r="W2144" s="189"/>
      <c r="X2144" s="189"/>
      <c r="Y2144" s="189"/>
    </row>
    <row r="2145" spans="14:25" s="247" customFormat="1" x14ac:dyDescent="0.3">
      <c r="N2145" s="189"/>
      <c r="V2145" s="189"/>
      <c r="W2145" s="189"/>
      <c r="X2145" s="189"/>
      <c r="Y2145" s="189"/>
    </row>
    <row r="2146" spans="14:25" s="247" customFormat="1" x14ac:dyDescent="0.3">
      <c r="N2146" s="189"/>
      <c r="V2146" s="189"/>
      <c r="W2146" s="189"/>
      <c r="X2146" s="189"/>
      <c r="Y2146" s="189"/>
    </row>
    <row r="2147" spans="14:25" s="247" customFormat="1" x14ac:dyDescent="0.3">
      <c r="N2147" s="189"/>
      <c r="V2147" s="189"/>
      <c r="W2147" s="189"/>
      <c r="X2147" s="189"/>
      <c r="Y2147" s="189"/>
    </row>
    <row r="2148" spans="14:25" s="247" customFormat="1" x14ac:dyDescent="0.3">
      <c r="N2148" s="189"/>
      <c r="V2148" s="189"/>
      <c r="W2148" s="189"/>
      <c r="X2148" s="189"/>
      <c r="Y2148" s="189"/>
    </row>
    <row r="2149" spans="14:25" s="247" customFormat="1" x14ac:dyDescent="0.3">
      <c r="N2149" s="189"/>
      <c r="V2149" s="189"/>
      <c r="W2149" s="189"/>
      <c r="X2149" s="189"/>
      <c r="Y2149" s="189"/>
    </row>
    <row r="2150" spans="14:25" s="247" customFormat="1" x14ac:dyDescent="0.3">
      <c r="N2150" s="189"/>
      <c r="V2150" s="189"/>
      <c r="W2150" s="189"/>
      <c r="X2150" s="189"/>
      <c r="Y2150" s="189"/>
    </row>
    <row r="2151" spans="14:25" s="247" customFormat="1" x14ac:dyDescent="0.3">
      <c r="N2151" s="189"/>
      <c r="V2151" s="189"/>
      <c r="W2151" s="189"/>
      <c r="X2151" s="189"/>
      <c r="Y2151" s="189"/>
    </row>
    <row r="2152" spans="14:25" s="247" customFormat="1" x14ac:dyDescent="0.3">
      <c r="N2152" s="189"/>
      <c r="V2152" s="189"/>
      <c r="W2152" s="189"/>
      <c r="X2152" s="189"/>
      <c r="Y2152" s="189"/>
    </row>
    <row r="2153" spans="14:25" s="247" customFormat="1" x14ac:dyDescent="0.3">
      <c r="N2153" s="189"/>
      <c r="V2153" s="189"/>
      <c r="W2153" s="189"/>
      <c r="X2153" s="189"/>
      <c r="Y2153" s="189"/>
    </row>
    <row r="2154" spans="14:25" s="247" customFormat="1" x14ac:dyDescent="0.3">
      <c r="N2154" s="189"/>
      <c r="V2154" s="189"/>
      <c r="W2154" s="189"/>
      <c r="X2154" s="189"/>
      <c r="Y2154" s="189"/>
    </row>
    <row r="2155" spans="14:25" s="247" customFormat="1" x14ac:dyDescent="0.3">
      <c r="N2155" s="189"/>
      <c r="V2155" s="189"/>
      <c r="W2155" s="189"/>
      <c r="X2155" s="189"/>
      <c r="Y2155" s="189"/>
    </row>
    <row r="2156" spans="14:25" s="247" customFormat="1" x14ac:dyDescent="0.3">
      <c r="N2156" s="189"/>
      <c r="V2156" s="189"/>
      <c r="W2156" s="189"/>
      <c r="X2156" s="189"/>
      <c r="Y2156" s="189"/>
    </row>
    <row r="2157" spans="14:25" s="247" customFormat="1" x14ac:dyDescent="0.3">
      <c r="N2157" s="189"/>
      <c r="V2157" s="189"/>
      <c r="W2157" s="189"/>
      <c r="X2157" s="189"/>
      <c r="Y2157" s="189"/>
    </row>
    <row r="2158" spans="14:25" s="247" customFormat="1" x14ac:dyDescent="0.3">
      <c r="N2158" s="189"/>
      <c r="V2158" s="189"/>
      <c r="W2158" s="189"/>
      <c r="X2158" s="189"/>
      <c r="Y2158" s="189"/>
    </row>
    <row r="2159" spans="14:25" s="247" customFormat="1" x14ac:dyDescent="0.3">
      <c r="N2159" s="189"/>
      <c r="V2159" s="189"/>
      <c r="W2159" s="189"/>
      <c r="X2159" s="189"/>
      <c r="Y2159" s="189"/>
    </row>
    <row r="2160" spans="14:25" s="247" customFormat="1" x14ac:dyDescent="0.3">
      <c r="N2160" s="189"/>
      <c r="V2160" s="189"/>
      <c r="W2160" s="189"/>
      <c r="X2160" s="189"/>
      <c r="Y2160" s="189"/>
    </row>
    <row r="2161" spans="14:25" s="247" customFormat="1" x14ac:dyDescent="0.3">
      <c r="N2161" s="189"/>
      <c r="V2161" s="189"/>
      <c r="W2161" s="189"/>
      <c r="X2161" s="189"/>
      <c r="Y2161" s="189"/>
    </row>
    <row r="2162" spans="14:25" s="247" customFormat="1" x14ac:dyDescent="0.3">
      <c r="N2162" s="189"/>
      <c r="V2162" s="189"/>
      <c r="W2162" s="189"/>
      <c r="X2162" s="189"/>
      <c r="Y2162" s="189"/>
    </row>
    <row r="2163" spans="14:25" s="247" customFormat="1" x14ac:dyDescent="0.3">
      <c r="N2163" s="189"/>
      <c r="V2163" s="189"/>
      <c r="W2163" s="189"/>
      <c r="X2163" s="189"/>
      <c r="Y2163" s="189"/>
    </row>
    <row r="2164" spans="14:25" s="247" customFormat="1" x14ac:dyDescent="0.3">
      <c r="N2164" s="189"/>
      <c r="V2164" s="189"/>
      <c r="W2164" s="189"/>
      <c r="X2164" s="189"/>
      <c r="Y2164" s="189"/>
    </row>
    <row r="2165" spans="14:25" s="247" customFormat="1" x14ac:dyDescent="0.3">
      <c r="N2165" s="189"/>
      <c r="V2165" s="189"/>
      <c r="W2165" s="189"/>
      <c r="X2165" s="189"/>
      <c r="Y2165" s="189"/>
    </row>
    <row r="2166" spans="14:25" s="247" customFormat="1" x14ac:dyDescent="0.3">
      <c r="N2166" s="189"/>
      <c r="V2166" s="189"/>
      <c r="W2166" s="189"/>
      <c r="X2166" s="189"/>
      <c r="Y2166" s="189"/>
    </row>
    <row r="2167" spans="14:25" s="247" customFormat="1" x14ac:dyDescent="0.3">
      <c r="N2167" s="189"/>
      <c r="V2167" s="189"/>
      <c r="W2167" s="189"/>
      <c r="X2167" s="189"/>
      <c r="Y2167" s="189"/>
    </row>
    <row r="2168" spans="14:25" s="247" customFormat="1" x14ac:dyDescent="0.3">
      <c r="N2168" s="189"/>
      <c r="V2168" s="189"/>
      <c r="W2168" s="189"/>
      <c r="X2168" s="189"/>
      <c r="Y2168" s="189"/>
    </row>
    <row r="2169" spans="14:25" s="247" customFormat="1" x14ac:dyDescent="0.3">
      <c r="N2169" s="189"/>
      <c r="V2169" s="189"/>
      <c r="W2169" s="189"/>
      <c r="X2169" s="189"/>
      <c r="Y2169" s="189"/>
    </row>
    <row r="2170" spans="14:25" s="247" customFormat="1" x14ac:dyDescent="0.3">
      <c r="N2170" s="189"/>
      <c r="V2170" s="189"/>
      <c r="W2170" s="189"/>
      <c r="X2170" s="189"/>
      <c r="Y2170" s="189"/>
    </row>
    <row r="2171" spans="14:25" s="247" customFormat="1" x14ac:dyDescent="0.3">
      <c r="N2171" s="189"/>
      <c r="V2171" s="189"/>
      <c r="W2171" s="189"/>
      <c r="X2171" s="189"/>
      <c r="Y2171" s="189"/>
    </row>
    <row r="2172" spans="14:25" s="247" customFormat="1" x14ac:dyDescent="0.3">
      <c r="N2172" s="189"/>
      <c r="V2172" s="189"/>
      <c r="W2172" s="189"/>
      <c r="X2172" s="189"/>
      <c r="Y2172" s="189"/>
    </row>
    <row r="2173" spans="14:25" s="247" customFormat="1" x14ac:dyDescent="0.3">
      <c r="N2173" s="189"/>
      <c r="V2173" s="189"/>
      <c r="W2173" s="189"/>
      <c r="X2173" s="189"/>
      <c r="Y2173" s="189"/>
    </row>
    <row r="2174" spans="14:25" s="247" customFormat="1" x14ac:dyDescent="0.3">
      <c r="N2174" s="189"/>
      <c r="V2174" s="189"/>
      <c r="W2174" s="189"/>
      <c r="X2174" s="189"/>
      <c r="Y2174" s="189"/>
    </row>
    <row r="2175" spans="14:25" s="247" customFormat="1" x14ac:dyDescent="0.3">
      <c r="N2175" s="189"/>
      <c r="V2175" s="189"/>
      <c r="W2175" s="189"/>
      <c r="X2175" s="189"/>
      <c r="Y2175" s="189"/>
    </row>
    <row r="2176" spans="14:25" s="247" customFormat="1" x14ac:dyDescent="0.3">
      <c r="N2176" s="189"/>
      <c r="V2176" s="189"/>
      <c r="W2176" s="189"/>
      <c r="X2176" s="189"/>
      <c r="Y2176" s="189"/>
    </row>
    <row r="2177" spans="14:25" s="247" customFormat="1" x14ac:dyDescent="0.3">
      <c r="N2177" s="189"/>
      <c r="V2177" s="189"/>
      <c r="W2177" s="189"/>
      <c r="X2177" s="189"/>
      <c r="Y2177" s="189"/>
    </row>
    <row r="2178" spans="14:25" s="247" customFormat="1" x14ac:dyDescent="0.3">
      <c r="N2178" s="189"/>
      <c r="V2178" s="189"/>
      <c r="W2178" s="189"/>
      <c r="X2178" s="189"/>
      <c r="Y2178" s="189"/>
    </row>
    <row r="2179" spans="14:25" s="247" customFormat="1" x14ac:dyDescent="0.3">
      <c r="N2179" s="189"/>
      <c r="V2179" s="189"/>
      <c r="W2179" s="189"/>
      <c r="X2179" s="189"/>
      <c r="Y2179" s="189"/>
    </row>
    <row r="2180" spans="14:25" s="247" customFormat="1" x14ac:dyDescent="0.3">
      <c r="N2180" s="189"/>
      <c r="V2180" s="189"/>
      <c r="W2180" s="189"/>
      <c r="X2180" s="189"/>
      <c r="Y2180" s="189"/>
    </row>
    <row r="2181" spans="14:25" s="247" customFormat="1" x14ac:dyDescent="0.3">
      <c r="N2181" s="189"/>
      <c r="V2181" s="189"/>
      <c r="W2181" s="189"/>
      <c r="X2181" s="189"/>
      <c r="Y2181" s="189"/>
    </row>
    <row r="2182" spans="14:25" s="247" customFormat="1" x14ac:dyDescent="0.3">
      <c r="N2182" s="189"/>
      <c r="V2182" s="189"/>
      <c r="W2182" s="189"/>
      <c r="X2182" s="189"/>
      <c r="Y2182" s="189"/>
    </row>
    <row r="2183" spans="14:25" s="247" customFormat="1" x14ac:dyDescent="0.3">
      <c r="N2183" s="189"/>
      <c r="V2183" s="189"/>
      <c r="W2183" s="189"/>
      <c r="X2183" s="189"/>
      <c r="Y2183" s="189"/>
    </row>
    <row r="2184" spans="14:25" s="247" customFormat="1" x14ac:dyDescent="0.3">
      <c r="N2184" s="189"/>
      <c r="V2184" s="189"/>
      <c r="W2184" s="189"/>
      <c r="X2184" s="189"/>
      <c r="Y2184" s="189"/>
    </row>
    <row r="2185" spans="14:25" s="247" customFormat="1" x14ac:dyDescent="0.3">
      <c r="N2185" s="189"/>
      <c r="V2185" s="189"/>
      <c r="W2185" s="189"/>
      <c r="X2185" s="189"/>
      <c r="Y2185" s="189"/>
    </row>
    <row r="2186" spans="14:25" s="247" customFormat="1" x14ac:dyDescent="0.3">
      <c r="N2186" s="189"/>
      <c r="V2186" s="189"/>
      <c r="W2186" s="189"/>
      <c r="X2186" s="189"/>
      <c r="Y2186" s="189"/>
    </row>
    <row r="2187" spans="14:25" s="247" customFormat="1" x14ac:dyDescent="0.3">
      <c r="N2187" s="189"/>
      <c r="V2187" s="189"/>
      <c r="W2187" s="189"/>
      <c r="X2187" s="189"/>
      <c r="Y2187" s="189"/>
    </row>
    <row r="2188" spans="14:25" s="247" customFormat="1" x14ac:dyDescent="0.3">
      <c r="N2188" s="189"/>
      <c r="V2188" s="189"/>
      <c r="W2188" s="189"/>
      <c r="X2188" s="189"/>
      <c r="Y2188" s="189"/>
    </row>
    <row r="2189" spans="14:25" s="247" customFormat="1" x14ac:dyDescent="0.3">
      <c r="N2189" s="189"/>
      <c r="V2189" s="189"/>
      <c r="W2189" s="189"/>
      <c r="X2189" s="189"/>
      <c r="Y2189" s="189"/>
    </row>
    <row r="2190" spans="14:25" s="247" customFormat="1" x14ac:dyDescent="0.3">
      <c r="N2190" s="189"/>
      <c r="V2190" s="189"/>
      <c r="W2190" s="189"/>
      <c r="X2190" s="189"/>
      <c r="Y2190" s="189"/>
    </row>
    <row r="2191" spans="14:25" s="247" customFormat="1" x14ac:dyDescent="0.3">
      <c r="N2191" s="189"/>
      <c r="V2191" s="189"/>
      <c r="W2191" s="189"/>
      <c r="X2191" s="189"/>
      <c r="Y2191" s="189"/>
    </row>
    <row r="2192" spans="14:25" s="247" customFormat="1" x14ac:dyDescent="0.3">
      <c r="N2192" s="189"/>
      <c r="V2192" s="189"/>
      <c r="W2192" s="189"/>
      <c r="X2192" s="189"/>
      <c r="Y2192" s="189"/>
    </row>
    <row r="2193" spans="14:25" s="247" customFormat="1" x14ac:dyDescent="0.3">
      <c r="N2193" s="189"/>
      <c r="V2193" s="189"/>
      <c r="W2193" s="189"/>
      <c r="X2193" s="189"/>
      <c r="Y2193" s="189"/>
    </row>
    <row r="2194" spans="14:25" s="247" customFormat="1" x14ac:dyDescent="0.3">
      <c r="N2194" s="189"/>
      <c r="V2194" s="189"/>
      <c r="W2194" s="189"/>
      <c r="X2194" s="189"/>
      <c r="Y2194" s="189"/>
    </row>
    <row r="2195" spans="14:25" s="247" customFormat="1" x14ac:dyDescent="0.3">
      <c r="N2195" s="189"/>
      <c r="V2195" s="189"/>
      <c r="W2195" s="189"/>
      <c r="X2195" s="189"/>
      <c r="Y2195" s="189"/>
    </row>
    <row r="2196" spans="14:25" s="247" customFormat="1" x14ac:dyDescent="0.3">
      <c r="N2196" s="189"/>
      <c r="V2196" s="189"/>
      <c r="W2196" s="189"/>
      <c r="X2196" s="189"/>
      <c r="Y2196" s="189"/>
    </row>
    <row r="2197" spans="14:25" s="247" customFormat="1" x14ac:dyDescent="0.3">
      <c r="N2197" s="189"/>
      <c r="V2197" s="189"/>
      <c r="W2197" s="189"/>
      <c r="X2197" s="189"/>
      <c r="Y2197" s="189"/>
    </row>
    <row r="2198" spans="14:25" s="247" customFormat="1" x14ac:dyDescent="0.3">
      <c r="N2198" s="189"/>
      <c r="V2198" s="189"/>
      <c r="W2198" s="189"/>
      <c r="X2198" s="189"/>
      <c r="Y2198" s="189"/>
    </row>
    <row r="2199" spans="14:25" s="247" customFormat="1" x14ac:dyDescent="0.3">
      <c r="N2199" s="189"/>
      <c r="V2199" s="189"/>
      <c r="W2199" s="189"/>
      <c r="X2199" s="189"/>
      <c r="Y2199" s="189"/>
    </row>
    <row r="2200" spans="14:25" s="247" customFormat="1" x14ac:dyDescent="0.3">
      <c r="N2200" s="189"/>
      <c r="V2200" s="189"/>
      <c r="W2200" s="189"/>
      <c r="X2200" s="189"/>
      <c r="Y2200" s="189"/>
    </row>
    <row r="2201" spans="14:25" s="247" customFormat="1" x14ac:dyDescent="0.3">
      <c r="N2201" s="189"/>
      <c r="V2201" s="189"/>
      <c r="W2201" s="189"/>
      <c r="X2201" s="189"/>
      <c r="Y2201" s="189"/>
    </row>
    <row r="2202" spans="14:25" s="247" customFormat="1" x14ac:dyDescent="0.3">
      <c r="N2202" s="189"/>
      <c r="V2202" s="189"/>
      <c r="W2202" s="189"/>
      <c r="X2202" s="189"/>
      <c r="Y2202" s="189"/>
    </row>
    <row r="2203" spans="14:25" s="247" customFormat="1" x14ac:dyDescent="0.3">
      <c r="N2203" s="189"/>
      <c r="V2203" s="189"/>
      <c r="W2203" s="189"/>
      <c r="X2203" s="189"/>
      <c r="Y2203" s="189"/>
    </row>
    <row r="2204" spans="14:25" s="247" customFormat="1" x14ac:dyDescent="0.3">
      <c r="N2204" s="189"/>
      <c r="V2204" s="189"/>
      <c r="W2204" s="189"/>
      <c r="X2204" s="189"/>
      <c r="Y2204" s="189"/>
    </row>
    <row r="2205" spans="14:25" s="247" customFormat="1" x14ac:dyDescent="0.3">
      <c r="N2205" s="189"/>
      <c r="V2205" s="189"/>
      <c r="W2205" s="189"/>
      <c r="X2205" s="189"/>
      <c r="Y2205" s="189"/>
    </row>
    <row r="2206" spans="14:25" s="247" customFormat="1" x14ac:dyDescent="0.3">
      <c r="N2206" s="189"/>
      <c r="V2206" s="189"/>
      <c r="W2206" s="189"/>
      <c r="X2206" s="189"/>
      <c r="Y2206" s="189"/>
    </row>
    <row r="2207" spans="14:25" s="247" customFormat="1" x14ac:dyDescent="0.3">
      <c r="N2207" s="189"/>
      <c r="V2207" s="189"/>
      <c r="W2207" s="189"/>
      <c r="X2207" s="189"/>
      <c r="Y2207" s="189"/>
    </row>
    <row r="2208" spans="14:25" s="247" customFormat="1" x14ac:dyDescent="0.3">
      <c r="N2208" s="189"/>
      <c r="V2208" s="189"/>
      <c r="W2208" s="189"/>
      <c r="X2208" s="189"/>
      <c r="Y2208" s="189"/>
    </row>
    <row r="2209" spans="14:25" s="247" customFormat="1" x14ac:dyDescent="0.3">
      <c r="N2209" s="189"/>
      <c r="V2209" s="189"/>
      <c r="W2209" s="189"/>
      <c r="X2209" s="189"/>
      <c r="Y2209" s="189"/>
    </row>
    <row r="2210" spans="14:25" s="247" customFormat="1" x14ac:dyDescent="0.3">
      <c r="N2210" s="189"/>
      <c r="V2210" s="189"/>
      <c r="W2210" s="189"/>
      <c r="X2210" s="189"/>
      <c r="Y2210" s="189"/>
    </row>
    <row r="2211" spans="14:25" s="247" customFormat="1" x14ac:dyDescent="0.3">
      <c r="N2211" s="189"/>
      <c r="V2211" s="189"/>
      <c r="W2211" s="189"/>
      <c r="X2211" s="189"/>
      <c r="Y2211" s="189"/>
    </row>
    <row r="2212" spans="14:25" s="247" customFormat="1" x14ac:dyDescent="0.3">
      <c r="N2212" s="189"/>
      <c r="V2212" s="189"/>
      <c r="W2212" s="189"/>
      <c r="X2212" s="189"/>
      <c r="Y2212" s="189"/>
    </row>
    <row r="2213" spans="14:25" s="247" customFormat="1" x14ac:dyDescent="0.3">
      <c r="N2213" s="189"/>
      <c r="V2213" s="189"/>
      <c r="W2213" s="189"/>
      <c r="X2213" s="189"/>
      <c r="Y2213" s="189"/>
    </row>
    <row r="2214" spans="14:25" s="247" customFormat="1" x14ac:dyDescent="0.3">
      <c r="N2214" s="189"/>
      <c r="V2214" s="189"/>
      <c r="W2214" s="189"/>
      <c r="X2214" s="189"/>
      <c r="Y2214" s="189"/>
    </row>
    <row r="2215" spans="14:25" s="247" customFormat="1" x14ac:dyDescent="0.3">
      <c r="N2215" s="189"/>
      <c r="V2215" s="189"/>
      <c r="W2215" s="189"/>
      <c r="X2215" s="189"/>
      <c r="Y2215" s="189"/>
    </row>
    <row r="2216" spans="14:25" s="247" customFormat="1" x14ac:dyDescent="0.3">
      <c r="N2216" s="189"/>
      <c r="V2216" s="189"/>
      <c r="W2216" s="189"/>
      <c r="X2216" s="189"/>
      <c r="Y2216" s="189"/>
    </row>
    <row r="2217" spans="14:25" s="247" customFormat="1" x14ac:dyDescent="0.3">
      <c r="N2217" s="189"/>
      <c r="V2217" s="189"/>
      <c r="W2217" s="189"/>
      <c r="X2217" s="189"/>
      <c r="Y2217" s="189"/>
    </row>
    <row r="2218" spans="14:25" s="247" customFormat="1" x14ac:dyDescent="0.3">
      <c r="N2218" s="189"/>
      <c r="V2218" s="189"/>
      <c r="W2218" s="189"/>
      <c r="X2218" s="189"/>
      <c r="Y2218" s="189"/>
    </row>
    <row r="2219" spans="14:25" s="247" customFormat="1" x14ac:dyDescent="0.3">
      <c r="N2219" s="189"/>
      <c r="V2219" s="189"/>
      <c r="W2219" s="189"/>
      <c r="X2219" s="189"/>
      <c r="Y2219" s="189"/>
    </row>
    <row r="2220" spans="14:25" s="247" customFormat="1" x14ac:dyDescent="0.3">
      <c r="N2220" s="189"/>
      <c r="V2220" s="189"/>
      <c r="W2220" s="189"/>
      <c r="X2220" s="189"/>
      <c r="Y2220" s="189"/>
    </row>
    <row r="2221" spans="14:25" s="247" customFormat="1" x14ac:dyDescent="0.3">
      <c r="N2221" s="189"/>
      <c r="V2221" s="189"/>
      <c r="W2221" s="189"/>
      <c r="X2221" s="189"/>
      <c r="Y2221" s="189"/>
    </row>
    <row r="2222" spans="14:25" s="247" customFormat="1" x14ac:dyDescent="0.3">
      <c r="N2222" s="189"/>
      <c r="V2222" s="189"/>
      <c r="W2222" s="189"/>
      <c r="X2222" s="189"/>
      <c r="Y2222" s="189"/>
    </row>
    <row r="2223" spans="14:25" s="247" customFormat="1" x14ac:dyDescent="0.3">
      <c r="N2223" s="189"/>
      <c r="V2223" s="189"/>
      <c r="W2223" s="189"/>
      <c r="X2223" s="189"/>
      <c r="Y2223" s="189"/>
    </row>
    <row r="2224" spans="14:25" s="247" customFormat="1" x14ac:dyDescent="0.3">
      <c r="N2224" s="189"/>
      <c r="V2224" s="189"/>
      <c r="W2224" s="189"/>
      <c r="X2224" s="189"/>
      <c r="Y2224" s="189"/>
    </row>
    <row r="2225" spans="14:25" s="247" customFormat="1" x14ac:dyDescent="0.3">
      <c r="N2225" s="189"/>
      <c r="V2225" s="189"/>
      <c r="W2225" s="189"/>
      <c r="X2225" s="189"/>
      <c r="Y2225" s="189"/>
    </row>
    <row r="2226" spans="14:25" s="247" customFormat="1" x14ac:dyDescent="0.3">
      <c r="N2226" s="189"/>
      <c r="V2226" s="189"/>
      <c r="W2226" s="189"/>
      <c r="X2226" s="189"/>
      <c r="Y2226" s="189"/>
    </row>
    <row r="2227" spans="14:25" s="247" customFormat="1" x14ac:dyDescent="0.3">
      <c r="N2227" s="189"/>
      <c r="V2227" s="189"/>
      <c r="W2227" s="189"/>
      <c r="X2227" s="189"/>
      <c r="Y2227" s="189"/>
    </row>
    <row r="2228" spans="14:25" s="247" customFormat="1" x14ac:dyDescent="0.3">
      <c r="N2228" s="189"/>
      <c r="V2228" s="189"/>
      <c r="W2228" s="189"/>
      <c r="X2228" s="189"/>
      <c r="Y2228" s="189"/>
    </row>
    <row r="2229" spans="14:25" s="247" customFormat="1" x14ac:dyDescent="0.3">
      <c r="N2229" s="189"/>
      <c r="V2229" s="189"/>
      <c r="W2229" s="189"/>
      <c r="X2229" s="189"/>
      <c r="Y2229" s="189"/>
    </row>
    <row r="2230" spans="14:25" s="247" customFormat="1" x14ac:dyDescent="0.3">
      <c r="N2230" s="189"/>
      <c r="V2230" s="189"/>
      <c r="W2230" s="189"/>
      <c r="X2230" s="189"/>
      <c r="Y2230" s="189"/>
    </row>
    <row r="2231" spans="14:25" s="247" customFormat="1" x14ac:dyDescent="0.3">
      <c r="N2231" s="189"/>
      <c r="V2231" s="189"/>
      <c r="W2231" s="189"/>
      <c r="X2231" s="189"/>
      <c r="Y2231" s="189"/>
    </row>
    <row r="2232" spans="14:25" s="247" customFormat="1" x14ac:dyDescent="0.3">
      <c r="N2232" s="189"/>
      <c r="V2232" s="189"/>
      <c r="W2232" s="189"/>
      <c r="X2232" s="189"/>
      <c r="Y2232" s="189"/>
    </row>
    <row r="2233" spans="14:25" s="247" customFormat="1" x14ac:dyDescent="0.3">
      <c r="N2233" s="189"/>
      <c r="V2233" s="189"/>
      <c r="W2233" s="189"/>
      <c r="X2233" s="189"/>
      <c r="Y2233" s="189"/>
    </row>
    <row r="2234" spans="14:25" s="247" customFormat="1" x14ac:dyDescent="0.3">
      <c r="N2234" s="189"/>
      <c r="V2234" s="189"/>
      <c r="W2234" s="189"/>
      <c r="X2234" s="189"/>
      <c r="Y2234" s="189"/>
    </row>
    <row r="2235" spans="14:25" s="247" customFormat="1" x14ac:dyDescent="0.3">
      <c r="N2235" s="189"/>
      <c r="V2235" s="189"/>
      <c r="W2235" s="189"/>
      <c r="X2235" s="189"/>
      <c r="Y2235" s="189"/>
    </row>
    <row r="2236" spans="14:25" s="247" customFormat="1" x14ac:dyDescent="0.3">
      <c r="N2236" s="189"/>
      <c r="V2236" s="189"/>
      <c r="W2236" s="189"/>
      <c r="X2236" s="189"/>
      <c r="Y2236" s="189"/>
    </row>
    <row r="2237" spans="14:25" s="247" customFormat="1" x14ac:dyDescent="0.3">
      <c r="N2237" s="189"/>
      <c r="V2237" s="189"/>
      <c r="W2237" s="189"/>
      <c r="X2237" s="189"/>
      <c r="Y2237" s="189"/>
    </row>
    <row r="2238" spans="14:25" s="247" customFormat="1" x14ac:dyDescent="0.3">
      <c r="N2238" s="189"/>
      <c r="V2238" s="189"/>
      <c r="W2238" s="189"/>
      <c r="X2238" s="189"/>
      <c r="Y2238" s="189"/>
    </row>
    <row r="2239" spans="14:25" s="247" customFormat="1" x14ac:dyDescent="0.3">
      <c r="N2239" s="189"/>
      <c r="V2239" s="189"/>
      <c r="W2239" s="189"/>
      <c r="X2239" s="189"/>
      <c r="Y2239" s="189"/>
    </row>
    <row r="2240" spans="14:25" s="247" customFormat="1" x14ac:dyDescent="0.3">
      <c r="N2240" s="189"/>
      <c r="V2240" s="189"/>
      <c r="W2240" s="189"/>
      <c r="X2240" s="189"/>
      <c r="Y2240" s="189"/>
    </row>
    <row r="2241" spans="14:25" s="247" customFormat="1" x14ac:dyDescent="0.3">
      <c r="N2241" s="189"/>
      <c r="V2241" s="189"/>
      <c r="W2241" s="189"/>
      <c r="X2241" s="189"/>
      <c r="Y2241" s="189"/>
    </row>
    <row r="2242" spans="14:25" s="247" customFormat="1" x14ac:dyDescent="0.3">
      <c r="N2242" s="189"/>
      <c r="V2242" s="189"/>
      <c r="W2242" s="189"/>
      <c r="X2242" s="189"/>
      <c r="Y2242" s="189"/>
    </row>
    <row r="2243" spans="14:25" s="247" customFormat="1" x14ac:dyDescent="0.3">
      <c r="N2243" s="189"/>
      <c r="V2243" s="189"/>
      <c r="W2243" s="189"/>
      <c r="X2243" s="189"/>
      <c r="Y2243" s="189"/>
    </row>
    <row r="2244" spans="14:25" s="247" customFormat="1" x14ac:dyDescent="0.3">
      <c r="N2244" s="189"/>
      <c r="V2244" s="189"/>
      <c r="W2244" s="189"/>
      <c r="X2244" s="189"/>
      <c r="Y2244" s="189"/>
    </row>
    <row r="2245" spans="14:25" s="247" customFormat="1" x14ac:dyDescent="0.3">
      <c r="N2245" s="189"/>
      <c r="V2245" s="189"/>
      <c r="W2245" s="189"/>
      <c r="X2245" s="189"/>
      <c r="Y2245" s="189"/>
    </row>
    <row r="2246" spans="14:25" s="247" customFormat="1" x14ac:dyDescent="0.3">
      <c r="N2246" s="189"/>
      <c r="V2246" s="189"/>
      <c r="W2246" s="189"/>
      <c r="X2246" s="189"/>
      <c r="Y2246" s="189"/>
    </row>
    <row r="2247" spans="14:25" s="247" customFormat="1" x14ac:dyDescent="0.3">
      <c r="N2247" s="189"/>
      <c r="V2247" s="189"/>
      <c r="W2247" s="189"/>
      <c r="X2247" s="189"/>
      <c r="Y2247" s="189"/>
    </row>
    <row r="2248" spans="14:25" s="247" customFormat="1" x14ac:dyDescent="0.3">
      <c r="N2248" s="189"/>
      <c r="V2248" s="189"/>
      <c r="W2248" s="189"/>
      <c r="X2248" s="189"/>
      <c r="Y2248" s="189"/>
    </row>
    <row r="2249" spans="14:25" s="247" customFormat="1" x14ac:dyDescent="0.3">
      <c r="N2249" s="189"/>
      <c r="V2249" s="189"/>
      <c r="W2249" s="189"/>
      <c r="X2249" s="189"/>
      <c r="Y2249" s="189"/>
    </row>
    <row r="2250" spans="14:25" s="247" customFormat="1" x14ac:dyDescent="0.3">
      <c r="N2250" s="189"/>
      <c r="V2250" s="189"/>
      <c r="W2250" s="189"/>
      <c r="X2250" s="189"/>
      <c r="Y2250" s="189"/>
    </row>
    <row r="2251" spans="14:25" s="247" customFormat="1" x14ac:dyDescent="0.3">
      <c r="N2251" s="189"/>
      <c r="V2251" s="189"/>
      <c r="W2251" s="189"/>
      <c r="X2251" s="189"/>
      <c r="Y2251" s="189"/>
    </row>
    <row r="2252" spans="14:25" s="247" customFormat="1" x14ac:dyDescent="0.3">
      <c r="N2252" s="189"/>
      <c r="V2252" s="189"/>
      <c r="W2252" s="189"/>
      <c r="X2252" s="189"/>
      <c r="Y2252" s="189"/>
    </row>
    <row r="2253" spans="14:25" s="247" customFormat="1" x14ac:dyDescent="0.3">
      <c r="N2253" s="189"/>
      <c r="V2253" s="189"/>
      <c r="W2253" s="189"/>
      <c r="X2253" s="189"/>
      <c r="Y2253" s="189"/>
    </row>
    <row r="2254" spans="14:25" s="247" customFormat="1" x14ac:dyDescent="0.3">
      <c r="N2254" s="189"/>
      <c r="V2254" s="189"/>
      <c r="W2254" s="189"/>
      <c r="X2254" s="189"/>
      <c r="Y2254" s="189"/>
    </row>
    <row r="2255" spans="14:25" s="247" customFormat="1" x14ac:dyDescent="0.3">
      <c r="N2255" s="189"/>
      <c r="V2255" s="189"/>
      <c r="W2255" s="189"/>
      <c r="X2255" s="189"/>
      <c r="Y2255" s="189"/>
    </row>
    <row r="2256" spans="14:25" s="247" customFormat="1" x14ac:dyDescent="0.3">
      <c r="N2256" s="189"/>
      <c r="V2256" s="189"/>
      <c r="W2256" s="189"/>
      <c r="X2256" s="189"/>
      <c r="Y2256" s="189"/>
    </row>
    <row r="2257" spans="14:25" s="247" customFormat="1" x14ac:dyDescent="0.3">
      <c r="N2257" s="189"/>
      <c r="V2257" s="189"/>
      <c r="W2257" s="189"/>
      <c r="X2257" s="189"/>
      <c r="Y2257" s="189"/>
    </row>
    <row r="2258" spans="14:25" s="247" customFormat="1" x14ac:dyDescent="0.3">
      <c r="N2258" s="189"/>
      <c r="V2258" s="189"/>
      <c r="W2258" s="189"/>
      <c r="X2258" s="189"/>
      <c r="Y2258" s="189"/>
    </row>
    <row r="2259" spans="14:25" s="247" customFormat="1" x14ac:dyDescent="0.3">
      <c r="N2259" s="189"/>
      <c r="V2259" s="189"/>
      <c r="W2259" s="189"/>
      <c r="X2259" s="189"/>
      <c r="Y2259" s="189"/>
    </row>
    <row r="2260" spans="14:25" s="247" customFormat="1" x14ac:dyDescent="0.3">
      <c r="N2260" s="189"/>
      <c r="V2260" s="189"/>
      <c r="W2260" s="189"/>
      <c r="X2260" s="189"/>
      <c r="Y2260" s="189"/>
    </row>
    <row r="2261" spans="14:25" s="247" customFormat="1" x14ac:dyDescent="0.3">
      <c r="N2261" s="189"/>
      <c r="V2261" s="189"/>
      <c r="W2261" s="189"/>
      <c r="X2261" s="189"/>
      <c r="Y2261" s="189"/>
    </row>
    <row r="2262" spans="14:25" s="247" customFormat="1" x14ac:dyDescent="0.3">
      <c r="N2262" s="189"/>
      <c r="V2262" s="189"/>
      <c r="W2262" s="189"/>
      <c r="X2262" s="189"/>
      <c r="Y2262" s="189"/>
    </row>
    <row r="2263" spans="14:25" s="247" customFormat="1" x14ac:dyDescent="0.3">
      <c r="N2263" s="189"/>
      <c r="V2263" s="189"/>
      <c r="W2263" s="189"/>
      <c r="X2263" s="189"/>
      <c r="Y2263" s="189"/>
    </row>
    <row r="2264" spans="14:25" s="247" customFormat="1" x14ac:dyDescent="0.3">
      <c r="N2264" s="189"/>
      <c r="V2264" s="189"/>
      <c r="W2264" s="189"/>
      <c r="X2264" s="189"/>
      <c r="Y2264" s="189"/>
    </row>
    <row r="2265" spans="14:25" s="247" customFormat="1" x14ac:dyDescent="0.3">
      <c r="N2265" s="189"/>
      <c r="V2265" s="189"/>
      <c r="W2265" s="189"/>
      <c r="X2265" s="189"/>
      <c r="Y2265" s="189"/>
    </row>
    <row r="2266" spans="14:25" s="247" customFormat="1" x14ac:dyDescent="0.3">
      <c r="N2266" s="189"/>
      <c r="V2266" s="189"/>
      <c r="W2266" s="189"/>
      <c r="X2266" s="189"/>
      <c r="Y2266" s="189"/>
    </row>
    <row r="2267" spans="14:25" s="247" customFormat="1" x14ac:dyDescent="0.3">
      <c r="N2267" s="189"/>
      <c r="V2267" s="189"/>
      <c r="W2267" s="189"/>
      <c r="X2267" s="189"/>
      <c r="Y2267" s="189"/>
    </row>
    <row r="2268" spans="14:25" s="247" customFormat="1" x14ac:dyDescent="0.3">
      <c r="N2268" s="189"/>
      <c r="V2268" s="189"/>
      <c r="W2268" s="189"/>
      <c r="X2268" s="189"/>
      <c r="Y2268" s="189"/>
    </row>
    <row r="2269" spans="14:25" s="247" customFormat="1" x14ac:dyDescent="0.3">
      <c r="N2269" s="189"/>
      <c r="V2269" s="189"/>
      <c r="W2269" s="189"/>
      <c r="X2269" s="189"/>
      <c r="Y2269" s="189"/>
    </row>
    <row r="2270" spans="14:25" s="247" customFormat="1" x14ac:dyDescent="0.3">
      <c r="N2270" s="189"/>
      <c r="V2270" s="189"/>
      <c r="W2270" s="189"/>
      <c r="X2270" s="189"/>
      <c r="Y2270" s="189"/>
    </row>
    <row r="2271" spans="14:25" s="247" customFormat="1" x14ac:dyDescent="0.3">
      <c r="N2271" s="189"/>
      <c r="V2271" s="189"/>
      <c r="W2271" s="189"/>
      <c r="X2271" s="189"/>
      <c r="Y2271" s="189"/>
    </row>
    <row r="2272" spans="14:25" s="247" customFormat="1" x14ac:dyDescent="0.3">
      <c r="N2272" s="189"/>
      <c r="V2272" s="189"/>
      <c r="W2272" s="189"/>
      <c r="X2272" s="189"/>
      <c r="Y2272" s="189"/>
    </row>
    <row r="2273" spans="14:25" s="247" customFormat="1" x14ac:dyDescent="0.3">
      <c r="N2273" s="189"/>
      <c r="V2273" s="189"/>
      <c r="W2273" s="189"/>
      <c r="X2273" s="189"/>
      <c r="Y2273" s="189"/>
    </row>
    <row r="2274" spans="14:25" s="247" customFormat="1" x14ac:dyDescent="0.3">
      <c r="N2274" s="189"/>
      <c r="V2274" s="189"/>
      <c r="W2274" s="189"/>
      <c r="X2274" s="189"/>
      <c r="Y2274" s="189"/>
    </row>
    <row r="2275" spans="14:25" s="247" customFormat="1" x14ac:dyDescent="0.3">
      <c r="N2275" s="189"/>
      <c r="V2275" s="189"/>
      <c r="W2275" s="189"/>
      <c r="X2275" s="189"/>
      <c r="Y2275" s="189"/>
    </row>
    <row r="2276" spans="14:25" s="247" customFormat="1" x14ac:dyDescent="0.3">
      <c r="N2276" s="189"/>
      <c r="V2276" s="189"/>
      <c r="W2276" s="189"/>
      <c r="X2276" s="189"/>
      <c r="Y2276" s="189"/>
    </row>
    <row r="2277" spans="14:25" s="247" customFormat="1" x14ac:dyDescent="0.3">
      <c r="N2277" s="189"/>
      <c r="V2277" s="189"/>
      <c r="W2277" s="189"/>
      <c r="X2277" s="189"/>
      <c r="Y2277" s="189"/>
    </row>
    <row r="2278" spans="14:25" s="247" customFormat="1" x14ac:dyDescent="0.3">
      <c r="N2278" s="189"/>
      <c r="V2278" s="189"/>
      <c r="W2278" s="189"/>
      <c r="X2278" s="189"/>
      <c r="Y2278" s="189"/>
    </row>
    <row r="2279" spans="14:25" s="247" customFormat="1" ht="19.2" customHeight="1" x14ac:dyDescent="0.3">
      <c r="N2279" s="189"/>
      <c r="V2279" s="189"/>
      <c r="W2279" s="189"/>
      <c r="X2279" s="189"/>
      <c r="Y2279" s="189"/>
    </row>
    <row r="2280" spans="14:25" s="247" customFormat="1" x14ac:dyDescent="0.3">
      <c r="N2280" s="189"/>
      <c r="V2280" s="189"/>
      <c r="W2280" s="189"/>
      <c r="X2280" s="189"/>
      <c r="Y2280" s="189"/>
    </row>
    <row r="2281" spans="14:25" s="247" customFormat="1" x14ac:dyDescent="0.3">
      <c r="N2281" s="189"/>
      <c r="V2281" s="189"/>
      <c r="W2281" s="189"/>
      <c r="X2281" s="189"/>
      <c r="Y2281" s="189"/>
    </row>
    <row r="2282" spans="14:25" s="247" customFormat="1" x14ac:dyDescent="0.3">
      <c r="N2282" s="189"/>
      <c r="V2282" s="189"/>
      <c r="W2282" s="189"/>
      <c r="X2282" s="189"/>
      <c r="Y2282" s="189"/>
    </row>
    <row r="2283" spans="14:25" s="247" customFormat="1" x14ac:dyDescent="0.3">
      <c r="N2283" s="189"/>
      <c r="V2283" s="189"/>
      <c r="W2283" s="189"/>
      <c r="X2283" s="189"/>
      <c r="Y2283" s="189"/>
    </row>
    <row r="2284" spans="14:25" s="247" customFormat="1" x14ac:dyDescent="0.3">
      <c r="N2284" s="189"/>
      <c r="V2284" s="189"/>
      <c r="W2284" s="189"/>
      <c r="X2284" s="189"/>
      <c r="Y2284" s="189"/>
    </row>
    <row r="2285" spans="14:25" s="247" customFormat="1" x14ac:dyDescent="0.3">
      <c r="N2285" s="189"/>
      <c r="V2285" s="189"/>
      <c r="W2285" s="189"/>
      <c r="X2285" s="189"/>
      <c r="Y2285" s="189"/>
    </row>
    <row r="2286" spans="14:25" s="247" customFormat="1" x14ac:dyDescent="0.3">
      <c r="N2286" s="189"/>
      <c r="V2286" s="189"/>
      <c r="W2286" s="189"/>
      <c r="X2286" s="189"/>
      <c r="Y2286" s="189"/>
    </row>
    <row r="2287" spans="14:25" s="247" customFormat="1" x14ac:dyDescent="0.3">
      <c r="N2287" s="189"/>
      <c r="V2287" s="189"/>
      <c r="W2287" s="189"/>
      <c r="X2287" s="189"/>
      <c r="Y2287" s="189"/>
    </row>
    <row r="2288" spans="14:25" s="247" customFormat="1" x14ac:dyDescent="0.3">
      <c r="N2288" s="189"/>
      <c r="V2288" s="189"/>
      <c r="W2288" s="189"/>
      <c r="X2288" s="189"/>
      <c r="Y2288" s="189"/>
    </row>
    <row r="2289" spans="14:25" s="247" customFormat="1" x14ac:dyDescent="0.3">
      <c r="N2289" s="189"/>
      <c r="V2289" s="189"/>
      <c r="W2289" s="189"/>
      <c r="X2289" s="189"/>
      <c r="Y2289" s="189"/>
    </row>
    <row r="2290" spans="14:25" s="247" customFormat="1" x14ac:dyDescent="0.3">
      <c r="N2290" s="189"/>
      <c r="V2290" s="189"/>
      <c r="W2290" s="189"/>
      <c r="X2290" s="189"/>
      <c r="Y2290" s="189"/>
    </row>
    <row r="2291" spans="14:25" s="247" customFormat="1" x14ac:dyDescent="0.3">
      <c r="N2291" s="189"/>
      <c r="V2291" s="189"/>
      <c r="W2291" s="189"/>
      <c r="X2291" s="189"/>
      <c r="Y2291" s="189"/>
    </row>
    <row r="2292" spans="14:25" s="247" customFormat="1" x14ac:dyDescent="0.3">
      <c r="N2292" s="189"/>
      <c r="V2292" s="189"/>
      <c r="W2292" s="189"/>
      <c r="X2292" s="189"/>
      <c r="Y2292" s="189"/>
    </row>
    <row r="2293" spans="14:25" s="247" customFormat="1" x14ac:dyDescent="0.3">
      <c r="N2293" s="189"/>
      <c r="V2293" s="189"/>
      <c r="W2293" s="189"/>
      <c r="X2293" s="189"/>
      <c r="Y2293" s="189"/>
    </row>
    <row r="2294" spans="14:25" s="247" customFormat="1" x14ac:dyDescent="0.3">
      <c r="N2294" s="189"/>
      <c r="V2294" s="189"/>
      <c r="W2294" s="189"/>
      <c r="X2294" s="189"/>
      <c r="Y2294" s="189"/>
    </row>
    <row r="2295" spans="14:25" s="247" customFormat="1" x14ac:dyDescent="0.3">
      <c r="N2295" s="189"/>
      <c r="V2295" s="189"/>
      <c r="W2295" s="189"/>
      <c r="X2295" s="189"/>
      <c r="Y2295" s="189"/>
    </row>
    <row r="2296" spans="14:25" s="247" customFormat="1" x14ac:dyDescent="0.3">
      <c r="N2296" s="189"/>
      <c r="V2296" s="189"/>
      <c r="W2296" s="189"/>
      <c r="X2296" s="189"/>
      <c r="Y2296" s="189"/>
    </row>
    <row r="2297" spans="14:25" s="247" customFormat="1" x14ac:dyDescent="0.3">
      <c r="N2297" s="189"/>
      <c r="V2297" s="189"/>
      <c r="W2297" s="189"/>
      <c r="X2297" s="189"/>
      <c r="Y2297" s="189"/>
    </row>
    <row r="2298" spans="14:25" s="247" customFormat="1" x14ac:dyDescent="0.3">
      <c r="N2298" s="189"/>
      <c r="V2298" s="189"/>
      <c r="W2298" s="189"/>
      <c r="X2298" s="189"/>
      <c r="Y2298" s="189"/>
    </row>
    <row r="2299" spans="14:25" s="247" customFormat="1" x14ac:dyDescent="0.3">
      <c r="N2299" s="189"/>
      <c r="V2299" s="189"/>
      <c r="W2299" s="189"/>
      <c r="X2299" s="189"/>
      <c r="Y2299" s="189"/>
    </row>
    <row r="2300" spans="14:25" s="247" customFormat="1" x14ac:dyDescent="0.3">
      <c r="N2300" s="189"/>
      <c r="V2300" s="189"/>
      <c r="W2300" s="189"/>
      <c r="X2300" s="189"/>
      <c r="Y2300" s="189"/>
    </row>
    <row r="2301" spans="14:25" s="247" customFormat="1" x14ac:dyDescent="0.3">
      <c r="N2301" s="189"/>
      <c r="V2301" s="189"/>
      <c r="W2301" s="189"/>
      <c r="X2301" s="189"/>
      <c r="Y2301" s="189"/>
    </row>
    <row r="2302" spans="14:25" s="247" customFormat="1" x14ac:dyDescent="0.3">
      <c r="N2302" s="189"/>
      <c r="V2302" s="189"/>
      <c r="W2302" s="189"/>
      <c r="X2302" s="189"/>
      <c r="Y2302" s="189"/>
    </row>
    <row r="2303" spans="14:25" s="247" customFormat="1" x14ac:dyDescent="0.3">
      <c r="N2303" s="189"/>
      <c r="V2303" s="189"/>
      <c r="W2303" s="189"/>
      <c r="X2303" s="189"/>
      <c r="Y2303" s="189"/>
    </row>
    <row r="2304" spans="14:25" s="247" customFormat="1" x14ac:dyDescent="0.3">
      <c r="N2304" s="189"/>
      <c r="V2304" s="189"/>
      <c r="W2304" s="189"/>
      <c r="X2304" s="189"/>
      <c r="Y2304" s="189"/>
    </row>
    <row r="2305" spans="14:25" s="247" customFormat="1" x14ac:dyDescent="0.3">
      <c r="N2305" s="189"/>
      <c r="V2305" s="189"/>
      <c r="W2305" s="189"/>
      <c r="X2305" s="189"/>
      <c r="Y2305" s="189"/>
    </row>
    <row r="2306" spans="14:25" s="247" customFormat="1" x14ac:dyDescent="0.3">
      <c r="N2306" s="189"/>
      <c r="V2306" s="189"/>
      <c r="W2306" s="189"/>
      <c r="X2306" s="189"/>
      <c r="Y2306" s="189"/>
    </row>
    <row r="2307" spans="14:25" s="247" customFormat="1" x14ac:dyDescent="0.3">
      <c r="N2307" s="189"/>
      <c r="V2307" s="189"/>
      <c r="W2307" s="189"/>
      <c r="X2307" s="189"/>
      <c r="Y2307" s="189"/>
    </row>
    <row r="2308" spans="14:25" s="247" customFormat="1" x14ac:dyDescent="0.3">
      <c r="N2308" s="189"/>
      <c r="V2308" s="189"/>
      <c r="W2308" s="189"/>
      <c r="X2308" s="189"/>
      <c r="Y2308" s="189"/>
    </row>
    <row r="2309" spans="14:25" s="247" customFormat="1" x14ac:dyDescent="0.3">
      <c r="N2309" s="189"/>
      <c r="V2309" s="189"/>
      <c r="W2309" s="189"/>
      <c r="X2309" s="189"/>
      <c r="Y2309" s="189"/>
    </row>
    <row r="2310" spans="14:25" s="247" customFormat="1" x14ac:dyDescent="0.3">
      <c r="N2310" s="189"/>
      <c r="V2310" s="189"/>
      <c r="W2310" s="189"/>
      <c r="X2310" s="189"/>
      <c r="Y2310" s="189"/>
    </row>
    <row r="2311" spans="14:25" s="247" customFormat="1" x14ac:dyDescent="0.3">
      <c r="N2311" s="189"/>
      <c r="V2311" s="189"/>
      <c r="W2311" s="189"/>
      <c r="X2311" s="189"/>
      <c r="Y2311" s="189"/>
    </row>
    <row r="2312" spans="14:25" s="247" customFormat="1" x14ac:dyDescent="0.3">
      <c r="N2312" s="189"/>
      <c r="V2312" s="189"/>
      <c r="W2312" s="189"/>
      <c r="X2312" s="189"/>
      <c r="Y2312" s="189"/>
    </row>
    <row r="2313" spans="14:25" s="247" customFormat="1" x14ac:dyDescent="0.3">
      <c r="N2313" s="189"/>
      <c r="V2313" s="189"/>
      <c r="W2313" s="189"/>
      <c r="X2313" s="189"/>
      <c r="Y2313" s="189"/>
    </row>
    <row r="2314" spans="14:25" s="247" customFormat="1" x14ac:dyDescent="0.3">
      <c r="N2314" s="189"/>
      <c r="V2314" s="189"/>
      <c r="W2314" s="189"/>
      <c r="X2314" s="189"/>
      <c r="Y2314" s="189"/>
    </row>
    <row r="2315" spans="14:25" s="247" customFormat="1" x14ac:dyDescent="0.3">
      <c r="N2315" s="189"/>
      <c r="V2315" s="189"/>
      <c r="W2315" s="189"/>
      <c r="X2315" s="189"/>
      <c r="Y2315" s="189"/>
    </row>
    <row r="2316" spans="14:25" s="247" customFormat="1" x14ac:dyDescent="0.3">
      <c r="N2316" s="189"/>
      <c r="V2316" s="189"/>
      <c r="W2316" s="189"/>
      <c r="X2316" s="189"/>
      <c r="Y2316" s="189"/>
    </row>
    <row r="2317" spans="14:25" s="247" customFormat="1" x14ac:dyDescent="0.3">
      <c r="N2317" s="189"/>
      <c r="V2317" s="189"/>
      <c r="W2317" s="189"/>
      <c r="X2317" s="189"/>
      <c r="Y2317" s="189"/>
    </row>
    <row r="2318" spans="14:25" s="247" customFormat="1" x14ac:dyDescent="0.3">
      <c r="N2318" s="189"/>
      <c r="V2318" s="189"/>
      <c r="W2318" s="189"/>
      <c r="X2318" s="189"/>
      <c r="Y2318" s="189"/>
    </row>
    <row r="2319" spans="14:25" s="247" customFormat="1" x14ac:dyDescent="0.3">
      <c r="N2319" s="189"/>
      <c r="V2319" s="189"/>
      <c r="W2319" s="189"/>
      <c r="X2319" s="189"/>
      <c r="Y2319" s="189"/>
    </row>
    <row r="2320" spans="14:25" s="247" customFormat="1" x14ac:dyDescent="0.3">
      <c r="N2320" s="189"/>
      <c r="V2320" s="189"/>
      <c r="W2320" s="189"/>
      <c r="X2320" s="189"/>
      <c r="Y2320" s="189"/>
    </row>
    <row r="2321" spans="14:25" s="247" customFormat="1" x14ac:dyDescent="0.3">
      <c r="N2321" s="189"/>
      <c r="V2321" s="189"/>
      <c r="W2321" s="189"/>
      <c r="X2321" s="189"/>
      <c r="Y2321" s="189"/>
    </row>
    <row r="2322" spans="14:25" s="247" customFormat="1" x14ac:dyDescent="0.3">
      <c r="N2322" s="189"/>
      <c r="V2322" s="189"/>
      <c r="W2322" s="189"/>
      <c r="X2322" s="189"/>
      <c r="Y2322" s="189"/>
    </row>
    <row r="2323" spans="14:25" s="247" customFormat="1" x14ac:dyDescent="0.3">
      <c r="N2323" s="189"/>
      <c r="V2323" s="189"/>
      <c r="W2323" s="189"/>
      <c r="X2323" s="189"/>
      <c r="Y2323" s="189"/>
    </row>
    <row r="2324" spans="14:25" s="247" customFormat="1" x14ac:dyDescent="0.3">
      <c r="N2324" s="189"/>
      <c r="V2324" s="189"/>
      <c r="W2324" s="189"/>
      <c r="X2324" s="189"/>
      <c r="Y2324" s="189"/>
    </row>
    <row r="2325" spans="14:25" s="247" customFormat="1" x14ac:dyDescent="0.3">
      <c r="N2325" s="189"/>
      <c r="V2325" s="189"/>
      <c r="W2325" s="189"/>
      <c r="X2325" s="189"/>
      <c r="Y2325" s="189"/>
    </row>
    <row r="2326" spans="14:25" s="247" customFormat="1" x14ac:dyDescent="0.3">
      <c r="N2326" s="189"/>
      <c r="V2326" s="189"/>
      <c r="W2326" s="189"/>
      <c r="X2326" s="189"/>
      <c r="Y2326" s="189"/>
    </row>
    <row r="2327" spans="14:25" s="247" customFormat="1" x14ac:dyDescent="0.3">
      <c r="N2327" s="189"/>
      <c r="V2327" s="189"/>
      <c r="W2327" s="189"/>
      <c r="X2327" s="189"/>
      <c r="Y2327" s="189"/>
    </row>
    <row r="2328" spans="14:25" s="247" customFormat="1" x14ac:dyDescent="0.3">
      <c r="N2328" s="189"/>
      <c r="V2328" s="189"/>
      <c r="W2328" s="189"/>
      <c r="X2328" s="189"/>
      <c r="Y2328" s="189"/>
    </row>
    <row r="2329" spans="14:25" s="247" customFormat="1" x14ac:dyDescent="0.3">
      <c r="N2329" s="189"/>
      <c r="V2329" s="189"/>
      <c r="W2329" s="189"/>
      <c r="X2329" s="189"/>
      <c r="Y2329" s="189"/>
    </row>
    <row r="2330" spans="14:25" s="247" customFormat="1" x14ac:dyDescent="0.3">
      <c r="N2330" s="189"/>
      <c r="V2330" s="189"/>
      <c r="W2330" s="189"/>
      <c r="X2330" s="189"/>
      <c r="Y2330" s="189"/>
    </row>
    <row r="2331" spans="14:25" s="247" customFormat="1" x14ac:dyDescent="0.3">
      <c r="N2331" s="189"/>
      <c r="V2331" s="189"/>
      <c r="W2331" s="189"/>
      <c r="X2331" s="189"/>
      <c r="Y2331" s="189"/>
    </row>
    <row r="2332" spans="14:25" s="247" customFormat="1" x14ac:dyDescent="0.3">
      <c r="N2332" s="189"/>
      <c r="V2332" s="189"/>
      <c r="W2332" s="189"/>
      <c r="X2332" s="189"/>
      <c r="Y2332" s="189"/>
    </row>
    <row r="2333" spans="14:25" s="247" customFormat="1" x14ac:dyDescent="0.3">
      <c r="N2333" s="189"/>
      <c r="V2333" s="189"/>
      <c r="W2333" s="189"/>
      <c r="X2333" s="189"/>
      <c r="Y2333" s="189"/>
    </row>
    <row r="2334" spans="14:25" s="247" customFormat="1" x14ac:dyDescent="0.3">
      <c r="N2334" s="189"/>
      <c r="V2334" s="189"/>
      <c r="W2334" s="189"/>
      <c r="X2334" s="189"/>
      <c r="Y2334" s="189"/>
    </row>
    <row r="2335" spans="14:25" s="247" customFormat="1" x14ac:dyDescent="0.3">
      <c r="N2335" s="189"/>
      <c r="V2335" s="189"/>
      <c r="W2335" s="189"/>
      <c r="X2335" s="189"/>
      <c r="Y2335" s="189"/>
    </row>
    <row r="2336" spans="14:25" s="247" customFormat="1" x14ac:dyDescent="0.3">
      <c r="N2336" s="189"/>
      <c r="V2336" s="189"/>
      <c r="W2336" s="189"/>
      <c r="X2336" s="189"/>
      <c r="Y2336" s="189"/>
    </row>
    <row r="2337" spans="14:25" s="247" customFormat="1" x14ac:dyDescent="0.3">
      <c r="N2337" s="189"/>
      <c r="V2337" s="189"/>
      <c r="W2337" s="189"/>
      <c r="X2337" s="189"/>
      <c r="Y2337" s="189"/>
    </row>
    <row r="2338" spans="14:25" s="247" customFormat="1" x14ac:dyDescent="0.3">
      <c r="N2338" s="189"/>
      <c r="V2338" s="189"/>
      <c r="W2338" s="189"/>
      <c r="X2338" s="189"/>
      <c r="Y2338" s="189"/>
    </row>
    <row r="2339" spans="14:25" s="247" customFormat="1" x14ac:dyDescent="0.3">
      <c r="N2339" s="189"/>
      <c r="V2339" s="189"/>
      <c r="W2339" s="189"/>
      <c r="X2339" s="189"/>
      <c r="Y2339" s="189"/>
    </row>
    <row r="2340" spans="14:25" s="247" customFormat="1" x14ac:dyDescent="0.3">
      <c r="N2340" s="189"/>
      <c r="V2340" s="189"/>
      <c r="W2340" s="189"/>
      <c r="X2340" s="189"/>
      <c r="Y2340" s="189"/>
    </row>
    <row r="2341" spans="14:25" s="247" customFormat="1" x14ac:dyDescent="0.3">
      <c r="N2341" s="189"/>
      <c r="V2341" s="189"/>
      <c r="W2341" s="189"/>
      <c r="X2341" s="189"/>
      <c r="Y2341" s="189"/>
    </row>
    <row r="2342" spans="14:25" s="247" customFormat="1" x14ac:dyDescent="0.3">
      <c r="N2342" s="189"/>
      <c r="V2342" s="189"/>
      <c r="W2342" s="189"/>
      <c r="X2342" s="189"/>
      <c r="Y2342" s="189"/>
    </row>
    <row r="2343" spans="14:25" s="247" customFormat="1" x14ac:dyDescent="0.3">
      <c r="N2343" s="189"/>
      <c r="V2343" s="189"/>
      <c r="W2343" s="189"/>
      <c r="X2343" s="189"/>
      <c r="Y2343" s="189"/>
    </row>
    <row r="2344" spans="14:25" s="247" customFormat="1" x14ac:dyDescent="0.3">
      <c r="N2344" s="189"/>
      <c r="V2344" s="189"/>
      <c r="W2344" s="189"/>
      <c r="X2344" s="189"/>
      <c r="Y2344" s="189"/>
    </row>
    <row r="2345" spans="14:25" s="247" customFormat="1" x14ac:dyDescent="0.3">
      <c r="N2345" s="189"/>
      <c r="V2345" s="189"/>
      <c r="W2345" s="189"/>
      <c r="X2345" s="189"/>
      <c r="Y2345" s="189"/>
    </row>
    <row r="2346" spans="14:25" s="247" customFormat="1" x14ac:dyDescent="0.3">
      <c r="N2346" s="189"/>
      <c r="V2346" s="189"/>
      <c r="W2346" s="189"/>
      <c r="X2346" s="189"/>
      <c r="Y2346" s="189"/>
    </row>
    <row r="2347" spans="14:25" s="247" customFormat="1" x14ac:dyDescent="0.3">
      <c r="N2347" s="189"/>
      <c r="V2347" s="189"/>
      <c r="W2347" s="189"/>
      <c r="X2347" s="189"/>
      <c r="Y2347" s="189"/>
    </row>
    <row r="2348" spans="14:25" s="247" customFormat="1" x14ac:dyDescent="0.3">
      <c r="N2348" s="189"/>
      <c r="V2348" s="189"/>
      <c r="W2348" s="189"/>
      <c r="X2348" s="189"/>
      <c r="Y2348" s="189"/>
    </row>
    <row r="2349" spans="14:25" s="247" customFormat="1" x14ac:dyDescent="0.3">
      <c r="N2349" s="189"/>
      <c r="V2349" s="189"/>
      <c r="W2349" s="189"/>
      <c r="X2349" s="189"/>
      <c r="Y2349" s="189"/>
    </row>
    <row r="2350" spans="14:25" s="247" customFormat="1" x14ac:dyDescent="0.3">
      <c r="N2350" s="189"/>
      <c r="V2350" s="189"/>
      <c r="W2350" s="189"/>
      <c r="X2350" s="189"/>
      <c r="Y2350" s="189"/>
    </row>
    <row r="2351" spans="14:25" s="247" customFormat="1" x14ac:dyDescent="0.3">
      <c r="N2351" s="189"/>
      <c r="V2351" s="189"/>
      <c r="W2351" s="189"/>
      <c r="X2351" s="189"/>
      <c r="Y2351" s="189"/>
    </row>
    <row r="2352" spans="14:25" s="247" customFormat="1" x14ac:dyDescent="0.3">
      <c r="N2352" s="189"/>
      <c r="V2352" s="189"/>
      <c r="W2352" s="189"/>
      <c r="X2352" s="189"/>
      <c r="Y2352" s="189"/>
    </row>
    <row r="2353" spans="14:25" s="247" customFormat="1" x14ac:dyDescent="0.3">
      <c r="N2353" s="189"/>
      <c r="V2353" s="189"/>
      <c r="W2353" s="189"/>
      <c r="X2353" s="189"/>
      <c r="Y2353" s="189"/>
    </row>
    <row r="2354" spans="14:25" s="247" customFormat="1" x14ac:dyDescent="0.3">
      <c r="N2354" s="189"/>
      <c r="V2354" s="189"/>
      <c r="W2354" s="189"/>
      <c r="X2354" s="189"/>
      <c r="Y2354" s="189"/>
    </row>
    <row r="2355" spans="14:25" s="247" customFormat="1" x14ac:dyDescent="0.3">
      <c r="N2355" s="189"/>
      <c r="V2355" s="189"/>
      <c r="W2355" s="189"/>
      <c r="X2355" s="189"/>
      <c r="Y2355" s="189"/>
    </row>
    <row r="2356" spans="14:25" s="247" customFormat="1" x14ac:dyDescent="0.3">
      <c r="N2356" s="189"/>
      <c r="V2356" s="189"/>
      <c r="W2356" s="189"/>
      <c r="X2356" s="189"/>
      <c r="Y2356" s="189"/>
    </row>
    <row r="2357" spans="14:25" s="247" customFormat="1" x14ac:dyDescent="0.3">
      <c r="N2357" s="189"/>
      <c r="V2357" s="189"/>
      <c r="W2357" s="189"/>
      <c r="X2357" s="189"/>
      <c r="Y2357" s="189"/>
    </row>
    <row r="2358" spans="14:25" s="247" customFormat="1" x14ac:dyDescent="0.3">
      <c r="N2358" s="189"/>
      <c r="V2358" s="189"/>
      <c r="W2358" s="189"/>
      <c r="X2358" s="189"/>
      <c r="Y2358" s="189"/>
    </row>
    <row r="2359" spans="14:25" s="247" customFormat="1" x14ac:dyDescent="0.3">
      <c r="N2359" s="189"/>
      <c r="V2359" s="189"/>
      <c r="W2359" s="189"/>
      <c r="X2359" s="189"/>
      <c r="Y2359" s="189"/>
    </row>
    <row r="2360" spans="14:25" s="247" customFormat="1" x14ac:dyDescent="0.3">
      <c r="N2360" s="189"/>
      <c r="V2360" s="189"/>
      <c r="W2360" s="189"/>
      <c r="X2360" s="189"/>
      <c r="Y2360" s="189"/>
    </row>
    <row r="2361" spans="14:25" s="247" customFormat="1" x14ac:dyDescent="0.3">
      <c r="N2361" s="189"/>
      <c r="V2361" s="189"/>
      <c r="W2361" s="189"/>
      <c r="X2361" s="189"/>
      <c r="Y2361" s="189"/>
    </row>
    <row r="2362" spans="14:25" s="247" customFormat="1" x14ac:dyDescent="0.3">
      <c r="N2362" s="189"/>
      <c r="V2362" s="189"/>
      <c r="W2362" s="189"/>
      <c r="X2362" s="189"/>
      <c r="Y2362" s="189"/>
    </row>
    <row r="2363" spans="14:25" s="247" customFormat="1" x14ac:dyDescent="0.3">
      <c r="N2363" s="189"/>
      <c r="V2363" s="189"/>
      <c r="W2363" s="189"/>
      <c r="X2363" s="189"/>
      <c r="Y2363" s="189"/>
    </row>
    <row r="2364" spans="14:25" s="247" customFormat="1" x14ac:dyDescent="0.3">
      <c r="N2364" s="189"/>
      <c r="V2364" s="189"/>
      <c r="W2364" s="189"/>
      <c r="X2364" s="189"/>
      <c r="Y2364" s="189"/>
    </row>
    <row r="2365" spans="14:25" s="247" customFormat="1" x14ac:dyDescent="0.3">
      <c r="N2365" s="189"/>
      <c r="V2365" s="189"/>
      <c r="W2365" s="189"/>
      <c r="X2365" s="189"/>
      <c r="Y2365" s="189"/>
    </row>
    <row r="2366" spans="14:25" s="247" customFormat="1" x14ac:dyDescent="0.3">
      <c r="N2366" s="189"/>
      <c r="V2366" s="189"/>
      <c r="W2366" s="189"/>
      <c r="X2366" s="189"/>
      <c r="Y2366" s="189"/>
    </row>
    <row r="2367" spans="14:25" s="247" customFormat="1" x14ac:dyDescent="0.3">
      <c r="N2367" s="189"/>
      <c r="V2367" s="189"/>
      <c r="W2367" s="189"/>
      <c r="X2367" s="189"/>
      <c r="Y2367" s="189"/>
    </row>
    <row r="2368" spans="14:25" s="247" customFormat="1" x14ac:dyDescent="0.3">
      <c r="N2368" s="189"/>
      <c r="V2368" s="189"/>
      <c r="W2368" s="189"/>
      <c r="X2368" s="189"/>
      <c r="Y2368" s="189"/>
    </row>
    <row r="2369" spans="14:25" s="247" customFormat="1" x14ac:dyDescent="0.3">
      <c r="N2369" s="189"/>
      <c r="V2369" s="189"/>
      <c r="W2369" s="189"/>
      <c r="X2369" s="189"/>
      <c r="Y2369" s="189"/>
    </row>
    <row r="2370" spans="14:25" s="247" customFormat="1" x14ac:dyDescent="0.3">
      <c r="N2370" s="189"/>
      <c r="V2370" s="189"/>
      <c r="W2370" s="189"/>
      <c r="X2370" s="189"/>
      <c r="Y2370" s="189"/>
    </row>
    <row r="2371" spans="14:25" s="247" customFormat="1" x14ac:dyDescent="0.3">
      <c r="N2371" s="189"/>
      <c r="V2371" s="189"/>
      <c r="W2371" s="189"/>
      <c r="X2371" s="189"/>
      <c r="Y2371" s="189"/>
    </row>
    <row r="2372" spans="14:25" s="247" customFormat="1" x14ac:dyDescent="0.3">
      <c r="N2372" s="189"/>
      <c r="V2372" s="189"/>
      <c r="W2372" s="189"/>
      <c r="X2372" s="189"/>
      <c r="Y2372" s="189"/>
    </row>
    <row r="2373" spans="14:25" s="247" customFormat="1" x14ac:dyDescent="0.3">
      <c r="N2373" s="189"/>
      <c r="V2373" s="189"/>
      <c r="W2373" s="189"/>
      <c r="X2373" s="189"/>
      <c r="Y2373" s="189"/>
    </row>
    <row r="2374" spans="14:25" s="247" customFormat="1" x14ac:dyDescent="0.3">
      <c r="N2374" s="189"/>
      <c r="V2374" s="189"/>
      <c r="W2374" s="189"/>
      <c r="X2374" s="189"/>
      <c r="Y2374" s="189"/>
    </row>
    <row r="2375" spans="14:25" s="247" customFormat="1" x14ac:dyDescent="0.3">
      <c r="N2375" s="189"/>
      <c r="V2375" s="189"/>
      <c r="W2375" s="189"/>
      <c r="X2375" s="189"/>
      <c r="Y2375" s="189"/>
    </row>
    <row r="2376" spans="14:25" s="247" customFormat="1" x14ac:dyDescent="0.3">
      <c r="N2376" s="189"/>
      <c r="V2376" s="189"/>
      <c r="W2376" s="189"/>
      <c r="X2376" s="189"/>
      <c r="Y2376" s="189"/>
    </row>
    <row r="2377" spans="14:25" s="247" customFormat="1" x14ac:dyDescent="0.3">
      <c r="N2377" s="189"/>
      <c r="V2377" s="189"/>
      <c r="W2377" s="189"/>
      <c r="X2377" s="189"/>
      <c r="Y2377" s="189"/>
    </row>
    <row r="2378" spans="14:25" s="247" customFormat="1" x14ac:dyDescent="0.3">
      <c r="N2378" s="189"/>
      <c r="V2378" s="189"/>
      <c r="W2378" s="189"/>
      <c r="X2378" s="189"/>
      <c r="Y2378" s="189"/>
    </row>
    <row r="2379" spans="14:25" s="247" customFormat="1" x14ac:dyDescent="0.3">
      <c r="N2379" s="189"/>
      <c r="V2379" s="189"/>
      <c r="W2379" s="189"/>
      <c r="X2379" s="189"/>
      <c r="Y2379" s="189"/>
    </row>
    <row r="2380" spans="14:25" s="247" customFormat="1" x14ac:dyDescent="0.3">
      <c r="N2380" s="189"/>
      <c r="V2380" s="189"/>
      <c r="W2380" s="189"/>
      <c r="X2380" s="189"/>
      <c r="Y2380" s="189"/>
    </row>
    <row r="2381" spans="14:25" s="247" customFormat="1" x14ac:dyDescent="0.3">
      <c r="N2381" s="189"/>
      <c r="V2381" s="189"/>
      <c r="W2381" s="189"/>
      <c r="X2381" s="189"/>
      <c r="Y2381" s="189"/>
    </row>
    <row r="2382" spans="14:25" s="247" customFormat="1" x14ac:dyDescent="0.3">
      <c r="N2382" s="189"/>
      <c r="V2382" s="189"/>
      <c r="W2382" s="189"/>
      <c r="X2382" s="189"/>
      <c r="Y2382" s="189"/>
    </row>
    <row r="2383" spans="14:25" s="247" customFormat="1" x14ac:dyDescent="0.3">
      <c r="N2383" s="189"/>
      <c r="V2383" s="189"/>
      <c r="W2383" s="189"/>
      <c r="X2383" s="189"/>
      <c r="Y2383" s="189"/>
    </row>
    <row r="2384" spans="14:25" s="247" customFormat="1" x14ac:dyDescent="0.3">
      <c r="N2384" s="189"/>
      <c r="V2384" s="189"/>
      <c r="W2384" s="189"/>
      <c r="X2384" s="189"/>
      <c r="Y2384" s="189"/>
    </row>
    <row r="2385" spans="14:25" s="247" customFormat="1" x14ac:dyDescent="0.3">
      <c r="N2385" s="189"/>
      <c r="V2385" s="189"/>
      <c r="W2385" s="189"/>
      <c r="X2385" s="189"/>
      <c r="Y2385" s="189"/>
    </row>
    <row r="2386" spans="14:25" s="247" customFormat="1" x14ac:dyDescent="0.3">
      <c r="N2386" s="189"/>
      <c r="V2386" s="189"/>
      <c r="W2386" s="189"/>
      <c r="X2386" s="189"/>
      <c r="Y2386" s="189"/>
    </row>
    <row r="2387" spans="14:25" s="247" customFormat="1" x14ac:dyDescent="0.3">
      <c r="N2387" s="189"/>
      <c r="V2387" s="189"/>
      <c r="W2387" s="189"/>
      <c r="X2387" s="189"/>
      <c r="Y2387" s="189"/>
    </row>
    <row r="2388" spans="14:25" s="247" customFormat="1" x14ac:dyDescent="0.3">
      <c r="N2388" s="189"/>
      <c r="V2388" s="189"/>
      <c r="W2388" s="189"/>
      <c r="X2388" s="189"/>
      <c r="Y2388" s="189"/>
    </row>
    <row r="2389" spans="14:25" s="247" customFormat="1" x14ac:dyDescent="0.3">
      <c r="N2389" s="189"/>
      <c r="V2389" s="189"/>
      <c r="W2389" s="189"/>
      <c r="X2389" s="189"/>
      <c r="Y2389" s="189"/>
    </row>
    <row r="2390" spans="14:25" s="247" customFormat="1" x14ac:dyDescent="0.3">
      <c r="N2390" s="189"/>
      <c r="V2390" s="189"/>
      <c r="W2390" s="189"/>
      <c r="X2390" s="189"/>
      <c r="Y2390" s="189"/>
    </row>
    <row r="2391" spans="14:25" s="247" customFormat="1" x14ac:dyDescent="0.3">
      <c r="N2391" s="189"/>
      <c r="V2391" s="189"/>
      <c r="W2391" s="189"/>
      <c r="X2391" s="189"/>
      <c r="Y2391" s="189"/>
    </row>
    <row r="2392" spans="14:25" s="247" customFormat="1" x14ac:dyDescent="0.3">
      <c r="N2392" s="189"/>
      <c r="V2392" s="189"/>
      <c r="W2392" s="189"/>
      <c r="X2392" s="189"/>
      <c r="Y2392" s="189"/>
    </row>
    <row r="2393" spans="14:25" s="247" customFormat="1" x14ac:dyDescent="0.3">
      <c r="N2393" s="189"/>
      <c r="V2393" s="189"/>
      <c r="W2393" s="189"/>
      <c r="X2393" s="189"/>
      <c r="Y2393" s="189"/>
    </row>
    <row r="2394" spans="14:25" s="247" customFormat="1" x14ac:dyDescent="0.3">
      <c r="N2394" s="189"/>
      <c r="V2394" s="189"/>
      <c r="W2394" s="189"/>
      <c r="X2394" s="189"/>
      <c r="Y2394" s="189"/>
    </row>
    <row r="2395" spans="14:25" s="247" customFormat="1" x14ac:dyDescent="0.3">
      <c r="N2395" s="189"/>
      <c r="V2395" s="189"/>
      <c r="W2395" s="189"/>
      <c r="X2395" s="189"/>
      <c r="Y2395" s="189"/>
    </row>
    <row r="2396" spans="14:25" s="247" customFormat="1" x14ac:dyDescent="0.3">
      <c r="N2396" s="189"/>
      <c r="V2396" s="189"/>
      <c r="W2396" s="189"/>
      <c r="X2396" s="189"/>
      <c r="Y2396" s="189"/>
    </row>
    <row r="2397" spans="14:25" s="247" customFormat="1" x14ac:dyDescent="0.3">
      <c r="N2397" s="189"/>
      <c r="V2397" s="189"/>
      <c r="W2397" s="189"/>
      <c r="X2397" s="189"/>
      <c r="Y2397" s="189"/>
    </row>
    <row r="2398" spans="14:25" s="247" customFormat="1" x14ac:dyDescent="0.3">
      <c r="N2398" s="189"/>
      <c r="V2398" s="189"/>
      <c r="W2398" s="189"/>
      <c r="X2398" s="189"/>
      <c r="Y2398" s="189"/>
    </row>
    <row r="2399" spans="14:25" s="247" customFormat="1" x14ac:dyDescent="0.3">
      <c r="N2399" s="189"/>
      <c r="V2399" s="189"/>
      <c r="W2399" s="189"/>
      <c r="X2399" s="189"/>
      <c r="Y2399" s="189"/>
    </row>
    <row r="2400" spans="14:25" s="247" customFormat="1" x14ac:dyDescent="0.3">
      <c r="N2400" s="189"/>
      <c r="V2400" s="189"/>
      <c r="W2400" s="189"/>
      <c r="X2400" s="189"/>
      <c r="Y2400" s="189"/>
    </row>
    <row r="2401" spans="14:25" s="247" customFormat="1" x14ac:dyDescent="0.3">
      <c r="N2401" s="189"/>
      <c r="V2401" s="189"/>
      <c r="W2401" s="189"/>
      <c r="X2401" s="189"/>
      <c r="Y2401" s="189"/>
    </row>
    <row r="2402" spans="14:25" s="247" customFormat="1" x14ac:dyDescent="0.3">
      <c r="N2402" s="189"/>
      <c r="V2402" s="189"/>
      <c r="W2402" s="189"/>
      <c r="X2402" s="189"/>
      <c r="Y2402" s="189"/>
    </row>
    <row r="2403" spans="14:25" s="247" customFormat="1" x14ac:dyDescent="0.3">
      <c r="N2403" s="189"/>
      <c r="V2403" s="189"/>
      <c r="W2403" s="189"/>
      <c r="X2403" s="189"/>
      <c r="Y2403" s="189"/>
    </row>
    <row r="2404" spans="14:25" s="247" customFormat="1" x14ac:dyDescent="0.3">
      <c r="N2404" s="189"/>
      <c r="V2404" s="189"/>
      <c r="W2404" s="189"/>
      <c r="X2404" s="189"/>
      <c r="Y2404" s="189"/>
    </row>
    <row r="2405" spans="14:25" s="247" customFormat="1" x14ac:dyDescent="0.3">
      <c r="N2405" s="189"/>
      <c r="V2405" s="189"/>
      <c r="W2405" s="189"/>
      <c r="X2405" s="189"/>
      <c r="Y2405" s="189"/>
    </row>
    <row r="2406" spans="14:25" s="247" customFormat="1" x14ac:dyDescent="0.3">
      <c r="N2406" s="189"/>
      <c r="V2406" s="189"/>
      <c r="W2406" s="189"/>
      <c r="X2406" s="189"/>
      <c r="Y2406" s="189"/>
    </row>
    <row r="2407" spans="14:25" s="247" customFormat="1" x14ac:dyDescent="0.3">
      <c r="N2407" s="189"/>
      <c r="V2407" s="189"/>
      <c r="W2407" s="189"/>
      <c r="X2407" s="189"/>
      <c r="Y2407" s="189"/>
    </row>
    <row r="2408" spans="14:25" s="247" customFormat="1" x14ac:dyDescent="0.3">
      <c r="N2408" s="189"/>
      <c r="V2408" s="189"/>
      <c r="W2408" s="189"/>
      <c r="X2408" s="189"/>
      <c r="Y2408" s="189"/>
    </row>
    <row r="2409" spans="14:25" s="247" customFormat="1" x14ac:dyDescent="0.3">
      <c r="N2409" s="189"/>
      <c r="V2409" s="189"/>
      <c r="W2409" s="189"/>
      <c r="X2409" s="189"/>
      <c r="Y2409" s="189"/>
    </row>
    <row r="2410" spans="14:25" s="247" customFormat="1" x14ac:dyDescent="0.3">
      <c r="N2410" s="189"/>
      <c r="V2410" s="189"/>
      <c r="W2410" s="189"/>
      <c r="X2410" s="189"/>
      <c r="Y2410" s="189"/>
    </row>
    <row r="2411" spans="14:25" s="247" customFormat="1" x14ac:dyDescent="0.3">
      <c r="N2411" s="189"/>
      <c r="V2411" s="189"/>
      <c r="W2411" s="189"/>
      <c r="X2411" s="189"/>
      <c r="Y2411" s="189"/>
    </row>
    <row r="2412" spans="14:25" s="247" customFormat="1" x14ac:dyDescent="0.3">
      <c r="N2412" s="189"/>
      <c r="V2412" s="189"/>
      <c r="W2412" s="189"/>
      <c r="X2412" s="189"/>
      <c r="Y2412" s="189"/>
    </row>
    <row r="2413" spans="14:25" s="247" customFormat="1" x14ac:dyDescent="0.3">
      <c r="N2413" s="189"/>
      <c r="V2413" s="189"/>
      <c r="W2413" s="189"/>
      <c r="X2413" s="189"/>
      <c r="Y2413" s="189"/>
    </row>
    <row r="2414" spans="14:25" s="247" customFormat="1" x14ac:dyDescent="0.3">
      <c r="N2414" s="189"/>
      <c r="V2414" s="189"/>
      <c r="W2414" s="189"/>
      <c r="X2414" s="189"/>
      <c r="Y2414" s="189"/>
    </row>
    <row r="2415" spans="14:25" s="247" customFormat="1" x14ac:dyDescent="0.3">
      <c r="N2415" s="189"/>
      <c r="V2415" s="189"/>
      <c r="W2415" s="189"/>
      <c r="X2415" s="189"/>
      <c r="Y2415" s="189"/>
    </row>
    <row r="2416" spans="14:25" s="247" customFormat="1" x14ac:dyDescent="0.3">
      <c r="N2416" s="189"/>
      <c r="V2416" s="189"/>
      <c r="W2416" s="189"/>
      <c r="X2416" s="189"/>
      <c r="Y2416" s="189"/>
    </row>
    <row r="2417" spans="14:25" s="247" customFormat="1" x14ac:dyDescent="0.3">
      <c r="N2417" s="189"/>
      <c r="V2417" s="189"/>
      <c r="W2417" s="189"/>
      <c r="X2417" s="189"/>
      <c r="Y2417" s="189"/>
    </row>
    <row r="2418" spans="14:25" s="247" customFormat="1" x14ac:dyDescent="0.3">
      <c r="N2418" s="189"/>
      <c r="V2418" s="189"/>
      <c r="W2418" s="189"/>
      <c r="X2418" s="189"/>
      <c r="Y2418" s="189"/>
    </row>
    <row r="2419" spans="14:25" s="247" customFormat="1" x14ac:dyDescent="0.3">
      <c r="N2419" s="189"/>
      <c r="V2419" s="189"/>
      <c r="W2419" s="189"/>
      <c r="X2419" s="189"/>
      <c r="Y2419" s="189"/>
    </row>
    <row r="2420" spans="14:25" s="247" customFormat="1" x14ac:dyDescent="0.3">
      <c r="N2420" s="189"/>
      <c r="V2420" s="189"/>
      <c r="W2420" s="189"/>
      <c r="X2420" s="189"/>
      <c r="Y2420" s="189"/>
    </row>
    <row r="2421" spans="14:25" s="247" customFormat="1" x14ac:dyDescent="0.3">
      <c r="N2421" s="189"/>
      <c r="V2421" s="189"/>
      <c r="W2421" s="189"/>
      <c r="X2421" s="189"/>
      <c r="Y2421" s="189"/>
    </row>
    <row r="2422" spans="14:25" s="247" customFormat="1" x14ac:dyDescent="0.3">
      <c r="N2422" s="189"/>
      <c r="V2422" s="189"/>
      <c r="W2422" s="189"/>
      <c r="X2422" s="189"/>
      <c r="Y2422" s="189"/>
    </row>
    <row r="2423" spans="14:25" s="247" customFormat="1" x14ac:dyDescent="0.3">
      <c r="N2423" s="189"/>
      <c r="V2423" s="189"/>
      <c r="W2423" s="189"/>
      <c r="X2423" s="189"/>
      <c r="Y2423" s="189"/>
    </row>
    <row r="2424" spans="14:25" s="247" customFormat="1" x14ac:dyDescent="0.3">
      <c r="N2424" s="189"/>
      <c r="V2424" s="189"/>
      <c r="W2424" s="189"/>
      <c r="X2424" s="189"/>
      <c r="Y2424" s="189"/>
    </row>
    <row r="2425" spans="14:25" s="247" customFormat="1" x14ac:dyDescent="0.3">
      <c r="N2425" s="189"/>
      <c r="V2425" s="189"/>
      <c r="W2425" s="189"/>
      <c r="X2425" s="189"/>
      <c r="Y2425" s="189"/>
    </row>
    <row r="2426" spans="14:25" s="247" customFormat="1" x14ac:dyDescent="0.3">
      <c r="N2426" s="189"/>
      <c r="V2426" s="189"/>
      <c r="W2426" s="189"/>
      <c r="X2426" s="189"/>
      <c r="Y2426" s="189"/>
    </row>
    <row r="2427" spans="14:25" s="247" customFormat="1" x14ac:dyDescent="0.3">
      <c r="N2427" s="189"/>
      <c r="V2427" s="189"/>
      <c r="W2427" s="189"/>
      <c r="X2427" s="189"/>
      <c r="Y2427" s="189"/>
    </row>
    <row r="2428" spans="14:25" s="247" customFormat="1" x14ac:dyDescent="0.3">
      <c r="N2428" s="189"/>
      <c r="V2428" s="189"/>
      <c r="W2428" s="189"/>
      <c r="X2428" s="189"/>
      <c r="Y2428" s="189"/>
    </row>
    <row r="2429" spans="14:25" s="247" customFormat="1" x14ac:dyDescent="0.3">
      <c r="N2429" s="189"/>
      <c r="V2429" s="189"/>
      <c r="W2429" s="189"/>
      <c r="X2429" s="189"/>
      <c r="Y2429" s="189"/>
    </row>
    <row r="2430" spans="14:25" s="247" customFormat="1" x14ac:dyDescent="0.3">
      <c r="N2430" s="189"/>
      <c r="V2430" s="189"/>
      <c r="W2430" s="189"/>
      <c r="X2430" s="189"/>
      <c r="Y2430" s="189"/>
    </row>
    <row r="2431" spans="14:25" s="247" customFormat="1" x14ac:dyDescent="0.3">
      <c r="N2431" s="189"/>
      <c r="V2431" s="189"/>
      <c r="W2431" s="189"/>
      <c r="X2431" s="189"/>
      <c r="Y2431" s="189"/>
    </row>
    <row r="2432" spans="14:25" s="247" customFormat="1" x14ac:dyDescent="0.3">
      <c r="N2432" s="189"/>
      <c r="V2432" s="189"/>
      <c r="W2432" s="189"/>
      <c r="X2432" s="189"/>
      <c r="Y2432" s="189"/>
    </row>
    <row r="2433" spans="14:25" s="247" customFormat="1" x14ac:dyDescent="0.3">
      <c r="N2433" s="189"/>
      <c r="V2433" s="189"/>
      <c r="W2433" s="189"/>
      <c r="X2433" s="189"/>
      <c r="Y2433" s="189"/>
    </row>
    <row r="2434" spans="14:25" s="247" customFormat="1" x14ac:dyDescent="0.3">
      <c r="N2434" s="189"/>
      <c r="V2434" s="189"/>
      <c r="W2434" s="189"/>
      <c r="X2434" s="189"/>
      <c r="Y2434" s="189"/>
    </row>
    <row r="2435" spans="14:25" s="247" customFormat="1" x14ac:dyDescent="0.3">
      <c r="N2435" s="189"/>
      <c r="V2435" s="189"/>
      <c r="W2435" s="189"/>
      <c r="X2435" s="189"/>
      <c r="Y2435" s="189"/>
    </row>
    <row r="2436" spans="14:25" s="247" customFormat="1" x14ac:dyDescent="0.3">
      <c r="N2436" s="189"/>
      <c r="V2436" s="189"/>
      <c r="W2436" s="189"/>
      <c r="X2436" s="189"/>
      <c r="Y2436" s="189"/>
    </row>
    <row r="2437" spans="14:25" s="247" customFormat="1" x14ac:dyDescent="0.3">
      <c r="N2437" s="189"/>
      <c r="V2437" s="189"/>
      <c r="W2437" s="189"/>
      <c r="X2437" s="189"/>
      <c r="Y2437" s="189"/>
    </row>
    <row r="2438" spans="14:25" s="247" customFormat="1" x14ac:dyDescent="0.3">
      <c r="N2438" s="189"/>
      <c r="V2438" s="189"/>
      <c r="W2438" s="189"/>
      <c r="X2438" s="189"/>
      <c r="Y2438" s="189"/>
    </row>
    <row r="2439" spans="14:25" s="247" customFormat="1" x14ac:dyDescent="0.3">
      <c r="N2439" s="189"/>
      <c r="V2439" s="189"/>
      <c r="W2439" s="189"/>
      <c r="X2439" s="189"/>
      <c r="Y2439" s="189"/>
    </row>
    <row r="2440" spans="14:25" s="247" customFormat="1" x14ac:dyDescent="0.3">
      <c r="N2440" s="189"/>
      <c r="V2440" s="189"/>
      <c r="W2440" s="189"/>
      <c r="X2440" s="189"/>
      <c r="Y2440" s="189"/>
    </row>
    <row r="2441" spans="14:25" s="247" customFormat="1" x14ac:dyDescent="0.3">
      <c r="N2441" s="189"/>
      <c r="V2441" s="189"/>
      <c r="W2441" s="189"/>
      <c r="X2441" s="189"/>
      <c r="Y2441" s="189"/>
    </row>
    <row r="2442" spans="14:25" s="247" customFormat="1" x14ac:dyDescent="0.3">
      <c r="N2442" s="189"/>
      <c r="V2442" s="189"/>
      <c r="W2442" s="189"/>
      <c r="X2442" s="189"/>
      <c r="Y2442" s="189"/>
    </row>
    <row r="2443" spans="14:25" s="247" customFormat="1" x14ac:dyDescent="0.3">
      <c r="N2443" s="189"/>
      <c r="V2443" s="189"/>
      <c r="W2443" s="189"/>
      <c r="X2443" s="189"/>
      <c r="Y2443" s="189"/>
    </row>
    <row r="2444" spans="14:25" s="247" customFormat="1" x14ac:dyDescent="0.3">
      <c r="N2444" s="189"/>
      <c r="V2444" s="189"/>
      <c r="W2444" s="189"/>
      <c r="X2444" s="189"/>
      <c r="Y2444" s="189"/>
    </row>
    <row r="2445" spans="14:25" s="247" customFormat="1" x14ac:dyDescent="0.3">
      <c r="N2445" s="189"/>
      <c r="V2445" s="189"/>
      <c r="W2445" s="189"/>
      <c r="X2445" s="189"/>
      <c r="Y2445" s="189"/>
    </row>
    <row r="2446" spans="14:25" s="247" customFormat="1" x14ac:dyDescent="0.3">
      <c r="N2446" s="189"/>
      <c r="V2446" s="189"/>
      <c r="W2446" s="189"/>
      <c r="X2446" s="189"/>
      <c r="Y2446" s="189"/>
    </row>
    <row r="2447" spans="14:25" s="247" customFormat="1" x14ac:dyDescent="0.3">
      <c r="N2447" s="189"/>
      <c r="V2447" s="189"/>
      <c r="W2447" s="189"/>
      <c r="X2447" s="189"/>
      <c r="Y2447" s="189"/>
    </row>
    <row r="2448" spans="14:25" s="247" customFormat="1" x14ac:dyDescent="0.3">
      <c r="N2448" s="189"/>
      <c r="V2448" s="189"/>
      <c r="W2448" s="189"/>
      <c r="X2448" s="189"/>
      <c r="Y2448" s="189"/>
    </row>
    <row r="2449" spans="14:25" s="247" customFormat="1" x14ac:dyDescent="0.3">
      <c r="N2449" s="189"/>
      <c r="V2449" s="189"/>
      <c r="W2449" s="189"/>
      <c r="X2449" s="189"/>
      <c r="Y2449" s="189"/>
    </row>
    <row r="2450" spans="14:25" s="247" customFormat="1" x14ac:dyDescent="0.3">
      <c r="N2450" s="189"/>
      <c r="V2450" s="189"/>
      <c r="W2450" s="189"/>
      <c r="X2450" s="189"/>
      <c r="Y2450" s="189"/>
    </row>
    <row r="2451" spans="14:25" s="247" customFormat="1" x14ac:dyDescent="0.3">
      <c r="N2451" s="189"/>
      <c r="V2451" s="189"/>
      <c r="W2451" s="189"/>
      <c r="X2451" s="189"/>
      <c r="Y2451" s="189"/>
    </row>
    <row r="2452" spans="14:25" s="247" customFormat="1" x14ac:dyDescent="0.3">
      <c r="N2452" s="189"/>
      <c r="V2452" s="189"/>
      <c r="W2452" s="189"/>
      <c r="X2452" s="189"/>
      <c r="Y2452" s="189"/>
    </row>
    <row r="2453" spans="14:25" s="247" customFormat="1" x14ac:dyDescent="0.3">
      <c r="N2453" s="189"/>
      <c r="V2453" s="189"/>
      <c r="W2453" s="189"/>
      <c r="X2453" s="189"/>
      <c r="Y2453" s="189"/>
    </row>
    <row r="2454" spans="14:25" s="247" customFormat="1" x14ac:dyDescent="0.3">
      <c r="N2454" s="189"/>
      <c r="V2454" s="189"/>
      <c r="W2454" s="189"/>
      <c r="X2454" s="189"/>
      <c r="Y2454" s="189"/>
    </row>
    <row r="2455" spans="14:25" s="247" customFormat="1" x14ac:dyDescent="0.3">
      <c r="N2455" s="189"/>
      <c r="V2455" s="189"/>
      <c r="W2455" s="189"/>
      <c r="X2455" s="189"/>
      <c r="Y2455" s="189"/>
    </row>
    <row r="2456" spans="14:25" s="247" customFormat="1" x14ac:dyDescent="0.3">
      <c r="N2456" s="189"/>
      <c r="V2456" s="189"/>
      <c r="W2456" s="189"/>
      <c r="X2456" s="189"/>
      <c r="Y2456" s="189"/>
    </row>
    <row r="2457" spans="14:25" s="247" customFormat="1" x14ac:dyDescent="0.3">
      <c r="N2457" s="189"/>
      <c r="V2457" s="189"/>
      <c r="W2457" s="189"/>
      <c r="X2457" s="189"/>
      <c r="Y2457" s="189"/>
    </row>
    <row r="2458" spans="14:25" s="247" customFormat="1" x14ac:dyDescent="0.3">
      <c r="N2458" s="189"/>
      <c r="V2458" s="189"/>
      <c r="W2458" s="189"/>
      <c r="X2458" s="189"/>
      <c r="Y2458" s="189"/>
    </row>
    <row r="2459" spans="14:25" s="247" customFormat="1" x14ac:dyDescent="0.3">
      <c r="N2459" s="189"/>
      <c r="V2459" s="189"/>
      <c r="W2459" s="189"/>
      <c r="X2459" s="189"/>
      <c r="Y2459" s="189"/>
    </row>
    <row r="2460" spans="14:25" s="247" customFormat="1" x14ac:dyDescent="0.3">
      <c r="N2460" s="189"/>
      <c r="V2460" s="189"/>
      <c r="W2460" s="189"/>
      <c r="X2460" s="189"/>
      <c r="Y2460" s="189"/>
    </row>
    <row r="2461" spans="14:25" s="247" customFormat="1" x14ac:dyDescent="0.3">
      <c r="N2461" s="189"/>
      <c r="V2461" s="189"/>
      <c r="W2461" s="189"/>
      <c r="X2461" s="189"/>
      <c r="Y2461" s="189"/>
    </row>
    <row r="2462" spans="14:25" s="247" customFormat="1" x14ac:dyDescent="0.3">
      <c r="N2462" s="189"/>
      <c r="V2462" s="189"/>
      <c r="W2462" s="189"/>
      <c r="X2462" s="189"/>
      <c r="Y2462" s="189"/>
    </row>
    <row r="2463" spans="14:25" s="247" customFormat="1" x14ac:dyDescent="0.3">
      <c r="N2463" s="189"/>
      <c r="V2463" s="189"/>
      <c r="W2463" s="189"/>
      <c r="X2463" s="189"/>
      <c r="Y2463" s="189"/>
    </row>
    <row r="2464" spans="14:25" s="247" customFormat="1" x14ac:dyDescent="0.3">
      <c r="N2464" s="189"/>
      <c r="V2464" s="189"/>
      <c r="W2464" s="189"/>
      <c r="X2464" s="189"/>
      <c r="Y2464" s="189"/>
    </row>
    <row r="2465" spans="14:25" s="247" customFormat="1" x14ac:dyDescent="0.3">
      <c r="N2465" s="189"/>
      <c r="V2465" s="189"/>
      <c r="W2465" s="189"/>
      <c r="X2465" s="189"/>
      <c r="Y2465" s="189"/>
    </row>
    <row r="2466" spans="14:25" s="247" customFormat="1" x14ac:dyDescent="0.3">
      <c r="N2466" s="189"/>
      <c r="V2466" s="189"/>
      <c r="W2466" s="189"/>
      <c r="X2466" s="189"/>
      <c r="Y2466" s="189"/>
    </row>
    <row r="2467" spans="14:25" s="247" customFormat="1" x14ac:dyDescent="0.3">
      <c r="N2467" s="189"/>
      <c r="V2467" s="189"/>
      <c r="W2467" s="189"/>
      <c r="X2467" s="189"/>
      <c r="Y2467" s="189"/>
    </row>
    <row r="2468" spans="14:25" s="247" customFormat="1" x14ac:dyDescent="0.3">
      <c r="N2468" s="189"/>
      <c r="V2468" s="189"/>
      <c r="W2468" s="189"/>
      <c r="X2468" s="189"/>
      <c r="Y2468" s="189"/>
    </row>
    <row r="2469" spans="14:25" s="247" customFormat="1" x14ac:dyDescent="0.3">
      <c r="N2469" s="189"/>
      <c r="V2469" s="189"/>
      <c r="W2469" s="189"/>
      <c r="X2469" s="189"/>
      <c r="Y2469" s="189"/>
    </row>
    <row r="2470" spans="14:25" s="247" customFormat="1" x14ac:dyDescent="0.3">
      <c r="N2470" s="189"/>
      <c r="V2470" s="189"/>
      <c r="W2470" s="189"/>
      <c r="X2470" s="189"/>
      <c r="Y2470" s="189"/>
    </row>
    <row r="2471" spans="14:25" s="247" customFormat="1" x14ac:dyDescent="0.3">
      <c r="N2471" s="189"/>
      <c r="V2471" s="189"/>
      <c r="W2471" s="189"/>
      <c r="X2471" s="189"/>
      <c r="Y2471" s="189"/>
    </row>
    <row r="2472" spans="14:25" s="247" customFormat="1" x14ac:dyDescent="0.3">
      <c r="N2472" s="189"/>
      <c r="V2472" s="189"/>
      <c r="W2472" s="189"/>
      <c r="X2472" s="189"/>
      <c r="Y2472" s="189"/>
    </row>
    <row r="2473" spans="14:25" s="247" customFormat="1" x14ac:dyDescent="0.3">
      <c r="N2473" s="189"/>
      <c r="V2473" s="189"/>
      <c r="W2473" s="189"/>
      <c r="X2473" s="189"/>
      <c r="Y2473" s="189"/>
    </row>
    <row r="2474" spans="14:25" s="247" customFormat="1" x14ac:dyDescent="0.3">
      <c r="N2474" s="189"/>
      <c r="V2474" s="189"/>
      <c r="W2474" s="189"/>
      <c r="X2474" s="189"/>
      <c r="Y2474" s="189"/>
    </row>
    <row r="2475" spans="14:25" s="247" customFormat="1" x14ac:dyDescent="0.3">
      <c r="N2475" s="189"/>
      <c r="V2475" s="189"/>
      <c r="W2475" s="189"/>
      <c r="X2475" s="189"/>
      <c r="Y2475" s="189"/>
    </row>
    <row r="2476" spans="14:25" s="247" customFormat="1" x14ac:dyDescent="0.3">
      <c r="N2476" s="189"/>
      <c r="V2476" s="189"/>
      <c r="W2476" s="189"/>
      <c r="X2476" s="189"/>
      <c r="Y2476" s="189"/>
    </row>
    <row r="2477" spans="14:25" s="247" customFormat="1" x14ac:dyDescent="0.3">
      <c r="N2477" s="189"/>
      <c r="V2477" s="189"/>
      <c r="W2477" s="189"/>
      <c r="X2477" s="189"/>
      <c r="Y2477" s="189"/>
    </row>
    <row r="2478" spans="14:25" s="247" customFormat="1" x14ac:dyDescent="0.3">
      <c r="N2478" s="189"/>
      <c r="V2478" s="189"/>
      <c r="W2478" s="189"/>
      <c r="X2478" s="189"/>
      <c r="Y2478" s="189"/>
    </row>
    <row r="2479" spans="14:25" s="247" customFormat="1" x14ac:dyDescent="0.3">
      <c r="N2479" s="189"/>
      <c r="V2479" s="189"/>
      <c r="W2479" s="189"/>
      <c r="X2479" s="189"/>
      <c r="Y2479" s="189"/>
    </row>
    <row r="2480" spans="14:25" s="247" customFormat="1" x14ac:dyDescent="0.3">
      <c r="N2480" s="189"/>
      <c r="V2480" s="189"/>
      <c r="W2480" s="189"/>
      <c r="X2480" s="189"/>
      <c r="Y2480" s="189"/>
    </row>
    <row r="2481" spans="1:29" s="247" customFormat="1" x14ac:dyDescent="0.3">
      <c r="N2481" s="189"/>
      <c r="V2481" s="189"/>
      <c r="W2481" s="189"/>
      <c r="X2481" s="189"/>
      <c r="Y2481" s="189"/>
    </row>
    <row r="2482" spans="1:29" s="247" customFormat="1" x14ac:dyDescent="0.3">
      <c r="N2482" s="189"/>
      <c r="V2482" s="189"/>
      <c r="W2482" s="189"/>
      <c r="X2482" s="189"/>
      <c r="Y2482" s="189"/>
    </row>
    <row r="2483" spans="1:29" s="247" customFormat="1" x14ac:dyDescent="0.3">
      <c r="N2483" s="189"/>
      <c r="V2483" s="189"/>
      <c r="W2483" s="189"/>
      <c r="X2483" s="189"/>
      <c r="Y2483" s="189"/>
    </row>
    <row r="2484" spans="1:29" s="247" customFormat="1" x14ac:dyDescent="0.3">
      <c r="N2484" s="189"/>
      <c r="V2484" s="189"/>
      <c r="W2484" s="189"/>
      <c r="X2484" s="189"/>
      <c r="Y2484" s="189"/>
    </row>
    <row r="2485" spans="1:29" s="247" customFormat="1" x14ac:dyDescent="0.3">
      <c r="N2485" s="189"/>
      <c r="V2485" s="189"/>
      <c r="W2485" s="189"/>
      <c r="X2485" s="189"/>
      <c r="Y2485" s="189"/>
    </row>
    <row r="2486" spans="1:29" s="247" customFormat="1" x14ac:dyDescent="0.3">
      <c r="N2486" s="189"/>
      <c r="V2486" s="189"/>
      <c r="W2486" s="189"/>
      <c r="X2486" s="189"/>
      <c r="Y2486" s="189"/>
    </row>
    <row r="2487" spans="1:29" s="247" customFormat="1" x14ac:dyDescent="0.3">
      <c r="N2487" s="189"/>
      <c r="V2487" s="189"/>
      <c r="W2487" s="189"/>
      <c r="X2487" s="189"/>
      <c r="Y2487" s="189"/>
    </row>
    <row r="2488" spans="1:29" s="247" customFormat="1" x14ac:dyDescent="0.3">
      <c r="N2488" s="189"/>
      <c r="V2488" s="189"/>
      <c r="W2488" s="189"/>
      <c r="X2488" s="189"/>
      <c r="Y2488" s="189"/>
    </row>
    <row r="2489" spans="1:29" s="247" customFormat="1" x14ac:dyDescent="0.3">
      <c r="N2489" s="189"/>
      <c r="V2489" s="189"/>
      <c r="W2489" s="189"/>
      <c r="X2489" s="189"/>
      <c r="Y2489" s="189"/>
    </row>
    <row r="2490" spans="1:29" s="247" customFormat="1" x14ac:dyDescent="0.3">
      <c r="N2490" s="189"/>
      <c r="V2490" s="189"/>
      <c r="W2490" s="189"/>
      <c r="X2490" s="189"/>
      <c r="Y2490" s="189"/>
    </row>
    <row r="2491" spans="1:29" s="247" customFormat="1" x14ac:dyDescent="0.3">
      <c r="N2491" s="189"/>
      <c r="V2491" s="189"/>
      <c r="W2491" s="189"/>
      <c r="X2491" s="189"/>
      <c r="Y2491" s="189"/>
    </row>
    <row r="2492" spans="1:29" s="247" customFormat="1" x14ac:dyDescent="0.3">
      <c r="A2492" s="250"/>
      <c r="F2492" s="248"/>
      <c r="J2492" s="250"/>
      <c r="K2492" s="250"/>
      <c r="L2492" s="250"/>
      <c r="M2492" s="250"/>
      <c r="N2492" s="250"/>
      <c r="O2492" s="250"/>
      <c r="P2492" s="250"/>
      <c r="Q2492" s="250"/>
      <c r="R2492" s="250"/>
      <c r="S2492" s="250"/>
      <c r="T2492" s="251"/>
      <c r="U2492" s="250"/>
      <c r="V2492" s="250"/>
      <c r="W2492" s="250"/>
      <c r="X2492" s="250"/>
      <c r="Y2492" s="250"/>
      <c r="Z2492" s="250"/>
      <c r="AA2492" s="250"/>
      <c r="AB2492" s="250"/>
      <c r="AC2492" s="250"/>
    </row>
    <row r="2493" spans="1:29" s="247" customFormat="1" x14ac:dyDescent="0.3">
      <c r="A2493" s="250"/>
      <c r="F2493" s="248"/>
      <c r="J2493" s="250"/>
      <c r="K2493" s="250"/>
      <c r="L2493" s="250"/>
      <c r="M2493" s="250"/>
      <c r="N2493" s="250"/>
      <c r="O2493" s="250"/>
      <c r="P2493" s="250"/>
      <c r="Q2493" s="250"/>
      <c r="R2493" s="250"/>
      <c r="S2493" s="250"/>
      <c r="T2493" s="251"/>
      <c r="U2493" s="250"/>
      <c r="V2493" s="250"/>
      <c r="W2493" s="250"/>
      <c r="X2493" s="250"/>
      <c r="Y2493" s="250"/>
      <c r="Z2493" s="250"/>
      <c r="AA2493" s="250"/>
      <c r="AB2493" s="250"/>
      <c r="AC2493" s="250"/>
    </row>
    <row r="2494" spans="1:29" s="247" customFormat="1" x14ac:dyDescent="0.3">
      <c r="A2494" s="250"/>
      <c r="F2494" s="248"/>
      <c r="J2494" s="250"/>
      <c r="K2494" s="250"/>
      <c r="L2494" s="250"/>
      <c r="M2494" s="250"/>
      <c r="N2494" s="250"/>
      <c r="O2494" s="250"/>
      <c r="P2494" s="250"/>
      <c r="Q2494" s="250"/>
      <c r="R2494" s="250"/>
      <c r="S2494" s="250"/>
      <c r="T2494" s="251"/>
      <c r="U2494" s="250"/>
      <c r="V2494" s="250"/>
      <c r="W2494" s="250"/>
      <c r="X2494" s="250"/>
      <c r="Y2494" s="250"/>
      <c r="Z2494" s="250"/>
      <c r="AA2494" s="250"/>
      <c r="AB2494" s="250"/>
      <c r="AC2494" s="250"/>
    </row>
  </sheetData>
  <sheetProtection algorithmName="SHA-512" hashValue="TsXvXz/USw88K+d+wm2YW1SLSfrb01yydJHOljcsSlDkyLwhKApjlgVE61tjj1yM3QoddvmjGFcwmXlHZ8SM1A==" saltValue="gGW8YHOfi26HtLtxexEETw==" spinCount="100000" sheet="1" selectLockedCells="1" selectUnlockedCells="1"/>
  <autoFilter ref="A2:AC2491" xr:uid="{00000000-0001-0000-0500-000000000000}">
    <sortState xmlns:xlrd2="http://schemas.microsoft.com/office/spreadsheetml/2017/richdata2" ref="A3:AC2491">
      <sortCondition ref="I2:I2491"/>
    </sortState>
  </autoFilter>
  <conditionalFormatting sqref="A2492:A2494">
    <cfRule type="duplicateValues" dxfId="7" priority="2"/>
  </conditionalFormatting>
  <conditionalFormatting sqref="A1:A1048576">
    <cfRule type="duplicateValues" dxfId="6" priority="1"/>
  </conditionalFormatting>
  <conditionalFormatting sqref="A2:A1635">
    <cfRule type="duplicateValues" dxfId="5" priority="47"/>
  </conditionalFormatting>
  <conditionalFormatting sqref="A1636:A1682">
    <cfRule type="duplicateValues" dxfId="4" priority="48"/>
  </conditionalFormatting>
  <conditionalFormatting sqref="A1683:A1889">
    <cfRule type="duplicateValues" dxfId="3" priority="49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6"/>
  <dimension ref="A1:AP1684"/>
  <sheetViews>
    <sheetView rightToLeft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9" style="252"/>
    <col min="2" max="2" width="9" style="252" customWidth="1"/>
    <col min="3" max="42" width="9" style="252"/>
    <col min="43" max="43" width="8.88671875" style="252" bestFit="1" customWidth="1"/>
    <col min="44" max="16384" width="9" style="252"/>
  </cols>
  <sheetData>
    <row r="1" spans="1:42" x14ac:dyDescent="0.3">
      <c r="C1" s="252">
        <v>100</v>
      </c>
      <c r="D1" s="252">
        <v>110</v>
      </c>
      <c r="E1" s="252">
        <v>120</v>
      </c>
      <c r="F1" s="252">
        <v>130</v>
      </c>
      <c r="G1" s="252">
        <v>140</v>
      </c>
      <c r="H1" s="252">
        <v>150</v>
      </c>
      <c r="I1" s="252">
        <v>160</v>
      </c>
      <c r="J1" s="252">
        <v>170</v>
      </c>
      <c r="K1" s="252">
        <v>180</v>
      </c>
      <c r="L1" s="252">
        <v>190</v>
      </c>
      <c r="M1" s="252">
        <v>200</v>
      </c>
      <c r="N1" s="252">
        <v>210</v>
      </c>
      <c r="O1" s="252">
        <v>220</v>
      </c>
      <c r="P1" s="252">
        <v>230</v>
      </c>
      <c r="Q1" s="252">
        <v>240</v>
      </c>
      <c r="R1" s="252">
        <v>250</v>
      </c>
      <c r="S1" s="252">
        <v>260</v>
      </c>
      <c r="T1" s="252">
        <v>270</v>
      </c>
      <c r="U1" s="252">
        <v>280</v>
      </c>
      <c r="V1" s="252">
        <v>290</v>
      </c>
      <c r="W1" s="252">
        <v>300</v>
      </c>
      <c r="X1" s="252">
        <v>310</v>
      </c>
      <c r="Y1" s="252">
        <v>320</v>
      </c>
      <c r="Z1" s="252">
        <v>330</v>
      </c>
      <c r="AA1" s="252">
        <v>340</v>
      </c>
      <c r="AB1" s="252">
        <v>350</v>
      </c>
      <c r="AC1" s="252">
        <v>360</v>
      </c>
      <c r="AD1" s="252">
        <v>370</v>
      </c>
      <c r="AE1" s="252">
        <v>380</v>
      </c>
      <c r="AF1" s="252">
        <v>390</v>
      </c>
      <c r="AG1" s="252">
        <v>400</v>
      </c>
      <c r="AH1" s="252">
        <v>410</v>
      </c>
      <c r="AI1" s="252">
        <v>420</v>
      </c>
      <c r="AJ1" s="252">
        <v>430</v>
      </c>
      <c r="AK1" s="252">
        <v>440</v>
      </c>
      <c r="AL1" s="252">
        <v>450</v>
      </c>
      <c r="AM1" s="252">
        <v>460</v>
      </c>
      <c r="AN1" s="252">
        <v>470</v>
      </c>
      <c r="AO1" s="252">
        <v>480</v>
      </c>
      <c r="AP1" s="252">
        <v>490</v>
      </c>
    </row>
    <row r="2" spans="1:42" x14ac:dyDescent="0.3">
      <c r="A2" s="252">
        <v>202401</v>
      </c>
      <c r="B2" s="252" t="s">
        <v>3404</v>
      </c>
      <c r="C2" s="252" t="s">
        <v>238</v>
      </c>
      <c r="D2" s="252" t="s">
        <v>238</v>
      </c>
      <c r="E2" s="252" t="s">
        <v>238</v>
      </c>
      <c r="F2" s="252" t="s">
        <v>238</v>
      </c>
      <c r="G2" s="252" t="s">
        <v>239</v>
      </c>
      <c r="H2" s="252" t="s">
        <v>239</v>
      </c>
      <c r="I2" s="252" t="s">
        <v>240</v>
      </c>
      <c r="J2" s="252" t="s">
        <v>240</v>
      </c>
      <c r="K2" s="252" t="s">
        <v>238</v>
      </c>
      <c r="L2" s="252" t="s">
        <v>238</v>
      </c>
    </row>
    <row r="3" spans="1:42" x14ac:dyDescent="0.3">
      <c r="A3" s="252">
        <v>203488</v>
      </c>
      <c r="B3" s="252" t="s">
        <v>3404</v>
      </c>
      <c r="C3" s="252" t="s">
        <v>240</v>
      </c>
      <c r="D3" s="252" t="s">
        <v>238</v>
      </c>
      <c r="E3" s="252" t="s">
        <v>238</v>
      </c>
      <c r="F3" s="252" t="s">
        <v>238</v>
      </c>
      <c r="G3" s="252" t="s">
        <v>238</v>
      </c>
      <c r="H3" s="252" t="s">
        <v>239</v>
      </c>
      <c r="I3" s="252" t="s">
        <v>240</v>
      </c>
      <c r="J3" s="252" t="s">
        <v>240</v>
      </c>
      <c r="K3" s="252" t="s">
        <v>238</v>
      </c>
      <c r="L3" s="252" t="s">
        <v>238</v>
      </c>
    </row>
    <row r="4" spans="1:42" x14ac:dyDescent="0.3">
      <c r="A4" s="252">
        <v>203820</v>
      </c>
      <c r="B4" s="252" t="s">
        <v>3404</v>
      </c>
      <c r="C4" s="252" t="s">
        <v>238</v>
      </c>
      <c r="D4" s="252" t="s">
        <v>239</v>
      </c>
      <c r="E4" s="252" t="s">
        <v>238</v>
      </c>
      <c r="F4" s="252" t="s">
        <v>239</v>
      </c>
      <c r="G4" s="252" t="s">
        <v>238</v>
      </c>
      <c r="H4" s="252" t="s">
        <v>238</v>
      </c>
      <c r="I4" s="252" t="s">
        <v>238</v>
      </c>
      <c r="J4" s="252" t="s">
        <v>238</v>
      </c>
      <c r="K4" s="252" t="s">
        <v>238</v>
      </c>
      <c r="L4" s="252" t="s">
        <v>238</v>
      </c>
    </row>
    <row r="5" spans="1:42" x14ac:dyDescent="0.3">
      <c r="A5" s="252">
        <v>204640</v>
      </c>
      <c r="B5" s="252" t="s">
        <v>3404</v>
      </c>
      <c r="C5" s="252" t="s">
        <v>238</v>
      </c>
      <c r="D5" s="252" t="s">
        <v>239</v>
      </c>
      <c r="E5" s="252" t="s">
        <v>238</v>
      </c>
      <c r="F5" s="252" t="s">
        <v>239</v>
      </c>
      <c r="G5" s="252" t="s">
        <v>238</v>
      </c>
      <c r="H5" s="252" t="s">
        <v>240</v>
      </c>
      <c r="I5" s="252" t="s">
        <v>239</v>
      </c>
      <c r="J5" s="252" t="s">
        <v>238</v>
      </c>
      <c r="K5" s="252" t="s">
        <v>238</v>
      </c>
      <c r="L5" s="252" t="s">
        <v>238</v>
      </c>
    </row>
    <row r="6" spans="1:42" x14ac:dyDescent="0.3">
      <c r="A6" s="252">
        <v>207989</v>
      </c>
      <c r="B6" s="252" t="s">
        <v>3404</v>
      </c>
      <c r="C6" s="252" t="s">
        <v>240</v>
      </c>
      <c r="D6" s="252" t="s">
        <v>238</v>
      </c>
      <c r="E6" s="252" t="s">
        <v>239</v>
      </c>
      <c r="F6" s="252" t="s">
        <v>238</v>
      </c>
      <c r="G6" s="252" t="s">
        <v>239</v>
      </c>
      <c r="H6" s="252" t="s">
        <v>239</v>
      </c>
      <c r="I6" s="252" t="s">
        <v>239</v>
      </c>
      <c r="J6" s="252" t="s">
        <v>239</v>
      </c>
      <c r="K6" s="252" t="s">
        <v>239</v>
      </c>
      <c r="L6" s="252" t="s">
        <v>240</v>
      </c>
    </row>
    <row r="7" spans="1:42" x14ac:dyDescent="0.3">
      <c r="A7" s="252">
        <v>208002</v>
      </c>
      <c r="B7" s="252" t="s">
        <v>3404</v>
      </c>
      <c r="C7" s="252" t="s">
        <v>238</v>
      </c>
      <c r="D7" s="252" t="s">
        <v>238</v>
      </c>
      <c r="E7" s="252" t="s">
        <v>238</v>
      </c>
      <c r="F7" s="252" t="s">
        <v>238</v>
      </c>
      <c r="G7" s="252" t="s">
        <v>240</v>
      </c>
      <c r="H7" s="252" t="s">
        <v>240</v>
      </c>
      <c r="I7" s="252" t="s">
        <v>240</v>
      </c>
      <c r="J7" s="252" t="s">
        <v>240</v>
      </c>
      <c r="K7" s="252" t="s">
        <v>238</v>
      </c>
      <c r="L7" s="252" t="s">
        <v>238</v>
      </c>
    </row>
    <row r="8" spans="1:42" x14ac:dyDescent="0.3">
      <c r="A8" s="252">
        <v>209049</v>
      </c>
      <c r="B8" s="252" t="s">
        <v>3404</v>
      </c>
      <c r="C8" s="252" t="s">
        <v>238</v>
      </c>
      <c r="D8" s="252" t="s">
        <v>240</v>
      </c>
      <c r="E8" s="252" t="s">
        <v>238</v>
      </c>
      <c r="F8" s="252" t="s">
        <v>239</v>
      </c>
      <c r="G8" s="252" t="s">
        <v>238</v>
      </c>
      <c r="H8" s="252" t="s">
        <v>239</v>
      </c>
      <c r="I8" s="252" t="s">
        <v>239</v>
      </c>
      <c r="J8" s="252" t="s">
        <v>239</v>
      </c>
      <c r="K8" s="252" t="s">
        <v>239</v>
      </c>
      <c r="L8" s="252" t="s">
        <v>239</v>
      </c>
    </row>
    <row r="9" spans="1:42" x14ac:dyDescent="0.3">
      <c r="A9" s="252">
        <v>209262</v>
      </c>
      <c r="B9" s="252" t="s">
        <v>3404</v>
      </c>
      <c r="C9" s="252" t="s">
        <v>238</v>
      </c>
      <c r="D9" s="252" t="s">
        <v>240</v>
      </c>
      <c r="E9" s="252" t="s">
        <v>238</v>
      </c>
      <c r="F9" s="252" t="s">
        <v>238</v>
      </c>
      <c r="G9" s="252" t="s">
        <v>239</v>
      </c>
      <c r="H9" s="252" t="s">
        <v>239</v>
      </c>
      <c r="I9" s="252" t="s">
        <v>239</v>
      </c>
      <c r="J9" s="252" t="s">
        <v>239</v>
      </c>
      <c r="K9" s="252" t="s">
        <v>239</v>
      </c>
      <c r="L9" s="252" t="s">
        <v>239</v>
      </c>
    </row>
    <row r="10" spans="1:42" x14ac:dyDescent="0.3">
      <c r="A10" s="252">
        <v>209280</v>
      </c>
      <c r="B10" s="252" t="s">
        <v>3404</v>
      </c>
      <c r="C10" s="252" t="s">
        <v>238</v>
      </c>
      <c r="D10" s="252" t="s">
        <v>238</v>
      </c>
      <c r="E10" s="252" t="s">
        <v>238</v>
      </c>
      <c r="F10" s="252" t="s">
        <v>238</v>
      </c>
      <c r="G10" s="252" t="s">
        <v>238</v>
      </c>
      <c r="H10" s="252" t="s">
        <v>238</v>
      </c>
      <c r="I10" s="252" t="s">
        <v>238</v>
      </c>
      <c r="J10" s="252" t="s">
        <v>240</v>
      </c>
      <c r="K10" s="252" t="s">
        <v>240</v>
      </c>
      <c r="L10" s="252" t="s">
        <v>238</v>
      </c>
    </row>
    <row r="11" spans="1:42" x14ac:dyDescent="0.3">
      <c r="A11" s="252">
        <v>209288</v>
      </c>
      <c r="B11" s="252" t="s">
        <v>3404</v>
      </c>
      <c r="C11" s="252" t="s">
        <v>238</v>
      </c>
      <c r="D11" s="252" t="s">
        <v>240</v>
      </c>
      <c r="E11" s="252" t="s">
        <v>238</v>
      </c>
      <c r="F11" s="252" t="s">
        <v>238</v>
      </c>
      <c r="G11" s="252" t="s">
        <v>239</v>
      </c>
      <c r="H11" s="252" t="s">
        <v>239</v>
      </c>
      <c r="I11" s="252" t="s">
        <v>239</v>
      </c>
      <c r="J11" s="252" t="s">
        <v>239</v>
      </c>
      <c r="K11" s="252" t="s">
        <v>239</v>
      </c>
      <c r="L11" s="252" t="s">
        <v>239</v>
      </c>
    </row>
    <row r="12" spans="1:42" x14ac:dyDescent="0.3">
      <c r="A12" s="252">
        <v>209336</v>
      </c>
      <c r="B12" s="252" t="s">
        <v>3404</v>
      </c>
      <c r="C12" s="252" t="s">
        <v>239</v>
      </c>
      <c r="D12" s="252" t="s">
        <v>238</v>
      </c>
      <c r="E12" s="252" t="s">
        <v>238</v>
      </c>
      <c r="F12" s="252" t="s">
        <v>238</v>
      </c>
      <c r="G12" s="252" t="s">
        <v>239</v>
      </c>
      <c r="H12" s="252" t="s">
        <v>239</v>
      </c>
      <c r="I12" s="252" t="s">
        <v>239</v>
      </c>
      <c r="J12" s="252" t="s">
        <v>239</v>
      </c>
      <c r="K12" s="252" t="s">
        <v>239</v>
      </c>
      <c r="L12" s="252" t="s">
        <v>239</v>
      </c>
    </row>
    <row r="13" spans="1:42" x14ac:dyDescent="0.3">
      <c r="A13" s="252">
        <v>209478</v>
      </c>
      <c r="B13" s="252" t="s">
        <v>3404</v>
      </c>
      <c r="C13" s="252" t="s">
        <v>238</v>
      </c>
      <c r="D13" s="252" t="s">
        <v>238</v>
      </c>
      <c r="E13" s="252" t="s">
        <v>238</v>
      </c>
      <c r="F13" s="252" t="s">
        <v>238</v>
      </c>
      <c r="G13" s="252" t="s">
        <v>240</v>
      </c>
      <c r="H13" s="252" t="s">
        <v>239</v>
      </c>
      <c r="I13" s="252" t="s">
        <v>239</v>
      </c>
      <c r="J13" s="252" t="s">
        <v>239</v>
      </c>
      <c r="K13" s="252" t="s">
        <v>239</v>
      </c>
      <c r="L13" s="252" t="s">
        <v>239</v>
      </c>
    </row>
    <row r="14" spans="1:42" x14ac:dyDescent="0.3">
      <c r="A14" s="252">
        <v>209506</v>
      </c>
      <c r="B14" s="252" t="s">
        <v>3404</v>
      </c>
      <c r="C14" s="252" t="s">
        <v>238</v>
      </c>
      <c r="D14" s="252" t="s">
        <v>238</v>
      </c>
      <c r="E14" s="252" t="s">
        <v>238</v>
      </c>
      <c r="F14" s="252" t="s">
        <v>238</v>
      </c>
      <c r="G14" s="252" t="s">
        <v>238</v>
      </c>
      <c r="H14" s="252" t="s">
        <v>239</v>
      </c>
      <c r="I14" s="252" t="s">
        <v>239</v>
      </c>
      <c r="J14" s="252" t="s">
        <v>239</v>
      </c>
      <c r="K14" s="252" t="s">
        <v>239</v>
      </c>
      <c r="L14" s="252" t="s">
        <v>239</v>
      </c>
    </row>
    <row r="15" spans="1:42" x14ac:dyDescent="0.3">
      <c r="A15" s="252">
        <v>209557</v>
      </c>
      <c r="B15" s="252" t="s">
        <v>3404</v>
      </c>
      <c r="C15" s="252" t="s">
        <v>238</v>
      </c>
      <c r="D15" s="252" t="s">
        <v>238</v>
      </c>
      <c r="E15" s="252" t="s">
        <v>238</v>
      </c>
      <c r="F15" s="252" t="s">
        <v>238</v>
      </c>
      <c r="G15" s="252" t="s">
        <v>238</v>
      </c>
      <c r="H15" s="252" t="s">
        <v>238</v>
      </c>
      <c r="I15" s="252" t="s">
        <v>238</v>
      </c>
      <c r="J15" s="252" t="s">
        <v>238</v>
      </c>
      <c r="K15" s="252" t="s">
        <v>238</v>
      </c>
      <c r="L15" s="252" t="s">
        <v>238</v>
      </c>
    </row>
    <row r="16" spans="1:42" x14ac:dyDescent="0.3">
      <c r="A16" s="252">
        <v>209585</v>
      </c>
      <c r="B16" s="252" t="s">
        <v>3404</v>
      </c>
      <c r="C16" s="252" t="s">
        <v>238</v>
      </c>
      <c r="D16" s="252" t="s">
        <v>240</v>
      </c>
      <c r="E16" s="252" t="s">
        <v>240</v>
      </c>
      <c r="F16" s="252" t="s">
        <v>239</v>
      </c>
      <c r="G16" s="252" t="s">
        <v>240</v>
      </c>
      <c r="H16" s="252" t="s">
        <v>238</v>
      </c>
      <c r="I16" s="252" t="s">
        <v>240</v>
      </c>
      <c r="J16" s="252" t="s">
        <v>239</v>
      </c>
      <c r="K16" s="252" t="s">
        <v>238</v>
      </c>
      <c r="L16" s="252" t="s">
        <v>240</v>
      </c>
    </row>
    <row r="17" spans="1:12" x14ac:dyDescent="0.3">
      <c r="A17" s="252">
        <v>209587</v>
      </c>
      <c r="B17" s="252" t="s">
        <v>3404</v>
      </c>
      <c r="C17" s="252" t="s">
        <v>238</v>
      </c>
      <c r="D17" s="252" t="s">
        <v>240</v>
      </c>
      <c r="E17" s="252" t="s">
        <v>240</v>
      </c>
      <c r="F17" s="252" t="s">
        <v>238</v>
      </c>
      <c r="G17" s="252" t="s">
        <v>238</v>
      </c>
      <c r="H17" s="252" t="s">
        <v>239</v>
      </c>
      <c r="I17" s="252" t="s">
        <v>239</v>
      </c>
      <c r="J17" s="252" t="s">
        <v>239</v>
      </c>
      <c r="K17" s="252" t="s">
        <v>239</v>
      </c>
      <c r="L17" s="252" t="s">
        <v>239</v>
      </c>
    </row>
    <row r="18" spans="1:12" x14ac:dyDescent="0.3">
      <c r="A18" s="252">
        <v>209683</v>
      </c>
      <c r="B18" s="252" t="s">
        <v>3404</v>
      </c>
      <c r="C18" s="252" t="s">
        <v>238</v>
      </c>
      <c r="D18" s="252" t="s">
        <v>238</v>
      </c>
      <c r="E18" s="252" t="s">
        <v>238</v>
      </c>
      <c r="F18" s="252" t="s">
        <v>238</v>
      </c>
      <c r="G18" s="252" t="s">
        <v>239</v>
      </c>
      <c r="H18" s="252" t="s">
        <v>239</v>
      </c>
      <c r="I18" s="252" t="s">
        <v>239</v>
      </c>
      <c r="J18" s="252" t="s">
        <v>239</v>
      </c>
      <c r="K18" s="252" t="s">
        <v>239</v>
      </c>
      <c r="L18" s="252" t="s">
        <v>239</v>
      </c>
    </row>
    <row r="19" spans="1:12" x14ac:dyDescent="0.3">
      <c r="A19" s="252">
        <v>209749</v>
      </c>
      <c r="B19" s="252" t="s">
        <v>3404</v>
      </c>
      <c r="C19" s="252" t="s">
        <v>238</v>
      </c>
      <c r="D19" s="252" t="s">
        <v>238</v>
      </c>
      <c r="E19" s="252" t="s">
        <v>240</v>
      </c>
      <c r="F19" s="252" t="s">
        <v>238</v>
      </c>
      <c r="G19" s="252" t="s">
        <v>240</v>
      </c>
      <c r="H19" s="252" t="s">
        <v>239</v>
      </c>
      <c r="I19" s="252" t="s">
        <v>239</v>
      </c>
      <c r="J19" s="252" t="s">
        <v>240</v>
      </c>
      <c r="K19" s="252" t="s">
        <v>240</v>
      </c>
      <c r="L19" s="252" t="s">
        <v>240</v>
      </c>
    </row>
    <row r="20" spans="1:12" x14ac:dyDescent="0.3">
      <c r="A20" s="252">
        <v>209803</v>
      </c>
      <c r="B20" s="252" t="s">
        <v>3404</v>
      </c>
      <c r="C20" s="252" t="s">
        <v>238</v>
      </c>
      <c r="D20" s="252" t="s">
        <v>238</v>
      </c>
      <c r="E20" s="252" t="s">
        <v>238</v>
      </c>
      <c r="F20" s="252" t="s">
        <v>238</v>
      </c>
      <c r="G20" s="252" t="s">
        <v>239</v>
      </c>
      <c r="H20" s="252" t="s">
        <v>239</v>
      </c>
      <c r="I20" s="252" t="s">
        <v>238</v>
      </c>
      <c r="J20" s="252" t="s">
        <v>238</v>
      </c>
      <c r="K20" s="252" t="s">
        <v>238</v>
      </c>
      <c r="L20" s="252" t="s">
        <v>238</v>
      </c>
    </row>
    <row r="21" spans="1:12" x14ac:dyDescent="0.3">
      <c r="A21" s="252">
        <v>209892</v>
      </c>
      <c r="B21" s="252" t="s">
        <v>3404</v>
      </c>
      <c r="C21" s="252" t="s">
        <v>238</v>
      </c>
      <c r="D21" s="252" t="s">
        <v>240</v>
      </c>
      <c r="E21" s="252" t="s">
        <v>238</v>
      </c>
      <c r="F21" s="252" t="s">
        <v>238</v>
      </c>
      <c r="G21" s="252" t="s">
        <v>240</v>
      </c>
      <c r="H21" s="252" t="s">
        <v>239</v>
      </c>
      <c r="I21" s="252" t="s">
        <v>239</v>
      </c>
      <c r="J21" s="252" t="s">
        <v>239</v>
      </c>
      <c r="K21" s="252" t="s">
        <v>239</v>
      </c>
      <c r="L21" s="252" t="s">
        <v>239</v>
      </c>
    </row>
    <row r="22" spans="1:12" x14ac:dyDescent="0.3">
      <c r="A22" s="252">
        <v>209924</v>
      </c>
      <c r="B22" s="252" t="s">
        <v>3404</v>
      </c>
      <c r="C22" s="252" t="s">
        <v>238</v>
      </c>
      <c r="D22" s="252" t="s">
        <v>238</v>
      </c>
      <c r="E22" s="252" t="s">
        <v>239</v>
      </c>
      <c r="F22" s="252" t="s">
        <v>238</v>
      </c>
      <c r="G22" s="252" t="s">
        <v>239</v>
      </c>
      <c r="H22" s="252" t="s">
        <v>239</v>
      </c>
      <c r="I22" s="252" t="s">
        <v>240</v>
      </c>
      <c r="J22" s="252" t="s">
        <v>240</v>
      </c>
      <c r="K22" s="252" t="s">
        <v>240</v>
      </c>
      <c r="L22" s="252" t="s">
        <v>240</v>
      </c>
    </row>
    <row r="23" spans="1:12" x14ac:dyDescent="0.3">
      <c r="A23" s="252">
        <v>210060</v>
      </c>
      <c r="B23" s="252" t="s">
        <v>3404</v>
      </c>
      <c r="C23" s="252" t="s">
        <v>238</v>
      </c>
      <c r="D23" s="252" t="s">
        <v>238</v>
      </c>
      <c r="E23" s="252" t="s">
        <v>238</v>
      </c>
      <c r="F23" s="252" t="s">
        <v>238</v>
      </c>
      <c r="G23" s="252" t="s">
        <v>240</v>
      </c>
      <c r="H23" s="252" t="s">
        <v>239</v>
      </c>
      <c r="I23" s="252" t="s">
        <v>238</v>
      </c>
      <c r="J23" s="252" t="s">
        <v>239</v>
      </c>
      <c r="K23" s="252" t="s">
        <v>240</v>
      </c>
      <c r="L23" s="252" t="s">
        <v>238</v>
      </c>
    </row>
    <row r="24" spans="1:12" x14ac:dyDescent="0.3">
      <c r="A24" s="252">
        <v>210126</v>
      </c>
      <c r="B24" s="252" t="s">
        <v>3404</v>
      </c>
      <c r="C24" s="252" t="s">
        <v>238</v>
      </c>
      <c r="D24" s="252" t="s">
        <v>240</v>
      </c>
      <c r="E24" s="252" t="s">
        <v>238</v>
      </c>
      <c r="F24" s="252" t="s">
        <v>240</v>
      </c>
      <c r="G24" s="252" t="s">
        <v>239</v>
      </c>
      <c r="H24" s="252" t="s">
        <v>239</v>
      </c>
      <c r="I24" s="252" t="s">
        <v>239</v>
      </c>
      <c r="J24" s="252" t="s">
        <v>239</v>
      </c>
      <c r="K24" s="252" t="s">
        <v>239</v>
      </c>
      <c r="L24" s="252" t="s">
        <v>239</v>
      </c>
    </row>
    <row r="25" spans="1:12" x14ac:dyDescent="0.3">
      <c r="A25" s="252">
        <v>210169</v>
      </c>
      <c r="B25" s="252" t="s">
        <v>3404</v>
      </c>
      <c r="C25" s="252" t="s">
        <v>240</v>
      </c>
      <c r="D25" s="252" t="s">
        <v>240</v>
      </c>
      <c r="E25" s="252" t="s">
        <v>240</v>
      </c>
      <c r="F25" s="252" t="s">
        <v>240</v>
      </c>
      <c r="G25" s="252" t="s">
        <v>240</v>
      </c>
      <c r="H25" s="252" t="s">
        <v>239</v>
      </c>
      <c r="I25" s="252" t="s">
        <v>240</v>
      </c>
      <c r="J25" s="252" t="s">
        <v>239</v>
      </c>
      <c r="K25" s="252" t="s">
        <v>240</v>
      </c>
      <c r="L25" s="252" t="s">
        <v>240</v>
      </c>
    </row>
    <row r="26" spans="1:12" x14ac:dyDescent="0.3">
      <c r="A26" s="252">
        <v>210196</v>
      </c>
      <c r="B26" s="252" t="s">
        <v>3404</v>
      </c>
      <c r="C26" s="252" t="s">
        <v>240</v>
      </c>
      <c r="D26" s="252" t="s">
        <v>240</v>
      </c>
      <c r="E26" s="252" t="s">
        <v>238</v>
      </c>
      <c r="F26" s="252" t="s">
        <v>238</v>
      </c>
      <c r="G26" s="252" t="s">
        <v>240</v>
      </c>
      <c r="H26" s="252" t="s">
        <v>239</v>
      </c>
      <c r="I26" s="252" t="s">
        <v>240</v>
      </c>
      <c r="J26" s="252" t="s">
        <v>240</v>
      </c>
      <c r="K26" s="252" t="s">
        <v>240</v>
      </c>
      <c r="L26" s="252" t="s">
        <v>239</v>
      </c>
    </row>
    <row r="27" spans="1:12" x14ac:dyDescent="0.3">
      <c r="A27" s="252">
        <v>210214</v>
      </c>
      <c r="B27" s="252" t="s">
        <v>3404</v>
      </c>
      <c r="C27" s="252" t="s">
        <v>239</v>
      </c>
      <c r="D27" s="252" t="s">
        <v>240</v>
      </c>
      <c r="E27" s="252" t="s">
        <v>238</v>
      </c>
      <c r="F27" s="252" t="s">
        <v>238</v>
      </c>
      <c r="G27" s="252" t="s">
        <v>239</v>
      </c>
      <c r="H27" s="252" t="s">
        <v>239</v>
      </c>
      <c r="I27" s="252" t="s">
        <v>238</v>
      </c>
      <c r="J27" s="252" t="s">
        <v>240</v>
      </c>
      <c r="K27" s="252" t="s">
        <v>240</v>
      </c>
      <c r="L27" s="252" t="s">
        <v>240</v>
      </c>
    </row>
    <row r="28" spans="1:12" x14ac:dyDescent="0.3">
      <c r="A28" s="252">
        <v>210223</v>
      </c>
      <c r="B28" s="252" t="s">
        <v>3404</v>
      </c>
      <c r="C28" s="252" t="s">
        <v>238</v>
      </c>
      <c r="D28" s="252" t="s">
        <v>238</v>
      </c>
      <c r="E28" s="252" t="s">
        <v>238</v>
      </c>
      <c r="F28" s="252" t="s">
        <v>238</v>
      </c>
      <c r="G28" s="252" t="s">
        <v>238</v>
      </c>
      <c r="H28" s="252" t="s">
        <v>238</v>
      </c>
      <c r="I28" s="252" t="s">
        <v>238</v>
      </c>
      <c r="J28" s="252" t="s">
        <v>238</v>
      </c>
      <c r="K28" s="252" t="s">
        <v>238</v>
      </c>
      <c r="L28" s="252" t="s">
        <v>240</v>
      </c>
    </row>
    <row r="29" spans="1:12" x14ac:dyDescent="0.3">
      <c r="A29" s="252">
        <v>210244</v>
      </c>
      <c r="B29" s="252" t="s">
        <v>3404</v>
      </c>
      <c r="C29" s="252" t="s">
        <v>238</v>
      </c>
      <c r="D29" s="252" t="s">
        <v>238</v>
      </c>
      <c r="E29" s="252" t="s">
        <v>238</v>
      </c>
      <c r="F29" s="252" t="s">
        <v>238</v>
      </c>
      <c r="G29" s="252" t="s">
        <v>239</v>
      </c>
      <c r="H29" s="252" t="s">
        <v>239</v>
      </c>
      <c r="I29" s="252" t="s">
        <v>239</v>
      </c>
      <c r="J29" s="252" t="s">
        <v>240</v>
      </c>
      <c r="K29" s="252" t="s">
        <v>240</v>
      </c>
      <c r="L29" s="252" t="s">
        <v>239</v>
      </c>
    </row>
    <row r="30" spans="1:12" x14ac:dyDescent="0.3">
      <c r="A30" s="252">
        <v>210294</v>
      </c>
      <c r="B30" s="252" t="s">
        <v>3404</v>
      </c>
      <c r="C30" s="252" t="s">
        <v>238</v>
      </c>
      <c r="D30" s="252" t="s">
        <v>240</v>
      </c>
      <c r="E30" s="252" t="s">
        <v>238</v>
      </c>
      <c r="F30" s="252" t="s">
        <v>240</v>
      </c>
      <c r="G30" s="252" t="s">
        <v>239</v>
      </c>
      <c r="H30" s="252" t="s">
        <v>239</v>
      </c>
      <c r="I30" s="252" t="s">
        <v>238</v>
      </c>
      <c r="J30" s="252" t="s">
        <v>240</v>
      </c>
      <c r="K30" s="252" t="s">
        <v>238</v>
      </c>
      <c r="L30" s="252" t="s">
        <v>240</v>
      </c>
    </row>
    <row r="31" spans="1:12" x14ac:dyDescent="0.3">
      <c r="A31" s="252">
        <v>210307</v>
      </c>
      <c r="B31" s="252" t="s">
        <v>3404</v>
      </c>
      <c r="C31" s="252" t="s">
        <v>238</v>
      </c>
      <c r="D31" s="252" t="s">
        <v>238</v>
      </c>
      <c r="E31" s="252" t="s">
        <v>238</v>
      </c>
      <c r="F31" s="252" t="s">
        <v>238</v>
      </c>
      <c r="G31" s="252" t="s">
        <v>240</v>
      </c>
      <c r="H31" s="252" t="s">
        <v>239</v>
      </c>
      <c r="I31" s="252" t="s">
        <v>239</v>
      </c>
      <c r="J31" s="252" t="s">
        <v>239</v>
      </c>
      <c r="K31" s="252" t="s">
        <v>240</v>
      </c>
      <c r="L31" s="252" t="s">
        <v>240</v>
      </c>
    </row>
    <row r="32" spans="1:12" x14ac:dyDescent="0.3">
      <c r="A32" s="252">
        <v>210336</v>
      </c>
      <c r="B32" s="252" t="s">
        <v>3404</v>
      </c>
      <c r="C32" s="252" t="s">
        <v>240</v>
      </c>
      <c r="D32" s="252" t="s">
        <v>238</v>
      </c>
      <c r="E32" s="252" t="s">
        <v>240</v>
      </c>
      <c r="F32" s="252" t="s">
        <v>238</v>
      </c>
      <c r="G32" s="252" t="s">
        <v>239</v>
      </c>
      <c r="H32" s="252" t="s">
        <v>239</v>
      </c>
      <c r="I32" s="252" t="s">
        <v>240</v>
      </c>
      <c r="J32" s="252" t="s">
        <v>238</v>
      </c>
      <c r="K32" s="252" t="s">
        <v>238</v>
      </c>
      <c r="L32" s="252" t="s">
        <v>239</v>
      </c>
    </row>
    <row r="33" spans="1:12" x14ac:dyDescent="0.3">
      <c r="A33" s="252">
        <v>210337</v>
      </c>
      <c r="B33" s="252" t="s">
        <v>3404</v>
      </c>
      <c r="C33" s="252" t="s">
        <v>238</v>
      </c>
      <c r="D33" s="252" t="s">
        <v>240</v>
      </c>
      <c r="E33" s="252" t="s">
        <v>238</v>
      </c>
      <c r="F33" s="252" t="s">
        <v>239</v>
      </c>
      <c r="G33" s="252" t="s">
        <v>240</v>
      </c>
      <c r="H33" s="252" t="s">
        <v>239</v>
      </c>
      <c r="I33" s="252" t="s">
        <v>239</v>
      </c>
      <c r="J33" s="252" t="s">
        <v>239</v>
      </c>
      <c r="K33" s="252" t="s">
        <v>240</v>
      </c>
      <c r="L33" s="252" t="s">
        <v>239</v>
      </c>
    </row>
    <row r="34" spans="1:12" x14ac:dyDescent="0.3">
      <c r="A34" s="252">
        <v>210353</v>
      </c>
      <c r="B34" s="252" t="s">
        <v>3404</v>
      </c>
      <c r="C34" s="252" t="s">
        <v>238</v>
      </c>
      <c r="D34" s="252" t="s">
        <v>238</v>
      </c>
      <c r="E34" s="252" t="s">
        <v>238</v>
      </c>
      <c r="F34" s="252" t="s">
        <v>240</v>
      </c>
      <c r="G34" s="252" t="s">
        <v>240</v>
      </c>
      <c r="H34" s="252" t="s">
        <v>239</v>
      </c>
      <c r="I34" s="252" t="s">
        <v>239</v>
      </c>
      <c r="J34" s="252" t="s">
        <v>239</v>
      </c>
      <c r="K34" s="252" t="s">
        <v>239</v>
      </c>
      <c r="L34" s="252" t="s">
        <v>239</v>
      </c>
    </row>
    <row r="35" spans="1:12" x14ac:dyDescent="0.3">
      <c r="A35" s="252">
        <v>210354</v>
      </c>
      <c r="B35" s="252" t="s">
        <v>3404</v>
      </c>
      <c r="C35" s="252" t="s">
        <v>240</v>
      </c>
      <c r="D35" s="252" t="s">
        <v>238</v>
      </c>
      <c r="E35" s="252" t="s">
        <v>240</v>
      </c>
      <c r="F35" s="252" t="s">
        <v>239</v>
      </c>
      <c r="G35" s="252" t="s">
        <v>239</v>
      </c>
      <c r="H35" s="252" t="s">
        <v>239</v>
      </c>
      <c r="I35" s="252" t="s">
        <v>239</v>
      </c>
      <c r="J35" s="252" t="s">
        <v>239</v>
      </c>
      <c r="K35" s="252" t="s">
        <v>239</v>
      </c>
      <c r="L35" s="252" t="s">
        <v>239</v>
      </c>
    </row>
    <row r="36" spans="1:12" x14ac:dyDescent="0.3">
      <c r="A36" s="252">
        <v>210540</v>
      </c>
      <c r="B36" s="252" t="s">
        <v>3404</v>
      </c>
      <c r="C36" s="252" t="s">
        <v>238</v>
      </c>
      <c r="D36" s="252" t="s">
        <v>238</v>
      </c>
      <c r="E36" s="252" t="s">
        <v>238</v>
      </c>
      <c r="F36" s="252" t="s">
        <v>238</v>
      </c>
      <c r="G36" s="252" t="s">
        <v>240</v>
      </c>
      <c r="H36" s="252" t="s">
        <v>239</v>
      </c>
      <c r="I36" s="252" t="s">
        <v>239</v>
      </c>
      <c r="J36" s="252" t="s">
        <v>240</v>
      </c>
      <c r="K36" s="252" t="s">
        <v>240</v>
      </c>
      <c r="L36" s="252" t="s">
        <v>239</v>
      </c>
    </row>
    <row r="37" spans="1:12" x14ac:dyDescent="0.3">
      <c r="A37" s="252">
        <v>210543</v>
      </c>
      <c r="B37" s="252" t="s">
        <v>3404</v>
      </c>
      <c r="C37" s="252" t="s">
        <v>238</v>
      </c>
      <c r="D37" s="252" t="s">
        <v>238</v>
      </c>
      <c r="E37" s="252" t="s">
        <v>238</v>
      </c>
      <c r="F37" s="252" t="s">
        <v>238</v>
      </c>
      <c r="G37" s="252" t="s">
        <v>239</v>
      </c>
      <c r="H37" s="252" t="s">
        <v>239</v>
      </c>
      <c r="I37" s="252" t="s">
        <v>239</v>
      </c>
      <c r="J37" s="252" t="s">
        <v>239</v>
      </c>
      <c r="K37" s="252" t="s">
        <v>239</v>
      </c>
      <c r="L37" s="252" t="s">
        <v>239</v>
      </c>
    </row>
    <row r="38" spans="1:12" x14ac:dyDescent="0.3">
      <c r="A38" s="252">
        <v>210555</v>
      </c>
      <c r="B38" s="252" t="s">
        <v>3404</v>
      </c>
      <c r="C38" s="252" t="s">
        <v>238</v>
      </c>
      <c r="D38" s="252" t="s">
        <v>238</v>
      </c>
      <c r="E38" s="252" t="s">
        <v>238</v>
      </c>
      <c r="F38" s="252" t="s">
        <v>238</v>
      </c>
      <c r="G38" s="252" t="s">
        <v>239</v>
      </c>
      <c r="H38" s="252" t="s">
        <v>240</v>
      </c>
      <c r="I38" s="252" t="s">
        <v>238</v>
      </c>
      <c r="J38" s="252" t="s">
        <v>238</v>
      </c>
      <c r="K38" s="252" t="s">
        <v>240</v>
      </c>
      <c r="L38" s="252" t="s">
        <v>240</v>
      </c>
    </row>
    <row r="39" spans="1:12" x14ac:dyDescent="0.3">
      <c r="A39" s="252">
        <v>210601</v>
      </c>
      <c r="B39" s="252" t="s">
        <v>3404</v>
      </c>
      <c r="C39" s="252" t="s">
        <v>238</v>
      </c>
      <c r="D39" s="252" t="s">
        <v>238</v>
      </c>
      <c r="E39" s="252" t="s">
        <v>240</v>
      </c>
      <c r="F39" s="252" t="s">
        <v>240</v>
      </c>
      <c r="G39" s="252" t="s">
        <v>239</v>
      </c>
      <c r="H39" s="252" t="s">
        <v>239</v>
      </c>
      <c r="I39" s="252" t="s">
        <v>239</v>
      </c>
      <c r="J39" s="252" t="s">
        <v>239</v>
      </c>
      <c r="K39" s="252" t="s">
        <v>239</v>
      </c>
      <c r="L39" s="252" t="s">
        <v>239</v>
      </c>
    </row>
    <row r="40" spans="1:12" x14ac:dyDescent="0.3">
      <c r="A40" s="252">
        <v>210609</v>
      </c>
      <c r="B40" s="252" t="s">
        <v>3404</v>
      </c>
      <c r="C40" s="252" t="s">
        <v>240</v>
      </c>
      <c r="D40" s="252" t="s">
        <v>240</v>
      </c>
      <c r="E40" s="252" t="s">
        <v>240</v>
      </c>
      <c r="F40" s="252" t="s">
        <v>240</v>
      </c>
      <c r="G40" s="252" t="s">
        <v>239</v>
      </c>
      <c r="H40" s="252" t="s">
        <v>239</v>
      </c>
      <c r="I40" s="252" t="s">
        <v>238</v>
      </c>
      <c r="J40" s="252" t="s">
        <v>239</v>
      </c>
      <c r="K40" s="252" t="s">
        <v>240</v>
      </c>
      <c r="L40" s="252" t="s">
        <v>238</v>
      </c>
    </row>
    <row r="41" spans="1:12" x14ac:dyDescent="0.3">
      <c r="A41" s="252">
        <v>210693</v>
      </c>
      <c r="B41" s="252" t="s">
        <v>3404</v>
      </c>
      <c r="C41" s="252" t="s">
        <v>238</v>
      </c>
      <c r="D41" s="252" t="s">
        <v>238</v>
      </c>
      <c r="E41" s="252" t="s">
        <v>238</v>
      </c>
      <c r="F41" s="252" t="s">
        <v>238</v>
      </c>
      <c r="G41" s="252" t="s">
        <v>238</v>
      </c>
      <c r="H41" s="252" t="s">
        <v>238</v>
      </c>
      <c r="I41" s="252" t="s">
        <v>238</v>
      </c>
      <c r="J41" s="252" t="s">
        <v>238</v>
      </c>
      <c r="K41" s="252" t="s">
        <v>238</v>
      </c>
      <c r="L41" s="252" t="s">
        <v>238</v>
      </c>
    </row>
    <row r="42" spans="1:12" x14ac:dyDescent="0.3">
      <c r="A42" s="252">
        <v>210721</v>
      </c>
      <c r="B42" s="252" t="s">
        <v>3404</v>
      </c>
      <c r="C42" s="252" t="s">
        <v>238</v>
      </c>
      <c r="D42" s="252" t="s">
        <v>238</v>
      </c>
      <c r="E42" s="252" t="s">
        <v>238</v>
      </c>
      <c r="F42" s="252" t="s">
        <v>240</v>
      </c>
      <c r="G42" s="252" t="s">
        <v>238</v>
      </c>
      <c r="H42" s="252" t="s">
        <v>238</v>
      </c>
      <c r="I42" s="252" t="s">
        <v>238</v>
      </c>
      <c r="J42" s="252" t="s">
        <v>238</v>
      </c>
      <c r="K42" s="252" t="s">
        <v>238</v>
      </c>
      <c r="L42" s="252" t="s">
        <v>238</v>
      </c>
    </row>
    <row r="43" spans="1:12" x14ac:dyDescent="0.3">
      <c r="A43" s="252">
        <v>210757</v>
      </c>
      <c r="B43" s="252" t="s">
        <v>3404</v>
      </c>
      <c r="C43" s="252" t="s">
        <v>240</v>
      </c>
      <c r="D43" s="252" t="s">
        <v>238</v>
      </c>
      <c r="E43" s="252" t="s">
        <v>240</v>
      </c>
      <c r="F43" s="252" t="s">
        <v>238</v>
      </c>
      <c r="G43" s="252" t="s">
        <v>240</v>
      </c>
      <c r="H43" s="252" t="s">
        <v>239</v>
      </c>
      <c r="I43" s="252" t="s">
        <v>240</v>
      </c>
      <c r="J43" s="252" t="s">
        <v>240</v>
      </c>
      <c r="K43" s="252" t="s">
        <v>238</v>
      </c>
      <c r="L43" s="252" t="s">
        <v>238</v>
      </c>
    </row>
    <row r="44" spans="1:12" x14ac:dyDescent="0.3">
      <c r="A44" s="252">
        <v>210770</v>
      </c>
      <c r="B44" s="252" t="s">
        <v>3404</v>
      </c>
      <c r="C44" s="252" t="s">
        <v>238</v>
      </c>
      <c r="D44" s="252" t="s">
        <v>238</v>
      </c>
      <c r="E44" s="252" t="s">
        <v>238</v>
      </c>
      <c r="F44" s="252" t="s">
        <v>238</v>
      </c>
      <c r="G44" s="252" t="s">
        <v>238</v>
      </c>
      <c r="H44" s="252" t="s">
        <v>240</v>
      </c>
      <c r="I44" s="252" t="s">
        <v>238</v>
      </c>
      <c r="J44" s="252" t="s">
        <v>238</v>
      </c>
      <c r="K44" s="252" t="s">
        <v>238</v>
      </c>
      <c r="L44" s="252" t="s">
        <v>238</v>
      </c>
    </row>
    <row r="45" spans="1:12" x14ac:dyDescent="0.3">
      <c r="A45" s="252">
        <v>210841</v>
      </c>
      <c r="B45" s="252" t="s">
        <v>3404</v>
      </c>
      <c r="C45" s="252" t="s">
        <v>238</v>
      </c>
      <c r="D45" s="252" t="s">
        <v>238</v>
      </c>
      <c r="E45" s="252" t="s">
        <v>238</v>
      </c>
      <c r="F45" s="252" t="s">
        <v>238</v>
      </c>
      <c r="G45" s="252" t="s">
        <v>239</v>
      </c>
      <c r="H45" s="252" t="s">
        <v>238</v>
      </c>
      <c r="I45" s="252" t="s">
        <v>240</v>
      </c>
      <c r="J45" s="252" t="s">
        <v>238</v>
      </c>
      <c r="K45" s="252" t="s">
        <v>238</v>
      </c>
      <c r="L45" s="252" t="s">
        <v>238</v>
      </c>
    </row>
    <row r="46" spans="1:12" x14ac:dyDescent="0.3">
      <c r="A46" s="252">
        <v>210860</v>
      </c>
      <c r="B46" s="252" t="s">
        <v>3404</v>
      </c>
      <c r="C46" s="252" t="s">
        <v>240</v>
      </c>
      <c r="D46" s="252" t="s">
        <v>238</v>
      </c>
      <c r="E46" s="252" t="s">
        <v>240</v>
      </c>
      <c r="F46" s="252" t="s">
        <v>238</v>
      </c>
      <c r="G46" s="252" t="s">
        <v>238</v>
      </c>
      <c r="H46" s="252" t="s">
        <v>240</v>
      </c>
      <c r="I46" s="252" t="s">
        <v>238</v>
      </c>
      <c r="J46" s="252" t="s">
        <v>239</v>
      </c>
      <c r="K46" s="252" t="s">
        <v>240</v>
      </c>
      <c r="L46" s="252" t="s">
        <v>238</v>
      </c>
    </row>
    <row r="47" spans="1:12" x14ac:dyDescent="0.3">
      <c r="A47" s="252">
        <v>210888</v>
      </c>
      <c r="B47" s="252" t="s">
        <v>3404</v>
      </c>
      <c r="C47" s="252" t="s">
        <v>238</v>
      </c>
      <c r="D47" s="252" t="s">
        <v>238</v>
      </c>
      <c r="E47" s="252" t="s">
        <v>240</v>
      </c>
      <c r="F47" s="252" t="s">
        <v>238</v>
      </c>
      <c r="G47" s="252" t="s">
        <v>239</v>
      </c>
      <c r="H47" s="252" t="s">
        <v>239</v>
      </c>
      <c r="I47" s="252" t="s">
        <v>239</v>
      </c>
      <c r="J47" s="252" t="s">
        <v>239</v>
      </c>
      <c r="K47" s="252" t="s">
        <v>239</v>
      </c>
      <c r="L47" s="252" t="s">
        <v>239</v>
      </c>
    </row>
    <row r="48" spans="1:12" x14ac:dyDescent="0.3">
      <c r="A48" s="252">
        <v>210899</v>
      </c>
      <c r="B48" s="252" t="s">
        <v>3404</v>
      </c>
      <c r="C48" s="252" t="s">
        <v>238</v>
      </c>
      <c r="D48" s="252" t="s">
        <v>238</v>
      </c>
      <c r="E48" s="252" t="s">
        <v>240</v>
      </c>
      <c r="F48" s="252" t="s">
        <v>238</v>
      </c>
      <c r="G48" s="252" t="s">
        <v>239</v>
      </c>
      <c r="H48" s="252" t="s">
        <v>239</v>
      </c>
      <c r="I48" s="252" t="s">
        <v>240</v>
      </c>
      <c r="J48" s="252" t="s">
        <v>238</v>
      </c>
      <c r="K48" s="252" t="s">
        <v>240</v>
      </c>
      <c r="L48" s="252" t="s">
        <v>240</v>
      </c>
    </row>
    <row r="49" spans="1:12" x14ac:dyDescent="0.3">
      <c r="A49" s="252">
        <v>210931</v>
      </c>
      <c r="B49" s="252" t="s">
        <v>3404</v>
      </c>
      <c r="C49" s="252" t="s">
        <v>238</v>
      </c>
      <c r="D49" s="252" t="s">
        <v>240</v>
      </c>
      <c r="E49" s="252" t="s">
        <v>238</v>
      </c>
      <c r="F49" s="252" t="s">
        <v>239</v>
      </c>
      <c r="G49" s="252" t="s">
        <v>240</v>
      </c>
      <c r="H49" s="252" t="s">
        <v>240</v>
      </c>
      <c r="I49" s="252" t="s">
        <v>239</v>
      </c>
      <c r="J49" s="252" t="s">
        <v>239</v>
      </c>
      <c r="K49" s="252" t="s">
        <v>240</v>
      </c>
      <c r="L49" s="252" t="s">
        <v>239</v>
      </c>
    </row>
    <row r="50" spans="1:12" x14ac:dyDescent="0.3">
      <c r="A50" s="252">
        <v>210960</v>
      </c>
      <c r="B50" s="252" t="s">
        <v>3404</v>
      </c>
      <c r="C50" s="252" t="s">
        <v>238</v>
      </c>
      <c r="D50" s="252" t="s">
        <v>238</v>
      </c>
      <c r="E50" s="252" t="s">
        <v>238</v>
      </c>
      <c r="F50" s="252" t="s">
        <v>240</v>
      </c>
      <c r="G50" s="252" t="s">
        <v>240</v>
      </c>
      <c r="H50" s="252" t="s">
        <v>240</v>
      </c>
      <c r="I50" s="252" t="s">
        <v>238</v>
      </c>
      <c r="J50" s="252" t="s">
        <v>238</v>
      </c>
      <c r="K50" s="252" t="s">
        <v>238</v>
      </c>
      <c r="L50" s="252" t="s">
        <v>238</v>
      </c>
    </row>
    <row r="51" spans="1:12" x14ac:dyDescent="0.3">
      <c r="A51" s="252">
        <v>210981</v>
      </c>
      <c r="B51" s="252" t="s">
        <v>3404</v>
      </c>
      <c r="C51" s="252" t="s">
        <v>240</v>
      </c>
      <c r="D51" s="252" t="s">
        <v>240</v>
      </c>
      <c r="E51" s="252" t="s">
        <v>238</v>
      </c>
      <c r="F51" s="252" t="s">
        <v>238</v>
      </c>
      <c r="G51" s="252" t="s">
        <v>238</v>
      </c>
      <c r="H51" s="252" t="s">
        <v>239</v>
      </c>
      <c r="I51" s="252" t="s">
        <v>238</v>
      </c>
      <c r="J51" s="252" t="s">
        <v>240</v>
      </c>
      <c r="K51" s="252" t="s">
        <v>238</v>
      </c>
      <c r="L51" s="252" t="s">
        <v>238</v>
      </c>
    </row>
    <row r="52" spans="1:12" x14ac:dyDescent="0.3">
      <c r="A52" s="252">
        <v>210992</v>
      </c>
      <c r="B52" s="252" t="s">
        <v>3404</v>
      </c>
      <c r="C52" s="252" t="s">
        <v>238</v>
      </c>
      <c r="D52" s="252" t="s">
        <v>238</v>
      </c>
      <c r="E52" s="252" t="s">
        <v>238</v>
      </c>
      <c r="F52" s="252" t="s">
        <v>238</v>
      </c>
      <c r="G52" s="252" t="s">
        <v>238</v>
      </c>
      <c r="H52" s="252" t="s">
        <v>239</v>
      </c>
      <c r="I52" s="252" t="s">
        <v>238</v>
      </c>
      <c r="J52" s="252" t="s">
        <v>240</v>
      </c>
      <c r="K52" s="252" t="s">
        <v>238</v>
      </c>
      <c r="L52" s="252" t="s">
        <v>238</v>
      </c>
    </row>
    <row r="53" spans="1:12" x14ac:dyDescent="0.3">
      <c r="A53" s="252">
        <v>211041</v>
      </c>
      <c r="B53" s="252" t="s">
        <v>3404</v>
      </c>
      <c r="C53" s="252" t="s">
        <v>238</v>
      </c>
      <c r="D53" s="252" t="s">
        <v>238</v>
      </c>
      <c r="E53" s="252" t="s">
        <v>240</v>
      </c>
      <c r="F53" s="252" t="s">
        <v>238</v>
      </c>
      <c r="G53" s="252" t="s">
        <v>239</v>
      </c>
      <c r="H53" s="252" t="s">
        <v>239</v>
      </c>
      <c r="I53" s="252" t="s">
        <v>239</v>
      </c>
      <c r="J53" s="252" t="s">
        <v>239</v>
      </c>
      <c r="K53" s="252" t="s">
        <v>239</v>
      </c>
      <c r="L53" s="252" t="s">
        <v>239</v>
      </c>
    </row>
    <row r="54" spans="1:12" x14ac:dyDescent="0.3">
      <c r="A54" s="252">
        <v>211044</v>
      </c>
      <c r="B54" s="252" t="s">
        <v>3404</v>
      </c>
      <c r="C54" s="252" t="s">
        <v>238</v>
      </c>
      <c r="D54" s="252" t="s">
        <v>238</v>
      </c>
      <c r="E54" s="252" t="s">
        <v>238</v>
      </c>
      <c r="F54" s="252" t="s">
        <v>238</v>
      </c>
      <c r="G54" s="252" t="s">
        <v>239</v>
      </c>
      <c r="H54" s="252" t="s">
        <v>239</v>
      </c>
      <c r="I54" s="252" t="s">
        <v>238</v>
      </c>
      <c r="J54" s="252" t="s">
        <v>239</v>
      </c>
      <c r="K54" s="252" t="s">
        <v>238</v>
      </c>
      <c r="L54" s="252" t="s">
        <v>238</v>
      </c>
    </row>
    <row r="55" spans="1:12" x14ac:dyDescent="0.3">
      <c r="A55" s="252">
        <v>211065</v>
      </c>
      <c r="B55" s="252" t="s">
        <v>3404</v>
      </c>
      <c r="C55" s="252" t="s">
        <v>240</v>
      </c>
      <c r="D55" s="252" t="s">
        <v>240</v>
      </c>
      <c r="E55" s="252" t="s">
        <v>240</v>
      </c>
      <c r="F55" s="252" t="s">
        <v>238</v>
      </c>
      <c r="G55" s="252" t="s">
        <v>240</v>
      </c>
      <c r="H55" s="252" t="s">
        <v>239</v>
      </c>
      <c r="I55" s="252" t="s">
        <v>240</v>
      </c>
      <c r="J55" s="252" t="s">
        <v>238</v>
      </c>
      <c r="K55" s="252" t="s">
        <v>239</v>
      </c>
      <c r="L55" s="252" t="s">
        <v>240</v>
      </c>
    </row>
    <row r="56" spans="1:12" x14ac:dyDescent="0.3">
      <c r="A56" s="252">
        <v>211067</v>
      </c>
      <c r="B56" s="252" t="s">
        <v>3404</v>
      </c>
      <c r="C56" s="252" t="s">
        <v>238</v>
      </c>
      <c r="D56" s="252" t="s">
        <v>238</v>
      </c>
      <c r="E56" s="252" t="s">
        <v>240</v>
      </c>
      <c r="F56" s="252" t="s">
        <v>238</v>
      </c>
      <c r="G56" s="252" t="s">
        <v>238</v>
      </c>
      <c r="H56" s="252" t="s">
        <v>240</v>
      </c>
      <c r="I56" s="252" t="s">
        <v>238</v>
      </c>
      <c r="J56" s="252" t="s">
        <v>240</v>
      </c>
      <c r="K56" s="252" t="s">
        <v>238</v>
      </c>
      <c r="L56" s="252" t="s">
        <v>238</v>
      </c>
    </row>
    <row r="57" spans="1:12" x14ac:dyDescent="0.3">
      <c r="A57" s="252">
        <v>211073</v>
      </c>
      <c r="B57" s="252" t="s">
        <v>3404</v>
      </c>
      <c r="C57" s="252" t="s">
        <v>238</v>
      </c>
      <c r="D57" s="252" t="s">
        <v>240</v>
      </c>
      <c r="E57" s="252" t="s">
        <v>239</v>
      </c>
      <c r="F57" s="252" t="s">
        <v>239</v>
      </c>
      <c r="G57" s="252" t="s">
        <v>239</v>
      </c>
      <c r="H57" s="252" t="s">
        <v>239</v>
      </c>
      <c r="I57" s="252" t="s">
        <v>239</v>
      </c>
      <c r="J57" s="252" t="s">
        <v>239</v>
      </c>
      <c r="K57" s="252" t="s">
        <v>240</v>
      </c>
      <c r="L57" s="252" t="s">
        <v>239</v>
      </c>
    </row>
    <row r="58" spans="1:12" x14ac:dyDescent="0.3">
      <c r="A58" s="252">
        <v>211081</v>
      </c>
      <c r="B58" s="252" t="s">
        <v>3404</v>
      </c>
      <c r="C58" s="252" t="s">
        <v>240</v>
      </c>
      <c r="D58" s="252" t="s">
        <v>239</v>
      </c>
      <c r="E58" s="252" t="s">
        <v>240</v>
      </c>
      <c r="F58" s="252" t="s">
        <v>239</v>
      </c>
      <c r="G58" s="252" t="s">
        <v>239</v>
      </c>
      <c r="H58" s="252" t="s">
        <v>239</v>
      </c>
      <c r="I58" s="252" t="s">
        <v>239</v>
      </c>
      <c r="J58" s="252" t="s">
        <v>239</v>
      </c>
      <c r="K58" s="252" t="s">
        <v>239</v>
      </c>
      <c r="L58" s="252" t="s">
        <v>239</v>
      </c>
    </row>
    <row r="59" spans="1:12" x14ac:dyDescent="0.3">
      <c r="A59" s="252">
        <v>211098</v>
      </c>
      <c r="B59" s="252" t="s">
        <v>3404</v>
      </c>
      <c r="C59" s="252" t="s">
        <v>240</v>
      </c>
      <c r="D59" s="252" t="s">
        <v>240</v>
      </c>
      <c r="E59" s="252" t="s">
        <v>240</v>
      </c>
      <c r="F59" s="252" t="s">
        <v>240</v>
      </c>
      <c r="G59" s="252" t="s">
        <v>240</v>
      </c>
      <c r="H59" s="252" t="s">
        <v>240</v>
      </c>
      <c r="I59" s="252" t="s">
        <v>240</v>
      </c>
      <c r="J59" s="252" t="s">
        <v>240</v>
      </c>
      <c r="K59" s="252" t="s">
        <v>238</v>
      </c>
      <c r="L59" s="252" t="s">
        <v>240</v>
      </c>
    </row>
    <row r="60" spans="1:12" x14ac:dyDescent="0.3">
      <c r="A60" s="252">
        <v>211099</v>
      </c>
      <c r="B60" s="252" t="s">
        <v>3404</v>
      </c>
      <c r="C60" s="252" t="s">
        <v>238</v>
      </c>
      <c r="D60" s="252" t="s">
        <v>238</v>
      </c>
      <c r="E60" s="252" t="s">
        <v>238</v>
      </c>
      <c r="F60" s="252" t="s">
        <v>238</v>
      </c>
      <c r="G60" s="252" t="s">
        <v>240</v>
      </c>
      <c r="H60" s="252" t="s">
        <v>239</v>
      </c>
      <c r="I60" s="252" t="s">
        <v>240</v>
      </c>
      <c r="J60" s="252" t="s">
        <v>240</v>
      </c>
      <c r="K60" s="252" t="s">
        <v>239</v>
      </c>
      <c r="L60" s="252" t="s">
        <v>240</v>
      </c>
    </row>
    <row r="61" spans="1:12" x14ac:dyDescent="0.3">
      <c r="A61" s="252">
        <v>211104</v>
      </c>
      <c r="B61" s="252" t="s">
        <v>3404</v>
      </c>
      <c r="C61" s="252" t="s">
        <v>238</v>
      </c>
      <c r="D61" s="252" t="s">
        <v>239</v>
      </c>
      <c r="E61" s="252" t="s">
        <v>239</v>
      </c>
      <c r="F61" s="252" t="s">
        <v>239</v>
      </c>
      <c r="G61" s="252" t="s">
        <v>238</v>
      </c>
      <c r="H61" s="252" t="s">
        <v>239</v>
      </c>
      <c r="I61" s="252" t="s">
        <v>239</v>
      </c>
      <c r="J61" s="252" t="s">
        <v>239</v>
      </c>
      <c r="K61" s="252" t="s">
        <v>239</v>
      </c>
      <c r="L61" s="252" t="s">
        <v>239</v>
      </c>
    </row>
    <row r="62" spans="1:12" x14ac:dyDescent="0.3">
      <c r="A62" s="252">
        <v>211138</v>
      </c>
      <c r="B62" s="252" t="s">
        <v>3404</v>
      </c>
      <c r="C62" s="252" t="s">
        <v>238</v>
      </c>
      <c r="D62" s="252" t="s">
        <v>238</v>
      </c>
      <c r="E62" s="252" t="s">
        <v>238</v>
      </c>
      <c r="F62" s="252" t="s">
        <v>238</v>
      </c>
      <c r="G62" s="252" t="s">
        <v>239</v>
      </c>
      <c r="H62" s="252" t="s">
        <v>239</v>
      </c>
      <c r="I62" s="252" t="s">
        <v>239</v>
      </c>
      <c r="J62" s="252" t="s">
        <v>239</v>
      </c>
      <c r="K62" s="252" t="s">
        <v>239</v>
      </c>
      <c r="L62" s="252" t="s">
        <v>239</v>
      </c>
    </row>
    <row r="63" spans="1:12" x14ac:dyDescent="0.3">
      <c r="A63" s="252">
        <v>211186</v>
      </c>
      <c r="B63" s="252" t="s">
        <v>3404</v>
      </c>
      <c r="C63" s="252" t="s">
        <v>239</v>
      </c>
      <c r="D63" s="252" t="s">
        <v>239</v>
      </c>
      <c r="E63" s="252" t="s">
        <v>240</v>
      </c>
      <c r="F63" s="252" t="s">
        <v>240</v>
      </c>
      <c r="G63" s="252" t="s">
        <v>240</v>
      </c>
      <c r="H63" s="252" t="s">
        <v>239</v>
      </c>
      <c r="I63" s="252" t="s">
        <v>240</v>
      </c>
      <c r="J63" s="252" t="s">
        <v>239</v>
      </c>
      <c r="K63" s="252" t="s">
        <v>240</v>
      </c>
      <c r="L63" s="252" t="s">
        <v>239</v>
      </c>
    </row>
    <row r="64" spans="1:12" x14ac:dyDescent="0.3">
      <c r="A64" s="252">
        <v>211215</v>
      </c>
      <c r="B64" s="252" t="s">
        <v>3404</v>
      </c>
      <c r="C64" s="252" t="s">
        <v>238</v>
      </c>
      <c r="D64" s="252" t="s">
        <v>239</v>
      </c>
      <c r="E64" s="252" t="s">
        <v>238</v>
      </c>
      <c r="F64" s="252" t="s">
        <v>238</v>
      </c>
      <c r="G64" s="252" t="s">
        <v>239</v>
      </c>
      <c r="H64" s="252" t="s">
        <v>239</v>
      </c>
      <c r="I64" s="252" t="s">
        <v>239</v>
      </c>
      <c r="J64" s="252" t="s">
        <v>239</v>
      </c>
      <c r="K64" s="252" t="s">
        <v>239</v>
      </c>
      <c r="L64" s="252" t="s">
        <v>239</v>
      </c>
    </row>
    <row r="65" spans="1:12" x14ac:dyDescent="0.3">
      <c r="A65" s="252">
        <v>211250</v>
      </c>
      <c r="B65" s="252" t="s">
        <v>3404</v>
      </c>
      <c r="C65" s="252" t="s">
        <v>238</v>
      </c>
      <c r="D65" s="252" t="s">
        <v>238</v>
      </c>
      <c r="E65" s="252" t="s">
        <v>240</v>
      </c>
      <c r="F65" s="252" t="s">
        <v>239</v>
      </c>
      <c r="G65" s="252" t="s">
        <v>239</v>
      </c>
      <c r="H65" s="252" t="s">
        <v>239</v>
      </c>
      <c r="I65" s="252" t="s">
        <v>239</v>
      </c>
      <c r="J65" s="252" t="s">
        <v>239</v>
      </c>
      <c r="K65" s="252" t="s">
        <v>240</v>
      </c>
      <c r="L65" s="252" t="s">
        <v>240</v>
      </c>
    </row>
    <row r="66" spans="1:12" x14ac:dyDescent="0.3">
      <c r="A66" s="252">
        <v>211254</v>
      </c>
      <c r="B66" s="252" t="s">
        <v>3404</v>
      </c>
      <c r="C66" s="252" t="s">
        <v>240</v>
      </c>
      <c r="D66" s="252" t="s">
        <v>240</v>
      </c>
      <c r="E66" s="252" t="s">
        <v>239</v>
      </c>
      <c r="F66" s="252" t="s">
        <v>238</v>
      </c>
      <c r="G66" s="252" t="s">
        <v>239</v>
      </c>
      <c r="H66" s="252" t="s">
        <v>239</v>
      </c>
      <c r="I66" s="252" t="s">
        <v>239</v>
      </c>
      <c r="J66" s="252" t="s">
        <v>239</v>
      </c>
      <c r="K66" s="252" t="s">
        <v>239</v>
      </c>
      <c r="L66" s="252" t="s">
        <v>239</v>
      </c>
    </row>
    <row r="67" spans="1:12" x14ac:dyDescent="0.3">
      <c r="A67" s="252">
        <v>211261</v>
      </c>
      <c r="B67" s="252" t="s">
        <v>3404</v>
      </c>
      <c r="C67" s="252" t="s">
        <v>238</v>
      </c>
      <c r="D67" s="252" t="s">
        <v>238</v>
      </c>
      <c r="E67" s="252" t="s">
        <v>238</v>
      </c>
      <c r="F67" s="252" t="s">
        <v>238</v>
      </c>
      <c r="G67" s="252" t="s">
        <v>239</v>
      </c>
      <c r="H67" s="252" t="s">
        <v>239</v>
      </c>
      <c r="I67" s="252" t="s">
        <v>238</v>
      </c>
      <c r="J67" s="252" t="s">
        <v>238</v>
      </c>
      <c r="K67" s="252" t="s">
        <v>238</v>
      </c>
      <c r="L67" s="252" t="s">
        <v>238</v>
      </c>
    </row>
    <row r="68" spans="1:12" x14ac:dyDescent="0.3">
      <c r="A68" s="252">
        <v>211274</v>
      </c>
      <c r="B68" s="252" t="s">
        <v>3404</v>
      </c>
      <c r="C68" s="252" t="s">
        <v>238</v>
      </c>
      <c r="D68" s="252" t="s">
        <v>240</v>
      </c>
      <c r="E68" s="252" t="s">
        <v>238</v>
      </c>
      <c r="F68" s="252" t="s">
        <v>239</v>
      </c>
      <c r="G68" s="252" t="s">
        <v>240</v>
      </c>
      <c r="H68" s="252" t="s">
        <v>239</v>
      </c>
      <c r="I68" s="252" t="s">
        <v>238</v>
      </c>
      <c r="J68" s="252" t="s">
        <v>239</v>
      </c>
      <c r="K68" s="252" t="s">
        <v>239</v>
      </c>
      <c r="L68" s="252" t="s">
        <v>240</v>
      </c>
    </row>
    <row r="69" spans="1:12" x14ac:dyDescent="0.3">
      <c r="A69" s="252">
        <v>211340</v>
      </c>
      <c r="B69" s="252" t="s">
        <v>3404</v>
      </c>
      <c r="C69" s="252" t="s">
        <v>240</v>
      </c>
      <c r="D69" s="252" t="s">
        <v>238</v>
      </c>
      <c r="E69" s="252" t="s">
        <v>238</v>
      </c>
      <c r="F69" s="252" t="s">
        <v>240</v>
      </c>
      <c r="G69" s="252" t="s">
        <v>239</v>
      </c>
      <c r="H69" s="252" t="s">
        <v>239</v>
      </c>
      <c r="I69" s="252" t="s">
        <v>240</v>
      </c>
      <c r="J69" s="252" t="s">
        <v>240</v>
      </c>
      <c r="K69" s="252" t="s">
        <v>240</v>
      </c>
      <c r="L69" s="252" t="s">
        <v>240</v>
      </c>
    </row>
    <row r="70" spans="1:12" x14ac:dyDescent="0.3">
      <c r="A70" s="252">
        <v>211353</v>
      </c>
      <c r="B70" s="252" t="s">
        <v>3404</v>
      </c>
      <c r="C70" s="252" t="s">
        <v>238</v>
      </c>
      <c r="D70" s="252" t="s">
        <v>240</v>
      </c>
      <c r="E70" s="252" t="s">
        <v>238</v>
      </c>
      <c r="F70" s="252" t="s">
        <v>238</v>
      </c>
      <c r="G70" s="252" t="s">
        <v>240</v>
      </c>
      <c r="H70" s="252" t="s">
        <v>239</v>
      </c>
      <c r="I70" s="252" t="s">
        <v>240</v>
      </c>
      <c r="J70" s="252" t="s">
        <v>238</v>
      </c>
      <c r="K70" s="252" t="s">
        <v>238</v>
      </c>
      <c r="L70" s="252" t="s">
        <v>238</v>
      </c>
    </row>
    <row r="71" spans="1:12" x14ac:dyDescent="0.3">
      <c r="A71" s="252">
        <v>211360</v>
      </c>
      <c r="B71" s="252" t="s">
        <v>3404</v>
      </c>
      <c r="C71" s="252" t="s">
        <v>238</v>
      </c>
      <c r="D71" s="252" t="s">
        <v>238</v>
      </c>
      <c r="E71" s="252" t="s">
        <v>238</v>
      </c>
      <c r="F71" s="252" t="s">
        <v>238</v>
      </c>
      <c r="G71" s="252" t="s">
        <v>238</v>
      </c>
      <c r="H71" s="252" t="s">
        <v>238</v>
      </c>
      <c r="I71" s="252" t="s">
        <v>238</v>
      </c>
      <c r="J71" s="252" t="s">
        <v>238</v>
      </c>
      <c r="K71" s="252" t="s">
        <v>238</v>
      </c>
      <c r="L71" s="252" t="s">
        <v>238</v>
      </c>
    </row>
    <row r="72" spans="1:12" x14ac:dyDescent="0.3">
      <c r="A72" s="252">
        <v>211380</v>
      </c>
      <c r="B72" s="252" t="s">
        <v>3404</v>
      </c>
      <c r="C72" s="252" t="s">
        <v>240</v>
      </c>
      <c r="D72" s="252" t="s">
        <v>238</v>
      </c>
      <c r="E72" s="252" t="s">
        <v>238</v>
      </c>
      <c r="F72" s="252" t="s">
        <v>238</v>
      </c>
      <c r="G72" s="252" t="s">
        <v>239</v>
      </c>
      <c r="H72" s="252" t="s">
        <v>239</v>
      </c>
      <c r="I72" s="252" t="s">
        <v>240</v>
      </c>
      <c r="J72" s="252" t="s">
        <v>239</v>
      </c>
      <c r="K72" s="252" t="s">
        <v>240</v>
      </c>
      <c r="L72" s="252" t="s">
        <v>240</v>
      </c>
    </row>
    <row r="73" spans="1:12" x14ac:dyDescent="0.3">
      <c r="A73" s="252">
        <v>211423</v>
      </c>
      <c r="B73" s="252" t="s">
        <v>3404</v>
      </c>
      <c r="C73" s="252" t="s">
        <v>239</v>
      </c>
      <c r="D73" s="252" t="s">
        <v>238</v>
      </c>
      <c r="E73" s="252" t="s">
        <v>239</v>
      </c>
      <c r="F73" s="252" t="s">
        <v>239</v>
      </c>
      <c r="G73" s="252" t="s">
        <v>238</v>
      </c>
      <c r="H73" s="252" t="s">
        <v>239</v>
      </c>
      <c r="I73" s="252" t="s">
        <v>239</v>
      </c>
      <c r="J73" s="252" t="s">
        <v>239</v>
      </c>
      <c r="K73" s="252" t="s">
        <v>239</v>
      </c>
      <c r="L73" s="252" t="s">
        <v>239</v>
      </c>
    </row>
    <row r="74" spans="1:12" x14ac:dyDescent="0.3">
      <c r="A74" s="252">
        <v>211431</v>
      </c>
      <c r="B74" s="252" t="s">
        <v>3404</v>
      </c>
      <c r="C74" s="252" t="s">
        <v>239</v>
      </c>
      <c r="D74" s="252" t="s">
        <v>238</v>
      </c>
      <c r="E74" s="252" t="s">
        <v>238</v>
      </c>
      <c r="F74" s="252" t="s">
        <v>239</v>
      </c>
      <c r="G74" s="252" t="s">
        <v>239</v>
      </c>
      <c r="H74" s="252" t="s">
        <v>239</v>
      </c>
      <c r="I74" s="252" t="s">
        <v>239</v>
      </c>
      <c r="J74" s="252" t="s">
        <v>239</v>
      </c>
      <c r="K74" s="252" t="s">
        <v>239</v>
      </c>
      <c r="L74" s="252" t="s">
        <v>239</v>
      </c>
    </row>
    <row r="75" spans="1:12" x14ac:dyDescent="0.3">
      <c r="A75" s="252">
        <v>211465</v>
      </c>
      <c r="B75" s="252" t="s">
        <v>3404</v>
      </c>
      <c r="C75" s="252" t="s">
        <v>238</v>
      </c>
      <c r="D75" s="252" t="s">
        <v>238</v>
      </c>
      <c r="E75" s="252" t="s">
        <v>238</v>
      </c>
      <c r="F75" s="252" t="s">
        <v>240</v>
      </c>
      <c r="G75" s="252" t="s">
        <v>239</v>
      </c>
      <c r="H75" s="252" t="s">
        <v>240</v>
      </c>
      <c r="I75" s="252" t="s">
        <v>238</v>
      </c>
      <c r="J75" s="252" t="s">
        <v>238</v>
      </c>
      <c r="K75" s="252" t="s">
        <v>238</v>
      </c>
      <c r="L75" s="252" t="s">
        <v>238</v>
      </c>
    </row>
    <row r="76" spans="1:12" x14ac:dyDescent="0.3">
      <c r="A76" s="252">
        <v>211467</v>
      </c>
      <c r="B76" s="252" t="s">
        <v>3404</v>
      </c>
      <c r="C76" s="252" t="s">
        <v>238</v>
      </c>
      <c r="D76" s="252" t="s">
        <v>239</v>
      </c>
      <c r="E76" s="252" t="s">
        <v>240</v>
      </c>
      <c r="F76" s="252" t="s">
        <v>240</v>
      </c>
      <c r="G76" s="252" t="s">
        <v>239</v>
      </c>
      <c r="H76" s="252" t="s">
        <v>239</v>
      </c>
      <c r="I76" s="252" t="s">
        <v>239</v>
      </c>
      <c r="J76" s="252" t="s">
        <v>239</v>
      </c>
      <c r="K76" s="252" t="s">
        <v>239</v>
      </c>
      <c r="L76" s="252" t="s">
        <v>239</v>
      </c>
    </row>
    <row r="77" spans="1:12" x14ac:dyDescent="0.3">
      <c r="A77" s="252">
        <v>211486</v>
      </c>
      <c r="B77" s="252" t="s">
        <v>3404</v>
      </c>
      <c r="C77" s="252" t="s">
        <v>240</v>
      </c>
      <c r="D77" s="252" t="s">
        <v>238</v>
      </c>
      <c r="E77" s="252" t="s">
        <v>238</v>
      </c>
      <c r="F77" s="252" t="s">
        <v>240</v>
      </c>
      <c r="G77" s="252" t="s">
        <v>239</v>
      </c>
      <c r="H77" s="252" t="s">
        <v>239</v>
      </c>
      <c r="I77" s="252" t="s">
        <v>240</v>
      </c>
      <c r="J77" s="252" t="s">
        <v>240</v>
      </c>
      <c r="K77" s="252" t="s">
        <v>238</v>
      </c>
      <c r="L77" s="252" t="s">
        <v>238</v>
      </c>
    </row>
    <row r="78" spans="1:12" x14ac:dyDescent="0.3">
      <c r="A78" s="252">
        <v>211489</v>
      </c>
      <c r="B78" s="252" t="s">
        <v>3404</v>
      </c>
      <c r="C78" s="252" t="s">
        <v>238</v>
      </c>
      <c r="D78" s="252" t="s">
        <v>240</v>
      </c>
      <c r="E78" s="252" t="s">
        <v>240</v>
      </c>
      <c r="F78" s="252" t="s">
        <v>240</v>
      </c>
      <c r="G78" s="252" t="s">
        <v>239</v>
      </c>
      <c r="H78" s="252" t="s">
        <v>239</v>
      </c>
      <c r="I78" s="252" t="s">
        <v>240</v>
      </c>
      <c r="J78" s="252" t="s">
        <v>238</v>
      </c>
      <c r="K78" s="252" t="s">
        <v>239</v>
      </c>
      <c r="L78" s="252" t="s">
        <v>239</v>
      </c>
    </row>
    <row r="79" spans="1:12" x14ac:dyDescent="0.3">
      <c r="A79" s="252">
        <v>211498</v>
      </c>
      <c r="B79" s="252" t="s">
        <v>3404</v>
      </c>
      <c r="C79" s="252" t="s">
        <v>238</v>
      </c>
      <c r="D79" s="252" t="s">
        <v>240</v>
      </c>
      <c r="E79" s="252" t="s">
        <v>240</v>
      </c>
      <c r="F79" s="252" t="s">
        <v>240</v>
      </c>
      <c r="G79" s="252" t="s">
        <v>238</v>
      </c>
      <c r="H79" s="252" t="s">
        <v>239</v>
      </c>
      <c r="I79" s="252" t="s">
        <v>240</v>
      </c>
      <c r="J79" s="252" t="s">
        <v>239</v>
      </c>
      <c r="K79" s="252" t="s">
        <v>239</v>
      </c>
      <c r="L79" s="252" t="s">
        <v>239</v>
      </c>
    </row>
    <row r="80" spans="1:12" x14ac:dyDescent="0.3">
      <c r="A80" s="252">
        <v>211514</v>
      </c>
      <c r="B80" s="252" t="s">
        <v>3404</v>
      </c>
      <c r="C80" s="252" t="s">
        <v>239</v>
      </c>
      <c r="D80" s="252" t="s">
        <v>240</v>
      </c>
      <c r="E80" s="252" t="s">
        <v>240</v>
      </c>
      <c r="F80" s="252" t="s">
        <v>240</v>
      </c>
      <c r="G80" s="252" t="s">
        <v>239</v>
      </c>
      <c r="H80" s="252" t="s">
        <v>239</v>
      </c>
      <c r="I80" s="252" t="s">
        <v>239</v>
      </c>
      <c r="J80" s="252" t="s">
        <v>239</v>
      </c>
      <c r="K80" s="252" t="s">
        <v>239</v>
      </c>
      <c r="L80" s="252" t="s">
        <v>239</v>
      </c>
    </row>
    <row r="81" spans="1:12" x14ac:dyDescent="0.3">
      <c r="A81" s="252">
        <v>211534</v>
      </c>
      <c r="B81" s="252" t="s">
        <v>3404</v>
      </c>
      <c r="C81" s="252" t="s">
        <v>240</v>
      </c>
      <c r="D81" s="252" t="s">
        <v>238</v>
      </c>
      <c r="E81" s="252" t="s">
        <v>238</v>
      </c>
      <c r="F81" s="252" t="s">
        <v>238</v>
      </c>
      <c r="G81" s="252" t="s">
        <v>239</v>
      </c>
      <c r="H81" s="252" t="s">
        <v>240</v>
      </c>
      <c r="I81" s="252" t="s">
        <v>240</v>
      </c>
      <c r="J81" s="252" t="s">
        <v>240</v>
      </c>
      <c r="K81" s="252" t="s">
        <v>240</v>
      </c>
      <c r="L81" s="252" t="s">
        <v>240</v>
      </c>
    </row>
    <row r="82" spans="1:12" x14ac:dyDescent="0.3">
      <c r="A82" s="252">
        <v>211541</v>
      </c>
      <c r="B82" s="252" t="s">
        <v>3404</v>
      </c>
      <c r="C82" s="252" t="s">
        <v>240</v>
      </c>
      <c r="D82" s="252" t="s">
        <v>240</v>
      </c>
      <c r="E82" s="252" t="s">
        <v>240</v>
      </c>
      <c r="F82" s="252" t="s">
        <v>240</v>
      </c>
      <c r="G82" s="252" t="s">
        <v>239</v>
      </c>
      <c r="H82" s="252" t="s">
        <v>239</v>
      </c>
      <c r="I82" s="252" t="s">
        <v>240</v>
      </c>
      <c r="J82" s="252" t="s">
        <v>238</v>
      </c>
      <c r="K82" s="252" t="s">
        <v>238</v>
      </c>
      <c r="L82" s="252" t="s">
        <v>238</v>
      </c>
    </row>
    <row r="83" spans="1:12" x14ac:dyDescent="0.3">
      <c r="A83" s="252">
        <v>211548</v>
      </c>
      <c r="B83" s="252" t="s">
        <v>3404</v>
      </c>
      <c r="C83" s="252" t="s">
        <v>238</v>
      </c>
      <c r="D83" s="252" t="s">
        <v>238</v>
      </c>
      <c r="E83" s="252" t="s">
        <v>238</v>
      </c>
      <c r="F83" s="252" t="s">
        <v>238</v>
      </c>
      <c r="G83" s="252" t="s">
        <v>238</v>
      </c>
      <c r="H83" s="252" t="s">
        <v>240</v>
      </c>
      <c r="I83" s="252" t="s">
        <v>238</v>
      </c>
      <c r="J83" s="252" t="s">
        <v>238</v>
      </c>
      <c r="K83" s="252" t="s">
        <v>238</v>
      </c>
      <c r="L83" s="252" t="s">
        <v>240</v>
      </c>
    </row>
    <row r="84" spans="1:12" x14ac:dyDescent="0.3">
      <c r="A84" s="252">
        <v>211558</v>
      </c>
      <c r="B84" s="252" t="s">
        <v>3404</v>
      </c>
      <c r="C84" s="252" t="s">
        <v>239</v>
      </c>
      <c r="D84" s="252" t="s">
        <v>238</v>
      </c>
      <c r="E84" s="252" t="s">
        <v>240</v>
      </c>
      <c r="F84" s="252" t="s">
        <v>238</v>
      </c>
      <c r="G84" s="252" t="s">
        <v>239</v>
      </c>
      <c r="H84" s="252" t="s">
        <v>239</v>
      </c>
      <c r="I84" s="252" t="s">
        <v>239</v>
      </c>
      <c r="J84" s="252" t="s">
        <v>239</v>
      </c>
      <c r="K84" s="252" t="s">
        <v>239</v>
      </c>
      <c r="L84" s="252" t="s">
        <v>239</v>
      </c>
    </row>
    <row r="85" spans="1:12" x14ac:dyDescent="0.3">
      <c r="A85" s="252">
        <v>211575</v>
      </c>
      <c r="B85" s="252" t="s">
        <v>3404</v>
      </c>
      <c r="C85" s="252" t="s">
        <v>238</v>
      </c>
      <c r="D85" s="252" t="s">
        <v>240</v>
      </c>
      <c r="E85" s="252" t="s">
        <v>238</v>
      </c>
      <c r="F85" s="252" t="s">
        <v>238</v>
      </c>
      <c r="G85" s="252" t="s">
        <v>238</v>
      </c>
      <c r="H85" s="252" t="s">
        <v>239</v>
      </c>
      <c r="I85" s="252" t="s">
        <v>240</v>
      </c>
      <c r="J85" s="252" t="s">
        <v>238</v>
      </c>
      <c r="K85" s="252" t="s">
        <v>240</v>
      </c>
      <c r="L85" s="252" t="s">
        <v>238</v>
      </c>
    </row>
    <row r="86" spans="1:12" x14ac:dyDescent="0.3">
      <c r="A86" s="252">
        <v>211579</v>
      </c>
      <c r="B86" s="252" t="s">
        <v>3404</v>
      </c>
      <c r="C86" s="252" t="s">
        <v>238</v>
      </c>
      <c r="D86" s="252" t="s">
        <v>240</v>
      </c>
      <c r="E86" s="252" t="s">
        <v>238</v>
      </c>
      <c r="F86" s="252" t="s">
        <v>238</v>
      </c>
      <c r="G86" s="252" t="s">
        <v>238</v>
      </c>
      <c r="H86" s="252" t="s">
        <v>239</v>
      </c>
      <c r="I86" s="252" t="s">
        <v>239</v>
      </c>
      <c r="J86" s="252" t="s">
        <v>239</v>
      </c>
      <c r="K86" s="252" t="s">
        <v>239</v>
      </c>
      <c r="L86" s="252" t="s">
        <v>239</v>
      </c>
    </row>
    <row r="87" spans="1:12" x14ac:dyDescent="0.3">
      <c r="A87" s="252">
        <v>211603</v>
      </c>
      <c r="B87" s="252" t="s">
        <v>3404</v>
      </c>
      <c r="C87" s="252" t="s">
        <v>239</v>
      </c>
      <c r="D87" s="252" t="s">
        <v>238</v>
      </c>
      <c r="E87" s="252" t="s">
        <v>240</v>
      </c>
      <c r="F87" s="252" t="s">
        <v>239</v>
      </c>
      <c r="G87" s="252" t="s">
        <v>240</v>
      </c>
      <c r="H87" s="252" t="s">
        <v>240</v>
      </c>
      <c r="I87" s="252" t="s">
        <v>238</v>
      </c>
      <c r="J87" s="252" t="s">
        <v>239</v>
      </c>
      <c r="K87" s="252" t="s">
        <v>238</v>
      </c>
      <c r="L87" s="252" t="s">
        <v>239</v>
      </c>
    </row>
    <row r="88" spans="1:12" x14ac:dyDescent="0.3">
      <c r="A88" s="252">
        <v>211623</v>
      </c>
      <c r="B88" s="252" t="s">
        <v>3404</v>
      </c>
      <c r="C88" s="252" t="s">
        <v>240</v>
      </c>
      <c r="D88" s="252" t="s">
        <v>240</v>
      </c>
      <c r="E88" s="252" t="s">
        <v>240</v>
      </c>
      <c r="F88" s="252" t="s">
        <v>240</v>
      </c>
      <c r="G88" s="252" t="s">
        <v>239</v>
      </c>
      <c r="H88" s="252" t="s">
        <v>239</v>
      </c>
      <c r="I88" s="252" t="s">
        <v>239</v>
      </c>
      <c r="J88" s="252" t="s">
        <v>239</v>
      </c>
      <c r="K88" s="252" t="s">
        <v>239</v>
      </c>
      <c r="L88" s="252" t="s">
        <v>239</v>
      </c>
    </row>
    <row r="89" spans="1:12" x14ac:dyDescent="0.3">
      <c r="A89" s="252">
        <v>211633</v>
      </c>
      <c r="B89" s="252" t="s">
        <v>3404</v>
      </c>
      <c r="C89" s="252" t="s">
        <v>238</v>
      </c>
      <c r="D89" s="252" t="s">
        <v>240</v>
      </c>
      <c r="E89" s="252" t="s">
        <v>238</v>
      </c>
      <c r="F89" s="252" t="s">
        <v>240</v>
      </c>
      <c r="G89" s="252" t="s">
        <v>240</v>
      </c>
      <c r="H89" s="252" t="s">
        <v>240</v>
      </c>
      <c r="I89" s="252" t="s">
        <v>238</v>
      </c>
      <c r="J89" s="252" t="s">
        <v>240</v>
      </c>
      <c r="K89" s="252" t="s">
        <v>238</v>
      </c>
      <c r="L89" s="252" t="s">
        <v>238</v>
      </c>
    </row>
    <row r="90" spans="1:12" x14ac:dyDescent="0.3">
      <c r="A90" s="252">
        <v>211637</v>
      </c>
      <c r="B90" s="252" t="s">
        <v>3404</v>
      </c>
      <c r="C90" s="252" t="s">
        <v>238</v>
      </c>
      <c r="D90" s="252" t="s">
        <v>240</v>
      </c>
      <c r="E90" s="252" t="s">
        <v>238</v>
      </c>
      <c r="F90" s="252" t="s">
        <v>238</v>
      </c>
      <c r="G90" s="252" t="s">
        <v>239</v>
      </c>
      <c r="H90" s="252" t="s">
        <v>239</v>
      </c>
      <c r="I90" s="252" t="s">
        <v>240</v>
      </c>
      <c r="J90" s="252" t="s">
        <v>240</v>
      </c>
      <c r="K90" s="252" t="s">
        <v>240</v>
      </c>
      <c r="L90" s="252" t="s">
        <v>240</v>
      </c>
    </row>
    <row r="91" spans="1:12" x14ac:dyDescent="0.3">
      <c r="A91" s="252">
        <v>211645</v>
      </c>
      <c r="B91" s="252" t="s">
        <v>3404</v>
      </c>
      <c r="C91" s="252" t="s">
        <v>238</v>
      </c>
      <c r="D91" s="252" t="s">
        <v>238</v>
      </c>
      <c r="E91" s="252" t="s">
        <v>238</v>
      </c>
      <c r="F91" s="252" t="s">
        <v>238</v>
      </c>
      <c r="G91" s="252" t="s">
        <v>238</v>
      </c>
      <c r="H91" s="252" t="s">
        <v>239</v>
      </c>
      <c r="I91" s="252" t="s">
        <v>239</v>
      </c>
      <c r="J91" s="252" t="s">
        <v>239</v>
      </c>
      <c r="K91" s="252" t="s">
        <v>239</v>
      </c>
      <c r="L91" s="252" t="s">
        <v>239</v>
      </c>
    </row>
    <row r="92" spans="1:12" x14ac:dyDescent="0.3">
      <c r="A92" s="252">
        <v>211651</v>
      </c>
      <c r="B92" s="252" t="s">
        <v>3404</v>
      </c>
      <c r="C92" s="252" t="s">
        <v>238</v>
      </c>
      <c r="D92" s="252" t="s">
        <v>238</v>
      </c>
      <c r="E92" s="252" t="s">
        <v>238</v>
      </c>
      <c r="F92" s="252" t="s">
        <v>240</v>
      </c>
      <c r="G92" s="252" t="s">
        <v>240</v>
      </c>
      <c r="H92" s="252" t="s">
        <v>240</v>
      </c>
      <c r="I92" s="252" t="s">
        <v>238</v>
      </c>
      <c r="J92" s="252" t="s">
        <v>240</v>
      </c>
      <c r="K92" s="252" t="s">
        <v>238</v>
      </c>
      <c r="L92" s="252" t="s">
        <v>240</v>
      </c>
    </row>
    <row r="93" spans="1:12" x14ac:dyDescent="0.3">
      <c r="A93" s="252">
        <v>211653</v>
      </c>
      <c r="B93" s="252" t="s">
        <v>3404</v>
      </c>
      <c r="C93" s="252" t="s">
        <v>240</v>
      </c>
      <c r="D93" s="252" t="s">
        <v>240</v>
      </c>
      <c r="E93" s="252" t="s">
        <v>239</v>
      </c>
      <c r="F93" s="252" t="s">
        <v>238</v>
      </c>
      <c r="G93" s="252" t="s">
        <v>240</v>
      </c>
      <c r="H93" s="252" t="s">
        <v>239</v>
      </c>
      <c r="I93" s="252" t="s">
        <v>239</v>
      </c>
      <c r="J93" s="252" t="s">
        <v>239</v>
      </c>
      <c r="K93" s="252" t="s">
        <v>239</v>
      </c>
      <c r="L93" s="252" t="s">
        <v>240</v>
      </c>
    </row>
    <row r="94" spans="1:12" x14ac:dyDescent="0.3">
      <c r="A94" s="252">
        <v>211678</v>
      </c>
      <c r="B94" s="252" t="s">
        <v>3404</v>
      </c>
      <c r="C94" s="252" t="s">
        <v>240</v>
      </c>
      <c r="D94" s="252" t="s">
        <v>240</v>
      </c>
      <c r="E94" s="252" t="s">
        <v>240</v>
      </c>
      <c r="F94" s="252" t="s">
        <v>239</v>
      </c>
      <c r="G94" s="252" t="s">
        <v>240</v>
      </c>
      <c r="H94" s="252" t="s">
        <v>239</v>
      </c>
      <c r="I94" s="252" t="s">
        <v>239</v>
      </c>
      <c r="J94" s="252" t="s">
        <v>239</v>
      </c>
      <c r="K94" s="252" t="s">
        <v>239</v>
      </c>
      <c r="L94" s="252" t="s">
        <v>239</v>
      </c>
    </row>
    <row r="95" spans="1:12" x14ac:dyDescent="0.3">
      <c r="A95" s="252">
        <v>211679</v>
      </c>
      <c r="B95" s="252" t="s">
        <v>3404</v>
      </c>
      <c r="C95" s="252" t="s">
        <v>240</v>
      </c>
      <c r="D95" s="252" t="s">
        <v>240</v>
      </c>
      <c r="E95" s="252" t="s">
        <v>238</v>
      </c>
      <c r="F95" s="252" t="s">
        <v>240</v>
      </c>
      <c r="G95" s="252" t="s">
        <v>239</v>
      </c>
      <c r="H95" s="252" t="s">
        <v>238</v>
      </c>
      <c r="I95" s="252" t="s">
        <v>238</v>
      </c>
      <c r="J95" s="252" t="s">
        <v>240</v>
      </c>
      <c r="K95" s="252" t="s">
        <v>238</v>
      </c>
      <c r="L95" s="252" t="s">
        <v>238</v>
      </c>
    </row>
    <row r="96" spans="1:12" x14ac:dyDescent="0.3">
      <c r="A96" s="252">
        <v>211686</v>
      </c>
      <c r="B96" s="252" t="s">
        <v>3404</v>
      </c>
      <c r="C96" s="252" t="s">
        <v>238</v>
      </c>
      <c r="D96" s="252" t="s">
        <v>238</v>
      </c>
      <c r="E96" s="252" t="s">
        <v>238</v>
      </c>
      <c r="F96" s="252" t="s">
        <v>238</v>
      </c>
      <c r="G96" s="252" t="s">
        <v>240</v>
      </c>
      <c r="H96" s="252" t="s">
        <v>239</v>
      </c>
      <c r="I96" s="252" t="s">
        <v>238</v>
      </c>
      <c r="J96" s="252" t="s">
        <v>239</v>
      </c>
      <c r="K96" s="252" t="s">
        <v>238</v>
      </c>
      <c r="L96" s="252" t="s">
        <v>238</v>
      </c>
    </row>
    <row r="97" spans="1:12" x14ac:dyDescent="0.3">
      <c r="A97" s="252">
        <v>211710</v>
      </c>
      <c r="B97" s="252" t="s">
        <v>3404</v>
      </c>
      <c r="C97" s="252" t="s">
        <v>240</v>
      </c>
      <c r="D97" s="252" t="s">
        <v>238</v>
      </c>
      <c r="E97" s="252" t="s">
        <v>238</v>
      </c>
      <c r="F97" s="252" t="s">
        <v>238</v>
      </c>
      <c r="G97" s="252" t="s">
        <v>239</v>
      </c>
      <c r="H97" s="252" t="s">
        <v>239</v>
      </c>
      <c r="I97" s="252" t="s">
        <v>238</v>
      </c>
      <c r="J97" s="252" t="s">
        <v>238</v>
      </c>
      <c r="K97" s="252" t="s">
        <v>240</v>
      </c>
      <c r="L97" s="252" t="s">
        <v>240</v>
      </c>
    </row>
    <row r="98" spans="1:12" x14ac:dyDescent="0.3">
      <c r="A98" s="252">
        <v>211715</v>
      </c>
      <c r="B98" s="252" t="s">
        <v>3404</v>
      </c>
      <c r="C98" s="252" t="s">
        <v>240</v>
      </c>
      <c r="D98" s="252" t="s">
        <v>240</v>
      </c>
      <c r="E98" s="252" t="s">
        <v>240</v>
      </c>
      <c r="F98" s="252" t="s">
        <v>239</v>
      </c>
      <c r="G98" s="252" t="s">
        <v>239</v>
      </c>
      <c r="H98" s="252" t="s">
        <v>239</v>
      </c>
      <c r="I98" s="252" t="s">
        <v>239</v>
      </c>
      <c r="J98" s="252" t="s">
        <v>239</v>
      </c>
      <c r="K98" s="252" t="s">
        <v>240</v>
      </c>
      <c r="L98" s="252" t="s">
        <v>239</v>
      </c>
    </row>
    <row r="99" spans="1:12" x14ac:dyDescent="0.3">
      <c r="A99" s="252">
        <v>211717</v>
      </c>
      <c r="B99" s="252" t="s">
        <v>3404</v>
      </c>
      <c r="C99" s="252" t="s">
        <v>238</v>
      </c>
      <c r="D99" s="252" t="s">
        <v>238</v>
      </c>
      <c r="E99" s="252" t="s">
        <v>238</v>
      </c>
      <c r="F99" s="252" t="s">
        <v>240</v>
      </c>
      <c r="G99" s="252" t="s">
        <v>240</v>
      </c>
      <c r="H99" s="252" t="s">
        <v>239</v>
      </c>
      <c r="I99" s="252" t="s">
        <v>239</v>
      </c>
      <c r="J99" s="252" t="s">
        <v>239</v>
      </c>
      <c r="K99" s="252" t="s">
        <v>239</v>
      </c>
      <c r="L99" s="252" t="s">
        <v>239</v>
      </c>
    </row>
    <row r="100" spans="1:12" x14ac:dyDescent="0.3">
      <c r="A100" s="252">
        <v>211721</v>
      </c>
      <c r="B100" s="252" t="s">
        <v>3404</v>
      </c>
      <c r="C100" s="252" t="s">
        <v>240</v>
      </c>
      <c r="D100" s="252" t="s">
        <v>240</v>
      </c>
      <c r="E100" s="252" t="s">
        <v>240</v>
      </c>
      <c r="F100" s="252" t="s">
        <v>240</v>
      </c>
      <c r="G100" s="252" t="s">
        <v>239</v>
      </c>
      <c r="H100" s="252" t="s">
        <v>239</v>
      </c>
      <c r="I100" s="252" t="s">
        <v>240</v>
      </c>
      <c r="J100" s="252" t="s">
        <v>239</v>
      </c>
      <c r="K100" s="252" t="s">
        <v>239</v>
      </c>
      <c r="L100" s="252" t="s">
        <v>239</v>
      </c>
    </row>
    <row r="101" spans="1:12" x14ac:dyDescent="0.3">
      <c r="A101" s="252">
        <v>211729</v>
      </c>
      <c r="B101" s="252" t="s">
        <v>3404</v>
      </c>
      <c r="C101" s="252" t="s">
        <v>240</v>
      </c>
      <c r="D101" s="252" t="s">
        <v>238</v>
      </c>
      <c r="E101" s="252" t="s">
        <v>238</v>
      </c>
      <c r="F101" s="252" t="s">
        <v>240</v>
      </c>
      <c r="G101" s="252" t="s">
        <v>239</v>
      </c>
      <c r="H101" s="252" t="s">
        <v>240</v>
      </c>
      <c r="I101" s="252" t="s">
        <v>238</v>
      </c>
      <c r="J101" s="252" t="s">
        <v>240</v>
      </c>
      <c r="K101" s="252" t="s">
        <v>238</v>
      </c>
      <c r="L101" s="252" t="s">
        <v>238</v>
      </c>
    </row>
    <row r="102" spans="1:12" x14ac:dyDescent="0.3">
      <c r="A102" s="252">
        <v>211733</v>
      </c>
      <c r="B102" s="252" t="s">
        <v>3404</v>
      </c>
      <c r="C102" s="252" t="s">
        <v>239</v>
      </c>
      <c r="D102" s="252" t="s">
        <v>238</v>
      </c>
      <c r="E102" s="252" t="s">
        <v>238</v>
      </c>
      <c r="F102" s="252" t="s">
        <v>238</v>
      </c>
      <c r="G102" s="252" t="s">
        <v>238</v>
      </c>
      <c r="H102" s="252" t="s">
        <v>238</v>
      </c>
      <c r="I102" s="252" t="s">
        <v>240</v>
      </c>
      <c r="J102" s="252" t="s">
        <v>240</v>
      </c>
      <c r="K102" s="252" t="s">
        <v>239</v>
      </c>
      <c r="L102" s="252" t="s">
        <v>239</v>
      </c>
    </row>
    <row r="103" spans="1:12" x14ac:dyDescent="0.3">
      <c r="A103" s="252">
        <v>211735</v>
      </c>
      <c r="B103" s="252" t="s">
        <v>3404</v>
      </c>
      <c r="C103" s="252" t="s">
        <v>238</v>
      </c>
      <c r="D103" s="252" t="s">
        <v>238</v>
      </c>
      <c r="E103" s="252" t="s">
        <v>238</v>
      </c>
      <c r="F103" s="252" t="s">
        <v>240</v>
      </c>
      <c r="G103" s="252" t="s">
        <v>240</v>
      </c>
      <c r="H103" s="252" t="s">
        <v>239</v>
      </c>
      <c r="I103" s="252" t="s">
        <v>239</v>
      </c>
      <c r="J103" s="252" t="s">
        <v>239</v>
      </c>
      <c r="K103" s="252" t="s">
        <v>239</v>
      </c>
      <c r="L103" s="252" t="s">
        <v>239</v>
      </c>
    </row>
    <row r="104" spans="1:12" x14ac:dyDescent="0.3">
      <c r="A104" s="252">
        <v>211736</v>
      </c>
      <c r="B104" s="252" t="s">
        <v>3404</v>
      </c>
      <c r="C104" s="252" t="s">
        <v>238</v>
      </c>
      <c r="D104" s="252" t="s">
        <v>240</v>
      </c>
      <c r="E104" s="252" t="s">
        <v>238</v>
      </c>
      <c r="F104" s="252" t="s">
        <v>239</v>
      </c>
      <c r="G104" s="252" t="s">
        <v>240</v>
      </c>
      <c r="H104" s="252" t="s">
        <v>239</v>
      </c>
      <c r="I104" s="252" t="s">
        <v>239</v>
      </c>
      <c r="J104" s="252" t="s">
        <v>239</v>
      </c>
      <c r="K104" s="252" t="s">
        <v>239</v>
      </c>
      <c r="L104" s="252" t="s">
        <v>239</v>
      </c>
    </row>
    <row r="105" spans="1:12" x14ac:dyDescent="0.3">
      <c r="A105" s="252">
        <v>211749</v>
      </c>
      <c r="B105" s="252" t="s">
        <v>3404</v>
      </c>
      <c r="C105" s="252" t="s">
        <v>240</v>
      </c>
      <c r="D105" s="252" t="s">
        <v>240</v>
      </c>
      <c r="E105" s="252" t="s">
        <v>238</v>
      </c>
      <c r="F105" s="252" t="s">
        <v>240</v>
      </c>
      <c r="G105" s="252" t="s">
        <v>239</v>
      </c>
      <c r="H105" s="252" t="s">
        <v>239</v>
      </c>
      <c r="I105" s="252" t="s">
        <v>239</v>
      </c>
      <c r="J105" s="252" t="s">
        <v>239</v>
      </c>
      <c r="K105" s="252" t="s">
        <v>239</v>
      </c>
      <c r="L105" s="252" t="s">
        <v>239</v>
      </c>
    </row>
    <row r="106" spans="1:12" x14ac:dyDescent="0.3">
      <c r="A106" s="252">
        <v>211754</v>
      </c>
      <c r="B106" s="252" t="s">
        <v>3404</v>
      </c>
      <c r="C106" s="252" t="s">
        <v>238</v>
      </c>
      <c r="D106" s="252" t="s">
        <v>238</v>
      </c>
      <c r="E106" s="252" t="s">
        <v>238</v>
      </c>
      <c r="F106" s="252" t="s">
        <v>238</v>
      </c>
      <c r="G106" s="252" t="s">
        <v>240</v>
      </c>
      <c r="H106" s="252" t="s">
        <v>240</v>
      </c>
      <c r="I106" s="252" t="s">
        <v>239</v>
      </c>
      <c r="J106" s="252" t="s">
        <v>239</v>
      </c>
      <c r="K106" s="252" t="s">
        <v>239</v>
      </c>
      <c r="L106" s="252" t="s">
        <v>239</v>
      </c>
    </row>
    <row r="107" spans="1:12" x14ac:dyDescent="0.3">
      <c r="A107" s="252">
        <v>211760</v>
      </c>
      <c r="B107" s="252" t="s">
        <v>3404</v>
      </c>
      <c r="C107" s="252" t="s">
        <v>238</v>
      </c>
      <c r="D107" s="252" t="s">
        <v>240</v>
      </c>
      <c r="E107" s="252" t="s">
        <v>238</v>
      </c>
      <c r="F107" s="252" t="s">
        <v>238</v>
      </c>
      <c r="G107" s="252" t="s">
        <v>238</v>
      </c>
      <c r="H107" s="252" t="s">
        <v>239</v>
      </c>
      <c r="I107" s="252" t="s">
        <v>240</v>
      </c>
      <c r="J107" s="252" t="s">
        <v>239</v>
      </c>
      <c r="K107" s="252" t="s">
        <v>240</v>
      </c>
      <c r="L107" s="252" t="s">
        <v>240</v>
      </c>
    </row>
    <row r="108" spans="1:12" x14ac:dyDescent="0.3">
      <c r="A108" s="252">
        <v>211773</v>
      </c>
      <c r="B108" s="252" t="s">
        <v>3404</v>
      </c>
      <c r="C108" s="252" t="s">
        <v>238</v>
      </c>
      <c r="D108" s="252" t="s">
        <v>240</v>
      </c>
      <c r="E108" s="252" t="s">
        <v>238</v>
      </c>
      <c r="F108" s="252" t="s">
        <v>240</v>
      </c>
      <c r="G108" s="252" t="s">
        <v>238</v>
      </c>
      <c r="H108" s="252" t="s">
        <v>240</v>
      </c>
      <c r="I108" s="252" t="s">
        <v>238</v>
      </c>
      <c r="J108" s="252" t="s">
        <v>238</v>
      </c>
      <c r="K108" s="252" t="s">
        <v>238</v>
      </c>
      <c r="L108" s="252" t="s">
        <v>238</v>
      </c>
    </row>
    <row r="109" spans="1:12" x14ac:dyDescent="0.3">
      <c r="A109" s="252">
        <v>211781</v>
      </c>
      <c r="B109" s="252" t="s">
        <v>3404</v>
      </c>
      <c r="C109" s="252" t="s">
        <v>238</v>
      </c>
      <c r="D109" s="252" t="s">
        <v>238</v>
      </c>
      <c r="E109" s="252" t="s">
        <v>238</v>
      </c>
      <c r="F109" s="252" t="s">
        <v>239</v>
      </c>
      <c r="G109" s="252" t="s">
        <v>239</v>
      </c>
      <c r="H109" s="252" t="s">
        <v>239</v>
      </c>
      <c r="I109" s="252" t="s">
        <v>238</v>
      </c>
      <c r="J109" s="252" t="s">
        <v>240</v>
      </c>
      <c r="K109" s="252" t="s">
        <v>238</v>
      </c>
      <c r="L109" s="252" t="s">
        <v>238</v>
      </c>
    </row>
    <row r="110" spans="1:12" x14ac:dyDescent="0.3">
      <c r="A110" s="252">
        <v>211795</v>
      </c>
      <c r="B110" s="252" t="s">
        <v>3404</v>
      </c>
      <c r="C110" s="252" t="s">
        <v>240</v>
      </c>
      <c r="D110" s="252" t="s">
        <v>238</v>
      </c>
      <c r="E110" s="252" t="s">
        <v>238</v>
      </c>
      <c r="F110" s="252" t="s">
        <v>240</v>
      </c>
      <c r="G110" s="252" t="s">
        <v>239</v>
      </c>
      <c r="H110" s="252" t="s">
        <v>239</v>
      </c>
      <c r="I110" s="252" t="s">
        <v>240</v>
      </c>
      <c r="J110" s="252" t="s">
        <v>240</v>
      </c>
      <c r="K110" s="252" t="s">
        <v>240</v>
      </c>
      <c r="L110" s="252" t="s">
        <v>238</v>
      </c>
    </row>
    <row r="111" spans="1:12" x14ac:dyDescent="0.3">
      <c r="A111" s="252">
        <v>211819</v>
      </c>
      <c r="B111" s="252" t="s">
        <v>3404</v>
      </c>
      <c r="C111" s="252" t="s">
        <v>238</v>
      </c>
      <c r="D111" s="252" t="s">
        <v>238</v>
      </c>
      <c r="E111" s="252" t="s">
        <v>238</v>
      </c>
      <c r="F111" s="252" t="s">
        <v>238</v>
      </c>
      <c r="G111" s="252" t="s">
        <v>239</v>
      </c>
      <c r="H111" s="252" t="s">
        <v>240</v>
      </c>
      <c r="I111" s="252" t="s">
        <v>238</v>
      </c>
      <c r="J111" s="252" t="s">
        <v>240</v>
      </c>
      <c r="K111" s="252" t="s">
        <v>238</v>
      </c>
      <c r="L111" s="252" t="s">
        <v>238</v>
      </c>
    </row>
    <row r="112" spans="1:12" x14ac:dyDescent="0.3">
      <c r="A112" s="252">
        <v>211828</v>
      </c>
      <c r="B112" s="252" t="s">
        <v>3404</v>
      </c>
      <c r="C112" s="252" t="s">
        <v>240</v>
      </c>
      <c r="D112" s="252" t="s">
        <v>240</v>
      </c>
      <c r="E112" s="252" t="s">
        <v>240</v>
      </c>
      <c r="F112" s="252" t="s">
        <v>240</v>
      </c>
      <c r="G112" s="252" t="s">
        <v>240</v>
      </c>
      <c r="H112" s="252" t="s">
        <v>239</v>
      </c>
      <c r="I112" s="252" t="s">
        <v>239</v>
      </c>
      <c r="J112" s="252" t="s">
        <v>239</v>
      </c>
      <c r="K112" s="252" t="s">
        <v>239</v>
      </c>
      <c r="L112" s="252" t="s">
        <v>239</v>
      </c>
    </row>
    <row r="113" spans="1:12" x14ac:dyDescent="0.3">
      <c r="A113" s="252">
        <v>211881</v>
      </c>
      <c r="B113" s="252" t="s">
        <v>3404</v>
      </c>
      <c r="C113" s="252" t="s">
        <v>238</v>
      </c>
      <c r="D113" s="252" t="s">
        <v>238</v>
      </c>
      <c r="E113" s="252" t="s">
        <v>238</v>
      </c>
      <c r="F113" s="252" t="s">
        <v>238</v>
      </c>
      <c r="G113" s="252" t="s">
        <v>239</v>
      </c>
      <c r="H113" s="252" t="s">
        <v>239</v>
      </c>
      <c r="I113" s="252" t="s">
        <v>240</v>
      </c>
      <c r="J113" s="252" t="s">
        <v>239</v>
      </c>
      <c r="K113" s="252" t="s">
        <v>240</v>
      </c>
      <c r="L113" s="252" t="s">
        <v>238</v>
      </c>
    </row>
    <row r="114" spans="1:12" x14ac:dyDescent="0.3">
      <c r="A114" s="252">
        <v>211883</v>
      </c>
      <c r="B114" s="252" t="s">
        <v>3404</v>
      </c>
      <c r="C114" s="252" t="s">
        <v>239</v>
      </c>
      <c r="D114" s="252" t="s">
        <v>238</v>
      </c>
      <c r="E114" s="252" t="s">
        <v>238</v>
      </c>
      <c r="F114" s="252" t="s">
        <v>240</v>
      </c>
      <c r="G114" s="252" t="s">
        <v>239</v>
      </c>
      <c r="H114" s="252" t="s">
        <v>240</v>
      </c>
      <c r="I114" s="252" t="s">
        <v>238</v>
      </c>
      <c r="J114" s="252" t="s">
        <v>239</v>
      </c>
      <c r="K114" s="252" t="s">
        <v>238</v>
      </c>
      <c r="L114" s="252" t="s">
        <v>238</v>
      </c>
    </row>
    <row r="115" spans="1:12" x14ac:dyDescent="0.3">
      <c r="A115" s="252">
        <v>211888</v>
      </c>
      <c r="B115" s="252" t="s">
        <v>3404</v>
      </c>
      <c r="C115" s="252" t="s">
        <v>240</v>
      </c>
      <c r="D115" s="252" t="s">
        <v>238</v>
      </c>
      <c r="E115" s="252" t="s">
        <v>238</v>
      </c>
      <c r="F115" s="252" t="s">
        <v>238</v>
      </c>
      <c r="G115" s="252" t="s">
        <v>239</v>
      </c>
      <c r="H115" s="252" t="s">
        <v>239</v>
      </c>
      <c r="I115" s="252" t="s">
        <v>239</v>
      </c>
      <c r="J115" s="252" t="s">
        <v>239</v>
      </c>
      <c r="K115" s="252" t="s">
        <v>239</v>
      </c>
      <c r="L115" s="252" t="s">
        <v>239</v>
      </c>
    </row>
    <row r="116" spans="1:12" x14ac:dyDescent="0.3">
      <c r="A116" s="252">
        <v>211890</v>
      </c>
      <c r="B116" s="252" t="s">
        <v>3404</v>
      </c>
      <c r="C116" s="252" t="s">
        <v>238</v>
      </c>
      <c r="D116" s="252" t="s">
        <v>240</v>
      </c>
      <c r="E116" s="252" t="s">
        <v>238</v>
      </c>
      <c r="F116" s="252" t="s">
        <v>240</v>
      </c>
      <c r="G116" s="252" t="s">
        <v>240</v>
      </c>
      <c r="H116" s="252" t="s">
        <v>239</v>
      </c>
      <c r="I116" s="252" t="s">
        <v>240</v>
      </c>
      <c r="J116" s="252" t="s">
        <v>238</v>
      </c>
      <c r="K116" s="252" t="s">
        <v>238</v>
      </c>
      <c r="L116" s="252" t="s">
        <v>240</v>
      </c>
    </row>
    <row r="117" spans="1:12" x14ac:dyDescent="0.3">
      <c r="A117" s="252">
        <v>211895</v>
      </c>
      <c r="B117" s="252" t="s">
        <v>3404</v>
      </c>
      <c r="C117" s="252" t="s">
        <v>240</v>
      </c>
      <c r="D117" s="252" t="s">
        <v>238</v>
      </c>
      <c r="E117" s="252" t="s">
        <v>238</v>
      </c>
      <c r="F117" s="252" t="s">
        <v>239</v>
      </c>
      <c r="G117" s="252" t="s">
        <v>240</v>
      </c>
      <c r="H117" s="252" t="s">
        <v>239</v>
      </c>
      <c r="I117" s="252" t="s">
        <v>239</v>
      </c>
      <c r="J117" s="252" t="s">
        <v>239</v>
      </c>
      <c r="K117" s="252" t="s">
        <v>240</v>
      </c>
      <c r="L117" s="252" t="s">
        <v>239</v>
      </c>
    </row>
    <row r="118" spans="1:12" x14ac:dyDescent="0.3">
      <c r="A118" s="252">
        <v>211926</v>
      </c>
      <c r="B118" s="252" t="s">
        <v>3404</v>
      </c>
      <c r="C118" s="252" t="s">
        <v>240</v>
      </c>
      <c r="D118" s="252" t="s">
        <v>238</v>
      </c>
      <c r="E118" s="252" t="s">
        <v>238</v>
      </c>
      <c r="F118" s="252" t="s">
        <v>239</v>
      </c>
      <c r="G118" s="252" t="s">
        <v>239</v>
      </c>
      <c r="H118" s="252" t="s">
        <v>239</v>
      </c>
      <c r="I118" s="252" t="s">
        <v>240</v>
      </c>
      <c r="J118" s="252" t="s">
        <v>239</v>
      </c>
      <c r="K118" s="252" t="s">
        <v>238</v>
      </c>
      <c r="L118" s="252" t="s">
        <v>239</v>
      </c>
    </row>
    <row r="119" spans="1:12" x14ac:dyDescent="0.3">
      <c r="A119" s="252">
        <v>211964</v>
      </c>
      <c r="B119" s="252" t="s">
        <v>3404</v>
      </c>
      <c r="C119" s="252" t="s">
        <v>238</v>
      </c>
      <c r="D119" s="252" t="s">
        <v>238</v>
      </c>
      <c r="E119" s="252" t="s">
        <v>238</v>
      </c>
      <c r="F119" s="252" t="s">
        <v>238</v>
      </c>
      <c r="G119" s="252" t="s">
        <v>238</v>
      </c>
      <c r="H119" s="252" t="s">
        <v>240</v>
      </c>
      <c r="I119" s="252" t="s">
        <v>238</v>
      </c>
      <c r="J119" s="252" t="s">
        <v>240</v>
      </c>
      <c r="K119" s="252" t="s">
        <v>238</v>
      </c>
      <c r="L119" s="252" t="s">
        <v>240</v>
      </c>
    </row>
    <row r="120" spans="1:12" x14ac:dyDescent="0.3">
      <c r="A120" s="252">
        <v>211965</v>
      </c>
      <c r="B120" s="252" t="s">
        <v>3404</v>
      </c>
      <c r="C120" s="252" t="s">
        <v>240</v>
      </c>
      <c r="D120" s="252" t="s">
        <v>240</v>
      </c>
      <c r="E120" s="252" t="s">
        <v>238</v>
      </c>
      <c r="F120" s="252" t="s">
        <v>238</v>
      </c>
      <c r="G120" s="252" t="s">
        <v>239</v>
      </c>
      <c r="H120" s="252" t="s">
        <v>238</v>
      </c>
      <c r="I120" s="252" t="s">
        <v>238</v>
      </c>
      <c r="J120" s="252" t="s">
        <v>238</v>
      </c>
      <c r="K120" s="252" t="s">
        <v>238</v>
      </c>
      <c r="L120" s="252" t="s">
        <v>238</v>
      </c>
    </row>
    <row r="121" spans="1:12" x14ac:dyDescent="0.3">
      <c r="A121" s="252">
        <v>211967</v>
      </c>
      <c r="B121" s="252" t="s">
        <v>3404</v>
      </c>
      <c r="C121" s="252" t="s">
        <v>238</v>
      </c>
      <c r="D121" s="252" t="s">
        <v>238</v>
      </c>
      <c r="E121" s="252" t="s">
        <v>238</v>
      </c>
      <c r="F121" s="252" t="s">
        <v>238</v>
      </c>
      <c r="G121" s="252" t="s">
        <v>240</v>
      </c>
      <c r="H121" s="252" t="s">
        <v>240</v>
      </c>
      <c r="I121" s="252" t="s">
        <v>238</v>
      </c>
      <c r="J121" s="252" t="s">
        <v>238</v>
      </c>
      <c r="K121" s="252" t="s">
        <v>238</v>
      </c>
      <c r="L121" s="252" t="s">
        <v>238</v>
      </c>
    </row>
    <row r="122" spans="1:12" x14ac:dyDescent="0.3">
      <c r="A122" s="252">
        <v>211968</v>
      </c>
      <c r="B122" s="252" t="s">
        <v>3404</v>
      </c>
      <c r="C122" s="252" t="s">
        <v>238</v>
      </c>
      <c r="D122" s="252" t="s">
        <v>238</v>
      </c>
      <c r="E122" s="252" t="s">
        <v>238</v>
      </c>
      <c r="F122" s="252" t="s">
        <v>240</v>
      </c>
      <c r="G122" s="252" t="s">
        <v>240</v>
      </c>
      <c r="H122" s="252" t="s">
        <v>239</v>
      </c>
      <c r="I122" s="252" t="s">
        <v>239</v>
      </c>
      <c r="J122" s="252" t="s">
        <v>239</v>
      </c>
      <c r="K122" s="252" t="s">
        <v>239</v>
      </c>
      <c r="L122" s="252" t="s">
        <v>239</v>
      </c>
    </row>
    <row r="123" spans="1:12" x14ac:dyDescent="0.3">
      <c r="A123" s="252">
        <v>212010</v>
      </c>
      <c r="B123" s="252" t="s">
        <v>3404</v>
      </c>
      <c r="C123" s="252" t="s">
        <v>240</v>
      </c>
      <c r="D123" s="252" t="s">
        <v>238</v>
      </c>
      <c r="E123" s="252" t="s">
        <v>238</v>
      </c>
      <c r="F123" s="252" t="s">
        <v>238</v>
      </c>
      <c r="G123" s="252" t="s">
        <v>240</v>
      </c>
      <c r="H123" s="252" t="s">
        <v>239</v>
      </c>
      <c r="I123" s="252" t="s">
        <v>240</v>
      </c>
      <c r="J123" s="252" t="s">
        <v>240</v>
      </c>
      <c r="K123" s="252" t="s">
        <v>238</v>
      </c>
      <c r="L123" s="252" t="s">
        <v>240</v>
      </c>
    </row>
    <row r="124" spans="1:12" x14ac:dyDescent="0.3">
      <c r="A124" s="252">
        <v>212015</v>
      </c>
      <c r="B124" s="252" t="s">
        <v>3404</v>
      </c>
      <c r="C124" s="252" t="s">
        <v>238</v>
      </c>
      <c r="D124" s="252" t="s">
        <v>240</v>
      </c>
      <c r="E124" s="252" t="s">
        <v>238</v>
      </c>
      <c r="F124" s="252" t="s">
        <v>240</v>
      </c>
      <c r="G124" s="252" t="s">
        <v>240</v>
      </c>
      <c r="H124" s="252" t="s">
        <v>240</v>
      </c>
      <c r="I124" s="252" t="s">
        <v>240</v>
      </c>
      <c r="J124" s="252" t="s">
        <v>240</v>
      </c>
      <c r="K124" s="252" t="s">
        <v>238</v>
      </c>
      <c r="L124" s="252" t="s">
        <v>240</v>
      </c>
    </row>
    <row r="125" spans="1:12" x14ac:dyDescent="0.3">
      <c r="A125" s="252">
        <v>212028</v>
      </c>
      <c r="B125" s="252" t="s">
        <v>3404</v>
      </c>
      <c r="C125" s="252" t="s">
        <v>238</v>
      </c>
      <c r="D125" s="252" t="s">
        <v>240</v>
      </c>
      <c r="E125" s="252" t="s">
        <v>238</v>
      </c>
      <c r="F125" s="252" t="s">
        <v>240</v>
      </c>
      <c r="G125" s="252" t="s">
        <v>240</v>
      </c>
      <c r="H125" s="252" t="s">
        <v>240</v>
      </c>
      <c r="I125" s="252" t="s">
        <v>238</v>
      </c>
      <c r="J125" s="252" t="s">
        <v>240</v>
      </c>
      <c r="K125" s="252" t="s">
        <v>240</v>
      </c>
      <c r="L125" s="252" t="s">
        <v>239</v>
      </c>
    </row>
    <row r="126" spans="1:12" x14ac:dyDescent="0.3">
      <c r="A126" s="252">
        <v>212046</v>
      </c>
      <c r="B126" s="252" t="s">
        <v>3404</v>
      </c>
      <c r="C126" s="252" t="s">
        <v>238</v>
      </c>
      <c r="D126" s="252" t="s">
        <v>238</v>
      </c>
      <c r="E126" s="252" t="s">
        <v>238</v>
      </c>
      <c r="F126" s="252" t="s">
        <v>239</v>
      </c>
      <c r="G126" s="252" t="s">
        <v>238</v>
      </c>
      <c r="H126" s="252" t="s">
        <v>239</v>
      </c>
      <c r="I126" s="252" t="s">
        <v>240</v>
      </c>
      <c r="J126" s="252" t="s">
        <v>239</v>
      </c>
      <c r="K126" s="252" t="s">
        <v>240</v>
      </c>
      <c r="L126" s="252" t="s">
        <v>240</v>
      </c>
    </row>
    <row r="127" spans="1:12" x14ac:dyDescent="0.3">
      <c r="A127" s="252">
        <v>212061</v>
      </c>
      <c r="B127" s="252" t="s">
        <v>3404</v>
      </c>
      <c r="C127" s="252" t="s">
        <v>238</v>
      </c>
      <c r="D127" s="252" t="s">
        <v>238</v>
      </c>
      <c r="E127" s="252" t="s">
        <v>238</v>
      </c>
      <c r="F127" s="252" t="s">
        <v>238</v>
      </c>
      <c r="G127" s="252" t="s">
        <v>239</v>
      </c>
      <c r="H127" s="252" t="s">
        <v>239</v>
      </c>
      <c r="I127" s="252" t="s">
        <v>238</v>
      </c>
      <c r="J127" s="252" t="s">
        <v>240</v>
      </c>
      <c r="K127" s="252" t="s">
        <v>238</v>
      </c>
      <c r="L127" s="252" t="s">
        <v>239</v>
      </c>
    </row>
    <row r="128" spans="1:12" x14ac:dyDescent="0.3">
      <c r="A128" s="252">
        <v>212074</v>
      </c>
      <c r="B128" s="252" t="s">
        <v>3404</v>
      </c>
      <c r="C128" s="252" t="s">
        <v>238</v>
      </c>
      <c r="D128" s="252" t="s">
        <v>240</v>
      </c>
      <c r="E128" s="252" t="s">
        <v>238</v>
      </c>
      <c r="F128" s="252" t="s">
        <v>240</v>
      </c>
      <c r="G128" s="252" t="s">
        <v>239</v>
      </c>
      <c r="H128" s="252" t="s">
        <v>239</v>
      </c>
      <c r="I128" s="252" t="s">
        <v>238</v>
      </c>
      <c r="J128" s="252" t="s">
        <v>238</v>
      </c>
      <c r="K128" s="252" t="s">
        <v>238</v>
      </c>
      <c r="L128" s="252" t="s">
        <v>240</v>
      </c>
    </row>
    <row r="129" spans="1:12" x14ac:dyDescent="0.3">
      <c r="A129" s="252">
        <v>212095</v>
      </c>
      <c r="B129" s="252" t="s">
        <v>3404</v>
      </c>
      <c r="C129" s="252" t="s">
        <v>239</v>
      </c>
      <c r="D129" s="252" t="s">
        <v>238</v>
      </c>
      <c r="E129" s="252" t="s">
        <v>238</v>
      </c>
      <c r="F129" s="252" t="s">
        <v>238</v>
      </c>
      <c r="G129" s="252" t="s">
        <v>239</v>
      </c>
      <c r="H129" s="252" t="s">
        <v>239</v>
      </c>
      <c r="I129" s="252" t="s">
        <v>239</v>
      </c>
      <c r="J129" s="252" t="s">
        <v>239</v>
      </c>
      <c r="K129" s="252" t="s">
        <v>240</v>
      </c>
      <c r="L129" s="252" t="s">
        <v>239</v>
      </c>
    </row>
    <row r="130" spans="1:12" x14ac:dyDescent="0.3">
      <c r="A130" s="252">
        <v>212128</v>
      </c>
      <c r="B130" s="252" t="s">
        <v>3404</v>
      </c>
      <c r="C130" s="252" t="s">
        <v>240</v>
      </c>
      <c r="D130" s="252" t="s">
        <v>240</v>
      </c>
      <c r="E130" s="252" t="s">
        <v>240</v>
      </c>
      <c r="F130" s="252" t="s">
        <v>240</v>
      </c>
      <c r="G130" s="252" t="s">
        <v>239</v>
      </c>
      <c r="H130" s="252" t="s">
        <v>239</v>
      </c>
      <c r="I130" s="252" t="s">
        <v>239</v>
      </c>
      <c r="J130" s="252" t="s">
        <v>240</v>
      </c>
      <c r="K130" s="252" t="s">
        <v>240</v>
      </c>
      <c r="L130" s="252" t="s">
        <v>239</v>
      </c>
    </row>
    <row r="131" spans="1:12" x14ac:dyDescent="0.3">
      <c r="A131" s="252">
        <v>212157</v>
      </c>
      <c r="B131" s="252" t="s">
        <v>3404</v>
      </c>
      <c r="C131" s="252" t="s">
        <v>240</v>
      </c>
      <c r="D131" s="252" t="s">
        <v>240</v>
      </c>
      <c r="E131" s="252" t="s">
        <v>238</v>
      </c>
      <c r="F131" s="252" t="s">
        <v>238</v>
      </c>
      <c r="G131" s="252" t="s">
        <v>238</v>
      </c>
      <c r="H131" s="252" t="s">
        <v>238</v>
      </c>
      <c r="I131" s="252" t="s">
        <v>238</v>
      </c>
      <c r="J131" s="252" t="s">
        <v>238</v>
      </c>
      <c r="K131" s="252" t="s">
        <v>238</v>
      </c>
      <c r="L131" s="252" t="s">
        <v>238</v>
      </c>
    </row>
    <row r="132" spans="1:12" x14ac:dyDescent="0.3">
      <c r="A132" s="252">
        <v>212159</v>
      </c>
      <c r="B132" s="252" t="s">
        <v>3404</v>
      </c>
      <c r="C132" s="252" t="s">
        <v>238</v>
      </c>
      <c r="D132" s="252" t="s">
        <v>238</v>
      </c>
      <c r="E132" s="252" t="s">
        <v>238</v>
      </c>
      <c r="F132" s="252" t="s">
        <v>238</v>
      </c>
      <c r="G132" s="252" t="s">
        <v>238</v>
      </c>
      <c r="H132" s="252" t="s">
        <v>239</v>
      </c>
      <c r="I132" s="252" t="s">
        <v>238</v>
      </c>
      <c r="J132" s="252" t="s">
        <v>238</v>
      </c>
      <c r="K132" s="252" t="s">
        <v>238</v>
      </c>
      <c r="L132" s="252" t="s">
        <v>238</v>
      </c>
    </row>
    <row r="133" spans="1:12" x14ac:dyDescent="0.3">
      <c r="A133" s="252">
        <v>212176</v>
      </c>
      <c r="B133" s="252" t="s">
        <v>3404</v>
      </c>
      <c r="C133" s="252" t="s">
        <v>238</v>
      </c>
      <c r="D133" s="252" t="s">
        <v>238</v>
      </c>
      <c r="E133" s="252" t="s">
        <v>238</v>
      </c>
      <c r="F133" s="252" t="s">
        <v>238</v>
      </c>
      <c r="G133" s="252" t="s">
        <v>238</v>
      </c>
      <c r="H133" s="252" t="s">
        <v>239</v>
      </c>
      <c r="I133" s="252" t="s">
        <v>238</v>
      </c>
      <c r="J133" s="252" t="s">
        <v>240</v>
      </c>
      <c r="K133" s="252" t="s">
        <v>238</v>
      </c>
      <c r="L133" s="252" t="s">
        <v>238</v>
      </c>
    </row>
    <row r="134" spans="1:12" x14ac:dyDescent="0.3">
      <c r="A134" s="252">
        <v>212189</v>
      </c>
      <c r="B134" s="252" t="s">
        <v>3404</v>
      </c>
      <c r="C134" s="252" t="s">
        <v>240</v>
      </c>
      <c r="D134" s="252" t="s">
        <v>238</v>
      </c>
      <c r="E134" s="252" t="s">
        <v>238</v>
      </c>
      <c r="F134" s="252" t="s">
        <v>238</v>
      </c>
      <c r="G134" s="252" t="s">
        <v>240</v>
      </c>
      <c r="H134" s="252" t="s">
        <v>239</v>
      </c>
      <c r="I134" s="252" t="s">
        <v>239</v>
      </c>
      <c r="J134" s="252" t="s">
        <v>239</v>
      </c>
      <c r="K134" s="252" t="s">
        <v>239</v>
      </c>
      <c r="L134" s="252" t="s">
        <v>239</v>
      </c>
    </row>
    <row r="135" spans="1:12" x14ac:dyDescent="0.3">
      <c r="A135" s="252">
        <v>212192</v>
      </c>
      <c r="B135" s="252" t="s">
        <v>3404</v>
      </c>
      <c r="C135" s="252" t="s">
        <v>238</v>
      </c>
      <c r="D135" s="252" t="s">
        <v>240</v>
      </c>
      <c r="E135" s="252" t="s">
        <v>238</v>
      </c>
      <c r="F135" s="252" t="s">
        <v>238</v>
      </c>
      <c r="G135" s="252" t="s">
        <v>240</v>
      </c>
      <c r="H135" s="252" t="s">
        <v>239</v>
      </c>
      <c r="I135" s="252" t="s">
        <v>238</v>
      </c>
      <c r="J135" s="252" t="s">
        <v>240</v>
      </c>
      <c r="K135" s="252" t="s">
        <v>238</v>
      </c>
      <c r="L135" s="252" t="s">
        <v>240</v>
      </c>
    </row>
    <row r="136" spans="1:12" x14ac:dyDescent="0.3">
      <c r="A136" s="252">
        <v>212198</v>
      </c>
      <c r="B136" s="252" t="s">
        <v>3404</v>
      </c>
      <c r="C136" s="252" t="s">
        <v>240</v>
      </c>
      <c r="D136" s="252" t="s">
        <v>240</v>
      </c>
      <c r="E136" s="252" t="s">
        <v>240</v>
      </c>
      <c r="F136" s="252" t="s">
        <v>238</v>
      </c>
      <c r="G136" s="252" t="s">
        <v>239</v>
      </c>
      <c r="H136" s="252" t="s">
        <v>238</v>
      </c>
      <c r="I136" s="252" t="s">
        <v>240</v>
      </c>
      <c r="J136" s="252" t="s">
        <v>238</v>
      </c>
      <c r="K136" s="252" t="s">
        <v>240</v>
      </c>
      <c r="L136" s="252" t="s">
        <v>240</v>
      </c>
    </row>
    <row r="137" spans="1:12" x14ac:dyDescent="0.3">
      <c r="A137" s="252">
        <v>212201</v>
      </c>
      <c r="B137" s="252" t="s">
        <v>3404</v>
      </c>
      <c r="C137" s="252" t="s">
        <v>238</v>
      </c>
      <c r="D137" s="252" t="s">
        <v>238</v>
      </c>
      <c r="E137" s="252" t="s">
        <v>238</v>
      </c>
      <c r="F137" s="252" t="s">
        <v>238</v>
      </c>
      <c r="G137" s="252" t="s">
        <v>240</v>
      </c>
      <c r="H137" s="252" t="s">
        <v>240</v>
      </c>
      <c r="I137" s="252" t="s">
        <v>240</v>
      </c>
      <c r="J137" s="252" t="s">
        <v>240</v>
      </c>
      <c r="K137" s="252" t="s">
        <v>238</v>
      </c>
      <c r="L137" s="252" t="s">
        <v>240</v>
      </c>
    </row>
    <row r="138" spans="1:12" x14ac:dyDescent="0.3">
      <c r="A138" s="252">
        <v>212206</v>
      </c>
      <c r="B138" s="252" t="s">
        <v>3404</v>
      </c>
      <c r="C138" s="252" t="s">
        <v>238</v>
      </c>
      <c r="D138" s="252" t="s">
        <v>238</v>
      </c>
      <c r="E138" s="252" t="s">
        <v>238</v>
      </c>
      <c r="F138" s="252" t="s">
        <v>238</v>
      </c>
      <c r="G138" s="252" t="s">
        <v>240</v>
      </c>
      <c r="H138" s="252" t="s">
        <v>239</v>
      </c>
      <c r="I138" s="252" t="s">
        <v>239</v>
      </c>
      <c r="J138" s="252" t="s">
        <v>238</v>
      </c>
      <c r="K138" s="252" t="s">
        <v>238</v>
      </c>
      <c r="L138" s="252" t="s">
        <v>239</v>
      </c>
    </row>
    <row r="139" spans="1:12" x14ac:dyDescent="0.3">
      <c r="A139" s="252">
        <v>212211</v>
      </c>
      <c r="B139" s="252" t="s">
        <v>3404</v>
      </c>
      <c r="C139" s="252" t="s">
        <v>240</v>
      </c>
      <c r="D139" s="252" t="s">
        <v>240</v>
      </c>
      <c r="E139" s="252" t="s">
        <v>240</v>
      </c>
      <c r="F139" s="252" t="s">
        <v>238</v>
      </c>
      <c r="G139" s="252" t="s">
        <v>238</v>
      </c>
      <c r="H139" s="252" t="s">
        <v>239</v>
      </c>
      <c r="I139" s="252" t="s">
        <v>240</v>
      </c>
      <c r="J139" s="252" t="s">
        <v>238</v>
      </c>
      <c r="K139" s="252" t="s">
        <v>240</v>
      </c>
      <c r="L139" s="252" t="s">
        <v>240</v>
      </c>
    </row>
    <row r="140" spans="1:12" x14ac:dyDescent="0.3">
      <c r="A140" s="252">
        <v>212218</v>
      </c>
      <c r="B140" s="252" t="s">
        <v>3404</v>
      </c>
      <c r="C140" s="252" t="s">
        <v>238</v>
      </c>
      <c r="D140" s="252" t="s">
        <v>238</v>
      </c>
      <c r="E140" s="252" t="s">
        <v>238</v>
      </c>
      <c r="F140" s="252" t="s">
        <v>238</v>
      </c>
      <c r="G140" s="252" t="s">
        <v>240</v>
      </c>
      <c r="H140" s="252" t="s">
        <v>239</v>
      </c>
      <c r="I140" s="252" t="s">
        <v>239</v>
      </c>
      <c r="J140" s="252" t="s">
        <v>239</v>
      </c>
      <c r="K140" s="252" t="s">
        <v>239</v>
      </c>
      <c r="L140" s="252" t="s">
        <v>239</v>
      </c>
    </row>
    <row r="141" spans="1:12" x14ac:dyDescent="0.3">
      <c r="A141" s="252">
        <v>212243</v>
      </c>
      <c r="B141" s="252" t="s">
        <v>3404</v>
      </c>
      <c r="C141" s="252" t="s">
        <v>238</v>
      </c>
      <c r="D141" s="252" t="s">
        <v>238</v>
      </c>
      <c r="E141" s="252" t="s">
        <v>238</v>
      </c>
      <c r="F141" s="252" t="s">
        <v>238</v>
      </c>
      <c r="G141" s="252" t="s">
        <v>240</v>
      </c>
      <c r="H141" s="252" t="s">
        <v>239</v>
      </c>
      <c r="I141" s="252" t="s">
        <v>240</v>
      </c>
      <c r="J141" s="252" t="s">
        <v>240</v>
      </c>
      <c r="K141" s="252" t="s">
        <v>240</v>
      </c>
      <c r="L141" s="252" t="s">
        <v>240</v>
      </c>
    </row>
    <row r="142" spans="1:12" x14ac:dyDescent="0.3">
      <c r="A142" s="252">
        <v>212249</v>
      </c>
      <c r="B142" s="252" t="s">
        <v>3404</v>
      </c>
      <c r="C142" s="252" t="s">
        <v>239</v>
      </c>
      <c r="D142" s="252" t="s">
        <v>238</v>
      </c>
      <c r="E142" s="252" t="s">
        <v>238</v>
      </c>
      <c r="F142" s="252" t="s">
        <v>240</v>
      </c>
      <c r="G142" s="252" t="s">
        <v>240</v>
      </c>
      <c r="H142" s="252" t="s">
        <v>239</v>
      </c>
      <c r="I142" s="252" t="s">
        <v>239</v>
      </c>
      <c r="J142" s="252" t="s">
        <v>239</v>
      </c>
      <c r="K142" s="252" t="s">
        <v>239</v>
      </c>
      <c r="L142" s="252" t="s">
        <v>239</v>
      </c>
    </row>
    <row r="143" spans="1:12" x14ac:dyDescent="0.3">
      <c r="A143" s="252">
        <v>212257</v>
      </c>
      <c r="B143" s="252" t="s">
        <v>3404</v>
      </c>
      <c r="C143" s="252" t="s">
        <v>240</v>
      </c>
      <c r="D143" s="252" t="s">
        <v>238</v>
      </c>
      <c r="E143" s="252" t="s">
        <v>238</v>
      </c>
      <c r="F143" s="252" t="s">
        <v>238</v>
      </c>
      <c r="G143" s="252" t="s">
        <v>239</v>
      </c>
      <c r="H143" s="252" t="s">
        <v>239</v>
      </c>
      <c r="I143" s="252" t="s">
        <v>238</v>
      </c>
      <c r="J143" s="252" t="s">
        <v>239</v>
      </c>
      <c r="K143" s="252" t="s">
        <v>238</v>
      </c>
      <c r="L143" s="252" t="s">
        <v>238</v>
      </c>
    </row>
    <row r="144" spans="1:12" x14ac:dyDescent="0.3">
      <c r="A144" s="252">
        <v>212259</v>
      </c>
      <c r="B144" s="252" t="s">
        <v>3404</v>
      </c>
      <c r="C144" s="252" t="s">
        <v>238</v>
      </c>
      <c r="D144" s="252" t="s">
        <v>240</v>
      </c>
      <c r="E144" s="252" t="s">
        <v>239</v>
      </c>
      <c r="F144" s="252" t="s">
        <v>240</v>
      </c>
      <c r="G144" s="252" t="s">
        <v>239</v>
      </c>
      <c r="H144" s="252" t="s">
        <v>239</v>
      </c>
      <c r="I144" s="252" t="s">
        <v>238</v>
      </c>
      <c r="J144" s="252" t="s">
        <v>238</v>
      </c>
      <c r="K144" s="252" t="s">
        <v>240</v>
      </c>
      <c r="L144" s="252" t="s">
        <v>238</v>
      </c>
    </row>
    <row r="145" spans="1:12" x14ac:dyDescent="0.3">
      <c r="A145" s="252">
        <v>212260</v>
      </c>
      <c r="B145" s="252" t="s">
        <v>3404</v>
      </c>
      <c r="C145" s="252" t="s">
        <v>239</v>
      </c>
      <c r="D145" s="252" t="s">
        <v>240</v>
      </c>
      <c r="E145" s="252" t="s">
        <v>240</v>
      </c>
      <c r="F145" s="252" t="s">
        <v>240</v>
      </c>
      <c r="G145" s="252" t="s">
        <v>239</v>
      </c>
      <c r="H145" s="252" t="s">
        <v>239</v>
      </c>
      <c r="I145" s="252" t="s">
        <v>240</v>
      </c>
      <c r="J145" s="252" t="s">
        <v>239</v>
      </c>
      <c r="K145" s="252" t="s">
        <v>240</v>
      </c>
      <c r="L145" s="252" t="s">
        <v>239</v>
      </c>
    </row>
    <row r="146" spans="1:12" x14ac:dyDescent="0.3">
      <c r="A146" s="252">
        <v>212304</v>
      </c>
      <c r="B146" s="252" t="s">
        <v>3404</v>
      </c>
      <c r="C146" s="252" t="s">
        <v>238</v>
      </c>
      <c r="D146" s="252" t="s">
        <v>240</v>
      </c>
      <c r="E146" s="252" t="s">
        <v>238</v>
      </c>
      <c r="F146" s="252" t="s">
        <v>238</v>
      </c>
      <c r="G146" s="252" t="s">
        <v>240</v>
      </c>
      <c r="H146" s="252" t="s">
        <v>240</v>
      </c>
      <c r="I146" s="252" t="s">
        <v>238</v>
      </c>
      <c r="J146" s="252" t="s">
        <v>240</v>
      </c>
      <c r="K146" s="252" t="s">
        <v>238</v>
      </c>
      <c r="L146" s="252" t="s">
        <v>239</v>
      </c>
    </row>
    <row r="147" spans="1:12" x14ac:dyDescent="0.3">
      <c r="A147" s="252">
        <v>212313</v>
      </c>
      <c r="B147" s="252" t="s">
        <v>3404</v>
      </c>
      <c r="C147" s="252" t="s">
        <v>238</v>
      </c>
      <c r="D147" s="252" t="s">
        <v>238</v>
      </c>
      <c r="E147" s="252" t="s">
        <v>238</v>
      </c>
      <c r="F147" s="252" t="s">
        <v>238</v>
      </c>
      <c r="G147" s="252" t="s">
        <v>238</v>
      </c>
      <c r="H147" s="252" t="s">
        <v>240</v>
      </c>
      <c r="I147" s="252" t="s">
        <v>240</v>
      </c>
      <c r="J147" s="252" t="s">
        <v>239</v>
      </c>
      <c r="K147" s="252" t="s">
        <v>238</v>
      </c>
      <c r="L147" s="252" t="s">
        <v>240</v>
      </c>
    </row>
    <row r="148" spans="1:12" x14ac:dyDescent="0.3">
      <c r="A148" s="252">
        <v>212314</v>
      </c>
      <c r="B148" s="252" t="s">
        <v>3404</v>
      </c>
      <c r="C148" s="252" t="s">
        <v>238</v>
      </c>
      <c r="D148" s="252" t="s">
        <v>240</v>
      </c>
      <c r="E148" s="252" t="s">
        <v>240</v>
      </c>
      <c r="F148" s="252" t="s">
        <v>240</v>
      </c>
      <c r="G148" s="252" t="s">
        <v>239</v>
      </c>
      <c r="H148" s="252" t="s">
        <v>239</v>
      </c>
      <c r="I148" s="252" t="s">
        <v>238</v>
      </c>
      <c r="J148" s="252" t="s">
        <v>238</v>
      </c>
      <c r="K148" s="252" t="s">
        <v>238</v>
      </c>
      <c r="L148" s="252" t="s">
        <v>238</v>
      </c>
    </row>
    <row r="149" spans="1:12" x14ac:dyDescent="0.3">
      <c r="A149" s="252">
        <v>212315</v>
      </c>
      <c r="B149" s="252" t="s">
        <v>3404</v>
      </c>
      <c r="C149" s="252" t="s">
        <v>238</v>
      </c>
      <c r="D149" s="252" t="s">
        <v>238</v>
      </c>
      <c r="E149" s="252" t="s">
        <v>238</v>
      </c>
      <c r="F149" s="252" t="s">
        <v>238</v>
      </c>
      <c r="G149" s="252" t="s">
        <v>239</v>
      </c>
      <c r="H149" s="252" t="s">
        <v>239</v>
      </c>
      <c r="I149" s="252" t="s">
        <v>240</v>
      </c>
      <c r="J149" s="252" t="s">
        <v>239</v>
      </c>
      <c r="K149" s="252" t="s">
        <v>238</v>
      </c>
      <c r="L149" s="252" t="s">
        <v>238</v>
      </c>
    </row>
    <row r="150" spans="1:12" x14ac:dyDescent="0.3">
      <c r="A150" s="252">
        <v>212320</v>
      </c>
      <c r="B150" s="252" t="s">
        <v>3404</v>
      </c>
      <c r="C150" s="252" t="s">
        <v>240</v>
      </c>
      <c r="D150" s="252" t="s">
        <v>240</v>
      </c>
      <c r="E150" s="252" t="s">
        <v>238</v>
      </c>
      <c r="F150" s="252" t="s">
        <v>240</v>
      </c>
      <c r="G150" s="252" t="s">
        <v>238</v>
      </c>
      <c r="H150" s="252" t="s">
        <v>238</v>
      </c>
      <c r="I150" s="252" t="s">
        <v>238</v>
      </c>
      <c r="J150" s="252" t="s">
        <v>238</v>
      </c>
      <c r="K150" s="252" t="s">
        <v>238</v>
      </c>
      <c r="L150" s="252" t="s">
        <v>238</v>
      </c>
    </row>
    <row r="151" spans="1:12" x14ac:dyDescent="0.3">
      <c r="A151" s="252">
        <v>212343</v>
      </c>
      <c r="B151" s="252" t="s">
        <v>3404</v>
      </c>
      <c r="C151" s="252" t="s">
        <v>238</v>
      </c>
      <c r="D151" s="252" t="s">
        <v>240</v>
      </c>
      <c r="E151" s="252" t="s">
        <v>238</v>
      </c>
      <c r="F151" s="252" t="s">
        <v>238</v>
      </c>
      <c r="G151" s="252" t="s">
        <v>240</v>
      </c>
      <c r="H151" s="252" t="s">
        <v>239</v>
      </c>
      <c r="I151" s="252" t="s">
        <v>239</v>
      </c>
      <c r="J151" s="252" t="s">
        <v>240</v>
      </c>
      <c r="K151" s="252" t="s">
        <v>240</v>
      </c>
      <c r="L151" s="252" t="s">
        <v>239</v>
      </c>
    </row>
    <row r="152" spans="1:12" x14ac:dyDescent="0.3">
      <c r="A152" s="252">
        <v>212354</v>
      </c>
      <c r="B152" s="252" t="s">
        <v>3404</v>
      </c>
      <c r="C152" s="252" t="s">
        <v>238</v>
      </c>
      <c r="D152" s="252" t="s">
        <v>238</v>
      </c>
      <c r="E152" s="252" t="s">
        <v>238</v>
      </c>
      <c r="F152" s="252" t="s">
        <v>238</v>
      </c>
      <c r="G152" s="252" t="s">
        <v>238</v>
      </c>
      <c r="H152" s="252" t="s">
        <v>238</v>
      </c>
      <c r="I152" s="252" t="s">
        <v>238</v>
      </c>
      <c r="J152" s="252" t="s">
        <v>238</v>
      </c>
      <c r="K152" s="252" t="s">
        <v>238</v>
      </c>
      <c r="L152" s="252" t="s">
        <v>238</v>
      </c>
    </row>
    <row r="153" spans="1:12" x14ac:dyDescent="0.3">
      <c r="A153" s="252">
        <v>212374</v>
      </c>
      <c r="B153" s="252" t="s">
        <v>3404</v>
      </c>
      <c r="C153" s="252" t="s">
        <v>238</v>
      </c>
      <c r="D153" s="252" t="s">
        <v>238</v>
      </c>
      <c r="E153" s="252" t="s">
        <v>238</v>
      </c>
      <c r="F153" s="252" t="s">
        <v>239</v>
      </c>
      <c r="G153" s="252" t="s">
        <v>239</v>
      </c>
      <c r="H153" s="252" t="s">
        <v>239</v>
      </c>
      <c r="I153" s="252" t="s">
        <v>238</v>
      </c>
      <c r="J153" s="252" t="s">
        <v>239</v>
      </c>
      <c r="K153" s="252" t="s">
        <v>238</v>
      </c>
      <c r="L153" s="252" t="s">
        <v>238</v>
      </c>
    </row>
    <row r="154" spans="1:12" x14ac:dyDescent="0.3">
      <c r="A154" s="252">
        <v>212381</v>
      </c>
      <c r="B154" s="252" t="s">
        <v>3404</v>
      </c>
      <c r="C154" s="252" t="s">
        <v>238</v>
      </c>
      <c r="D154" s="252" t="s">
        <v>238</v>
      </c>
      <c r="E154" s="252" t="s">
        <v>238</v>
      </c>
      <c r="F154" s="252" t="s">
        <v>240</v>
      </c>
      <c r="G154" s="252" t="s">
        <v>239</v>
      </c>
      <c r="H154" s="252" t="s">
        <v>239</v>
      </c>
      <c r="I154" s="252" t="s">
        <v>239</v>
      </c>
      <c r="J154" s="252" t="s">
        <v>240</v>
      </c>
      <c r="K154" s="252" t="s">
        <v>238</v>
      </c>
      <c r="L154" s="252" t="s">
        <v>238</v>
      </c>
    </row>
    <row r="155" spans="1:12" x14ac:dyDescent="0.3">
      <c r="A155" s="252">
        <v>212387</v>
      </c>
      <c r="B155" s="252" t="s">
        <v>3404</v>
      </c>
      <c r="C155" s="252" t="s">
        <v>240</v>
      </c>
      <c r="D155" s="252" t="s">
        <v>238</v>
      </c>
      <c r="E155" s="252" t="s">
        <v>238</v>
      </c>
      <c r="F155" s="252" t="s">
        <v>238</v>
      </c>
      <c r="G155" s="252" t="s">
        <v>240</v>
      </c>
      <c r="H155" s="252" t="s">
        <v>239</v>
      </c>
      <c r="I155" s="252" t="s">
        <v>238</v>
      </c>
      <c r="J155" s="252" t="s">
        <v>240</v>
      </c>
      <c r="K155" s="252" t="s">
        <v>240</v>
      </c>
      <c r="L155" s="252" t="s">
        <v>240</v>
      </c>
    </row>
    <row r="156" spans="1:12" x14ac:dyDescent="0.3">
      <c r="A156" s="252">
        <v>212391</v>
      </c>
      <c r="B156" s="252" t="s">
        <v>3404</v>
      </c>
      <c r="C156" s="252" t="s">
        <v>238</v>
      </c>
      <c r="D156" s="252" t="s">
        <v>238</v>
      </c>
      <c r="E156" s="252" t="s">
        <v>238</v>
      </c>
      <c r="F156" s="252" t="s">
        <v>238</v>
      </c>
      <c r="G156" s="252" t="s">
        <v>238</v>
      </c>
      <c r="H156" s="252" t="s">
        <v>239</v>
      </c>
      <c r="I156" s="252" t="s">
        <v>240</v>
      </c>
      <c r="J156" s="252" t="s">
        <v>238</v>
      </c>
      <c r="K156" s="252" t="s">
        <v>238</v>
      </c>
      <c r="L156" s="252" t="s">
        <v>240</v>
      </c>
    </row>
    <row r="157" spans="1:12" x14ac:dyDescent="0.3">
      <c r="A157" s="252">
        <v>212395</v>
      </c>
      <c r="B157" s="252" t="s">
        <v>3404</v>
      </c>
      <c r="C157" s="252" t="s">
        <v>238</v>
      </c>
      <c r="D157" s="252" t="s">
        <v>240</v>
      </c>
      <c r="E157" s="252" t="s">
        <v>240</v>
      </c>
      <c r="F157" s="252" t="s">
        <v>238</v>
      </c>
      <c r="G157" s="252" t="s">
        <v>239</v>
      </c>
      <c r="H157" s="252" t="s">
        <v>239</v>
      </c>
      <c r="I157" s="252" t="s">
        <v>238</v>
      </c>
      <c r="J157" s="252" t="s">
        <v>238</v>
      </c>
      <c r="K157" s="252" t="s">
        <v>240</v>
      </c>
      <c r="L157" s="252" t="s">
        <v>240</v>
      </c>
    </row>
    <row r="158" spans="1:12" x14ac:dyDescent="0.3">
      <c r="A158" s="252">
        <v>212416</v>
      </c>
      <c r="B158" s="252" t="s">
        <v>3404</v>
      </c>
      <c r="C158" s="252" t="s">
        <v>240</v>
      </c>
      <c r="D158" s="252" t="s">
        <v>240</v>
      </c>
      <c r="E158" s="252" t="s">
        <v>238</v>
      </c>
      <c r="F158" s="252" t="s">
        <v>238</v>
      </c>
      <c r="G158" s="252" t="s">
        <v>238</v>
      </c>
      <c r="H158" s="252" t="s">
        <v>238</v>
      </c>
      <c r="I158" s="252" t="s">
        <v>238</v>
      </c>
      <c r="J158" s="252" t="s">
        <v>238</v>
      </c>
      <c r="K158" s="252" t="s">
        <v>238</v>
      </c>
      <c r="L158" s="252" t="s">
        <v>239</v>
      </c>
    </row>
    <row r="159" spans="1:12" x14ac:dyDescent="0.3">
      <c r="A159" s="252">
        <v>212418</v>
      </c>
      <c r="B159" s="252" t="s">
        <v>3404</v>
      </c>
      <c r="C159" s="252" t="s">
        <v>240</v>
      </c>
      <c r="D159" s="252" t="s">
        <v>240</v>
      </c>
      <c r="E159" s="252" t="s">
        <v>240</v>
      </c>
      <c r="F159" s="252" t="s">
        <v>239</v>
      </c>
      <c r="G159" s="252" t="s">
        <v>240</v>
      </c>
      <c r="H159" s="252" t="s">
        <v>239</v>
      </c>
      <c r="I159" s="252" t="s">
        <v>239</v>
      </c>
      <c r="J159" s="252" t="s">
        <v>239</v>
      </c>
      <c r="K159" s="252" t="s">
        <v>239</v>
      </c>
      <c r="L159" s="252" t="s">
        <v>239</v>
      </c>
    </row>
    <row r="160" spans="1:12" x14ac:dyDescent="0.3">
      <c r="A160" s="252">
        <v>212424</v>
      </c>
      <c r="B160" s="252" t="s">
        <v>3404</v>
      </c>
      <c r="C160" s="252" t="s">
        <v>240</v>
      </c>
      <c r="D160" s="252" t="s">
        <v>240</v>
      </c>
      <c r="E160" s="252" t="s">
        <v>240</v>
      </c>
      <c r="F160" s="252" t="s">
        <v>238</v>
      </c>
      <c r="G160" s="252" t="s">
        <v>238</v>
      </c>
      <c r="H160" s="252" t="s">
        <v>238</v>
      </c>
      <c r="I160" s="252" t="s">
        <v>240</v>
      </c>
      <c r="J160" s="252" t="s">
        <v>240</v>
      </c>
      <c r="K160" s="252" t="s">
        <v>238</v>
      </c>
      <c r="L160" s="252" t="s">
        <v>240</v>
      </c>
    </row>
    <row r="161" spans="1:12" x14ac:dyDescent="0.3">
      <c r="A161" s="252">
        <v>212435</v>
      </c>
      <c r="B161" s="252" t="s">
        <v>3404</v>
      </c>
      <c r="C161" s="252" t="s">
        <v>240</v>
      </c>
      <c r="D161" s="252" t="s">
        <v>239</v>
      </c>
      <c r="E161" s="252" t="s">
        <v>239</v>
      </c>
      <c r="F161" s="252" t="s">
        <v>239</v>
      </c>
      <c r="G161" s="252" t="s">
        <v>240</v>
      </c>
      <c r="H161" s="252" t="s">
        <v>239</v>
      </c>
      <c r="I161" s="252" t="s">
        <v>239</v>
      </c>
      <c r="J161" s="252" t="s">
        <v>239</v>
      </c>
      <c r="K161" s="252" t="s">
        <v>239</v>
      </c>
      <c r="L161" s="252" t="s">
        <v>239</v>
      </c>
    </row>
    <row r="162" spans="1:12" x14ac:dyDescent="0.3">
      <c r="A162" s="252">
        <v>212447</v>
      </c>
      <c r="B162" s="252" t="s">
        <v>3404</v>
      </c>
      <c r="C162" s="252" t="s">
        <v>238</v>
      </c>
      <c r="D162" s="252" t="s">
        <v>238</v>
      </c>
      <c r="E162" s="252" t="s">
        <v>238</v>
      </c>
      <c r="F162" s="252" t="s">
        <v>238</v>
      </c>
      <c r="G162" s="252" t="s">
        <v>238</v>
      </c>
      <c r="H162" s="252" t="s">
        <v>238</v>
      </c>
      <c r="I162" s="252" t="s">
        <v>238</v>
      </c>
      <c r="J162" s="252" t="s">
        <v>238</v>
      </c>
      <c r="K162" s="252" t="s">
        <v>238</v>
      </c>
      <c r="L162" s="252" t="s">
        <v>238</v>
      </c>
    </row>
    <row r="163" spans="1:12" x14ac:dyDescent="0.3">
      <c r="A163" s="252">
        <v>212467</v>
      </c>
      <c r="B163" s="252" t="s">
        <v>3404</v>
      </c>
      <c r="C163" s="252" t="s">
        <v>240</v>
      </c>
      <c r="D163" s="252" t="s">
        <v>238</v>
      </c>
      <c r="E163" s="252" t="s">
        <v>238</v>
      </c>
      <c r="F163" s="252" t="s">
        <v>238</v>
      </c>
      <c r="G163" s="252" t="s">
        <v>240</v>
      </c>
      <c r="H163" s="252" t="s">
        <v>239</v>
      </c>
      <c r="I163" s="252" t="s">
        <v>239</v>
      </c>
      <c r="J163" s="252" t="s">
        <v>239</v>
      </c>
      <c r="K163" s="252" t="s">
        <v>239</v>
      </c>
      <c r="L163" s="252" t="s">
        <v>239</v>
      </c>
    </row>
    <row r="164" spans="1:12" x14ac:dyDescent="0.3">
      <c r="A164" s="252">
        <v>212504</v>
      </c>
      <c r="B164" s="252" t="s">
        <v>3404</v>
      </c>
      <c r="C164" s="252" t="s">
        <v>238</v>
      </c>
      <c r="D164" s="252" t="s">
        <v>240</v>
      </c>
      <c r="E164" s="252" t="s">
        <v>238</v>
      </c>
      <c r="F164" s="252" t="s">
        <v>238</v>
      </c>
      <c r="G164" s="252" t="s">
        <v>239</v>
      </c>
      <c r="H164" s="252" t="s">
        <v>239</v>
      </c>
      <c r="I164" s="252" t="s">
        <v>240</v>
      </c>
      <c r="J164" s="252" t="s">
        <v>239</v>
      </c>
      <c r="K164" s="252" t="s">
        <v>240</v>
      </c>
      <c r="L164" s="252" t="s">
        <v>240</v>
      </c>
    </row>
    <row r="165" spans="1:12" x14ac:dyDescent="0.3">
      <c r="A165" s="252">
        <v>212528</v>
      </c>
      <c r="B165" s="252" t="s">
        <v>3404</v>
      </c>
      <c r="C165" s="252" t="s">
        <v>238</v>
      </c>
      <c r="D165" s="252" t="s">
        <v>238</v>
      </c>
      <c r="E165" s="252" t="s">
        <v>238</v>
      </c>
      <c r="F165" s="252" t="s">
        <v>239</v>
      </c>
      <c r="G165" s="252" t="s">
        <v>239</v>
      </c>
      <c r="H165" s="252" t="s">
        <v>239</v>
      </c>
      <c r="I165" s="252" t="s">
        <v>239</v>
      </c>
      <c r="J165" s="252" t="s">
        <v>239</v>
      </c>
      <c r="K165" s="252" t="s">
        <v>239</v>
      </c>
      <c r="L165" s="252" t="s">
        <v>239</v>
      </c>
    </row>
    <row r="166" spans="1:12" x14ac:dyDescent="0.3">
      <c r="A166" s="252">
        <v>212546</v>
      </c>
      <c r="B166" s="252" t="s">
        <v>3404</v>
      </c>
      <c r="C166" s="252" t="s">
        <v>238</v>
      </c>
      <c r="D166" s="252" t="s">
        <v>238</v>
      </c>
      <c r="E166" s="252" t="s">
        <v>238</v>
      </c>
      <c r="F166" s="252" t="s">
        <v>238</v>
      </c>
      <c r="G166" s="252" t="s">
        <v>238</v>
      </c>
      <c r="H166" s="252" t="s">
        <v>239</v>
      </c>
      <c r="I166" s="252" t="s">
        <v>238</v>
      </c>
      <c r="J166" s="252" t="s">
        <v>238</v>
      </c>
      <c r="K166" s="252" t="s">
        <v>238</v>
      </c>
      <c r="L166" s="252" t="s">
        <v>240</v>
      </c>
    </row>
    <row r="167" spans="1:12" x14ac:dyDescent="0.3">
      <c r="A167" s="252">
        <v>212556</v>
      </c>
      <c r="B167" s="252" t="s">
        <v>3404</v>
      </c>
      <c r="C167" s="252" t="s">
        <v>239</v>
      </c>
      <c r="D167" s="252" t="s">
        <v>240</v>
      </c>
      <c r="E167" s="252" t="s">
        <v>240</v>
      </c>
      <c r="F167" s="252" t="s">
        <v>240</v>
      </c>
      <c r="G167" s="252" t="s">
        <v>240</v>
      </c>
      <c r="H167" s="252" t="s">
        <v>239</v>
      </c>
      <c r="I167" s="252" t="s">
        <v>240</v>
      </c>
      <c r="J167" s="252" t="s">
        <v>240</v>
      </c>
      <c r="K167" s="252" t="s">
        <v>238</v>
      </c>
      <c r="L167" s="252" t="s">
        <v>238</v>
      </c>
    </row>
    <row r="168" spans="1:12" x14ac:dyDescent="0.3">
      <c r="A168" s="252">
        <v>212557</v>
      </c>
      <c r="B168" s="252" t="s">
        <v>3404</v>
      </c>
      <c r="C168" s="252" t="s">
        <v>240</v>
      </c>
      <c r="D168" s="252" t="s">
        <v>240</v>
      </c>
      <c r="E168" s="252" t="s">
        <v>240</v>
      </c>
      <c r="F168" s="252" t="s">
        <v>240</v>
      </c>
      <c r="G168" s="252" t="s">
        <v>240</v>
      </c>
      <c r="H168" s="252" t="s">
        <v>239</v>
      </c>
      <c r="I168" s="252" t="s">
        <v>239</v>
      </c>
      <c r="J168" s="252" t="s">
        <v>240</v>
      </c>
      <c r="K168" s="252" t="s">
        <v>240</v>
      </c>
      <c r="L168" s="252" t="s">
        <v>239</v>
      </c>
    </row>
    <row r="169" spans="1:12" x14ac:dyDescent="0.3">
      <c r="A169" s="252">
        <v>212566</v>
      </c>
      <c r="B169" s="252" t="s">
        <v>3404</v>
      </c>
      <c r="C169" s="252" t="s">
        <v>238</v>
      </c>
      <c r="D169" s="252" t="s">
        <v>240</v>
      </c>
      <c r="E169" s="252" t="s">
        <v>238</v>
      </c>
      <c r="F169" s="252" t="s">
        <v>240</v>
      </c>
      <c r="G169" s="252" t="s">
        <v>239</v>
      </c>
      <c r="H169" s="252" t="s">
        <v>239</v>
      </c>
      <c r="I169" s="252" t="s">
        <v>239</v>
      </c>
      <c r="J169" s="252" t="s">
        <v>239</v>
      </c>
      <c r="K169" s="252" t="s">
        <v>239</v>
      </c>
      <c r="L169" s="252" t="s">
        <v>239</v>
      </c>
    </row>
    <row r="170" spans="1:12" x14ac:dyDescent="0.3">
      <c r="A170" s="252">
        <v>212572</v>
      </c>
      <c r="B170" s="252" t="s">
        <v>3404</v>
      </c>
      <c r="C170" s="252" t="s">
        <v>240</v>
      </c>
      <c r="D170" s="252" t="s">
        <v>240</v>
      </c>
      <c r="E170" s="252" t="s">
        <v>240</v>
      </c>
      <c r="F170" s="252" t="s">
        <v>239</v>
      </c>
      <c r="G170" s="252" t="s">
        <v>239</v>
      </c>
      <c r="H170" s="252" t="s">
        <v>239</v>
      </c>
      <c r="I170" s="252" t="s">
        <v>240</v>
      </c>
      <c r="J170" s="252" t="s">
        <v>239</v>
      </c>
      <c r="K170" s="252" t="s">
        <v>240</v>
      </c>
      <c r="L170" s="252" t="s">
        <v>240</v>
      </c>
    </row>
    <row r="171" spans="1:12" x14ac:dyDescent="0.3">
      <c r="A171" s="252">
        <v>212581</v>
      </c>
      <c r="B171" s="252" t="s">
        <v>3404</v>
      </c>
      <c r="C171" s="252" t="s">
        <v>240</v>
      </c>
      <c r="D171" s="252" t="s">
        <v>240</v>
      </c>
      <c r="E171" s="252" t="s">
        <v>238</v>
      </c>
      <c r="F171" s="252" t="s">
        <v>238</v>
      </c>
      <c r="G171" s="252" t="s">
        <v>239</v>
      </c>
      <c r="H171" s="252" t="s">
        <v>239</v>
      </c>
      <c r="I171" s="252" t="s">
        <v>239</v>
      </c>
      <c r="J171" s="252" t="s">
        <v>239</v>
      </c>
      <c r="K171" s="252" t="s">
        <v>239</v>
      </c>
      <c r="L171" s="252" t="s">
        <v>239</v>
      </c>
    </row>
    <row r="172" spans="1:12" x14ac:dyDescent="0.3">
      <c r="A172" s="252">
        <v>212588</v>
      </c>
      <c r="B172" s="252" t="s">
        <v>3404</v>
      </c>
      <c r="C172" s="252" t="s">
        <v>239</v>
      </c>
      <c r="D172" s="252" t="s">
        <v>238</v>
      </c>
      <c r="E172" s="252" t="s">
        <v>238</v>
      </c>
      <c r="F172" s="252" t="s">
        <v>238</v>
      </c>
      <c r="G172" s="252" t="s">
        <v>239</v>
      </c>
      <c r="H172" s="252" t="s">
        <v>239</v>
      </c>
      <c r="I172" s="252" t="s">
        <v>239</v>
      </c>
      <c r="J172" s="252" t="s">
        <v>239</v>
      </c>
      <c r="K172" s="252" t="s">
        <v>239</v>
      </c>
      <c r="L172" s="252" t="s">
        <v>239</v>
      </c>
    </row>
    <row r="173" spans="1:12" x14ac:dyDescent="0.3">
      <c r="A173" s="252">
        <v>212589</v>
      </c>
      <c r="B173" s="252" t="s">
        <v>3404</v>
      </c>
      <c r="C173" s="252" t="s">
        <v>238</v>
      </c>
      <c r="D173" s="252" t="s">
        <v>238</v>
      </c>
      <c r="E173" s="252" t="s">
        <v>238</v>
      </c>
      <c r="F173" s="252" t="s">
        <v>238</v>
      </c>
      <c r="G173" s="252" t="s">
        <v>239</v>
      </c>
      <c r="H173" s="252" t="s">
        <v>239</v>
      </c>
      <c r="I173" s="252" t="s">
        <v>238</v>
      </c>
      <c r="J173" s="252" t="s">
        <v>238</v>
      </c>
      <c r="K173" s="252" t="s">
        <v>238</v>
      </c>
      <c r="L173" s="252" t="s">
        <v>238</v>
      </c>
    </row>
    <row r="174" spans="1:12" x14ac:dyDescent="0.3">
      <c r="A174" s="252">
        <v>212598</v>
      </c>
      <c r="B174" s="252" t="s">
        <v>3404</v>
      </c>
      <c r="C174" s="252" t="s">
        <v>240</v>
      </c>
      <c r="D174" s="252" t="s">
        <v>240</v>
      </c>
      <c r="E174" s="252" t="s">
        <v>238</v>
      </c>
      <c r="F174" s="252" t="s">
        <v>238</v>
      </c>
      <c r="G174" s="252" t="s">
        <v>239</v>
      </c>
      <c r="H174" s="252" t="s">
        <v>240</v>
      </c>
      <c r="I174" s="252" t="s">
        <v>238</v>
      </c>
      <c r="J174" s="252" t="s">
        <v>238</v>
      </c>
      <c r="K174" s="252" t="s">
        <v>238</v>
      </c>
      <c r="L174" s="252" t="s">
        <v>240</v>
      </c>
    </row>
    <row r="175" spans="1:12" x14ac:dyDescent="0.3">
      <c r="A175" s="252">
        <v>212605</v>
      </c>
      <c r="B175" s="252" t="s">
        <v>3404</v>
      </c>
      <c r="C175" s="252" t="s">
        <v>240</v>
      </c>
      <c r="D175" s="252" t="s">
        <v>240</v>
      </c>
      <c r="E175" s="252" t="s">
        <v>238</v>
      </c>
      <c r="F175" s="252" t="s">
        <v>238</v>
      </c>
      <c r="G175" s="252" t="s">
        <v>238</v>
      </c>
      <c r="H175" s="252" t="s">
        <v>240</v>
      </c>
      <c r="I175" s="252" t="s">
        <v>238</v>
      </c>
      <c r="J175" s="252" t="s">
        <v>238</v>
      </c>
      <c r="K175" s="252" t="s">
        <v>238</v>
      </c>
      <c r="L175" s="252" t="s">
        <v>238</v>
      </c>
    </row>
    <row r="176" spans="1:12" x14ac:dyDescent="0.3">
      <c r="A176" s="252">
        <v>212606</v>
      </c>
      <c r="B176" s="252" t="s">
        <v>3404</v>
      </c>
      <c r="C176" s="252" t="s">
        <v>240</v>
      </c>
      <c r="D176" s="252" t="s">
        <v>239</v>
      </c>
      <c r="E176" s="252" t="s">
        <v>240</v>
      </c>
      <c r="F176" s="252" t="s">
        <v>239</v>
      </c>
      <c r="G176" s="252" t="s">
        <v>240</v>
      </c>
      <c r="H176" s="252" t="s">
        <v>239</v>
      </c>
      <c r="I176" s="252" t="s">
        <v>239</v>
      </c>
      <c r="J176" s="252" t="s">
        <v>239</v>
      </c>
      <c r="K176" s="252" t="s">
        <v>239</v>
      </c>
      <c r="L176" s="252" t="s">
        <v>239</v>
      </c>
    </row>
    <row r="177" spans="1:12" x14ac:dyDescent="0.3">
      <c r="A177" s="252">
        <v>212607</v>
      </c>
      <c r="B177" s="252" t="s">
        <v>3404</v>
      </c>
      <c r="C177" s="252" t="s">
        <v>240</v>
      </c>
      <c r="D177" s="252" t="s">
        <v>240</v>
      </c>
      <c r="E177" s="252" t="s">
        <v>240</v>
      </c>
      <c r="F177" s="252" t="s">
        <v>238</v>
      </c>
      <c r="G177" s="252" t="s">
        <v>239</v>
      </c>
      <c r="H177" s="252" t="s">
        <v>238</v>
      </c>
      <c r="I177" s="252" t="s">
        <v>238</v>
      </c>
      <c r="J177" s="252" t="s">
        <v>238</v>
      </c>
      <c r="K177" s="252" t="s">
        <v>238</v>
      </c>
      <c r="L177" s="252" t="s">
        <v>240</v>
      </c>
    </row>
    <row r="178" spans="1:12" x14ac:dyDescent="0.3">
      <c r="A178" s="252">
        <v>212610</v>
      </c>
      <c r="B178" s="252" t="s">
        <v>3404</v>
      </c>
      <c r="C178" s="252" t="s">
        <v>240</v>
      </c>
      <c r="D178" s="252" t="s">
        <v>238</v>
      </c>
      <c r="E178" s="252" t="s">
        <v>238</v>
      </c>
      <c r="F178" s="252" t="s">
        <v>238</v>
      </c>
      <c r="G178" s="252" t="s">
        <v>240</v>
      </c>
      <c r="H178" s="252" t="s">
        <v>240</v>
      </c>
      <c r="I178" s="252" t="s">
        <v>239</v>
      </c>
      <c r="J178" s="252" t="s">
        <v>240</v>
      </c>
      <c r="K178" s="252" t="s">
        <v>240</v>
      </c>
      <c r="L178" s="252" t="s">
        <v>240</v>
      </c>
    </row>
    <row r="179" spans="1:12" x14ac:dyDescent="0.3">
      <c r="A179" s="252">
        <v>212619</v>
      </c>
      <c r="B179" s="252" t="s">
        <v>3404</v>
      </c>
      <c r="C179" s="252" t="s">
        <v>240</v>
      </c>
      <c r="D179" s="252" t="s">
        <v>240</v>
      </c>
      <c r="E179" s="252" t="s">
        <v>238</v>
      </c>
      <c r="F179" s="252" t="s">
        <v>238</v>
      </c>
      <c r="G179" s="252" t="s">
        <v>239</v>
      </c>
      <c r="H179" s="252" t="s">
        <v>239</v>
      </c>
      <c r="I179" s="252" t="s">
        <v>240</v>
      </c>
      <c r="J179" s="252" t="s">
        <v>239</v>
      </c>
      <c r="K179" s="252" t="s">
        <v>238</v>
      </c>
      <c r="L179" s="252" t="s">
        <v>240</v>
      </c>
    </row>
    <row r="180" spans="1:12" x14ac:dyDescent="0.3">
      <c r="A180" s="252">
        <v>212628</v>
      </c>
      <c r="B180" s="252" t="s">
        <v>3404</v>
      </c>
      <c r="C180" s="252" t="s">
        <v>238</v>
      </c>
      <c r="D180" s="252" t="s">
        <v>238</v>
      </c>
      <c r="E180" s="252" t="s">
        <v>240</v>
      </c>
      <c r="F180" s="252" t="s">
        <v>238</v>
      </c>
      <c r="G180" s="252" t="s">
        <v>239</v>
      </c>
      <c r="H180" s="252" t="s">
        <v>240</v>
      </c>
      <c r="I180" s="252" t="s">
        <v>240</v>
      </c>
      <c r="J180" s="252" t="s">
        <v>240</v>
      </c>
      <c r="K180" s="252" t="s">
        <v>240</v>
      </c>
      <c r="L180" s="252" t="s">
        <v>238</v>
      </c>
    </row>
    <row r="181" spans="1:12" x14ac:dyDescent="0.3">
      <c r="A181" s="252">
        <v>212635</v>
      </c>
      <c r="B181" s="252" t="s">
        <v>3404</v>
      </c>
      <c r="C181" s="252" t="s">
        <v>239</v>
      </c>
      <c r="D181" s="252" t="s">
        <v>240</v>
      </c>
      <c r="E181" s="252" t="s">
        <v>240</v>
      </c>
      <c r="F181" s="252" t="s">
        <v>239</v>
      </c>
      <c r="G181" s="252" t="s">
        <v>239</v>
      </c>
      <c r="H181" s="252" t="s">
        <v>239</v>
      </c>
      <c r="I181" s="252" t="s">
        <v>239</v>
      </c>
      <c r="J181" s="252" t="s">
        <v>239</v>
      </c>
      <c r="K181" s="252" t="s">
        <v>239</v>
      </c>
      <c r="L181" s="252" t="s">
        <v>239</v>
      </c>
    </row>
    <row r="182" spans="1:12" x14ac:dyDescent="0.3">
      <c r="A182" s="252">
        <v>212637</v>
      </c>
      <c r="B182" s="252" t="s">
        <v>3404</v>
      </c>
      <c r="C182" s="252" t="s">
        <v>239</v>
      </c>
      <c r="D182" s="252" t="s">
        <v>238</v>
      </c>
      <c r="E182" s="252" t="s">
        <v>238</v>
      </c>
      <c r="F182" s="252" t="s">
        <v>238</v>
      </c>
      <c r="G182" s="252" t="s">
        <v>239</v>
      </c>
      <c r="H182" s="252" t="s">
        <v>239</v>
      </c>
      <c r="I182" s="252" t="s">
        <v>240</v>
      </c>
      <c r="J182" s="252" t="s">
        <v>239</v>
      </c>
      <c r="K182" s="252" t="s">
        <v>240</v>
      </c>
      <c r="L182" s="252" t="s">
        <v>240</v>
      </c>
    </row>
    <row r="183" spans="1:12" x14ac:dyDescent="0.3">
      <c r="A183" s="252">
        <v>212639</v>
      </c>
      <c r="B183" s="252" t="s">
        <v>3404</v>
      </c>
      <c r="C183" s="252" t="s">
        <v>240</v>
      </c>
      <c r="D183" s="252" t="s">
        <v>240</v>
      </c>
      <c r="E183" s="252" t="s">
        <v>240</v>
      </c>
      <c r="F183" s="252" t="s">
        <v>240</v>
      </c>
      <c r="G183" s="252" t="s">
        <v>240</v>
      </c>
      <c r="H183" s="252" t="s">
        <v>239</v>
      </c>
      <c r="I183" s="252" t="s">
        <v>239</v>
      </c>
      <c r="J183" s="252" t="s">
        <v>240</v>
      </c>
      <c r="K183" s="252" t="s">
        <v>239</v>
      </c>
      <c r="L183" s="252" t="s">
        <v>239</v>
      </c>
    </row>
    <row r="184" spans="1:12" x14ac:dyDescent="0.3">
      <c r="A184" s="252">
        <v>212649</v>
      </c>
      <c r="B184" s="252" t="s">
        <v>3404</v>
      </c>
      <c r="C184" s="252" t="s">
        <v>239</v>
      </c>
      <c r="D184" s="252" t="s">
        <v>240</v>
      </c>
      <c r="E184" s="252" t="s">
        <v>240</v>
      </c>
      <c r="F184" s="252" t="s">
        <v>239</v>
      </c>
      <c r="G184" s="252" t="s">
        <v>239</v>
      </c>
      <c r="H184" s="252" t="s">
        <v>239</v>
      </c>
      <c r="I184" s="252" t="s">
        <v>239</v>
      </c>
      <c r="J184" s="252" t="s">
        <v>239</v>
      </c>
      <c r="K184" s="252" t="s">
        <v>239</v>
      </c>
      <c r="L184" s="252" t="s">
        <v>239</v>
      </c>
    </row>
    <row r="185" spans="1:12" x14ac:dyDescent="0.3">
      <c r="A185" s="252">
        <v>212654</v>
      </c>
      <c r="B185" s="252" t="s">
        <v>3404</v>
      </c>
      <c r="C185" s="252" t="s">
        <v>238</v>
      </c>
      <c r="D185" s="252" t="s">
        <v>238</v>
      </c>
      <c r="E185" s="252" t="s">
        <v>238</v>
      </c>
      <c r="F185" s="252" t="s">
        <v>240</v>
      </c>
      <c r="G185" s="252" t="s">
        <v>239</v>
      </c>
      <c r="H185" s="252" t="s">
        <v>239</v>
      </c>
      <c r="I185" s="252" t="s">
        <v>239</v>
      </c>
      <c r="J185" s="252" t="s">
        <v>239</v>
      </c>
      <c r="K185" s="252" t="s">
        <v>240</v>
      </c>
      <c r="L185" s="252" t="s">
        <v>239</v>
      </c>
    </row>
    <row r="186" spans="1:12" x14ac:dyDescent="0.3">
      <c r="A186" s="252">
        <v>212663</v>
      </c>
      <c r="B186" s="252" t="s">
        <v>3404</v>
      </c>
      <c r="C186" s="252" t="s">
        <v>240</v>
      </c>
      <c r="D186" s="252" t="s">
        <v>238</v>
      </c>
      <c r="E186" s="252" t="s">
        <v>238</v>
      </c>
      <c r="F186" s="252" t="s">
        <v>238</v>
      </c>
      <c r="G186" s="252" t="s">
        <v>238</v>
      </c>
      <c r="H186" s="252" t="s">
        <v>239</v>
      </c>
      <c r="I186" s="252" t="s">
        <v>239</v>
      </c>
      <c r="J186" s="252" t="s">
        <v>240</v>
      </c>
      <c r="K186" s="252" t="s">
        <v>238</v>
      </c>
      <c r="L186" s="252" t="s">
        <v>240</v>
      </c>
    </row>
    <row r="187" spans="1:12" x14ac:dyDescent="0.3">
      <c r="A187" s="252">
        <v>212665</v>
      </c>
      <c r="B187" s="252" t="s">
        <v>3404</v>
      </c>
      <c r="C187" s="252" t="s">
        <v>240</v>
      </c>
      <c r="D187" s="252" t="s">
        <v>240</v>
      </c>
      <c r="E187" s="252" t="s">
        <v>238</v>
      </c>
      <c r="F187" s="252" t="s">
        <v>238</v>
      </c>
      <c r="G187" s="252" t="s">
        <v>239</v>
      </c>
      <c r="H187" s="252" t="s">
        <v>239</v>
      </c>
      <c r="I187" s="252" t="s">
        <v>240</v>
      </c>
      <c r="J187" s="252" t="s">
        <v>239</v>
      </c>
      <c r="K187" s="252" t="s">
        <v>238</v>
      </c>
      <c r="L187" s="252" t="s">
        <v>240</v>
      </c>
    </row>
    <row r="188" spans="1:12" x14ac:dyDescent="0.3">
      <c r="A188" s="252">
        <v>212674</v>
      </c>
      <c r="B188" s="252" t="s">
        <v>3404</v>
      </c>
      <c r="C188" s="252" t="s">
        <v>240</v>
      </c>
      <c r="D188" s="252" t="s">
        <v>240</v>
      </c>
      <c r="E188" s="252" t="s">
        <v>238</v>
      </c>
      <c r="F188" s="252" t="s">
        <v>239</v>
      </c>
      <c r="G188" s="252" t="s">
        <v>238</v>
      </c>
      <c r="H188" s="252" t="s">
        <v>239</v>
      </c>
      <c r="I188" s="252" t="s">
        <v>239</v>
      </c>
      <c r="J188" s="252" t="s">
        <v>238</v>
      </c>
      <c r="K188" s="252" t="s">
        <v>238</v>
      </c>
      <c r="L188" s="252" t="s">
        <v>238</v>
      </c>
    </row>
    <row r="189" spans="1:12" x14ac:dyDescent="0.3">
      <c r="A189" s="252">
        <v>212678</v>
      </c>
      <c r="B189" s="252" t="s">
        <v>3404</v>
      </c>
      <c r="C189" s="252" t="s">
        <v>238</v>
      </c>
      <c r="D189" s="252" t="s">
        <v>238</v>
      </c>
      <c r="E189" s="252" t="s">
        <v>238</v>
      </c>
      <c r="F189" s="252" t="s">
        <v>240</v>
      </c>
      <c r="G189" s="252" t="s">
        <v>239</v>
      </c>
      <c r="H189" s="252" t="s">
        <v>240</v>
      </c>
      <c r="I189" s="252" t="s">
        <v>238</v>
      </c>
      <c r="J189" s="252" t="s">
        <v>239</v>
      </c>
      <c r="K189" s="252" t="s">
        <v>238</v>
      </c>
      <c r="L189" s="252" t="s">
        <v>238</v>
      </c>
    </row>
    <row r="190" spans="1:12" x14ac:dyDescent="0.3">
      <c r="A190" s="252">
        <v>212688</v>
      </c>
      <c r="B190" s="252" t="s">
        <v>3404</v>
      </c>
      <c r="C190" s="252" t="s">
        <v>238</v>
      </c>
      <c r="D190" s="252" t="s">
        <v>238</v>
      </c>
      <c r="E190" s="252" t="s">
        <v>238</v>
      </c>
      <c r="F190" s="252" t="s">
        <v>238</v>
      </c>
      <c r="G190" s="252" t="s">
        <v>238</v>
      </c>
      <c r="H190" s="252" t="s">
        <v>238</v>
      </c>
      <c r="I190" s="252" t="s">
        <v>238</v>
      </c>
      <c r="J190" s="252" t="s">
        <v>239</v>
      </c>
      <c r="K190" s="252" t="s">
        <v>238</v>
      </c>
      <c r="L190" s="252" t="s">
        <v>238</v>
      </c>
    </row>
    <row r="191" spans="1:12" x14ac:dyDescent="0.3">
      <c r="A191" s="252">
        <v>212693</v>
      </c>
      <c r="B191" s="252" t="s">
        <v>3404</v>
      </c>
      <c r="C191" s="252" t="s">
        <v>238</v>
      </c>
      <c r="D191" s="252" t="s">
        <v>238</v>
      </c>
      <c r="E191" s="252" t="s">
        <v>238</v>
      </c>
      <c r="F191" s="252" t="s">
        <v>238</v>
      </c>
      <c r="G191" s="252" t="s">
        <v>240</v>
      </c>
      <c r="H191" s="252" t="s">
        <v>238</v>
      </c>
      <c r="I191" s="252" t="s">
        <v>238</v>
      </c>
      <c r="J191" s="252" t="s">
        <v>238</v>
      </c>
      <c r="K191" s="252" t="s">
        <v>238</v>
      </c>
      <c r="L191" s="252" t="s">
        <v>238</v>
      </c>
    </row>
    <row r="192" spans="1:12" x14ac:dyDescent="0.3">
      <c r="A192" s="252">
        <v>212695</v>
      </c>
      <c r="B192" s="252" t="s">
        <v>3404</v>
      </c>
      <c r="C192" s="252" t="s">
        <v>238</v>
      </c>
      <c r="D192" s="252" t="s">
        <v>239</v>
      </c>
      <c r="E192" s="252" t="s">
        <v>238</v>
      </c>
      <c r="F192" s="252" t="s">
        <v>238</v>
      </c>
      <c r="G192" s="252" t="s">
        <v>238</v>
      </c>
      <c r="H192" s="252" t="s">
        <v>239</v>
      </c>
      <c r="I192" s="252" t="s">
        <v>239</v>
      </c>
      <c r="J192" s="252" t="s">
        <v>239</v>
      </c>
      <c r="K192" s="252" t="s">
        <v>239</v>
      </c>
      <c r="L192" s="252" t="s">
        <v>239</v>
      </c>
    </row>
    <row r="193" spans="1:12" x14ac:dyDescent="0.3">
      <c r="A193" s="252">
        <v>212707</v>
      </c>
      <c r="B193" s="252" t="s">
        <v>3404</v>
      </c>
      <c r="C193" s="252" t="s">
        <v>238</v>
      </c>
      <c r="D193" s="252" t="s">
        <v>238</v>
      </c>
      <c r="E193" s="252" t="s">
        <v>238</v>
      </c>
      <c r="F193" s="252" t="s">
        <v>238</v>
      </c>
      <c r="G193" s="252" t="s">
        <v>240</v>
      </c>
      <c r="H193" s="252" t="s">
        <v>240</v>
      </c>
      <c r="I193" s="252" t="s">
        <v>238</v>
      </c>
      <c r="J193" s="252" t="s">
        <v>238</v>
      </c>
      <c r="K193" s="252" t="s">
        <v>238</v>
      </c>
      <c r="L193" s="252" t="s">
        <v>238</v>
      </c>
    </row>
    <row r="194" spans="1:12" x14ac:dyDescent="0.3">
      <c r="A194" s="252">
        <v>212720</v>
      </c>
      <c r="B194" s="252" t="s">
        <v>3404</v>
      </c>
      <c r="C194" s="252" t="s">
        <v>239</v>
      </c>
      <c r="D194" s="252" t="s">
        <v>238</v>
      </c>
      <c r="E194" s="252" t="s">
        <v>238</v>
      </c>
      <c r="F194" s="252" t="s">
        <v>238</v>
      </c>
      <c r="G194" s="252" t="s">
        <v>239</v>
      </c>
      <c r="H194" s="252" t="s">
        <v>239</v>
      </c>
      <c r="I194" s="252" t="s">
        <v>239</v>
      </c>
      <c r="J194" s="252" t="s">
        <v>239</v>
      </c>
      <c r="K194" s="252" t="s">
        <v>238</v>
      </c>
      <c r="L194" s="252" t="s">
        <v>238</v>
      </c>
    </row>
    <row r="195" spans="1:12" x14ac:dyDescent="0.3">
      <c r="A195" s="252">
        <v>212721</v>
      </c>
      <c r="B195" s="252" t="s">
        <v>3404</v>
      </c>
      <c r="C195" s="252" t="s">
        <v>238</v>
      </c>
      <c r="D195" s="252" t="s">
        <v>238</v>
      </c>
      <c r="E195" s="252" t="s">
        <v>238</v>
      </c>
      <c r="F195" s="252" t="s">
        <v>238</v>
      </c>
      <c r="G195" s="252" t="s">
        <v>239</v>
      </c>
      <c r="H195" s="252" t="s">
        <v>239</v>
      </c>
      <c r="I195" s="252" t="s">
        <v>239</v>
      </c>
      <c r="J195" s="252" t="s">
        <v>240</v>
      </c>
      <c r="K195" s="252" t="s">
        <v>238</v>
      </c>
      <c r="L195" s="252" t="s">
        <v>238</v>
      </c>
    </row>
    <row r="196" spans="1:12" x14ac:dyDescent="0.3">
      <c r="A196" s="252">
        <v>212722</v>
      </c>
      <c r="B196" s="252" t="s">
        <v>3404</v>
      </c>
      <c r="C196" s="252" t="s">
        <v>240</v>
      </c>
      <c r="D196" s="252" t="s">
        <v>238</v>
      </c>
      <c r="E196" s="252" t="s">
        <v>238</v>
      </c>
      <c r="F196" s="252" t="s">
        <v>240</v>
      </c>
      <c r="G196" s="252" t="s">
        <v>240</v>
      </c>
      <c r="H196" s="252" t="s">
        <v>240</v>
      </c>
      <c r="I196" s="252" t="s">
        <v>239</v>
      </c>
      <c r="J196" s="252" t="s">
        <v>239</v>
      </c>
      <c r="K196" s="252" t="s">
        <v>238</v>
      </c>
      <c r="L196" s="252" t="s">
        <v>240</v>
      </c>
    </row>
    <row r="197" spans="1:12" x14ac:dyDescent="0.3">
      <c r="A197" s="252">
        <v>212727</v>
      </c>
      <c r="B197" s="252" t="s">
        <v>3404</v>
      </c>
      <c r="C197" s="252" t="s">
        <v>238</v>
      </c>
      <c r="D197" s="252" t="s">
        <v>238</v>
      </c>
      <c r="E197" s="252" t="s">
        <v>238</v>
      </c>
      <c r="F197" s="252" t="s">
        <v>238</v>
      </c>
      <c r="G197" s="252" t="s">
        <v>238</v>
      </c>
      <c r="H197" s="252" t="s">
        <v>240</v>
      </c>
      <c r="I197" s="252" t="s">
        <v>238</v>
      </c>
      <c r="J197" s="252" t="s">
        <v>238</v>
      </c>
      <c r="K197" s="252" t="s">
        <v>240</v>
      </c>
      <c r="L197" s="252" t="s">
        <v>238</v>
      </c>
    </row>
    <row r="198" spans="1:12" x14ac:dyDescent="0.3">
      <c r="A198" s="252">
        <v>212733</v>
      </c>
      <c r="B198" s="252" t="s">
        <v>3404</v>
      </c>
      <c r="C198" s="252" t="s">
        <v>238</v>
      </c>
      <c r="D198" s="252" t="s">
        <v>240</v>
      </c>
      <c r="E198" s="252" t="s">
        <v>238</v>
      </c>
      <c r="F198" s="252" t="s">
        <v>238</v>
      </c>
      <c r="G198" s="252" t="s">
        <v>239</v>
      </c>
      <c r="H198" s="252" t="s">
        <v>239</v>
      </c>
      <c r="I198" s="252" t="s">
        <v>239</v>
      </c>
      <c r="J198" s="252" t="s">
        <v>240</v>
      </c>
      <c r="K198" s="252" t="s">
        <v>239</v>
      </c>
      <c r="L198" s="252" t="s">
        <v>240</v>
      </c>
    </row>
    <row r="199" spans="1:12" x14ac:dyDescent="0.3">
      <c r="A199" s="252">
        <v>212749</v>
      </c>
      <c r="B199" s="252" t="s">
        <v>3404</v>
      </c>
      <c r="C199" s="252" t="s">
        <v>238</v>
      </c>
      <c r="D199" s="252" t="s">
        <v>238</v>
      </c>
      <c r="E199" s="252" t="s">
        <v>238</v>
      </c>
      <c r="F199" s="252" t="s">
        <v>238</v>
      </c>
      <c r="G199" s="252" t="s">
        <v>239</v>
      </c>
      <c r="H199" s="252" t="s">
        <v>239</v>
      </c>
      <c r="I199" s="252" t="s">
        <v>239</v>
      </c>
      <c r="J199" s="252" t="s">
        <v>239</v>
      </c>
      <c r="K199" s="252" t="s">
        <v>239</v>
      </c>
      <c r="L199" s="252" t="s">
        <v>239</v>
      </c>
    </row>
    <row r="200" spans="1:12" x14ac:dyDescent="0.3">
      <c r="A200" s="252">
        <v>212754</v>
      </c>
      <c r="B200" s="252" t="s">
        <v>3404</v>
      </c>
      <c r="C200" s="252" t="s">
        <v>239</v>
      </c>
      <c r="D200" s="252" t="s">
        <v>238</v>
      </c>
      <c r="E200" s="252" t="s">
        <v>240</v>
      </c>
      <c r="F200" s="252" t="s">
        <v>238</v>
      </c>
      <c r="G200" s="252" t="s">
        <v>239</v>
      </c>
      <c r="H200" s="252" t="s">
        <v>239</v>
      </c>
      <c r="I200" s="252" t="s">
        <v>240</v>
      </c>
      <c r="J200" s="252" t="s">
        <v>240</v>
      </c>
      <c r="K200" s="252" t="s">
        <v>238</v>
      </c>
      <c r="L200" s="252" t="s">
        <v>238</v>
      </c>
    </row>
    <row r="201" spans="1:12" x14ac:dyDescent="0.3">
      <c r="A201" s="252">
        <v>212755</v>
      </c>
      <c r="B201" s="252" t="s">
        <v>3404</v>
      </c>
      <c r="C201" s="252" t="s">
        <v>239</v>
      </c>
      <c r="D201" s="252" t="s">
        <v>240</v>
      </c>
      <c r="E201" s="252" t="s">
        <v>238</v>
      </c>
      <c r="F201" s="252" t="s">
        <v>238</v>
      </c>
      <c r="G201" s="252" t="s">
        <v>239</v>
      </c>
      <c r="H201" s="252" t="s">
        <v>239</v>
      </c>
      <c r="I201" s="252" t="s">
        <v>239</v>
      </c>
      <c r="J201" s="252" t="s">
        <v>239</v>
      </c>
      <c r="K201" s="252" t="s">
        <v>239</v>
      </c>
      <c r="L201" s="252" t="s">
        <v>239</v>
      </c>
    </row>
    <row r="202" spans="1:12" x14ac:dyDescent="0.3">
      <c r="A202" s="252">
        <v>212757</v>
      </c>
      <c r="B202" s="252" t="s">
        <v>3404</v>
      </c>
      <c r="C202" s="252" t="s">
        <v>238</v>
      </c>
      <c r="D202" s="252" t="s">
        <v>240</v>
      </c>
      <c r="E202" s="252" t="s">
        <v>238</v>
      </c>
      <c r="F202" s="252" t="s">
        <v>238</v>
      </c>
      <c r="G202" s="252" t="s">
        <v>240</v>
      </c>
      <c r="H202" s="252" t="s">
        <v>238</v>
      </c>
      <c r="I202" s="252" t="s">
        <v>238</v>
      </c>
      <c r="J202" s="252" t="s">
        <v>238</v>
      </c>
      <c r="K202" s="252" t="s">
        <v>240</v>
      </c>
      <c r="L202" s="252" t="s">
        <v>238</v>
      </c>
    </row>
    <row r="203" spans="1:12" x14ac:dyDescent="0.3">
      <c r="A203" s="252">
        <v>212762</v>
      </c>
      <c r="B203" s="252" t="s">
        <v>3404</v>
      </c>
      <c r="C203" s="252" t="s">
        <v>238</v>
      </c>
      <c r="D203" s="252" t="s">
        <v>238</v>
      </c>
      <c r="E203" s="252" t="s">
        <v>238</v>
      </c>
      <c r="F203" s="252" t="s">
        <v>238</v>
      </c>
      <c r="G203" s="252" t="s">
        <v>238</v>
      </c>
      <c r="H203" s="252" t="s">
        <v>240</v>
      </c>
      <c r="I203" s="252" t="s">
        <v>238</v>
      </c>
      <c r="J203" s="252" t="s">
        <v>238</v>
      </c>
      <c r="K203" s="252" t="s">
        <v>238</v>
      </c>
      <c r="L203" s="252" t="s">
        <v>240</v>
      </c>
    </row>
    <row r="204" spans="1:12" x14ac:dyDescent="0.3">
      <c r="A204" s="252">
        <v>212775</v>
      </c>
      <c r="B204" s="252" t="s">
        <v>3404</v>
      </c>
      <c r="C204" s="252" t="s">
        <v>238</v>
      </c>
      <c r="D204" s="252" t="s">
        <v>240</v>
      </c>
      <c r="E204" s="252" t="s">
        <v>238</v>
      </c>
      <c r="F204" s="252" t="s">
        <v>238</v>
      </c>
      <c r="G204" s="252" t="s">
        <v>238</v>
      </c>
      <c r="H204" s="252" t="s">
        <v>238</v>
      </c>
      <c r="I204" s="252" t="s">
        <v>238</v>
      </c>
      <c r="J204" s="252" t="s">
        <v>238</v>
      </c>
      <c r="K204" s="252" t="s">
        <v>240</v>
      </c>
      <c r="L204" s="252" t="s">
        <v>238</v>
      </c>
    </row>
    <row r="205" spans="1:12" x14ac:dyDescent="0.3">
      <c r="A205" s="252">
        <v>212779</v>
      </c>
      <c r="B205" s="252" t="s">
        <v>3404</v>
      </c>
      <c r="C205" s="252" t="s">
        <v>238</v>
      </c>
      <c r="D205" s="252" t="s">
        <v>240</v>
      </c>
      <c r="E205" s="252" t="s">
        <v>238</v>
      </c>
      <c r="F205" s="252" t="s">
        <v>238</v>
      </c>
      <c r="G205" s="252" t="s">
        <v>239</v>
      </c>
      <c r="H205" s="252" t="s">
        <v>238</v>
      </c>
      <c r="I205" s="252" t="s">
        <v>240</v>
      </c>
      <c r="J205" s="252" t="s">
        <v>238</v>
      </c>
      <c r="K205" s="252" t="s">
        <v>238</v>
      </c>
      <c r="L205" s="252" t="s">
        <v>240</v>
      </c>
    </row>
    <row r="206" spans="1:12" x14ac:dyDescent="0.3">
      <c r="A206" s="252">
        <v>212786</v>
      </c>
      <c r="B206" s="252" t="s">
        <v>3404</v>
      </c>
      <c r="C206" s="252" t="s">
        <v>240</v>
      </c>
      <c r="D206" s="252" t="s">
        <v>240</v>
      </c>
      <c r="E206" s="252" t="s">
        <v>240</v>
      </c>
      <c r="F206" s="252" t="s">
        <v>240</v>
      </c>
      <c r="G206" s="252" t="s">
        <v>239</v>
      </c>
      <c r="H206" s="252" t="s">
        <v>239</v>
      </c>
      <c r="I206" s="252" t="s">
        <v>239</v>
      </c>
      <c r="J206" s="252" t="s">
        <v>239</v>
      </c>
      <c r="K206" s="252" t="s">
        <v>239</v>
      </c>
      <c r="L206" s="252" t="s">
        <v>239</v>
      </c>
    </row>
    <row r="207" spans="1:12" x14ac:dyDescent="0.3">
      <c r="A207" s="252">
        <v>212792</v>
      </c>
      <c r="B207" s="252" t="s">
        <v>3404</v>
      </c>
      <c r="C207" s="252" t="s">
        <v>238</v>
      </c>
      <c r="D207" s="252" t="s">
        <v>238</v>
      </c>
      <c r="E207" s="252" t="s">
        <v>238</v>
      </c>
      <c r="F207" s="252" t="s">
        <v>239</v>
      </c>
      <c r="G207" s="252" t="s">
        <v>239</v>
      </c>
      <c r="H207" s="252" t="s">
        <v>239</v>
      </c>
      <c r="I207" s="252" t="s">
        <v>239</v>
      </c>
      <c r="J207" s="252" t="s">
        <v>239</v>
      </c>
      <c r="K207" s="252" t="s">
        <v>239</v>
      </c>
      <c r="L207" s="252" t="s">
        <v>239</v>
      </c>
    </row>
    <row r="208" spans="1:12" x14ac:dyDescent="0.3">
      <c r="A208" s="252">
        <v>212801</v>
      </c>
      <c r="B208" s="252" t="s">
        <v>3404</v>
      </c>
      <c r="C208" s="252" t="s">
        <v>238</v>
      </c>
      <c r="D208" s="252" t="s">
        <v>238</v>
      </c>
      <c r="E208" s="252" t="s">
        <v>238</v>
      </c>
      <c r="F208" s="252" t="s">
        <v>238</v>
      </c>
      <c r="G208" s="252" t="s">
        <v>240</v>
      </c>
      <c r="H208" s="252" t="s">
        <v>239</v>
      </c>
      <c r="I208" s="252" t="s">
        <v>240</v>
      </c>
      <c r="J208" s="252" t="s">
        <v>240</v>
      </c>
      <c r="K208" s="252" t="s">
        <v>240</v>
      </c>
      <c r="L208" s="252" t="s">
        <v>240</v>
      </c>
    </row>
    <row r="209" spans="1:12" x14ac:dyDescent="0.3">
      <c r="A209" s="252">
        <v>212804</v>
      </c>
      <c r="B209" s="252" t="s">
        <v>3404</v>
      </c>
      <c r="C209" s="252" t="s">
        <v>239</v>
      </c>
      <c r="D209" s="252" t="s">
        <v>240</v>
      </c>
      <c r="E209" s="252" t="s">
        <v>240</v>
      </c>
      <c r="F209" s="252" t="s">
        <v>240</v>
      </c>
      <c r="G209" s="252" t="s">
        <v>239</v>
      </c>
      <c r="H209" s="252" t="s">
        <v>239</v>
      </c>
      <c r="I209" s="252" t="s">
        <v>238</v>
      </c>
      <c r="J209" s="252" t="s">
        <v>240</v>
      </c>
      <c r="K209" s="252" t="s">
        <v>240</v>
      </c>
      <c r="L209" s="252" t="s">
        <v>240</v>
      </c>
    </row>
    <row r="210" spans="1:12" x14ac:dyDescent="0.3">
      <c r="A210" s="252">
        <v>212811</v>
      </c>
      <c r="B210" s="252" t="s">
        <v>3404</v>
      </c>
      <c r="C210" s="252" t="s">
        <v>238</v>
      </c>
      <c r="D210" s="252" t="s">
        <v>238</v>
      </c>
      <c r="E210" s="252" t="s">
        <v>238</v>
      </c>
      <c r="F210" s="252" t="s">
        <v>238</v>
      </c>
      <c r="G210" s="252" t="s">
        <v>239</v>
      </c>
      <c r="H210" s="252" t="s">
        <v>240</v>
      </c>
      <c r="I210" s="252" t="s">
        <v>238</v>
      </c>
      <c r="J210" s="252" t="s">
        <v>240</v>
      </c>
      <c r="K210" s="252" t="s">
        <v>238</v>
      </c>
      <c r="L210" s="252" t="s">
        <v>239</v>
      </c>
    </row>
    <row r="211" spans="1:12" x14ac:dyDescent="0.3">
      <c r="A211" s="252">
        <v>212818</v>
      </c>
      <c r="B211" s="252" t="s">
        <v>3404</v>
      </c>
      <c r="C211" s="252" t="s">
        <v>238</v>
      </c>
      <c r="D211" s="252" t="s">
        <v>238</v>
      </c>
      <c r="E211" s="252" t="s">
        <v>238</v>
      </c>
      <c r="F211" s="252" t="s">
        <v>238</v>
      </c>
      <c r="G211" s="252" t="s">
        <v>238</v>
      </c>
      <c r="H211" s="252" t="s">
        <v>238</v>
      </c>
      <c r="I211" s="252" t="s">
        <v>238</v>
      </c>
      <c r="J211" s="252" t="s">
        <v>238</v>
      </c>
      <c r="K211" s="252" t="s">
        <v>238</v>
      </c>
      <c r="L211" s="252" t="s">
        <v>238</v>
      </c>
    </row>
    <row r="212" spans="1:12" x14ac:dyDescent="0.3">
      <c r="A212" s="252">
        <v>212824</v>
      </c>
      <c r="B212" s="252" t="s">
        <v>3404</v>
      </c>
      <c r="C212" s="252" t="s">
        <v>240</v>
      </c>
      <c r="D212" s="252" t="s">
        <v>240</v>
      </c>
      <c r="E212" s="252" t="s">
        <v>238</v>
      </c>
      <c r="F212" s="252" t="s">
        <v>238</v>
      </c>
      <c r="G212" s="252" t="s">
        <v>239</v>
      </c>
      <c r="H212" s="252" t="s">
        <v>239</v>
      </c>
      <c r="I212" s="252" t="s">
        <v>240</v>
      </c>
      <c r="J212" s="252" t="s">
        <v>239</v>
      </c>
      <c r="K212" s="252" t="s">
        <v>239</v>
      </c>
      <c r="L212" s="252" t="s">
        <v>240</v>
      </c>
    </row>
    <row r="213" spans="1:12" x14ac:dyDescent="0.3">
      <c r="A213" s="252">
        <v>212827</v>
      </c>
      <c r="B213" s="252" t="s">
        <v>3404</v>
      </c>
      <c r="C213" s="252" t="s">
        <v>238</v>
      </c>
      <c r="D213" s="252" t="s">
        <v>238</v>
      </c>
      <c r="E213" s="252" t="s">
        <v>238</v>
      </c>
      <c r="F213" s="252" t="s">
        <v>238</v>
      </c>
      <c r="G213" s="252" t="s">
        <v>240</v>
      </c>
      <c r="H213" s="252" t="s">
        <v>239</v>
      </c>
      <c r="I213" s="252" t="s">
        <v>238</v>
      </c>
      <c r="J213" s="252" t="s">
        <v>240</v>
      </c>
      <c r="K213" s="252" t="s">
        <v>238</v>
      </c>
      <c r="L213" s="252" t="s">
        <v>238</v>
      </c>
    </row>
    <row r="214" spans="1:12" x14ac:dyDescent="0.3">
      <c r="A214" s="252">
        <v>212834</v>
      </c>
      <c r="B214" s="252" t="s">
        <v>3404</v>
      </c>
      <c r="C214" s="252" t="s">
        <v>238</v>
      </c>
      <c r="D214" s="252" t="s">
        <v>240</v>
      </c>
      <c r="E214" s="252" t="s">
        <v>238</v>
      </c>
      <c r="F214" s="252" t="s">
        <v>238</v>
      </c>
      <c r="G214" s="252" t="s">
        <v>240</v>
      </c>
      <c r="H214" s="252" t="s">
        <v>239</v>
      </c>
      <c r="I214" s="252" t="s">
        <v>240</v>
      </c>
      <c r="J214" s="252" t="s">
        <v>240</v>
      </c>
      <c r="K214" s="252" t="s">
        <v>238</v>
      </c>
      <c r="L214" s="252" t="s">
        <v>238</v>
      </c>
    </row>
    <row r="215" spans="1:12" x14ac:dyDescent="0.3">
      <c r="A215" s="252">
        <v>212860</v>
      </c>
      <c r="B215" s="252" t="s">
        <v>3404</v>
      </c>
      <c r="C215" s="252" t="s">
        <v>238</v>
      </c>
      <c r="D215" s="252" t="s">
        <v>240</v>
      </c>
      <c r="E215" s="252" t="s">
        <v>238</v>
      </c>
      <c r="F215" s="252" t="s">
        <v>239</v>
      </c>
      <c r="G215" s="252" t="s">
        <v>240</v>
      </c>
      <c r="H215" s="252" t="s">
        <v>239</v>
      </c>
      <c r="I215" s="252" t="s">
        <v>240</v>
      </c>
      <c r="J215" s="252" t="s">
        <v>240</v>
      </c>
      <c r="K215" s="252" t="s">
        <v>240</v>
      </c>
      <c r="L215" s="252" t="s">
        <v>240</v>
      </c>
    </row>
    <row r="216" spans="1:12" x14ac:dyDescent="0.3">
      <c r="A216" s="252">
        <v>212863</v>
      </c>
      <c r="B216" s="252" t="s">
        <v>3404</v>
      </c>
      <c r="C216" s="252" t="s">
        <v>238</v>
      </c>
      <c r="D216" s="252" t="s">
        <v>240</v>
      </c>
      <c r="E216" s="252" t="s">
        <v>238</v>
      </c>
      <c r="F216" s="252" t="s">
        <v>238</v>
      </c>
      <c r="G216" s="252" t="s">
        <v>239</v>
      </c>
      <c r="H216" s="252" t="s">
        <v>239</v>
      </c>
      <c r="I216" s="252" t="s">
        <v>238</v>
      </c>
      <c r="J216" s="252" t="s">
        <v>238</v>
      </c>
      <c r="K216" s="252" t="s">
        <v>238</v>
      </c>
      <c r="L216" s="252" t="s">
        <v>238</v>
      </c>
    </row>
    <row r="217" spans="1:12" x14ac:dyDescent="0.3">
      <c r="A217" s="252">
        <v>212870</v>
      </c>
      <c r="B217" s="252" t="s">
        <v>3404</v>
      </c>
      <c r="C217" s="252" t="s">
        <v>238</v>
      </c>
      <c r="D217" s="252" t="s">
        <v>240</v>
      </c>
      <c r="E217" s="252" t="s">
        <v>238</v>
      </c>
      <c r="F217" s="252" t="s">
        <v>238</v>
      </c>
      <c r="G217" s="252" t="s">
        <v>239</v>
      </c>
      <c r="H217" s="252" t="s">
        <v>239</v>
      </c>
      <c r="I217" s="252" t="s">
        <v>238</v>
      </c>
      <c r="J217" s="252" t="s">
        <v>238</v>
      </c>
      <c r="K217" s="252" t="s">
        <v>240</v>
      </c>
      <c r="L217" s="252" t="s">
        <v>240</v>
      </c>
    </row>
    <row r="218" spans="1:12" x14ac:dyDescent="0.3">
      <c r="A218" s="252">
        <v>212873</v>
      </c>
      <c r="B218" s="252" t="s">
        <v>3404</v>
      </c>
      <c r="C218" s="252" t="s">
        <v>238</v>
      </c>
      <c r="D218" s="252" t="s">
        <v>240</v>
      </c>
      <c r="E218" s="252" t="s">
        <v>238</v>
      </c>
      <c r="F218" s="252" t="s">
        <v>238</v>
      </c>
      <c r="G218" s="252" t="s">
        <v>239</v>
      </c>
      <c r="H218" s="252" t="s">
        <v>239</v>
      </c>
      <c r="I218" s="252" t="s">
        <v>239</v>
      </c>
      <c r="J218" s="252" t="s">
        <v>240</v>
      </c>
      <c r="K218" s="252" t="s">
        <v>240</v>
      </c>
      <c r="L218" s="252" t="s">
        <v>240</v>
      </c>
    </row>
    <row r="219" spans="1:12" x14ac:dyDescent="0.3">
      <c r="A219" s="252">
        <v>212876</v>
      </c>
      <c r="B219" s="252" t="s">
        <v>3404</v>
      </c>
      <c r="C219" s="252" t="s">
        <v>238</v>
      </c>
      <c r="D219" s="252" t="s">
        <v>238</v>
      </c>
      <c r="E219" s="252" t="s">
        <v>238</v>
      </c>
      <c r="F219" s="252" t="s">
        <v>238</v>
      </c>
      <c r="G219" s="252" t="s">
        <v>238</v>
      </c>
      <c r="H219" s="252" t="s">
        <v>238</v>
      </c>
      <c r="I219" s="252" t="s">
        <v>238</v>
      </c>
      <c r="J219" s="252" t="s">
        <v>239</v>
      </c>
      <c r="K219" s="252" t="s">
        <v>238</v>
      </c>
      <c r="L219" s="252" t="s">
        <v>240</v>
      </c>
    </row>
    <row r="220" spans="1:12" x14ac:dyDescent="0.3">
      <c r="A220" s="252">
        <v>212877</v>
      </c>
      <c r="B220" s="252" t="s">
        <v>3404</v>
      </c>
      <c r="C220" s="252" t="s">
        <v>238</v>
      </c>
      <c r="D220" s="252" t="s">
        <v>240</v>
      </c>
      <c r="E220" s="252" t="s">
        <v>238</v>
      </c>
      <c r="F220" s="252" t="s">
        <v>238</v>
      </c>
      <c r="G220" s="252" t="s">
        <v>238</v>
      </c>
      <c r="H220" s="252" t="s">
        <v>240</v>
      </c>
      <c r="I220" s="252" t="s">
        <v>240</v>
      </c>
      <c r="J220" s="252" t="s">
        <v>238</v>
      </c>
      <c r="K220" s="252" t="s">
        <v>238</v>
      </c>
      <c r="L220" s="252" t="s">
        <v>240</v>
      </c>
    </row>
    <row r="221" spans="1:12" x14ac:dyDescent="0.3">
      <c r="A221" s="252">
        <v>212880</v>
      </c>
      <c r="B221" s="252" t="s">
        <v>3404</v>
      </c>
      <c r="C221" s="252" t="s">
        <v>238</v>
      </c>
      <c r="D221" s="252" t="s">
        <v>238</v>
      </c>
      <c r="E221" s="252" t="s">
        <v>238</v>
      </c>
      <c r="F221" s="252" t="s">
        <v>238</v>
      </c>
      <c r="G221" s="252" t="s">
        <v>238</v>
      </c>
      <c r="H221" s="252" t="s">
        <v>240</v>
      </c>
      <c r="I221" s="252" t="s">
        <v>240</v>
      </c>
      <c r="J221" s="252" t="s">
        <v>240</v>
      </c>
      <c r="K221" s="252" t="s">
        <v>239</v>
      </c>
      <c r="L221" s="252" t="s">
        <v>240</v>
      </c>
    </row>
    <row r="222" spans="1:12" x14ac:dyDescent="0.3">
      <c r="A222" s="252">
        <v>212900</v>
      </c>
      <c r="B222" s="252" t="s">
        <v>3404</v>
      </c>
      <c r="C222" s="252" t="s">
        <v>239</v>
      </c>
      <c r="D222" s="252" t="s">
        <v>238</v>
      </c>
      <c r="E222" s="252" t="s">
        <v>238</v>
      </c>
      <c r="F222" s="252" t="s">
        <v>239</v>
      </c>
      <c r="G222" s="252" t="s">
        <v>238</v>
      </c>
      <c r="H222" s="252" t="s">
        <v>239</v>
      </c>
      <c r="I222" s="252" t="s">
        <v>239</v>
      </c>
      <c r="J222" s="252" t="s">
        <v>239</v>
      </c>
      <c r="K222" s="252" t="s">
        <v>239</v>
      </c>
      <c r="L222" s="252" t="s">
        <v>239</v>
      </c>
    </row>
    <row r="223" spans="1:12" x14ac:dyDescent="0.3">
      <c r="A223" s="252">
        <v>212902</v>
      </c>
      <c r="B223" s="252" t="s">
        <v>3404</v>
      </c>
      <c r="C223" s="252" t="s">
        <v>240</v>
      </c>
      <c r="D223" s="252" t="s">
        <v>240</v>
      </c>
      <c r="E223" s="252" t="s">
        <v>239</v>
      </c>
      <c r="F223" s="252" t="s">
        <v>240</v>
      </c>
      <c r="G223" s="252" t="s">
        <v>240</v>
      </c>
      <c r="H223" s="252" t="s">
        <v>239</v>
      </c>
      <c r="I223" s="252" t="s">
        <v>239</v>
      </c>
      <c r="J223" s="252" t="s">
        <v>239</v>
      </c>
      <c r="K223" s="252" t="s">
        <v>239</v>
      </c>
      <c r="L223" s="252" t="s">
        <v>239</v>
      </c>
    </row>
    <row r="224" spans="1:12" x14ac:dyDescent="0.3">
      <c r="A224" s="252">
        <v>212910</v>
      </c>
      <c r="B224" s="252" t="s">
        <v>3404</v>
      </c>
      <c r="C224" s="252" t="s">
        <v>240</v>
      </c>
      <c r="D224" s="252" t="s">
        <v>240</v>
      </c>
      <c r="E224" s="252" t="s">
        <v>238</v>
      </c>
      <c r="F224" s="252" t="s">
        <v>239</v>
      </c>
      <c r="G224" s="252" t="s">
        <v>240</v>
      </c>
      <c r="H224" s="252" t="s">
        <v>239</v>
      </c>
      <c r="I224" s="252" t="s">
        <v>238</v>
      </c>
      <c r="J224" s="252" t="s">
        <v>238</v>
      </c>
      <c r="K224" s="252" t="s">
        <v>240</v>
      </c>
      <c r="L224" s="252" t="s">
        <v>239</v>
      </c>
    </row>
    <row r="225" spans="1:12" x14ac:dyDescent="0.3">
      <c r="A225" s="252">
        <v>212916</v>
      </c>
      <c r="B225" s="252" t="s">
        <v>3404</v>
      </c>
      <c r="C225" s="252" t="s">
        <v>239</v>
      </c>
      <c r="D225" s="252" t="s">
        <v>240</v>
      </c>
      <c r="E225" s="252" t="s">
        <v>240</v>
      </c>
      <c r="F225" s="252" t="s">
        <v>239</v>
      </c>
      <c r="G225" s="252" t="s">
        <v>239</v>
      </c>
      <c r="H225" s="252" t="s">
        <v>239</v>
      </c>
      <c r="I225" s="252" t="s">
        <v>239</v>
      </c>
      <c r="J225" s="252" t="s">
        <v>239</v>
      </c>
      <c r="K225" s="252" t="s">
        <v>239</v>
      </c>
      <c r="L225" s="252" t="s">
        <v>239</v>
      </c>
    </row>
    <row r="226" spans="1:12" x14ac:dyDescent="0.3">
      <c r="A226" s="252">
        <v>212918</v>
      </c>
      <c r="B226" s="252" t="s">
        <v>3404</v>
      </c>
      <c r="C226" s="252" t="s">
        <v>240</v>
      </c>
      <c r="D226" s="252" t="s">
        <v>238</v>
      </c>
      <c r="E226" s="252" t="s">
        <v>240</v>
      </c>
      <c r="F226" s="252" t="s">
        <v>240</v>
      </c>
      <c r="G226" s="252" t="s">
        <v>238</v>
      </c>
      <c r="H226" s="252" t="s">
        <v>238</v>
      </c>
      <c r="I226" s="252" t="s">
        <v>238</v>
      </c>
      <c r="J226" s="252" t="s">
        <v>239</v>
      </c>
      <c r="K226" s="252" t="s">
        <v>238</v>
      </c>
      <c r="L226" s="252" t="s">
        <v>239</v>
      </c>
    </row>
    <row r="227" spans="1:12" x14ac:dyDescent="0.3">
      <c r="A227" s="252">
        <v>212920</v>
      </c>
      <c r="B227" s="252" t="s">
        <v>3404</v>
      </c>
      <c r="C227" s="252" t="s">
        <v>239</v>
      </c>
      <c r="D227" s="252" t="s">
        <v>239</v>
      </c>
      <c r="E227" s="252" t="s">
        <v>238</v>
      </c>
      <c r="F227" s="252" t="s">
        <v>238</v>
      </c>
      <c r="G227" s="252" t="s">
        <v>239</v>
      </c>
      <c r="H227" s="252" t="s">
        <v>239</v>
      </c>
      <c r="I227" s="252" t="s">
        <v>239</v>
      </c>
      <c r="J227" s="252" t="s">
        <v>239</v>
      </c>
      <c r="K227" s="252" t="s">
        <v>239</v>
      </c>
      <c r="L227" s="252" t="s">
        <v>239</v>
      </c>
    </row>
    <row r="228" spans="1:12" x14ac:dyDescent="0.3">
      <c r="A228" s="252">
        <v>212924</v>
      </c>
      <c r="B228" s="252" t="s">
        <v>3404</v>
      </c>
      <c r="C228" s="252" t="s">
        <v>240</v>
      </c>
      <c r="D228" s="252" t="s">
        <v>238</v>
      </c>
      <c r="E228" s="252" t="s">
        <v>238</v>
      </c>
      <c r="F228" s="252" t="s">
        <v>240</v>
      </c>
      <c r="G228" s="252" t="s">
        <v>239</v>
      </c>
      <c r="H228" s="252" t="s">
        <v>239</v>
      </c>
      <c r="I228" s="252" t="s">
        <v>240</v>
      </c>
      <c r="J228" s="252" t="s">
        <v>238</v>
      </c>
      <c r="K228" s="252" t="s">
        <v>238</v>
      </c>
      <c r="L228" s="252" t="s">
        <v>240</v>
      </c>
    </row>
    <row r="229" spans="1:12" x14ac:dyDescent="0.3">
      <c r="A229" s="252">
        <v>212930</v>
      </c>
      <c r="B229" s="252" t="s">
        <v>3404</v>
      </c>
      <c r="C229" s="252" t="s">
        <v>238</v>
      </c>
      <c r="D229" s="252" t="s">
        <v>240</v>
      </c>
      <c r="E229" s="252" t="s">
        <v>238</v>
      </c>
      <c r="F229" s="252" t="s">
        <v>238</v>
      </c>
      <c r="G229" s="252" t="s">
        <v>240</v>
      </c>
      <c r="H229" s="252" t="s">
        <v>239</v>
      </c>
      <c r="I229" s="252" t="s">
        <v>238</v>
      </c>
      <c r="J229" s="252" t="s">
        <v>239</v>
      </c>
      <c r="K229" s="252" t="s">
        <v>238</v>
      </c>
      <c r="L229" s="252" t="s">
        <v>240</v>
      </c>
    </row>
    <row r="230" spans="1:12" x14ac:dyDescent="0.3">
      <c r="A230" s="252">
        <v>212932</v>
      </c>
      <c r="B230" s="252" t="s">
        <v>3404</v>
      </c>
      <c r="C230" s="252" t="s">
        <v>238</v>
      </c>
      <c r="D230" s="252" t="s">
        <v>238</v>
      </c>
      <c r="E230" s="252" t="s">
        <v>238</v>
      </c>
      <c r="F230" s="252" t="s">
        <v>238</v>
      </c>
      <c r="G230" s="252" t="s">
        <v>238</v>
      </c>
      <c r="H230" s="252" t="s">
        <v>238</v>
      </c>
      <c r="I230" s="252" t="s">
        <v>240</v>
      </c>
      <c r="J230" s="252" t="s">
        <v>238</v>
      </c>
      <c r="K230" s="252" t="s">
        <v>238</v>
      </c>
      <c r="L230" s="252" t="s">
        <v>240</v>
      </c>
    </row>
    <row r="231" spans="1:12" x14ac:dyDescent="0.3">
      <c r="A231" s="252">
        <v>212954</v>
      </c>
      <c r="B231" s="252" t="s">
        <v>3404</v>
      </c>
      <c r="C231" s="252" t="s">
        <v>238</v>
      </c>
      <c r="D231" s="252" t="s">
        <v>240</v>
      </c>
      <c r="E231" s="252" t="s">
        <v>238</v>
      </c>
      <c r="F231" s="252" t="s">
        <v>238</v>
      </c>
      <c r="G231" s="252" t="s">
        <v>239</v>
      </c>
      <c r="H231" s="252" t="s">
        <v>239</v>
      </c>
      <c r="I231" s="252" t="s">
        <v>240</v>
      </c>
      <c r="J231" s="252" t="s">
        <v>238</v>
      </c>
      <c r="K231" s="252" t="s">
        <v>238</v>
      </c>
      <c r="L231" s="252" t="s">
        <v>240</v>
      </c>
    </row>
    <row r="232" spans="1:12" x14ac:dyDescent="0.3">
      <c r="A232" s="252">
        <v>212967</v>
      </c>
      <c r="B232" s="252" t="s">
        <v>3404</v>
      </c>
      <c r="C232" s="252" t="s">
        <v>238</v>
      </c>
      <c r="D232" s="252" t="s">
        <v>240</v>
      </c>
      <c r="E232" s="252" t="s">
        <v>238</v>
      </c>
      <c r="F232" s="252" t="s">
        <v>238</v>
      </c>
      <c r="G232" s="252" t="s">
        <v>239</v>
      </c>
      <c r="H232" s="252" t="s">
        <v>239</v>
      </c>
      <c r="I232" s="252" t="s">
        <v>240</v>
      </c>
      <c r="J232" s="252" t="s">
        <v>240</v>
      </c>
      <c r="K232" s="252" t="s">
        <v>240</v>
      </c>
      <c r="L232" s="252" t="s">
        <v>238</v>
      </c>
    </row>
    <row r="233" spans="1:12" x14ac:dyDescent="0.3">
      <c r="A233" s="252">
        <v>212969</v>
      </c>
      <c r="B233" s="252" t="s">
        <v>3404</v>
      </c>
      <c r="C233" s="252" t="s">
        <v>238</v>
      </c>
      <c r="D233" s="252" t="s">
        <v>239</v>
      </c>
      <c r="E233" s="252" t="s">
        <v>238</v>
      </c>
      <c r="F233" s="252" t="s">
        <v>240</v>
      </c>
      <c r="G233" s="252" t="s">
        <v>239</v>
      </c>
      <c r="H233" s="252" t="s">
        <v>239</v>
      </c>
      <c r="I233" s="252" t="s">
        <v>239</v>
      </c>
      <c r="J233" s="252" t="s">
        <v>239</v>
      </c>
      <c r="K233" s="252" t="s">
        <v>239</v>
      </c>
      <c r="L233" s="252" t="s">
        <v>239</v>
      </c>
    </row>
    <row r="234" spans="1:12" x14ac:dyDescent="0.3">
      <c r="A234" s="252">
        <v>212999</v>
      </c>
      <c r="B234" s="252" t="s">
        <v>3404</v>
      </c>
      <c r="C234" s="252" t="s">
        <v>238</v>
      </c>
      <c r="D234" s="252" t="s">
        <v>240</v>
      </c>
      <c r="E234" s="252" t="s">
        <v>240</v>
      </c>
      <c r="F234" s="252" t="s">
        <v>238</v>
      </c>
      <c r="G234" s="252" t="s">
        <v>240</v>
      </c>
      <c r="H234" s="252" t="s">
        <v>240</v>
      </c>
      <c r="I234" s="252" t="s">
        <v>238</v>
      </c>
      <c r="J234" s="252" t="s">
        <v>239</v>
      </c>
      <c r="K234" s="252" t="s">
        <v>240</v>
      </c>
      <c r="L234" s="252" t="s">
        <v>240</v>
      </c>
    </row>
    <row r="235" spans="1:12" x14ac:dyDescent="0.3">
      <c r="A235" s="252">
        <v>213002</v>
      </c>
      <c r="B235" s="252" t="s">
        <v>3404</v>
      </c>
      <c r="C235" s="252" t="s">
        <v>238</v>
      </c>
      <c r="D235" s="252" t="s">
        <v>238</v>
      </c>
      <c r="E235" s="252" t="s">
        <v>240</v>
      </c>
      <c r="F235" s="252" t="s">
        <v>240</v>
      </c>
      <c r="G235" s="252" t="s">
        <v>239</v>
      </c>
      <c r="H235" s="252" t="s">
        <v>239</v>
      </c>
      <c r="I235" s="252" t="s">
        <v>240</v>
      </c>
      <c r="J235" s="252" t="s">
        <v>239</v>
      </c>
      <c r="K235" s="252" t="s">
        <v>240</v>
      </c>
      <c r="L235" s="252" t="s">
        <v>240</v>
      </c>
    </row>
    <row r="236" spans="1:12" x14ac:dyDescent="0.3">
      <c r="A236" s="252">
        <v>213028</v>
      </c>
      <c r="B236" s="252" t="s">
        <v>3404</v>
      </c>
      <c r="C236" s="252" t="s">
        <v>239</v>
      </c>
      <c r="D236" s="252" t="s">
        <v>240</v>
      </c>
      <c r="E236" s="252" t="s">
        <v>238</v>
      </c>
      <c r="F236" s="252" t="s">
        <v>238</v>
      </c>
      <c r="G236" s="252" t="s">
        <v>238</v>
      </c>
      <c r="H236" s="252" t="s">
        <v>240</v>
      </c>
      <c r="I236" s="252" t="s">
        <v>239</v>
      </c>
      <c r="J236" s="252" t="s">
        <v>239</v>
      </c>
      <c r="K236" s="252" t="s">
        <v>240</v>
      </c>
      <c r="L236" s="252" t="s">
        <v>239</v>
      </c>
    </row>
    <row r="237" spans="1:12" x14ac:dyDescent="0.3">
      <c r="A237" s="252">
        <v>213034</v>
      </c>
      <c r="B237" s="252" t="s">
        <v>3404</v>
      </c>
      <c r="C237" s="252" t="s">
        <v>239</v>
      </c>
      <c r="D237" s="252" t="s">
        <v>240</v>
      </c>
      <c r="E237" s="252" t="s">
        <v>238</v>
      </c>
      <c r="F237" s="252" t="s">
        <v>238</v>
      </c>
      <c r="G237" s="252" t="s">
        <v>239</v>
      </c>
      <c r="H237" s="252" t="s">
        <v>240</v>
      </c>
      <c r="I237" s="252" t="s">
        <v>240</v>
      </c>
      <c r="J237" s="252" t="s">
        <v>238</v>
      </c>
      <c r="K237" s="252" t="s">
        <v>240</v>
      </c>
      <c r="L237" s="252" t="s">
        <v>240</v>
      </c>
    </row>
    <row r="238" spans="1:12" x14ac:dyDescent="0.3">
      <c r="A238" s="252">
        <v>213036</v>
      </c>
      <c r="B238" s="252" t="s">
        <v>3404</v>
      </c>
      <c r="C238" s="252" t="s">
        <v>240</v>
      </c>
      <c r="D238" s="252" t="s">
        <v>240</v>
      </c>
      <c r="E238" s="252" t="s">
        <v>238</v>
      </c>
      <c r="F238" s="252" t="s">
        <v>240</v>
      </c>
      <c r="G238" s="252" t="s">
        <v>238</v>
      </c>
      <c r="H238" s="252" t="s">
        <v>238</v>
      </c>
      <c r="I238" s="252" t="s">
        <v>238</v>
      </c>
      <c r="J238" s="252" t="s">
        <v>240</v>
      </c>
      <c r="K238" s="252" t="s">
        <v>238</v>
      </c>
      <c r="L238" s="252" t="s">
        <v>238</v>
      </c>
    </row>
    <row r="239" spans="1:12" x14ac:dyDescent="0.3">
      <c r="A239" s="252">
        <v>213047</v>
      </c>
      <c r="B239" s="252" t="s">
        <v>3404</v>
      </c>
      <c r="C239" s="252" t="s">
        <v>238</v>
      </c>
      <c r="D239" s="252" t="s">
        <v>240</v>
      </c>
      <c r="E239" s="252" t="s">
        <v>238</v>
      </c>
      <c r="F239" s="252" t="s">
        <v>238</v>
      </c>
      <c r="G239" s="252" t="s">
        <v>240</v>
      </c>
      <c r="H239" s="252" t="s">
        <v>240</v>
      </c>
      <c r="I239" s="252" t="s">
        <v>240</v>
      </c>
      <c r="J239" s="252" t="s">
        <v>239</v>
      </c>
      <c r="K239" s="252" t="s">
        <v>238</v>
      </c>
      <c r="L239" s="252" t="s">
        <v>238</v>
      </c>
    </row>
    <row r="240" spans="1:12" x14ac:dyDescent="0.3">
      <c r="A240" s="252">
        <v>213050</v>
      </c>
      <c r="B240" s="252" t="s">
        <v>3404</v>
      </c>
      <c r="C240" s="252" t="s">
        <v>240</v>
      </c>
      <c r="D240" s="252" t="s">
        <v>238</v>
      </c>
      <c r="E240" s="252" t="s">
        <v>238</v>
      </c>
      <c r="F240" s="252" t="s">
        <v>238</v>
      </c>
      <c r="G240" s="252" t="s">
        <v>239</v>
      </c>
      <c r="H240" s="252" t="s">
        <v>240</v>
      </c>
      <c r="I240" s="252" t="s">
        <v>240</v>
      </c>
      <c r="J240" s="252" t="s">
        <v>240</v>
      </c>
      <c r="K240" s="252" t="s">
        <v>239</v>
      </c>
      <c r="L240" s="252" t="s">
        <v>240</v>
      </c>
    </row>
    <row r="241" spans="1:12" x14ac:dyDescent="0.3">
      <c r="A241" s="252">
        <v>213064</v>
      </c>
      <c r="B241" s="252" t="s">
        <v>3404</v>
      </c>
      <c r="C241" s="252" t="s">
        <v>238</v>
      </c>
      <c r="D241" s="252" t="s">
        <v>238</v>
      </c>
      <c r="E241" s="252" t="s">
        <v>238</v>
      </c>
      <c r="F241" s="252" t="s">
        <v>238</v>
      </c>
      <c r="G241" s="252" t="s">
        <v>238</v>
      </c>
      <c r="H241" s="252" t="s">
        <v>239</v>
      </c>
      <c r="I241" s="252" t="s">
        <v>238</v>
      </c>
      <c r="J241" s="252" t="s">
        <v>239</v>
      </c>
      <c r="K241" s="252" t="s">
        <v>238</v>
      </c>
      <c r="L241" s="252" t="s">
        <v>238</v>
      </c>
    </row>
    <row r="242" spans="1:12" x14ac:dyDescent="0.3">
      <c r="A242" s="252">
        <v>213065</v>
      </c>
      <c r="B242" s="252" t="s">
        <v>3404</v>
      </c>
      <c r="C242" s="252" t="s">
        <v>239</v>
      </c>
      <c r="D242" s="252" t="s">
        <v>240</v>
      </c>
      <c r="E242" s="252" t="s">
        <v>239</v>
      </c>
      <c r="F242" s="252" t="s">
        <v>238</v>
      </c>
      <c r="G242" s="252" t="s">
        <v>240</v>
      </c>
      <c r="H242" s="252" t="s">
        <v>240</v>
      </c>
      <c r="I242" s="252" t="s">
        <v>240</v>
      </c>
      <c r="J242" s="252" t="s">
        <v>239</v>
      </c>
      <c r="K242" s="252" t="s">
        <v>238</v>
      </c>
      <c r="L242" s="252" t="s">
        <v>238</v>
      </c>
    </row>
    <row r="243" spans="1:12" x14ac:dyDescent="0.3">
      <c r="A243" s="252">
        <v>213068</v>
      </c>
      <c r="B243" s="252" t="s">
        <v>3404</v>
      </c>
      <c r="C243" s="252" t="s">
        <v>240</v>
      </c>
      <c r="D243" s="252" t="s">
        <v>240</v>
      </c>
      <c r="E243" s="252" t="s">
        <v>240</v>
      </c>
      <c r="F243" s="252" t="s">
        <v>238</v>
      </c>
      <c r="G243" s="252" t="s">
        <v>239</v>
      </c>
      <c r="H243" s="252" t="s">
        <v>239</v>
      </c>
      <c r="I243" s="252" t="s">
        <v>240</v>
      </c>
      <c r="J243" s="252" t="s">
        <v>239</v>
      </c>
      <c r="K243" s="252" t="s">
        <v>239</v>
      </c>
      <c r="L243" s="252" t="s">
        <v>239</v>
      </c>
    </row>
    <row r="244" spans="1:12" x14ac:dyDescent="0.3">
      <c r="A244" s="252">
        <v>213070</v>
      </c>
      <c r="B244" s="252" t="s">
        <v>3404</v>
      </c>
      <c r="C244" s="252" t="s">
        <v>239</v>
      </c>
      <c r="D244" s="252" t="s">
        <v>238</v>
      </c>
      <c r="E244" s="252" t="s">
        <v>238</v>
      </c>
      <c r="F244" s="252" t="s">
        <v>238</v>
      </c>
      <c r="G244" s="252" t="s">
        <v>239</v>
      </c>
      <c r="H244" s="252" t="s">
        <v>239</v>
      </c>
      <c r="I244" s="252" t="s">
        <v>239</v>
      </c>
      <c r="J244" s="252" t="s">
        <v>239</v>
      </c>
      <c r="K244" s="252" t="s">
        <v>239</v>
      </c>
      <c r="L244" s="252" t="s">
        <v>239</v>
      </c>
    </row>
    <row r="245" spans="1:12" x14ac:dyDescent="0.3">
      <c r="A245" s="252">
        <v>213082</v>
      </c>
      <c r="B245" s="252" t="s">
        <v>3404</v>
      </c>
      <c r="C245" s="252" t="s">
        <v>239</v>
      </c>
      <c r="D245" s="252" t="s">
        <v>240</v>
      </c>
      <c r="E245" s="252" t="s">
        <v>240</v>
      </c>
      <c r="F245" s="252" t="s">
        <v>238</v>
      </c>
      <c r="G245" s="252" t="s">
        <v>239</v>
      </c>
      <c r="H245" s="252" t="s">
        <v>239</v>
      </c>
      <c r="I245" s="252" t="s">
        <v>239</v>
      </c>
      <c r="J245" s="252" t="s">
        <v>239</v>
      </c>
      <c r="K245" s="252" t="s">
        <v>240</v>
      </c>
      <c r="L245" s="252" t="s">
        <v>239</v>
      </c>
    </row>
    <row r="246" spans="1:12" x14ac:dyDescent="0.3">
      <c r="A246" s="252">
        <v>213092</v>
      </c>
      <c r="B246" s="252" t="s">
        <v>3404</v>
      </c>
      <c r="C246" s="252" t="s">
        <v>240</v>
      </c>
      <c r="D246" s="252" t="s">
        <v>238</v>
      </c>
      <c r="E246" s="252" t="s">
        <v>238</v>
      </c>
      <c r="F246" s="252" t="s">
        <v>240</v>
      </c>
      <c r="G246" s="252" t="s">
        <v>239</v>
      </c>
      <c r="H246" s="252" t="s">
        <v>239</v>
      </c>
      <c r="I246" s="252" t="s">
        <v>239</v>
      </c>
      <c r="J246" s="252" t="s">
        <v>240</v>
      </c>
      <c r="K246" s="252" t="s">
        <v>240</v>
      </c>
      <c r="L246" s="252" t="s">
        <v>240</v>
      </c>
    </row>
    <row r="247" spans="1:12" x14ac:dyDescent="0.3">
      <c r="A247" s="252">
        <v>213093</v>
      </c>
      <c r="B247" s="252" t="s">
        <v>3404</v>
      </c>
      <c r="C247" s="252" t="s">
        <v>239</v>
      </c>
      <c r="D247" s="252" t="s">
        <v>238</v>
      </c>
      <c r="E247" s="252" t="s">
        <v>238</v>
      </c>
      <c r="F247" s="252" t="s">
        <v>238</v>
      </c>
      <c r="G247" s="252" t="s">
        <v>239</v>
      </c>
      <c r="H247" s="252" t="s">
        <v>239</v>
      </c>
      <c r="I247" s="252" t="s">
        <v>240</v>
      </c>
      <c r="J247" s="252" t="s">
        <v>238</v>
      </c>
      <c r="K247" s="252" t="s">
        <v>238</v>
      </c>
      <c r="L247" s="252" t="s">
        <v>238</v>
      </c>
    </row>
    <row r="248" spans="1:12" x14ac:dyDescent="0.3">
      <c r="A248" s="252">
        <v>213101</v>
      </c>
      <c r="B248" s="252" t="s">
        <v>3404</v>
      </c>
      <c r="C248" s="252" t="s">
        <v>240</v>
      </c>
      <c r="D248" s="252" t="s">
        <v>238</v>
      </c>
      <c r="E248" s="252" t="s">
        <v>240</v>
      </c>
      <c r="F248" s="252" t="s">
        <v>239</v>
      </c>
      <c r="G248" s="252" t="s">
        <v>239</v>
      </c>
      <c r="H248" s="252" t="s">
        <v>239</v>
      </c>
      <c r="I248" s="252" t="s">
        <v>239</v>
      </c>
      <c r="J248" s="252" t="s">
        <v>239</v>
      </c>
      <c r="K248" s="252" t="s">
        <v>239</v>
      </c>
      <c r="L248" s="252" t="s">
        <v>239</v>
      </c>
    </row>
    <row r="249" spans="1:12" x14ac:dyDescent="0.3">
      <c r="A249" s="252">
        <v>213112</v>
      </c>
      <c r="B249" s="252" t="s">
        <v>3404</v>
      </c>
      <c r="C249" s="252" t="s">
        <v>238</v>
      </c>
      <c r="D249" s="252" t="s">
        <v>238</v>
      </c>
      <c r="E249" s="252" t="s">
        <v>238</v>
      </c>
      <c r="F249" s="252" t="s">
        <v>239</v>
      </c>
      <c r="G249" s="252" t="s">
        <v>240</v>
      </c>
      <c r="H249" s="252" t="s">
        <v>239</v>
      </c>
      <c r="I249" s="252" t="s">
        <v>239</v>
      </c>
      <c r="J249" s="252" t="s">
        <v>239</v>
      </c>
      <c r="K249" s="252" t="s">
        <v>239</v>
      </c>
      <c r="L249" s="252" t="s">
        <v>239</v>
      </c>
    </row>
    <row r="250" spans="1:12" x14ac:dyDescent="0.3">
      <c r="A250" s="252">
        <v>213120</v>
      </c>
      <c r="B250" s="252" t="s">
        <v>3404</v>
      </c>
      <c r="C250" s="252" t="s">
        <v>238</v>
      </c>
      <c r="D250" s="252" t="s">
        <v>238</v>
      </c>
      <c r="E250" s="252" t="s">
        <v>238</v>
      </c>
      <c r="F250" s="252" t="s">
        <v>238</v>
      </c>
      <c r="G250" s="252" t="s">
        <v>240</v>
      </c>
      <c r="H250" s="252" t="s">
        <v>239</v>
      </c>
      <c r="I250" s="252" t="s">
        <v>240</v>
      </c>
      <c r="J250" s="252" t="s">
        <v>240</v>
      </c>
      <c r="K250" s="252" t="s">
        <v>240</v>
      </c>
      <c r="L250" s="252" t="s">
        <v>240</v>
      </c>
    </row>
    <row r="251" spans="1:12" x14ac:dyDescent="0.3">
      <c r="A251" s="252">
        <v>213121</v>
      </c>
      <c r="B251" s="252" t="s">
        <v>3404</v>
      </c>
      <c r="C251" s="252" t="s">
        <v>238</v>
      </c>
      <c r="D251" s="252" t="s">
        <v>238</v>
      </c>
      <c r="E251" s="252" t="s">
        <v>238</v>
      </c>
      <c r="F251" s="252" t="s">
        <v>238</v>
      </c>
      <c r="G251" s="252" t="s">
        <v>238</v>
      </c>
      <c r="H251" s="252" t="s">
        <v>238</v>
      </c>
      <c r="I251" s="252" t="s">
        <v>238</v>
      </c>
      <c r="J251" s="252" t="s">
        <v>240</v>
      </c>
      <c r="K251" s="252" t="s">
        <v>238</v>
      </c>
      <c r="L251" s="252" t="s">
        <v>240</v>
      </c>
    </row>
    <row r="252" spans="1:12" x14ac:dyDescent="0.3">
      <c r="A252" s="252">
        <v>213124</v>
      </c>
      <c r="B252" s="252" t="s">
        <v>3404</v>
      </c>
      <c r="C252" s="252" t="s">
        <v>240</v>
      </c>
      <c r="D252" s="252" t="s">
        <v>240</v>
      </c>
      <c r="E252" s="252" t="s">
        <v>240</v>
      </c>
      <c r="F252" s="252" t="s">
        <v>240</v>
      </c>
      <c r="G252" s="252" t="s">
        <v>239</v>
      </c>
      <c r="H252" s="252" t="s">
        <v>239</v>
      </c>
      <c r="I252" s="252" t="s">
        <v>240</v>
      </c>
      <c r="J252" s="252" t="s">
        <v>240</v>
      </c>
      <c r="K252" s="252" t="s">
        <v>240</v>
      </c>
      <c r="L252" s="252" t="s">
        <v>240</v>
      </c>
    </row>
    <row r="253" spans="1:12" x14ac:dyDescent="0.3">
      <c r="A253" s="252">
        <v>213128</v>
      </c>
      <c r="B253" s="252" t="s">
        <v>3404</v>
      </c>
      <c r="C253" s="252" t="s">
        <v>239</v>
      </c>
      <c r="D253" s="252" t="s">
        <v>240</v>
      </c>
      <c r="E253" s="252" t="s">
        <v>238</v>
      </c>
      <c r="F253" s="252" t="s">
        <v>238</v>
      </c>
      <c r="G253" s="252" t="s">
        <v>239</v>
      </c>
      <c r="H253" s="252" t="s">
        <v>239</v>
      </c>
      <c r="I253" s="252" t="s">
        <v>239</v>
      </c>
      <c r="J253" s="252" t="s">
        <v>239</v>
      </c>
      <c r="K253" s="252" t="s">
        <v>239</v>
      </c>
      <c r="L253" s="252" t="s">
        <v>240</v>
      </c>
    </row>
    <row r="254" spans="1:12" x14ac:dyDescent="0.3">
      <c r="A254" s="252">
        <v>213129</v>
      </c>
      <c r="B254" s="252" t="s">
        <v>3404</v>
      </c>
      <c r="C254" s="252" t="s">
        <v>238</v>
      </c>
      <c r="D254" s="252" t="s">
        <v>240</v>
      </c>
      <c r="E254" s="252" t="s">
        <v>238</v>
      </c>
      <c r="F254" s="252" t="s">
        <v>240</v>
      </c>
      <c r="G254" s="252" t="s">
        <v>239</v>
      </c>
      <c r="H254" s="252" t="s">
        <v>239</v>
      </c>
      <c r="I254" s="252" t="s">
        <v>239</v>
      </c>
      <c r="J254" s="252" t="s">
        <v>239</v>
      </c>
      <c r="K254" s="252" t="s">
        <v>239</v>
      </c>
      <c r="L254" s="252" t="s">
        <v>239</v>
      </c>
    </row>
    <row r="255" spans="1:12" x14ac:dyDescent="0.3">
      <c r="A255" s="252">
        <v>213131</v>
      </c>
      <c r="B255" s="252" t="s">
        <v>3404</v>
      </c>
      <c r="C255" s="252" t="s">
        <v>238</v>
      </c>
      <c r="D255" s="252" t="s">
        <v>240</v>
      </c>
      <c r="E255" s="252" t="s">
        <v>238</v>
      </c>
      <c r="F255" s="252" t="s">
        <v>240</v>
      </c>
      <c r="G255" s="252" t="s">
        <v>240</v>
      </c>
      <c r="H255" s="252" t="s">
        <v>239</v>
      </c>
      <c r="I255" s="252" t="s">
        <v>239</v>
      </c>
      <c r="J255" s="252" t="s">
        <v>239</v>
      </c>
      <c r="K255" s="252" t="s">
        <v>239</v>
      </c>
      <c r="L255" s="252" t="s">
        <v>239</v>
      </c>
    </row>
    <row r="256" spans="1:12" x14ac:dyDescent="0.3">
      <c r="A256" s="252">
        <v>213133</v>
      </c>
      <c r="B256" s="252" t="s">
        <v>3404</v>
      </c>
      <c r="C256" s="252" t="s">
        <v>238</v>
      </c>
      <c r="D256" s="252" t="s">
        <v>238</v>
      </c>
      <c r="E256" s="252" t="s">
        <v>238</v>
      </c>
      <c r="F256" s="252" t="s">
        <v>238</v>
      </c>
      <c r="G256" s="252" t="s">
        <v>240</v>
      </c>
      <c r="H256" s="252" t="s">
        <v>240</v>
      </c>
      <c r="I256" s="252" t="s">
        <v>238</v>
      </c>
      <c r="J256" s="252" t="s">
        <v>238</v>
      </c>
      <c r="K256" s="252" t="s">
        <v>238</v>
      </c>
      <c r="L256" s="252" t="s">
        <v>238</v>
      </c>
    </row>
    <row r="257" spans="1:12" x14ac:dyDescent="0.3">
      <c r="A257" s="252">
        <v>213136</v>
      </c>
      <c r="B257" s="252" t="s">
        <v>3404</v>
      </c>
      <c r="C257" s="252" t="s">
        <v>239</v>
      </c>
      <c r="D257" s="252" t="s">
        <v>238</v>
      </c>
      <c r="E257" s="252" t="s">
        <v>240</v>
      </c>
      <c r="F257" s="252" t="s">
        <v>240</v>
      </c>
      <c r="G257" s="252" t="s">
        <v>240</v>
      </c>
      <c r="H257" s="252" t="s">
        <v>240</v>
      </c>
      <c r="I257" s="252" t="s">
        <v>239</v>
      </c>
      <c r="J257" s="252" t="s">
        <v>240</v>
      </c>
      <c r="K257" s="252" t="s">
        <v>240</v>
      </c>
      <c r="L257" s="252" t="s">
        <v>239</v>
      </c>
    </row>
    <row r="258" spans="1:12" x14ac:dyDescent="0.3">
      <c r="A258" s="252">
        <v>213138</v>
      </c>
      <c r="B258" s="252" t="s">
        <v>3404</v>
      </c>
      <c r="C258" s="252" t="s">
        <v>238</v>
      </c>
      <c r="D258" s="252" t="s">
        <v>238</v>
      </c>
      <c r="E258" s="252" t="s">
        <v>238</v>
      </c>
      <c r="F258" s="252" t="s">
        <v>240</v>
      </c>
      <c r="G258" s="252" t="s">
        <v>239</v>
      </c>
      <c r="H258" s="252" t="s">
        <v>240</v>
      </c>
      <c r="I258" s="252" t="s">
        <v>240</v>
      </c>
      <c r="J258" s="252" t="s">
        <v>239</v>
      </c>
      <c r="K258" s="252" t="s">
        <v>240</v>
      </c>
      <c r="L258" s="252" t="s">
        <v>240</v>
      </c>
    </row>
    <row r="259" spans="1:12" x14ac:dyDescent="0.3">
      <c r="A259" s="252">
        <v>213141</v>
      </c>
      <c r="B259" s="252" t="s">
        <v>3404</v>
      </c>
      <c r="C259" s="252" t="s">
        <v>240</v>
      </c>
      <c r="D259" s="252" t="s">
        <v>240</v>
      </c>
      <c r="E259" s="252" t="s">
        <v>240</v>
      </c>
      <c r="F259" s="252" t="s">
        <v>238</v>
      </c>
      <c r="G259" s="252" t="s">
        <v>240</v>
      </c>
      <c r="H259" s="252" t="s">
        <v>239</v>
      </c>
      <c r="I259" s="252" t="s">
        <v>240</v>
      </c>
      <c r="J259" s="252" t="s">
        <v>240</v>
      </c>
      <c r="K259" s="252" t="s">
        <v>240</v>
      </c>
      <c r="L259" s="252" t="s">
        <v>240</v>
      </c>
    </row>
    <row r="260" spans="1:12" x14ac:dyDescent="0.3">
      <c r="A260" s="252">
        <v>213143</v>
      </c>
      <c r="B260" s="252" t="s">
        <v>3404</v>
      </c>
      <c r="C260" s="252" t="s">
        <v>239</v>
      </c>
      <c r="D260" s="252" t="s">
        <v>240</v>
      </c>
      <c r="E260" s="252" t="s">
        <v>240</v>
      </c>
      <c r="F260" s="252" t="s">
        <v>240</v>
      </c>
      <c r="G260" s="252" t="s">
        <v>239</v>
      </c>
      <c r="H260" s="252" t="s">
        <v>240</v>
      </c>
      <c r="I260" s="252" t="s">
        <v>240</v>
      </c>
      <c r="J260" s="252" t="s">
        <v>240</v>
      </c>
      <c r="K260" s="252" t="s">
        <v>240</v>
      </c>
      <c r="L260" s="252" t="s">
        <v>240</v>
      </c>
    </row>
    <row r="261" spans="1:12" x14ac:dyDescent="0.3">
      <c r="A261" s="252">
        <v>213147</v>
      </c>
      <c r="B261" s="252" t="s">
        <v>3404</v>
      </c>
      <c r="C261" s="252" t="s">
        <v>240</v>
      </c>
      <c r="D261" s="252" t="s">
        <v>238</v>
      </c>
      <c r="E261" s="252" t="s">
        <v>238</v>
      </c>
      <c r="F261" s="252" t="s">
        <v>238</v>
      </c>
      <c r="G261" s="252" t="s">
        <v>240</v>
      </c>
      <c r="H261" s="252" t="s">
        <v>239</v>
      </c>
      <c r="I261" s="252" t="s">
        <v>239</v>
      </c>
      <c r="J261" s="252" t="s">
        <v>239</v>
      </c>
      <c r="K261" s="252" t="s">
        <v>239</v>
      </c>
      <c r="L261" s="252" t="s">
        <v>239</v>
      </c>
    </row>
    <row r="262" spans="1:12" x14ac:dyDescent="0.3">
      <c r="A262" s="252">
        <v>213155</v>
      </c>
      <c r="B262" s="252" t="s">
        <v>3404</v>
      </c>
      <c r="C262" s="252" t="s">
        <v>240</v>
      </c>
      <c r="D262" s="252" t="s">
        <v>238</v>
      </c>
      <c r="E262" s="252" t="s">
        <v>238</v>
      </c>
      <c r="F262" s="252" t="s">
        <v>239</v>
      </c>
      <c r="G262" s="252" t="s">
        <v>238</v>
      </c>
      <c r="H262" s="252" t="s">
        <v>239</v>
      </c>
      <c r="I262" s="252" t="s">
        <v>239</v>
      </c>
      <c r="J262" s="252" t="s">
        <v>239</v>
      </c>
      <c r="K262" s="252" t="s">
        <v>239</v>
      </c>
      <c r="L262" s="252" t="s">
        <v>239</v>
      </c>
    </row>
    <row r="263" spans="1:12" x14ac:dyDescent="0.3">
      <c r="A263" s="252">
        <v>213156</v>
      </c>
      <c r="B263" s="252" t="s">
        <v>3404</v>
      </c>
      <c r="C263" s="252" t="s">
        <v>238</v>
      </c>
      <c r="D263" s="252" t="s">
        <v>238</v>
      </c>
      <c r="E263" s="252" t="s">
        <v>238</v>
      </c>
      <c r="F263" s="252" t="s">
        <v>238</v>
      </c>
      <c r="G263" s="252" t="s">
        <v>239</v>
      </c>
      <c r="H263" s="252" t="s">
        <v>239</v>
      </c>
      <c r="I263" s="252" t="s">
        <v>239</v>
      </c>
      <c r="J263" s="252" t="s">
        <v>239</v>
      </c>
      <c r="K263" s="252" t="s">
        <v>239</v>
      </c>
      <c r="L263" s="252" t="s">
        <v>239</v>
      </c>
    </row>
    <row r="264" spans="1:12" x14ac:dyDescent="0.3">
      <c r="A264" s="252">
        <v>213157</v>
      </c>
      <c r="B264" s="252" t="s">
        <v>3404</v>
      </c>
      <c r="C264" s="252" t="s">
        <v>238</v>
      </c>
      <c r="D264" s="252" t="s">
        <v>240</v>
      </c>
      <c r="E264" s="252" t="s">
        <v>238</v>
      </c>
      <c r="F264" s="252" t="s">
        <v>238</v>
      </c>
      <c r="G264" s="252" t="s">
        <v>238</v>
      </c>
      <c r="H264" s="252" t="s">
        <v>240</v>
      </c>
      <c r="I264" s="252" t="s">
        <v>240</v>
      </c>
      <c r="J264" s="252" t="s">
        <v>240</v>
      </c>
      <c r="K264" s="252" t="s">
        <v>240</v>
      </c>
      <c r="L264" s="252" t="s">
        <v>240</v>
      </c>
    </row>
    <row r="265" spans="1:12" x14ac:dyDescent="0.3">
      <c r="A265" s="252">
        <v>213158</v>
      </c>
      <c r="B265" s="252" t="s">
        <v>3404</v>
      </c>
      <c r="C265" s="252" t="s">
        <v>238</v>
      </c>
      <c r="D265" s="252" t="s">
        <v>240</v>
      </c>
      <c r="E265" s="252" t="s">
        <v>238</v>
      </c>
      <c r="F265" s="252" t="s">
        <v>240</v>
      </c>
      <c r="G265" s="252" t="s">
        <v>240</v>
      </c>
      <c r="H265" s="252" t="s">
        <v>239</v>
      </c>
      <c r="I265" s="252" t="s">
        <v>238</v>
      </c>
      <c r="J265" s="252" t="s">
        <v>240</v>
      </c>
      <c r="K265" s="252" t="s">
        <v>240</v>
      </c>
      <c r="L265" s="252" t="s">
        <v>239</v>
      </c>
    </row>
    <row r="266" spans="1:12" x14ac:dyDescent="0.3">
      <c r="A266" s="252">
        <v>213159</v>
      </c>
      <c r="B266" s="252" t="s">
        <v>3404</v>
      </c>
      <c r="C266" s="252" t="s">
        <v>240</v>
      </c>
      <c r="D266" s="252" t="s">
        <v>240</v>
      </c>
      <c r="E266" s="252" t="s">
        <v>240</v>
      </c>
      <c r="F266" s="252" t="s">
        <v>240</v>
      </c>
      <c r="G266" s="252" t="s">
        <v>239</v>
      </c>
      <c r="H266" s="252" t="s">
        <v>239</v>
      </c>
      <c r="I266" s="252" t="s">
        <v>240</v>
      </c>
      <c r="J266" s="252" t="s">
        <v>240</v>
      </c>
      <c r="K266" s="252" t="s">
        <v>238</v>
      </c>
      <c r="L266" s="252" t="s">
        <v>240</v>
      </c>
    </row>
    <row r="267" spans="1:12" x14ac:dyDescent="0.3">
      <c r="A267" s="252">
        <v>213160</v>
      </c>
      <c r="B267" s="252" t="s">
        <v>3404</v>
      </c>
      <c r="C267" s="252" t="s">
        <v>238</v>
      </c>
      <c r="D267" s="252" t="s">
        <v>240</v>
      </c>
      <c r="E267" s="252" t="s">
        <v>238</v>
      </c>
      <c r="F267" s="252" t="s">
        <v>240</v>
      </c>
      <c r="G267" s="252" t="s">
        <v>239</v>
      </c>
      <c r="H267" s="252" t="s">
        <v>239</v>
      </c>
      <c r="I267" s="252" t="s">
        <v>239</v>
      </c>
      <c r="J267" s="252" t="s">
        <v>239</v>
      </c>
      <c r="K267" s="252" t="s">
        <v>239</v>
      </c>
      <c r="L267" s="252" t="s">
        <v>239</v>
      </c>
    </row>
    <row r="268" spans="1:12" x14ac:dyDescent="0.3">
      <c r="A268" s="252">
        <v>213161</v>
      </c>
      <c r="B268" s="252" t="s">
        <v>3404</v>
      </c>
      <c r="C268" s="252" t="s">
        <v>240</v>
      </c>
      <c r="D268" s="252" t="s">
        <v>240</v>
      </c>
      <c r="E268" s="252" t="s">
        <v>240</v>
      </c>
      <c r="F268" s="252" t="s">
        <v>240</v>
      </c>
      <c r="G268" s="252" t="s">
        <v>239</v>
      </c>
      <c r="H268" s="252" t="s">
        <v>239</v>
      </c>
      <c r="I268" s="252" t="s">
        <v>238</v>
      </c>
      <c r="J268" s="252" t="s">
        <v>240</v>
      </c>
      <c r="K268" s="252" t="s">
        <v>238</v>
      </c>
      <c r="L268" s="252" t="s">
        <v>240</v>
      </c>
    </row>
    <row r="269" spans="1:12" x14ac:dyDescent="0.3">
      <c r="A269" s="252">
        <v>213163</v>
      </c>
      <c r="B269" s="252" t="s">
        <v>3404</v>
      </c>
      <c r="C269" s="252" t="s">
        <v>238</v>
      </c>
      <c r="D269" s="252" t="s">
        <v>240</v>
      </c>
      <c r="E269" s="252" t="s">
        <v>238</v>
      </c>
      <c r="F269" s="252" t="s">
        <v>238</v>
      </c>
      <c r="G269" s="252" t="s">
        <v>240</v>
      </c>
      <c r="H269" s="252" t="s">
        <v>239</v>
      </c>
      <c r="I269" s="252" t="s">
        <v>238</v>
      </c>
      <c r="J269" s="252" t="s">
        <v>239</v>
      </c>
      <c r="K269" s="252" t="s">
        <v>240</v>
      </c>
      <c r="L269" s="252" t="s">
        <v>240</v>
      </c>
    </row>
    <row r="270" spans="1:12" x14ac:dyDescent="0.3">
      <c r="A270" s="252">
        <v>213166</v>
      </c>
      <c r="B270" s="252" t="s">
        <v>3404</v>
      </c>
      <c r="C270" s="252" t="s">
        <v>238</v>
      </c>
      <c r="D270" s="252" t="s">
        <v>238</v>
      </c>
      <c r="E270" s="252" t="s">
        <v>238</v>
      </c>
      <c r="F270" s="252" t="s">
        <v>238</v>
      </c>
      <c r="G270" s="252" t="s">
        <v>238</v>
      </c>
      <c r="H270" s="252" t="s">
        <v>240</v>
      </c>
      <c r="I270" s="252" t="s">
        <v>240</v>
      </c>
      <c r="J270" s="252" t="s">
        <v>239</v>
      </c>
      <c r="K270" s="252" t="s">
        <v>239</v>
      </c>
      <c r="L270" s="252" t="s">
        <v>240</v>
      </c>
    </row>
    <row r="271" spans="1:12" x14ac:dyDescent="0.3">
      <c r="A271" s="252">
        <v>213167</v>
      </c>
      <c r="B271" s="252" t="s">
        <v>3404</v>
      </c>
      <c r="C271" s="252" t="s">
        <v>240</v>
      </c>
      <c r="D271" s="252" t="s">
        <v>240</v>
      </c>
      <c r="E271" s="252" t="s">
        <v>238</v>
      </c>
      <c r="F271" s="252" t="s">
        <v>238</v>
      </c>
      <c r="G271" s="252" t="s">
        <v>238</v>
      </c>
      <c r="H271" s="252" t="s">
        <v>240</v>
      </c>
      <c r="I271" s="252" t="s">
        <v>240</v>
      </c>
      <c r="J271" s="252" t="s">
        <v>240</v>
      </c>
      <c r="K271" s="252" t="s">
        <v>240</v>
      </c>
      <c r="L271" s="252" t="s">
        <v>240</v>
      </c>
    </row>
    <row r="272" spans="1:12" x14ac:dyDescent="0.3">
      <c r="A272" s="252">
        <v>213168</v>
      </c>
      <c r="B272" s="252" t="s">
        <v>3404</v>
      </c>
      <c r="C272" s="252" t="s">
        <v>238</v>
      </c>
      <c r="D272" s="252" t="s">
        <v>238</v>
      </c>
      <c r="E272" s="252" t="s">
        <v>238</v>
      </c>
      <c r="F272" s="252" t="s">
        <v>238</v>
      </c>
      <c r="G272" s="252" t="s">
        <v>238</v>
      </c>
      <c r="H272" s="252" t="s">
        <v>239</v>
      </c>
      <c r="I272" s="252" t="s">
        <v>239</v>
      </c>
      <c r="J272" s="252" t="s">
        <v>239</v>
      </c>
      <c r="K272" s="252" t="s">
        <v>239</v>
      </c>
      <c r="L272" s="252" t="s">
        <v>239</v>
      </c>
    </row>
    <row r="273" spans="1:12" x14ac:dyDescent="0.3">
      <c r="A273" s="252">
        <v>213169</v>
      </c>
      <c r="B273" s="252" t="s">
        <v>3404</v>
      </c>
      <c r="C273" s="252" t="s">
        <v>239</v>
      </c>
      <c r="D273" s="252" t="s">
        <v>238</v>
      </c>
      <c r="E273" s="252" t="s">
        <v>238</v>
      </c>
      <c r="F273" s="252" t="s">
        <v>240</v>
      </c>
      <c r="G273" s="252" t="s">
        <v>239</v>
      </c>
      <c r="H273" s="252" t="s">
        <v>239</v>
      </c>
      <c r="I273" s="252" t="s">
        <v>240</v>
      </c>
      <c r="J273" s="252" t="s">
        <v>239</v>
      </c>
      <c r="K273" s="252" t="s">
        <v>239</v>
      </c>
      <c r="L273" s="252" t="s">
        <v>239</v>
      </c>
    </row>
    <row r="274" spans="1:12" x14ac:dyDescent="0.3">
      <c r="A274" s="252">
        <v>213175</v>
      </c>
      <c r="B274" s="252" t="s">
        <v>3404</v>
      </c>
      <c r="C274" s="252" t="s">
        <v>238</v>
      </c>
      <c r="D274" s="252" t="s">
        <v>240</v>
      </c>
      <c r="E274" s="252" t="s">
        <v>240</v>
      </c>
      <c r="F274" s="252" t="s">
        <v>238</v>
      </c>
      <c r="G274" s="252" t="s">
        <v>238</v>
      </c>
      <c r="H274" s="252" t="s">
        <v>240</v>
      </c>
      <c r="I274" s="252" t="s">
        <v>238</v>
      </c>
      <c r="J274" s="252" t="s">
        <v>240</v>
      </c>
      <c r="K274" s="252" t="s">
        <v>240</v>
      </c>
      <c r="L274" s="252" t="s">
        <v>240</v>
      </c>
    </row>
    <row r="275" spans="1:12" x14ac:dyDescent="0.3">
      <c r="A275" s="252">
        <v>213180</v>
      </c>
      <c r="B275" s="252" t="s">
        <v>3404</v>
      </c>
      <c r="C275" s="252" t="s">
        <v>238</v>
      </c>
      <c r="D275" s="252" t="s">
        <v>238</v>
      </c>
      <c r="E275" s="252" t="s">
        <v>238</v>
      </c>
      <c r="F275" s="252" t="s">
        <v>239</v>
      </c>
      <c r="G275" s="252" t="s">
        <v>239</v>
      </c>
      <c r="H275" s="252" t="s">
        <v>239</v>
      </c>
      <c r="I275" s="252" t="s">
        <v>239</v>
      </c>
      <c r="J275" s="252" t="s">
        <v>239</v>
      </c>
      <c r="K275" s="252" t="s">
        <v>239</v>
      </c>
      <c r="L275" s="252" t="s">
        <v>239</v>
      </c>
    </row>
    <row r="276" spans="1:12" x14ac:dyDescent="0.3">
      <c r="A276" s="252">
        <v>213191</v>
      </c>
      <c r="B276" s="252" t="s">
        <v>3404</v>
      </c>
      <c r="C276" s="252" t="s">
        <v>238</v>
      </c>
      <c r="D276" s="252" t="s">
        <v>238</v>
      </c>
      <c r="E276" s="252" t="s">
        <v>238</v>
      </c>
      <c r="F276" s="252" t="s">
        <v>238</v>
      </c>
      <c r="G276" s="252" t="s">
        <v>240</v>
      </c>
      <c r="H276" s="252" t="s">
        <v>240</v>
      </c>
      <c r="I276" s="252" t="s">
        <v>239</v>
      </c>
      <c r="J276" s="252" t="s">
        <v>239</v>
      </c>
      <c r="K276" s="252" t="s">
        <v>240</v>
      </c>
      <c r="L276" s="252" t="s">
        <v>239</v>
      </c>
    </row>
    <row r="277" spans="1:12" x14ac:dyDescent="0.3">
      <c r="A277" s="252">
        <v>213192</v>
      </c>
      <c r="B277" s="252" t="s">
        <v>3404</v>
      </c>
      <c r="C277" s="252" t="s">
        <v>238</v>
      </c>
      <c r="D277" s="252" t="s">
        <v>238</v>
      </c>
      <c r="E277" s="252" t="s">
        <v>238</v>
      </c>
      <c r="F277" s="252" t="s">
        <v>238</v>
      </c>
      <c r="G277" s="252" t="s">
        <v>238</v>
      </c>
      <c r="H277" s="252" t="s">
        <v>239</v>
      </c>
      <c r="I277" s="252" t="s">
        <v>239</v>
      </c>
      <c r="J277" s="252" t="s">
        <v>239</v>
      </c>
      <c r="K277" s="252" t="s">
        <v>239</v>
      </c>
      <c r="L277" s="252" t="s">
        <v>239</v>
      </c>
    </row>
    <row r="278" spans="1:12" x14ac:dyDescent="0.3">
      <c r="A278" s="252">
        <v>213196</v>
      </c>
      <c r="B278" s="252" t="s">
        <v>3404</v>
      </c>
      <c r="C278" s="252" t="s">
        <v>238</v>
      </c>
      <c r="D278" s="252" t="s">
        <v>240</v>
      </c>
      <c r="E278" s="252" t="s">
        <v>240</v>
      </c>
      <c r="F278" s="252" t="s">
        <v>238</v>
      </c>
      <c r="G278" s="252" t="s">
        <v>240</v>
      </c>
      <c r="H278" s="252" t="s">
        <v>238</v>
      </c>
      <c r="I278" s="252" t="s">
        <v>238</v>
      </c>
      <c r="J278" s="252" t="s">
        <v>238</v>
      </c>
      <c r="K278" s="252" t="s">
        <v>240</v>
      </c>
      <c r="L278" s="252" t="s">
        <v>240</v>
      </c>
    </row>
    <row r="279" spans="1:12" x14ac:dyDescent="0.3">
      <c r="A279" s="252">
        <v>213201</v>
      </c>
      <c r="B279" s="252" t="s">
        <v>3404</v>
      </c>
      <c r="C279" s="252" t="s">
        <v>240</v>
      </c>
      <c r="D279" s="252" t="s">
        <v>238</v>
      </c>
      <c r="E279" s="252" t="s">
        <v>238</v>
      </c>
      <c r="F279" s="252" t="s">
        <v>238</v>
      </c>
      <c r="G279" s="252" t="s">
        <v>239</v>
      </c>
      <c r="H279" s="252" t="s">
        <v>239</v>
      </c>
      <c r="I279" s="252" t="s">
        <v>240</v>
      </c>
      <c r="J279" s="252" t="s">
        <v>239</v>
      </c>
      <c r="K279" s="252" t="s">
        <v>240</v>
      </c>
      <c r="L279" s="252" t="s">
        <v>240</v>
      </c>
    </row>
    <row r="280" spans="1:12" x14ac:dyDescent="0.3">
      <c r="A280" s="252">
        <v>213207</v>
      </c>
      <c r="B280" s="252" t="s">
        <v>3404</v>
      </c>
      <c r="C280" s="252" t="s">
        <v>238</v>
      </c>
      <c r="D280" s="252" t="s">
        <v>238</v>
      </c>
      <c r="E280" s="252" t="s">
        <v>238</v>
      </c>
      <c r="F280" s="252" t="s">
        <v>238</v>
      </c>
      <c r="G280" s="252" t="s">
        <v>238</v>
      </c>
      <c r="H280" s="252" t="s">
        <v>240</v>
      </c>
      <c r="I280" s="252" t="s">
        <v>238</v>
      </c>
      <c r="J280" s="252" t="s">
        <v>238</v>
      </c>
      <c r="K280" s="252" t="s">
        <v>238</v>
      </c>
      <c r="L280" s="252" t="s">
        <v>238</v>
      </c>
    </row>
    <row r="281" spans="1:12" x14ac:dyDescent="0.3">
      <c r="A281" s="252">
        <v>213208</v>
      </c>
      <c r="B281" s="252" t="s">
        <v>3404</v>
      </c>
      <c r="C281" s="252" t="s">
        <v>240</v>
      </c>
      <c r="D281" s="252" t="s">
        <v>240</v>
      </c>
      <c r="E281" s="252" t="s">
        <v>240</v>
      </c>
      <c r="F281" s="252" t="s">
        <v>238</v>
      </c>
      <c r="G281" s="252" t="s">
        <v>240</v>
      </c>
      <c r="H281" s="252" t="s">
        <v>239</v>
      </c>
      <c r="I281" s="252" t="s">
        <v>240</v>
      </c>
      <c r="J281" s="252" t="s">
        <v>239</v>
      </c>
      <c r="K281" s="252" t="s">
        <v>240</v>
      </c>
      <c r="L281" s="252" t="s">
        <v>240</v>
      </c>
    </row>
    <row r="282" spans="1:12" x14ac:dyDescent="0.3">
      <c r="A282" s="252">
        <v>213223</v>
      </c>
      <c r="B282" s="252" t="s">
        <v>3404</v>
      </c>
      <c r="C282" s="252" t="s">
        <v>240</v>
      </c>
      <c r="D282" s="252" t="s">
        <v>240</v>
      </c>
      <c r="E282" s="252" t="s">
        <v>240</v>
      </c>
      <c r="F282" s="252" t="s">
        <v>238</v>
      </c>
      <c r="G282" s="252" t="s">
        <v>239</v>
      </c>
      <c r="H282" s="252" t="s">
        <v>239</v>
      </c>
      <c r="I282" s="252" t="s">
        <v>239</v>
      </c>
      <c r="J282" s="252" t="s">
        <v>239</v>
      </c>
      <c r="K282" s="252" t="s">
        <v>240</v>
      </c>
      <c r="L282" s="252" t="s">
        <v>239</v>
      </c>
    </row>
    <row r="283" spans="1:12" x14ac:dyDescent="0.3">
      <c r="A283" s="252">
        <v>213227</v>
      </c>
      <c r="B283" s="252" t="s">
        <v>3404</v>
      </c>
      <c r="C283" s="252" t="s">
        <v>238</v>
      </c>
      <c r="D283" s="252" t="s">
        <v>238</v>
      </c>
      <c r="E283" s="252" t="s">
        <v>238</v>
      </c>
      <c r="F283" s="252" t="s">
        <v>238</v>
      </c>
      <c r="G283" s="252" t="s">
        <v>238</v>
      </c>
      <c r="H283" s="252" t="s">
        <v>239</v>
      </c>
      <c r="I283" s="252" t="s">
        <v>240</v>
      </c>
      <c r="J283" s="252" t="s">
        <v>239</v>
      </c>
      <c r="K283" s="252" t="s">
        <v>240</v>
      </c>
      <c r="L283" s="252" t="s">
        <v>239</v>
      </c>
    </row>
    <row r="284" spans="1:12" x14ac:dyDescent="0.3">
      <c r="A284" s="252">
        <v>213231</v>
      </c>
      <c r="B284" s="252" t="s">
        <v>3404</v>
      </c>
      <c r="C284" s="252" t="s">
        <v>240</v>
      </c>
      <c r="D284" s="252" t="s">
        <v>238</v>
      </c>
      <c r="E284" s="252" t="s">
        <v>238</v>
      </c>
      <c r="F284" s="252" t="s">
        <v>240</v>
      </c>
      <c r="G284" s="252" t="s">
        <v>240</v>
      </c>
      <c r="H284" s="252" t="s">
        <v>240</v>
      </c>
      <c r="I284" s="252" t="s">
        <v>238</v>
      </c>
      <c r="J284" s="252" t="s">
        <v>240</v>
      </c>
      <c r="K284" s="252" t="s">
        <v>238</v>
      </c>
      <c r="L284" s="252" t="s">
        <v>240</v>
      </c>
    </row>
    <row r="285" spans="1:12" x14ac:dyDescent="0.3">
      <c r="A285" s="252">
        <v>213233</v>
      </c>
      <c r="B285" s="252" t="s">
        <v>3404</v>
      </c>
      <c r="C285" s="252" t="s">
        <v>240</v>
      </c>
      <c r="D285" s="252" t="s">
        <v>238</v>
      </c>
      <c r="E285" s="252" t="s">
        <v>238</v>
      </c>
      <c r="F285" s="252" t="s">
        <v>238</v>
      </c>
      <c r="G285" s="252" t="s">
        <v>239</v>
      </c>
      <c r="H285" s="252" t="s">
        <v>240</v>
      </c>
      <c r="I285" s="252" t="s">
        <v>238</v>
      </c>
      <c r="J285" s="252" t="s">
        <v>238</v>
      </c>
      <c r="K285" s="252" t="s">
        <v>238</v>
      </c>
      <c r="L285" s="252" t="s">
        <v>238</v>
      </c>
    </row>
    <row r="286" spans="1:12" x14ac:dyDescent="0.3">
      <c r="A286" s="252">
        <v>213238</v>
      </c>
      <c r="B286" s="252" t="s">
        <v>3404</v>
      </c>
      <c r="C286" s="252" t="s">
        <v>238</v>
      </c>
      <c r="D286" s="252" t="s">
        <v>240</v>
      </c>
      <c r="E286" s="252" t="s">
        <v>238</v>
      </c>
      <c r="F286" s="252" t="s">
        <v>238</v>
      </c>
      <c r="G286" s="252" t="s">
        <v>238</v>
      </c>
      <c r="H286" s="252" t="s">
        <v>239</v>
      </c>
      <c r="I286" s="252" t="s">
        <v>238</v>
      </c>
      <c r="J286" s="252" t="s">
        <v>240</v>
      </c>
      <c r="K286" s="252" t="s">
        <v>238</v>
      </c>
      <c r="L286" s="252" t="s">
        <v>239</v>
      </c>
    </row>
    <row r="287" spans="1:12" x14ac:dyDescent="0.3">
      <c r="A287" s="252">
        <v>213239</v>
      </c>
      <c r="B287" s="252" t="s">
        <v>3404</v>
      </c>
      <c r="C287" s="252" t="s">
        <v>240</v>
      </c>
      <c r="D287" s="252" t="s">
        <v>238</v>
      </c>
      <c r="E287" s="252" t="s">
        <v>238</v>
      </c>
      <c r="F287" s="252" t="s">
        <v>238</v>
      </c>
      <c r="G287" s="252" t="s">
        <v>239</v>
      </c>
      <c r="H287" s="252" t="s">
        <v>240</v>
      </c>
      <c r="I287" s="252" t="s">
        <v>240</v>
      </c>
      <c r="J287" s="252" t="s">
        <v>239</v>
      </c>
      <c r="K287" s="252" t="s">
        <v>240</v>
      </c>
      <c r="L287" s="252" t="s">
        <v>240</v>
      </c>
    </row>
    <row r="288" spans="1:12" x14ac:dyDescent="0.3">
      <c r="A288" s="252">
        <v>213250</v>
      </c>
      <c r="B288" s="252" t="s">
        <v>3404</v>
      </c>
      <c r="C288" s="252" t="s">
        <v>238</v>
      </c>
      <c r="D288" s="252" t="s">
        <v>238</v>
      </c>
      <c r="E288" s="252" t="s">
        <v>238</v>
      </c>
      <c r="F288" s="252" t="s">
        <v>238</v>
      </c>
      <c r="G288" s="252" t="s">
        <v>238</v>
      </c>
      <c r="H288" s="252" t="s">
        <v>239</v>
      </c>
      <c r="I288" s="252" t="s">
        <v>238</v>
      </c>
      <c r="J288" s="252" t="s">
        <v>240</v>
      </c>
      <c r="K288" s="252" t="s">
        <v>240</v>
      </c>
      <c r="L288" s="252" t="s">
        <v>239</v>
      </c>
    </row>
    <row r="289" spans="1:12" x14ac:dyDescent="0.3">
      <c r="A289" s="252">
        <v>213251</v>
      </c>
      <c r="B289" s="252" t="s">
        <v>3404</v>
      </c>
      <c r="C289" s="252" t="s">
        <v>240</v>
      </c>
      <c r="D289" s="252" t="s">
        <v>240</v>
      </c>
      <c r="E289" s="252" t="s">
        <v>238</v>
      </c>
      <c r="F289" s="252" t="s">
        <v>240</v>
      </c>
      <c r="G289" s="252" t="s">
        <v>240</v>
      </c>
      <c r="H289" s="252" t="s">
        <v>238</v>
      </c>
      <c r="I289" s="252" t="s">
        <v>238</v>
      </c>
      <c r="J289" s="252" t="s">
        <v>238</v>
      </c>
      <c r="K289" s="252" t="s">
        <v>238</v>
      </c>
      <c r="L289" s="252" t="s">
        <v>239</v>
      </c>
    </row>
    <row r="290" spans="1:12" x14ac:dyDescent="0.3">
      <c r="A290" s="252">
        <v>213258</v>
      </c>
      <c r="B290" s="252" t="s">
        <v>3404</v>
      </c>
      <c r="C290" s="252" t="s">
        <v>238</v>
      </c>
      <c r="D290" s="252" t="s">
        <v>238</v>
      </c>
      <c r="E290" s="252" t="s">
        <v>238</v>
      </c>
      <c r="F290" s="252" t="s">
        <v>238</v>
      </c>
      <c r="G290" s="252" t="s">
        <v>238</v>
      </c>
      <c r="H290" s="252" t="s">
        <v>239</v>
      </c>
      <c r="I290" s="252" t="s">
        <v>238</v>
      </c>
      <c r="J290" s="252" t="s">
        <v>239</v>
      </c>
      <c r="K290" s="252" t="s">
        <v>238</v>
      </c>
      <c r="L290" s="252" t="s">
        <v>239</v>
      </c>
    </row>
    <row r="291" spans="1:12" x14ac:dyDescent="0.3">
      <c r="A291" s="252">
        <v>213267</v>
      </c>
      <c r="B291" s="252" t="s">
        <v>3404</v>
      </c>
      <c r="C291" s="252" t="s">
        <v>239</v>
      </c>
      <c r="D291" s="252" t="s">
        <v>238</v>
      </c>
      <c r="E291" s="252" t="s">
        <v>240</v>
      </c>
      <c r="F291" s="252" t="s">
        <v>240</v>
      </c>
      <c r="G291" s="252" t="s">
        <v>239</v>
      </c>
      <c r="H291" s="252" t="s">
        <v>239</v>
      </c>
      <c r="I291" s="252" t="s">
        <v>239</v>
      </c>
      <c r="J291" s="252" t="s">
        <v>239</v>
      </c>
      <c r="K291" s="252" t="s">
        <v>240</v>
      </c>
      <c r="L291" s="252" t="s">
        <v>239</v>
      </c>
    </row>
    <row r="292" spans="1:12" x14ac:dyDescent="0.3">
      <c r="A292" s="252">
        <v>213270</v>
      </c>
      <c r="B292" s="252" t="s">
        <v>3404</v>
      </c>
      <c r="C292" s="252" t="s">
        <v>238</v>
      </c>
      <c r="D292" s="252" t="s">
        <v>238</v>
      </c>
      <c r="E292" s="252" t="s">
        <v>238</v>
      </c>
      <c r="F292" s="252" t="s">
        <v>238</v>
      </c>
      <c r="G292" s="252" t="s">
        <v>239</v>
      </c>
      <c r="H292" s="252" t="s">
        <v>240</v>
      </c>
      <c r="I292" s="252" t="s">
        <v>238</v>
      </c>
      <c r="J292" s="252" t="s">
        <v>239</v>
      </c>
      <c r="K292" s="252" t="s">
        <v>238</v>
      </c>
      <c r="L292" s="252" t="s">
        <v>240</v>
      </c>
    </row>
    <row r="293" spans="1:12" x14ac:dyDescent="0.3">
      <c r="A293" s="252">
        <v>213279</v>
      </c>
      <c r="B293" s="252" t="s">
        <v>3404</v>
      </c>
      <c r="C293" s="252" t="s">
        <v>238</v>
      </c>
      <c r="D293" s="252" t="s">
        <v>240</v>
      </c>
      <c r="E293" s="252" t="s">
        <v>240</v>
      </c>
      <c r="F293" s="252" t="s">
        <v>238</v>
      </c>
      <c r="G293" s="252" t="s">
        <v>240</v>
      </c>
      <c r="H293" s="252" t="s">
        <v>239</v>
      </c>
      <c r="I293" s="252" t="s">
        <v>240</v>
      </c>
      <c r="J293" s="252" t="s">
        <v>239</v>
      </c>
      <c r="K293" s="252" t="s">
        <v>239</v>
      </c>
      <c r="L293" s="252" t="s">
        <v>239</v>
      </c>
    </row>
    <row r="294" spans="1:12" x14ac:dyDescent="0.3">
      <c r="A294" s="252">
        <v>213294</v>
      </c>
      <c r="B294" s="252" t="s">
        <v>3404</v>
      </c>
      <c r="C294" s="252" t="s">
        <v>239</v>
      </c>
      <c r="D294" s="252" t="s">
        <v>239</v>
      </c>
      <c r="E294" s="252" t="s">
        <v>238</v>
      </c>
      <c r="F294" s="252" t="s">
        <v>238</v>
      </c>
      <c r="G294" s="252" t="s">
        <v>239</v>
      </c>
      <c r="H294" s="252" t="s">
        <v>240</v>
      </c>
      <c r="I294" s="252" t="s">
        <v>239</v>
      </c>
      <c r="J294" s="252" t="s">
        <v>239</v>
      </c>
      <c r="K294" s="252" t="s">
        <v>239</v>
      </c>
      <c r="L294" s="252" t="s">
        <v>239</v>
      </c>
    </row>
    <row r="295" spans="1:12" x14ac:dyDescent="0.3">
      <c r="A295" s="252">
        <v>213298</v>
      </c>
      <c r="B295" s="252" t="s">
        <v>3404</v>
      </c>
      <c r="C295" s="252" t="s">
        <v>240</v>
      </c>
      <c r="D295" s="252" t="s">
        <v>238</v>
      </c>
      <c r="E295" s="252" t="s">
        <v>238</v>
      </c>
      <c r="F295" s="252" t="s">
        <v>240</v>
      </c>
      <c r="G295" s="252" t="s">
        <v>240</v>
      </c>
      <c r="H295" s="252" t="s">
        <v>239</v>
      </c>
      <c r="I295" s="252" t="s">
        <v>239</v>
      </c>
      <c r="J295" s="252" t="s">
        <v>239</v>
      </c>
      <c r="K295" s="252" t="s">
        <v>239</v>
      </c>
      <c r="L295" s="252" t="s">
        <v>239</v>
      </c>
    </row>
    <row r="296" spans="1:12" x14ac:dyDescent="0.3">
      <c r="A296" s="252">
        <v>213301</v>
      </c>
      <c r="B296" s="252" t="s">
        <v>3404</v>
      </c>
      <c r="C296" s="252" t="s">
        <v>239</v>
      </c>
      <c r="D296" s="252" t="s">
        <v>240</v>
      </c>
      <c r="E296" s="252" t="s">
        <v>238</v>
      </c>
      <c r="F296" s="252" t="s">
        <v>239</v>
      </c>
      <c r="G296" s="252" t="s">
        <v>238</v>
      </c>
      <c r="H296" s="252" t="s">
        <v>238</v>
      </c>
      <c r="I296" s="252" t="s">
        <v>240</v>
      </c>
      <c r="J296" s="252" t="s">
        <v>239</v>
      </c>
      <c r="K296" s="252" t="s">
        <v>240</v>
      </c>
      <c r="L296" s="252" t="s">
        <v>239</v>
      </c>
    </row>
    <row r="297" spans="1:12" x14ac:dyDescent="0.3">
      <c r="A297" s="252">
        <v>213315</v>
      </c>
      <c r="B297" s="252" t="s">
        <v>3404</v>
      </c>
      <c r="C297" s="252" t="s">
        <v>240</v>
      </c>
      <c r="D297" s="252" t="s">
        <v>240</v>
      </c>
      <c r="E297" s="252" t="s">
        <v>240</v>
      </c>
      <c r="F297" s="252" t="s">
        <v>240</v>
      </c>
      <c r="G297" s="252" t="s">
        <v>239</v>
      </c>
      <c r="H297" s="252" t="s">
        <v>240</v>
      </c>
      <c r="I297" s="252" t="s">
        <v>240</v>
      </c>
      <c r="J297" s="252" t="s">
        <v>240</v>
      </c>
      <c r="K297" s="252" t="s">
        <v>240</v>
      </c>
      <c r="L297" s="252" t="s">
        <v>240</v>
      </c>
    </row>
    <row r="298" spans="1:12" x14ac:dyDescent="0.3">
      <c r="A298" s="252">
        <v>213316</v>
      </c>
      <c r="B298" s="252" t="s">
        <v>3404</v>
      </c>
      <c r="C298" s="252" t="s">
        <v>238</v>
      </c>
      <c r="D298" s="252" t="s">
        <v>238</v>
      </c>
      <c r="E298" s="252" t="s">
        <v>238</v>
      </c>
      <c r="F298" s="252" t="s">
        <v>238</v>
      </c>
      <c r="G298" s="252" t="s">
        <v>240</v>
      </c>
      <c r="H298" s="252" t="s">
        <v>238</v>
      </c>
      <c r="I298" s="252" t="s">
        <v>238</v>
      </c>
      <c r="J298" s="252" t="s">
        <v>238</v>
      </c>
      <c r="K298" s="252" t="s">
        <v>240</v>
      </c>
      <c r="L298" s="252" t="s">
        <v>238</v>
      </c>
    </row>
    <row r="299" spans="1:12" x14ac:dyDescent="0.3">
      <c r="A299" s="252">
        <v>213317</v>
      </c>
      <c r="B299" s="252" t="s">
        <v>3404</v>
      </c>
      <c r="C299" s="252" t="s">
        <v>240</v>
      </c>
      <c r="D299" s="252" t="s">
        <v>239</v>
      </c>
      <c r="E299" s="252" t="s">
        <v>240</v>
      </c>
      <c r="F299" s="252" t="s">
        <v>239</v>
      </c>
      <c r="G299" s="252" t="s">
        <v>240</v>
      </c>
      <c r="H299" s="252" t="s">
        <v>240</v>
      </c>
      <c r="I299" s="252" t="s">
        <v>239</v>
      </c>
      <c r="J299" s="252" t="s">
        <v>239</v>
      </c>
      <c r="K299" s="252" t="s">
        <v>239</v>
      </c>
      <c r="L299" s="252" t="s">
        <v>239</v>
      </c>
    </row>
    <row r="300" spans="1:12" x14ac:dyDescent="0.3">
      <c r="A300" s="252">
        <v>213326</v>
      </c>
      <c r="B300" s="252" t="s">
        <v>3404</v>
      </c>
      <c r="C300" s="252" t="s">
        <v>239</v>
      </c>
      <c r="D300" s="252" t="s">
        <v>238</v>
      </c>
      <c r="E300" s="252" t="s">
        <v>238</v>
      </c>
      <c r="F300" s="252" t="s">
        <v>238</v>
      </c>
      <c r="G300" s="252" t="s">
        <v>239</v>
      </c>
      <c r="H300" s="252" t="s">
        <v>239</v>
      </c>
      <c r="I300" s="252" t="s">
        <v>240</v>
      </c>
      <c r="J300" s="252" t="s">
        <v>240</v>
      </c>
      <c r="K300" s="252" t="s">
        <v>240</v>
      </c>
      <c r="L300" s="252" t="s">
        <v>239</v>
      </c>
    </row>
    <row r="301" spans="1:12" x14ac:dyDescent="0.3">
      <c r="A301" s="252">
        <v>213330</v>
      </c>
      <c r="B301" s="252" t="s">
        <v>3404</v>
      </c>
      <c r="C301" s="252" t="s">
        <v>240</v>
      </c>
      <c r="D301" s="252" t="s">
        <v>240</v>
      </c>
      <c r="E301" s="252" t="s">
        <v>240</v>
      </c>
      <c r="F301" s="252" t="s">
        <v>240</v>
      </c>
      <c r="G301" s="252" t="s">
        <v>240</v>
      </c>
      <c r="H301" s="252" t="s">
        <v>239</v>
      </c>
      <c r="I301" s="252" t="s">
        <v>239</v>
      </c>
      <c r="J301" s="252" t="s">
        <v>239</v>
      </c>
      <c r="K301" s="252" t="s">
        <v>239</v>
      </c>
      <c r="L301" s="252" t="s">
        <v>239</v>
      </c>
    </row>
    <row r="302" spans="1:12" x14ac:dyDescent="0.3">
      <c r="A302" s="252">
        <v>213331</v>
      </c>
      <c r="B302" s="252" t="s">
        <v>3404</v>
      </c>
      <c r="C302" s="252" t="s">
        <v>238</v>
      </c>
      <c r="D302" s="252" t="s">
        <v>238</v>
      </c>
      <c r="E302" s="252" t="s">
        <v>238</v>
      </c>
      <c r="F302" s="252" t="s">
        <v>238</v>
      </c>
      <c r="G302" s="252" t="s">
        <v>238</v>
      </c>
      <c r="H302" s="252" t="s">
        <v>238</v>
      </c>
      <c r="I302" s="252" t="s">
        <v>238</v>
      </c>
      <c r="J302" s="252" t="s">
        <v>240</v>
      </c>
      <c r="K302" s="252" t="s">
        <v>240</v>
      </c>
      <c r="L302" s="252" t="s">
        <v>238</v>
      </c>
    </row>
    <row r="303" spans="1:12" x14ac:dyDescent="0.3">
      <c r="A303" s="252">
        <v>213332</v>
      </c>
      <c r="B303" s="252" t="s">
        <v>3404</v>
      </c>
      <c r="C303" s="252" t="s">
        <v>239</v>
      </c>
      <c r="D303" s="252" t="s">
        <v>240</v>
      </c>
      <c r="E303" s="252" t="s">
        <v>240</v>
      </c>
      <c r="F303" s="252" t="s">
        <v>240</v>
      </c>
      <c r="G303" s="252" t="s">
        <v>239</v>
      </c>
      <c r="H303" s="252" t="s">
        <v>239</v>
      </c>
      <c r="I303" s="252" t="s">
        <v>239</v>
      </c>
      <c r="J303" s="252" t="s">
        <v>240</v>
      </c>
      <c r="K303" s="252" t="s">
        <v>240</v>
      </c>
      <c r="L303" s="252" t="s">
        <v>239</v>
      </c>
    </row>
    <row r="304" spans="1:12" x14ac:dyDescent="0.3">
      <c r="A304" s="252">
        <v>213333</v>
      </c>
      <c r="B304" s="252" t="s">
        <v>3404</v>
      </c>
      <c r="C304" s="252" t="s">
        <v>238</v>
      </c>
      <c r="D304" s="252" t="s">
        <v>238</v>
      </c>
      <c r="E304" s="252" t="s">
        <v>240</v>
      </c>
      <c r="F304" s="252" t="s">
        <v>240</v>
      </c>
      <c r="G304" s="252" t="s">
        <v>238</v>
      </c>
      <c r="H304" s="252" t="s">
        <v>240</v>
      </c>
      <c r="I304" s="252" t="s">
        <v>238</v>
      </c>
      <c r="J304" s="252" t="s">
        <v>238</v>
      </c>
      <c r="K304" s="252" t="s">
        <v>240</v>
      </c>
      <c r="L304" s="252" t="s">
        <v>240</v>
      </c>
    </row>
    <row r="305" spans="1:12" x14ac:dyDescent="0.3">
      <c r="A305" s="252">
        <v>213339</v>
      </c>
      <c r="B305" s="252" t="s">
        <v>3404</v>
      </c>
      <c r="C305" s="252" t="s">
        <v>238</v>
      </c>
      <c r="D305" s="252" t="s">
        <v>240</v>
      </c>
      <c r="E305" s="252" t="s">
        <v>240</v>
      </c>
      <c r="F305" s="252" t="s">
        <v>240</v>
      </c>
      <c r="G305" s="252" t="s">
        <v>238</v>
      </c>
      <c r="H305" s="252" t="s">
        <v>239</v>
      </c>
      <c r="I305" s="252" t="s">
        <v>239</v>
      </c>
      <c r="J305" s="252" t="s">
        <v>238</v>
      </c>
      <c r="K305" s="252" t="s">
        <v>240</v>
      </c>
      <c r="L305" s="252" t="s">
        <v>240</v>
      </c>
    </row>
    <row r="306" spans="1:12" x14ac:dyDescent="0.3">
      <c r="A306" s="252">
        <v>213342</v>
      </c>
      <c r="B306" s="252" t="s">
        <v>3404</v>
      </c>
      <c r="C306" s="252" t="s">
        <v>238</v>
      </c>
      <c r="D306" s="252" t="s">
        <v>238</v>
      </c>
      <c r="E306" s="252" t="s">
        <v>238</v>
      </c>
      <c r="F306" s="252" t="s">
        <v>238</v>
      </c>
      <c r="G306" s="252" t="s">
        <v>239</v>
      </c>
      <c r="H306" s="252" t="s">
        <v>239</v>
      </c>
      <c r="I306" s="252" t="s">
        <v>239</v>
      </c>
      <c r="J306" s="252" t="s">
        <v>239</v>
      </c>
      <c r="K306" s="252" t="s">
        <v>239</v>
      </c>
      <c r="L306" s="252" t="s">
        <v>239</v>
      </c>
    </row>
    <row r="307" spans="1:12" x14ac:dyDescent="0.3">
      <c r="A307" s="252">
        <v>213346</v>
      </c>
      <c r="B307" s="252" t="s">
        <v>3404</v>
      </c>
      <c r="C307" s="252" t="s">
        <v>238</v>
      </c>
      <c r="D307" s="252" t="s">
        <v>240</v>
      </c>
      <c r="E307" s="252" t="s">
        <v>240</v>
      </c>
      <c r="F307" s="252" t="s">
        <v>238</v>
      </c>
      <c r="G307" s="252" t="s">
        <v>240</v>
      </c>
      <c r="H307" s="252" t="s">
        <v>239</v>
      </c>
      <c r="I307" s="252" t="s">
        <v>240</v>
      </c>
      <c r="J307" s="252" t="s">
        <v>240</v>
      </c>
      <c r="K307" s="252" t="s">
        <v>240</v>
      </c>
      <c r="L307" s="252" t="s">
        <v>240</v>
      </c>
    </row>
    <row r="308" spans="1:12" x14ac:dyDescent="0.3">
      <c r="A308" s="252">
        <v>213350</v>
      </c>
      <c r="B308" s="252" t="s">
        <v>3404</v>
      </c>
      <c r="C308" s="252" t="s">
        <v>238</v>
      </c>
      <c r="D308" s="252" t="s">
        <v>238</v>
      </c>
      <c r="E308" s="252" t="s">
        <v>238</v>
      </c>
      <c r="F308" s="252" t="s">
        <v>238</v>
      </c>
      <c r="G308" s="252" t="s">
        <v>240</v>
      </c>
      <c r="H308" s="252" t="s">
        <v>238</v>
      </c>
      <c r="I308" s="252" t="s">
        <v>240</v>
      </c>
      <c r="J308" s="252" t="s">
        <v>239</v>
      </c>
      <c r="K308" s="252" t="s">
        <v>238</v>
      </c>
      <c r="L308" s="252" t="s">
        <v>239</v>
      </c>
    </row>
    <row r="309" spans="1:12" x14ac:dyDescent="0.3">
      <c r="A309" s="252">
        <v>213356</v>
      </c>
      <c r="B309" s="252" t="s">
        <v>3404</v>
      </c>
      <c r="C309" s="252" t="s">
        <v>238</v>
      </c>
      <c r="D309" s="252" t="s">
        <v>238</v>
      </c>
      <c r="E309" s="252" t="s">
        <v>238</v>
      </c>
      <c r="F309" s="252" t="s">
        <v>238</v>
      </c>
      <c r="G309" s="252" t="s">
        <v>239</v>
      </c>
      <c r="H309" s="252" t="s">
        <v>239</v>
      </c>
      <c r="I309" s="252" t="s">
        <v>240</v>
      </c>
      <c r="J309" s="252" t="s">
        <v>238</v>
      </c>
      <c r="K309" s="252" t="s">
        <v>240</v>
      </c>
      <c r="L309" s="252" t="s">
        <v>240</v>
      </c>
    </row>
    <row r="310" spans="1:12" x14ac:dyDescent="0.3">
      <c r="A310" s="252">
        <v>213361</v>
      </c>
      <c r="B310" s="252" t="s">
        <v>3404</v>
      </c>
      <c r="C310" s="252" t="s">
        <v>240</v>
      </c>
      <c r="D310" s="252" t="s">
        <v>240</v>
      </c>
      <c r="E310" s="252" t="s">
        <v>240</v>
      </c>
      <c r="F310" s="252" t="s">
        <v>238</v>
      </c>
      <c r="G310" s="252" t="s">
        <v>239</v>
      </c>
      <c r="H310" s="252" t="s">
        <v>239</v>
      </c>
      <c r="I310" s="252" t="s">
        <v>239</v>
      </c>
      <c r="J310" s="252" t="s">
        <v>239</v>
      </c>
      <c r="K310" s="252" t="s">
        <v>240</v>
      </c>
      <c r="L310" s="252" t="s">
        <v>239</v>
      </c>
    </row>
    <row r="311" spans="1:12" x14ac:dyDescent="0.3">
      <c r="A311" s="252">
        <v>213363</v>
      </c>
      <c r="B311" s="252" t="s">
        <v>3404</v>
      </c>
      <c r="C311" s="252" t="s">
        <v>239</v>
      </c>
      <c r="D311" s="252" t="s">
        <v>240</v>
      </c>
      <c r="E311" s="252" t="s">
        <v>240</v>
      </c>
      <c r="F311" s="252" t="s">
        <v>238</v>
      </c>
      <c r="G311" s="252" t="s">
        <v>239</v>
      </c>
      <c r="H311" s="252" t="s">
        <v>240</v>
      </c>
      <c r="I311" s="252" t="s">
        <v>240</v>
      </c>
      <c r="J311" s="252" t="s">
        <v>239</v>
      </c>
      <c r="K311" s="252" t="s">
        <v>240</v>
      </c>
      <c r="L311" s="252" t="s">
        <v>239</v>
      </c>
    </row>
    <row r="312" spans="1:12" x14ac:dyDescent="0.3">
      <c r="A312" s="252">
        <v>213368</v>
      </c>
      <c r="B312" s="252" t="s">
        <v>3404</v>
      </c>
      <c r="C312" s="252" t="s">
        <v>238</v>
      </c>
      <c r="D312" s="252" t="s">
        <v>238</v>
      </c>
      <c r="E312" s="252" t="s">
        <v>238</v>
      </c>
      <c r="F312" s="252" t="s">
        <v>238</v>
      </c>
      <c r="G312" s="252" t="s">
        <v>239</v>
      </c>
      <c r="H312" s="252" t="s">
        <v>239</v>
      </c>
      <c r="I312" s="252" t="s">
        <v>239</v>
      </c>
      <c r="J312" s="252" t="s">
        <v>239</v>
      </c>
      <c r="K312" s="252" t="s">
        <v>239</v>
      </c>
      <c r="L312" s="252" t="s">
        <v>239</v>
      </c>
    </row>
    <row r="313" spans="1:12" x14ac:dyDescent="0.3">
      <c r="A313" s="252">
        <v>213371</v>
      </c>
      <c r="B313" s="252" t="s">
        <v>3404</v>
      </c>
      <c r="C313" s="252" t="s">
        <v>239</v>
      </c>
      <c r="D313" s="252" t="s">
        <v>240</v>
      </c>
      <c r="E313" s="252" t="s">
        <v>240</v>
      </c>
      <c r="F313" s="252" t="s">
        <v>239</v>
      </c>
      <c r="G313" s="252" t="s">
        <v>239</v>
      </c>
      <c r="H313" s="252" t="s">
        <v>240</v>
      </c>
      <c r="I313" s="252" t="s">
        <v>240</v>
      </c>
      <c r="J313" s="252" t="s">
        <v>239</v>
      </c>
      <c r="K313" s="252" t="s">
        <v>240</v>
      </c>
      <c r="L313" s="252" t="s">
        <v>240</v>
      </c>
    </row>
    <row r="314" spans="1:12" x14ac:dyDescent="0.3">
      <c r="A314" s="252">
        <v>213383</v>
      </c>
      <c r="B314" s="252" t="s">
        <v>3404</v>
      </c>
      <c r="C314" s="252" t="s">
        <v>239</v>
      </c>
      <c r="D314" s="252" t="s">
        <v>238</v>
      </c>
      <c r="E314" s="252" t="s">
        <v>238</v>
      </c>
      <c r="F314" s="252" t="s">
        <v>240</v>
      </c>
      <c r="G314" s="252" t="s">
        <v>239</v>
      </c>
      <c r="H314" s="252" t="s">
        <v>239</v>
      </c>
      <c r="I314" s="252" t="s">
        <v>239</v>
      </c>
      <c r="J314" s="252" t="s">
        <v>239</v>
      </c>
      <c r="K314" s="252" t="s">
        <v>240</v>
      </c>
      <c r="L314" s="252" t="s">
        <v>240</v>
      </c>
    </row>
    <row r="315" spans="1:12" x14ac:dyDescent="0.3">
      <c r="A315" s="252">
        <v>213385</v>
      </c>
      <c r="B315" s="252" t="s">
        <v>3404</v>
      </c>
      <c r="C315" s="252" t="s">
        <v>238</v>
      </c>
      <c r="D315" s="252" t="s">
        <v>240</v>
      </c>
      <c r="E315" s="252" t="s">
        <v>240</v>
      </c>
      <c r="F315" s="252" t="s">
        <v>238</v>
      </c>
      <c r="G315" s="252" t="s">
        <v>238</v>
      </c>
      <c r="H315" s="252" t="s">
        <v>239</v>
      </c>
      <c r="I315" s="252" t="s">
        <v>239</v>
      </c>
      <c r="J315" s="252" t="s">
        <v>240</v>
      </c>
      <c r="K315" s="252" t="s">
        <v>240</v>
      </c>
      <c r="L315" s="252" t="s">
        <v>239</v>
      </c>
    </row>
    <row r="316" spans="1:12" x14ac:dyDescent="0.3">
      <c r="A316" s="252">
        <v>213387</v>
      </c>
      <c r="B316" s="252" t="s">
        <v>3404</v>
      </c>
      <c r="C316" s="252" t="s">
        <v>238</v>
      </c>
      <c r="D316" s="252" t="s">
        <v>238</v>
      </c>
      <c r="E316" s="252" t="s">
        <v>238</v>
      </c>
      <c r="F316" s="252" t="s">
        <v>238</v>
      </c>
      <c r="G316" s="252" t="s">
        <v>239</v>
      </c>
      <c r="H316" s="252" t="s">
        <v>239</v>
      </c>
      <c r="I316" s="252" t="s">
        <v>240</v>
      </c>
      <c r="J316" s="252" t="s">
        <v>239</v>
      </c>
      <c r="K316" s="252" t="s">
        <v>240</v>
      </c>
      <c r="L316" s="252" t="s">
        <v>240</v>
      </c>
    </row>
    <row r="317" spans="1:12" x14ac:dyDescent="0.3">
      <c r="A317" s="252">
        <v>213388</v>
      </c>
      <c r="B317" s="252" t="s">
        <v>3404</v>
      </c>
      <c r="C317" s="252" t="s">
        <v>238</v>
      </c>
      <c r="D317" s="252" t="s">
        <v>238</v>
      </c>
      <c r="E317" s="252" t="s">
        <v>238</v>
      </c>
      <c r="F317" s="252" t="s">
        <v>238</v>
      </c>
      <c r="G317" s="252" t="s">
        <v>239</v>
      </c>
      <c r="H317" s="252" t="s">
        <v>239</v>
      </c>
      <c r="I317" s="252" t="s">
        <v>239</v>
      </c>
      <c r="J317" s="252" t="s">
        <v>239</v>
      </c>
      <c r="K317" s="252" t="s">
        <v>240</v>
      </c>
      <c r="L317" s="252" t="s">
        <v>239</v>
      </c>
    </row>
    <row r="318" spans="1:12" x14ac:dyDescent="0.3">
      <c r="A318" s="252">
        <v>213404</v>
      </c>
      <c r="B318" s="252" t="s">
        <v>3404</v>
      </c>
      <c r="C318" s="252" t="s">
        <v>238</v>
      </c>
      <c r="D318" s="252" t="s">
        <v>240</v>
      </c>
      <c r="E318" s="252" t="s">
        <v>238</v>
      </c>
      <c r="F318" s="252" t="s">
        <v>238</v>
      </c>
      <c r="G318" s="252" t="s">
        <v>240</v>
      </c>
      <c r="H318" s="252" t="s">
        <v>240</v>
      </c>
      <c r="I318" s="252" t="s">
        <v>240</v>
      </c>
      <c r="J318" s="252" t="s">
        <v>240</v>
      </c>
      <c r="K318" s="252" t="s">
        <v>240</v>
      </c>
      <c r="L318" s="252" t="s">
        <v>240</v>
      </c>
    </row>
    <row r="319" spans="1:12" x14ac:dyDescent="0.3">
      <c r="A319" s="252">
        <v>213407</v>
      </c>
      <c r="B319" s="252" t="s">
        <v>3404</v>
      </c>
      <c r="C319" s="252" t="s">
        <v>238</v>
      </c>
      <c r="D319" s="252" t="s">
        <v>238</v>
      </c>
      <c r="E319" s="252" t="s">
        <v>238</v>
      </c>
      <c r="F319" s="252" t="s">
        <v>238</v>
      </c>
      <c r="G319" s="252" t="s">
        <v>240</v>
      </c>
      <c r="H319" s="252" t="s">
        <v>240</v>
      </c>
      <c r="I319" s="252" t="s">
        <v>238</v>
      </c>
      <c r="J319" s="252" t="s">
        <v>238</v>
      </c>
      <c r="K319" s="252" t="s">
        <v>238</v>
      </c>
      <c r="L319" s="252" t="s">
        <v>238</v>
      </c>
    </row>
    <row r="320" spans="1:12" x14ac:dyDescent="0.3">
      <c r="A320" s="252">
        <v>213414</v>
      </c>
      <c r="B320" s="252" t="s">
        <v>3404</v>
      </c>
      <c r="C320" s="252" t="s">
        <v>238</v>
      </c>
      <c r="D320" s="252" t="s">
        <v>238</v>
      </c>
      <c r="E320" s="252" t="s">
        <v>238</v>
      </c>
      <c r="F320" s="252" t="s">
        <v>238</v>
      </c>
      <c r="G320" s="252" t="s">
        <v>240</v>
      </c>
      <c r="H320" s="252" t="s">
        <v>240</v>
      </c>
      <c r="I320" s="252" t="s">
        <v>240</v>
      </c>
      <c r="J320" s="252" t="s">
        <v>238</v>
      </c>
      <c r="K320" s="252" t="s">
        <v>240</v>
      </c>
      <c r="L320" s="252" t="s">
        <v>240</v>
      </c>
    </row>
    <row r="321" spans="1:12" x14ac:dyDescent="0.3">
      <c r="A321" s="252">
        <v>213418</v>
      </c>
      <c r="B321" s="252" t="s">
        <v>3404</v>
      </c>
      <c r="C321" s="252" t="s">
        <v>239</v>
      </c>
      <c r="D321" s="252" t="s">
        <v>238</v>
      </c>
      <c r="E321" s="252" t="s">
        <v>238</v>
      </c>
      <c r="F321" s="252" t="s">
        <v>238</v>
      </c>
      <c r="G321" s="252" t="s">
        <v>239</v>
      </c>
      <c r="H321" s="252" t="s">
        <v>239</v>
      </c>
      <c r="I321" s="252" t="s">
        <v>240</v>
      </c>
      <c r="J321" s="252" t="s">
        <v>239</v>
      </c>
      <c r="K321" s="252" t="s">
        <v>240</v>
      </c>
      <c r="L321" s="252" t="s">
        <v>240</v>
      </c>
    </row>
    <row r="322" spans="1:12" x14ac:dyDescent="0.3">
      <c r="A322" s="252">
        <v>213423</v>
      </c>
      <c r="B322" s="252" t="s">
        <v>3404</v>
      </c>
      <c r="C322" s="252" t="s">
        <v>240</v>
      </c>
      <c r="D322" s="252" t="s">
        <v>238</v>
      </c>
      <c r="E322" s="252" t="s">
        <v>238</v>
      </c>
      <c r="F322" s="252" t="s">
        <v>238</v>
      </c>
      <c r="G322" s="252" t="s">
        <v>240</v>
      </c>
      <c r="H322" s="252" t="s">
        <v>239</v>
      </c>
      <c r="I322" s="252" t="s">
        <v>239</v>
      </c>
      <c r="J322" s="252" t="s">
        <v>239</v>
      </c>
      <c r="K322" s="252" t="s">
        <v>240</v>
      </c>
      <c r="L322" s="252" t="s">
        <v>239</v>
      </c>
    </row>
    <row r="323" spans="1:12" x14ac:dyDescent="0.3">
      <c r="A323" s="252">
        <v>213434</v>
      </c>
      <c r="B323" s="252" t="s">
        <v>3404</v>
      </c>
      <c r="C323" s="252" t="s">
        <v>238</v>
      </c>
      <c r="D323" s="252" t="s">
        <v>240</v>
      </c>
      <c r="E323" s="252" t="s">
        <v>240</v>
      </c>
      <c r="F323" s="252" t="s">
        <v>238</v>
      </c>
      <c r="G323" s="252" t="s">
        <v>240</v>
      </c>
      <c r="H323" s="252" t="s">
        <v>239</v>
      </c>
      <c r="I323" s="252" t="s">
        <v>239</v>
      </c>
      <c r="J323" s="252" t="s">
        <v>238</v>
      </c>
      <c r="K323" s="252" t="s">
        <v>238</v>
      </c>
      <c r="L323" s="252" t="s">
        <v>238</v>
      </c>
    </row>
    <row r="324" spans="1:12" x14ac:dyDescent="0.3">
      <c r="A324" s="252">
        <v>213435</v>
      </c>
      <c r="B324" s="252" t="s">
        <v>3404</v>
      </c>
      <c r="C324" s="252" t="s">
        <v>238</v>
      </c>
      <c r="D324" s="252" t="s">
        <v>238</v>
      </c>
      <c r="E324" s="252" t="s">
        <v>238</v>
      </c>
      <c r="F324" s="252" t="s">
        <v>238</v>
      </c>
      <c r="G324" s="252" t="s">
        <v>238</v>
      </c>
      <c r="H324" s="252" t="s">
        <v>240</v>
      </c>
      <c r="I324" s="252" t="s">
        <v>238</v>
      </c>
      <c r="J324" s="252" t="s">
        <v>238</v>
      </c>
      <c r="K324" s="252" t="s">
        <v>238</v>
      </c>
      <c r="L324" s="252" t="s">
        <v>239</v>
      </c>
    </row>
    <row r="325" spans="1:12" x14ac:dyDescent="0.3">
      <c r="A325" s="252">
        <v>213436</v>
      </c>
      <c r="B325" s="252" t="s">
        <v>3404</v>
      </c>
      <c r="C325" s="252" t="s">
        <v>240</v>
      </c>
      <c r="D325" s="252" t="s">
        <v>238</v>
      </c>
      <c r="E325" s="252" t="s">
        <v>240</v>
      </c>
      <c r="F325" s="252" t="s">
        <v>238</v>
      </c>
      <c r="G325" s="252" t="s">
        <v>240</v>
      </c>
      <c r="H325" s="252" t="s">
        <v>239</v>
      </c>
      <c r="I325" s="252" t="s">
        <v>239</v>
      </c>
      <c r="J325" s="252" t="s">
        <v>239</v>
      </c>
      <c r="K325" s="252" t="s">
        <v>239</v>
      </c>
      <c r="L325" s="252" t="s">
        <v>239</v>
      </c>
    </row>
    <row r="326" spans="1:12" x14ac:dyDescent="0.3">
      <c r="A326" s="252">
        <v>213444</v>
      </c>
      <c r="B326" s="252" t="s">
        <v>3404</v>
      </c>
      <c r="C326" s="252" t="s">
        <v>240</v>
      </c>
      <c r="D326" s="252" t="s">
        <v>238</v>
      </c>
      <c r="E326" s="252" t="s">
        <v>238</v>
      </c>
      <c r="F326" s="252" t="s">
        <v>240</v>
      </c>
      <c r="G326" s="252" t="s">
        <v>240</v>
      </c>
      <c r="H326" s="252" t="s">
        <v>239</v>
      </c>
      <c r="I326" s="252" t="s">
        <v>240</v>
      </c>
      <c r="J326" s="252" t="s">
        <v>240</v>
      </c>
      <c r="K326" s="252" t="s">
        <v>240</v>
      </c>
      <c r="L326" s="252" t="s">
        <v>240</v>
      </c>
    </row>
    <row r="327" spans="1:12" x14ac:dyDescent="0.3">
      <c r="A327" s="252">
        <v>213452</v>
      </c>
      <c r="B327" s="252" t="s">
        <v>3404</v>
      </c>
      <c r="C327" s="252" t="s">
        <v>238</v>
      </c>
      <c r="D327" s="252" t="s">
        <v>238</v>
      </c>
      <c r="E327" s="252" t="s">
        <v>238</v>
      </c>
      <c r="F327" s="252" t="s">
        <v>238</v>
      </c>
      <c r="G327" s="252" t="s">
        <v>239</v>
      </c>
      <c r="H327" s="252" t="s">
        <v>239</v>
      </c>
      <c r="I327" s="252" t="s">
        <v>240</v>
      </c>
      <c r="J327" s="252" t="s">
        <v>240</v>
      </c>
      <c r="K327" s="252" t="s">
        <v>240</v>
      </c>
      <c r="L327" s="252" t="s">
        <v>239</v>
      </c>
    </row>
    <row r="328" spans="1:12" x14ac:dyDescent="0.3">
      <c r="A328" s="252">
        <v>213453</v>
      </c>
      <c r="B328" s="252" t="s">
        <v>3404</v>
      </c>
      <c r="C328" s="252" t="s">
        <v>240</v>
      </c>
      <c r="D328" s="252" t="s">
        <v>239</v>
      </c>
      <c r="E328" s="252" t="s">
        <v>239</v>
      </c>
      <c r="F328" s="252" t="s">
        <v>239</v>
      </c>
      <c r="G328" s="252" t="s">
        <v>240</v>
      </c>
      <c r="H328" s="252" t="s">
        <v>239</v>
      </c>
      <c r="I328" s="252" t="s">
        <v>239</v>
      </c>
      <c r="J328" s="252" t="s">
        <v>240</v>
      </c>
      <c r="K328" s="252" t="s">
        <v>240</v>
      </c>
      <c r="L328" s="252" t="s">
        <v>240</v>
      </c>
    </row>
    <row r="329" spans="1:12" x14ac:dyDescent="0.3">
      <c r="A329" s="252">
        <v>213456</v>
      </c>
      <c r="B329" s="252" t="s">
        <v>3404</v>
      </c>
      <c r="C329" s="252" t="s">
        <v>238</v>
      </c>
      <c r="D329" s="252" t="s">
        <v>240</v>
      </c>
      <c r="E329" s="252" t="s">
        <v>240</v>
      </c>
      <c r="F329" s="252" t="s">
        <v>238</v>
      </c>
      <c r="G329" s="252" t="s">
        <v>240</v>
      </c>
      <c r="H329" s="252" t="s">
        <v>239</v>
      </c>
      <c r="I329" s="252" t="s">
        <v>238</v>
      </c>
      <c r="J329" s="252" t="s">
        <v>238</v>
      </c>
      <c r="K329" s="252" t="s">
        <v>240</v>
      </c>
      <c r="L329" s="252" t="s">
        <v>240</v>
      </c>
    </row>
    <row r="330" spans="1:12" x14ac:dyDescent="0.3">
      <c r="A330" s="252">
        <v>213458</v>
      </c>
      <c r="B330" s="252" t="s">
        <v>3404</v>
      </c>
      <c r="C330" s="252" t="s">
        <v>238</v>
      </c>
      <c r="D330" s="252" t="s">
        <v>238</v>
      </c>
      <c r="E330" s="252" t="s">
        <v>238</v>
      </c>
      <c r="F330" s="252" t="s">
        <v>238</v>
      </c>
      <c r="G330" s="252" t="s">
        <v>238</v>
      </c>
      <c r="H330" s="252" t="s">
        <v>239</v>
      </c>
      <c r="I330" s="252" t="s">
        <v>240</v>
      </c>
      <c r="J330" s="252" t="s">
        <v>239</v>
      </c>
      <c r="K330" s="252" t="s">
        <v>239</v>
      </c>
      <c r="L330" s="252" t="s">
        <v>239</v>
      </c>
    </row>
    <row r="331" spans="1:12" x14ac:dyDescent="0.3">
      <c r="A331" s="252">
        <v>213463</v>
      </c>
      <c r="B331" s="252" t="s">
        <v>3404</v>
      </c>
      <c r="C331" s="252" t="s">
        <v>238</v>
      </c>
      <c r="D331" s="252" t="s">
        <v>240</v>
      </c>
      <c r="E331" s="252" t="s">
        <v>238</v>
      </c>
      <c r="F331" s="252" t="s">
        <v>238</v>
      </c>
      <c r="G331" s="252" t="s">
        <v>239</v>
      </c>
      <c r="H331" s="252" t="s">
        <v>239</v>
      </c>
      <c r="I331" s="252" t="s">
        <v>239</v>
      </c>
      <c r="J331" s="252" t="s">
        <v>240</v>
      </c>
      <c r="K331" s="252" t="s">
        <v>240</v>
      </c>
      <c r="L331" s="252" t="s">
        <v>239</v>
      </c>
    </row>
    <row r="332" spans="1:12" x14ac:dyDescent="0.3">
      <c r="A332" s="252">
        <v>213464</v>
      </c>
      <c r="B332" s="252" t="s">
        <v>3404</v>
      </c>
      <c r="C332" s="252" t="s">
        <v>239</v>
      </c>
      <c r="D332" s="252" t="s">
        <v>238</v>
      </c>
      <c r="E332" s="252" t="s">
        <v>238</v>
      </c>
      <c r="F332" s="252" t="s">
        <v>238</v>
      </c>
      <c r="G332" s="252" t="s">
        <v>239</v>
      </c>
      <c r="H332" s="252" t="s">
        <v>239</v>
      </c>
      <c r="I332" s="252" t="s">
        <v>239</v>
      </c>
      <c r="J332" s="252" t="s">
        <v>239</v>
      </c>
      <c r="K332" s="252" t="s">
        <v>239</v>
      </c>
      <c r="L332" s="252" t="s">
        <v>240</v>
      </c>
    </row>
    <row r="333" spans="1:12" x14ac:dyDescent="0.3">
      <c r="A333" s="252">
        <v>213470</v>
      </c>
      <c r="B333" s="252" t="s">
        <v>3404</v>
      </c>
      <c r="C333" s="252" t="s">
        <v>240</v>
      </c>
      <c r="D333" s="252" t="s">
        <v>240</v>
      </c>
      <c r="E333" s="252" t="s">
        <v>240</v>
      </c>
      <c r="F333" s="252" t="s">
        <v>240</v>
      </c>
      <c r="G333" s="252" t="s">
        <v>239</v>
      </c>
      <c r="H333" s="252" t="s">
        <v>239</v>
      </c>
      <c r="I333" s="252" t="s">
        <v>238</v>
      </c>
      <c r="J333" s="252" t="s">
        <v>239</v>
      </c>
      <c r="K333" s="252" t="s">
        <v>239</v>
      </c>
      <c r="L333" s="252" t="s">
        <v>238</v>
      </c>
    </row>
    <row r="334" spans="1:12" x14ac:dyDescent="0.3">
      <c r="A334" s="252">
        <v>213471</v>
      </c>
      <c r="B334" s="252" t="s">
        <v>3404</v>
      </c>
      <c r="C334" s="252" t="s">
        <v>238</v>
      </c>
      <c r="D334" s="252" t="s">
        <v>240</v>
      </c>
      <c r="E334" s="252" t="s">
        <v>240</v>
      </c>
      <c r="F334" s="252" t="s">
        <v>238</v>
      </c>
      <c r="G334" s="252" t="s">
        <v>239</v>
      </c>
      <c r="H334" s="252" t="s">
        <v>239</v>
      </c>
      <c r="I334" s="252" t="s">
        <v>239</v>
      </c>
      <c r="J334" s="252" t="s">
        <v>239</v>
      </c>
      <c r="K334" s="252" t="s">
        <v>240</v>
      </c>
      <c r="L334" s="252" t="s">
        <v>239</v>
      </c>
    </row>
    <row r="335" spans="1:12" x14ac:dyDescent="0.3">
      <c r="A335" s="252">
        <v>213477</v>
      </c>
      <c r="B335" s="252" t="s">
        <v>3404</v>
      </c>
      <c r="C335" s="252" t="s">
        <v>240</v>
      </c>
      <c r="D335" s="252" t="s">
        <v>238</v>
      </c>
      <c r="E335" s="252" t="s">
        <v>238</v>
      </c>
      <c r="F335" s="252" t="s">
        <v>238</v>
      </c>
      <c r="G335" s="252" t="s">
        <v>239</v>
      </c>
      <c r="H335" s="252" t="s">
        <v>239</v>
      </c>
      <c r="I335" s="252" t="s">
        <v>240</v>
      </c>
      <c r="J335" s="252" t="s">
        <v>239</v>
      </c>
      <c r="K335" s="252" t="s">
        <v>240</v>
      </c>
      <c r="L335" s="252" t="s">
        <v>239</v>
      </c>
    </row>
    <row r="336" spans="1:12" x14ac:dyDescent="0.3">
      <c r="A336" s="252">
        <v>213481</v>
      </c>
      <c r="B336" s="252" t="s">
        <v>3404</v>
      </c>
      <c r="C336" s="252" t="s">
        <v>240</v>
      </c>
      <c r="D336" s="252" t="s">
        <v>238</v>
      </c>
      <c r="E336" s="252" t="s">
        <v>238</v>
      </c>
      <c r="F336" s="252" t="s">
        <v>240</v>
      </c>
      <c r="G336" s="252" t="s">
        <v>239</v>
      </c>
      <c r="H336" s="252" t="s">
        <v>239</v>
      </c>
      <c r="I336" s="252" t="s">
        <v>239</v>
      </c>
      <c r="J336" s="252" t="s">
        <v>239</v>
      </c>
      <c r="K336" s="252" t="s">
        <v>240</v>
      </c>
      <c r="L336" s="252" t="s">
        <v>239</v>
      </c>
    </row>
    <row r="337" spans="1:12" x14ac:dyDescent="0.3">
      <c r="A337" s="252">
        <v>213485</v>
      </c>
      <c r="B337" s="252" t="s">
        <v>3404</v>
      </c>
      <c r="C337" s="252" t="s">
        <v>239</v>
      </c>
      <c r="D337" s="252" t="s">
        <v>240</v>
      </c>
      <c r="E337" s="252" t="s">
        <v>240</v>
      </c>
      <c r="F337" s="252" t="s">
        <v>239</v>
      </c>
      <c r="G337" s="252" t="s">
        <v>239</v>
      </c>
      <c r="H337" s="252" t="s">
        <v>239</v>
      </c>
      <c r="I337" s="252" t="s">
        <v>239</v>
      </c>
      <c r="J337" s="252" t="s">
        <v>239</v>
      </c>
      <c r="K337" s="252" t="s">
        <v>239</v>
      </c>
      <c r="L337" s="252" t="s">
        <v>239</v>
      </c>
    </row>
    <row r="338" spans="1:12" x14ac:dyDescent="0.3">
      <c r="A338" s="252">
        <v>213488</v>
      </c>
      <c r="B338" s="252" t="s">
        <v>3404</v>
      </c>
      <c r="C338" s="252" t="s">
        <v>240</v>
      </c>
      <c r="D338" s="252" t="s">
        <v>240</v>
      </c>
      <c r="E338" s="252" t="s">
        <v>240</v>
      </c>
      <c r="F338" s="252" t="s">
        <v>239</v>
      </c>
      <c r="G338" s="252" t="s">
        <v>239</v>
      </c>
      <c r="H338" s="252" t="s">
        <v>239</v>
      </c>
      <c r="I338" s="252" t="s">
        <v>239</v>
      </c>
      <c r="J338" s="252" t="s">
        <v>239</v>
      </c>
      <c r="K338" s="252" t="s">
        <v>239</v>
      </c>
      <c r="L338" s="252" t="s">
        <v>239</v>
      </c>
    </row>
    <row r="339" spans="1:12" x14ac:dyDescent="0.3">
      <c r="A339" s="252">
        <v>213490</v>
      </c>
      <c r="B339" s="252" t="s">
        <v>3404</v>
      </c>
      <c r="C339" s="252" t="s">
        <v>238</v>
      </c>
      <c r="D339" s="252" t="s">
        <v>238</v>
      </c>
      <c r="E339" s="252" t="s">
        <v>238</v>
      </c>
      <c r="F339" s="252" t="s">
        <v>240</v>
      </c>
      <c r="G339" s="252" t="s">
        <v>238</v>
      </c>
      <c r="H339" s="252" t="s">
        <v>240</v>
      </c>
      <c r="I339" s="252" t="s">
        <v>238</v>
      </c>
      <c r="J339" s="252" t="s">
        <v>239</v>
      </c>
      <c r="K339" s="252" t="s">
        <v>238</v>
      </c>
      <c r="L339" s="252" t="s">
        <v>238</v>
      </c>
    </row>
    <row r="340" spans="1:12" x14ac:dyDescent="0.3">
      <c r="A340" s="252">
        <v>213496</v>
      </c>
      <c r="B340" s="252" t="s">
        <v>3404</v>
      </c>
      <c r="C340" s="252" t="s">
        <v>240</v>
      </c>
      <c r="D340" s="252" t="s">
        <v>240</v>
      </c>
      <c r="E340" s="252" t="s">
        <v>238</v>
      </c>
      <c r="F340" s="252" t="s">
        <v>238</v>
      </c>
      <c r="G340" s="252" t="s">
        <v>239</v>
      </c>
      <c r="H340" s="252" t="s">
        <v>239</v>
      </c>
      <c r="I340" s="252" t="s">
        <v>238</v>
      </c>
      <c r="J340" s="252" t="s">
        <v>239</v>
      </c>
      <c r="K340" s="252" t="s">
        <v>238</v>
      </c>
      <c r="L340" s="252" t="s">
        <v>239</v>
      </c>
    </row>
    <row r="341" spans="1:12" x14ac:dyDescent="0.3">
      <c r="A341" s="252">
        <v>213501</v>
      </c>
      <c r="B341" s="252" t="s">
        <v>3404</v>
      </c>
      <c r="C341" s="252" t="s">
        <v>240</v>
      </c>
      <c r="D341" s="252" t="s">
        <v>240</v>
      </c>
      <c r="E341" s="252" t="s">
        <v>240</v>
      </c>
      <c r="F341" s="252" t="s">
        <v>239</v>
      </c>
      <c r="G341" s="252" t="s">
        <v>240</v>
      </c>
      <c r="H341" s="252" t="s">
        <v>240</v>
      </c>
      <c r="I341" s="252" t="s">
        <v>240</v>
      </c>
      <c r="J341" s="252" t="s">
        <v>239</v>
      </c>
      <c r="K341" s="252" t="s">
        <v>240</v>
      </c>
      <c r="L341" s="252" t="s">
        <v>239</v>
      </c>
    </row>
    <row r="342" spans="1:12" x14ac:dyDescent="0.3">
      <c r="A342" s="252">
        <v>213507</v>
      </c>
      <c r="B342" s="252" t="s">
        <v>3404</v>
      </c>
      <c r="C342" s="252" t="s">
        <v>238</v>
      </c>
      <c r="D342" s="252" t="s">
        <v>238</v>
      </c>
      <c r="E342" s="252" t="s">
        <v>238</v>
      </c>
      <c r="F342" s="252" t="s">
        <v>238</v>
      </c>
      <c r="G342" s="252" t="s">
        <v>238</v>
      </c>
      <c r="H342" s="252" t="s">
        <v>239</v>
      </c>
      <c r="I342" s="252" t="s">
        <v>238</v>
      </c>
      <c r="J342" s="252" t="s">
        <v>239</v>
      </c>
      <c r="K342" s="252" t="s">
        <v>238</v>
      </c>
      <c r="L342" s="252" t="s">
        <v>239</v>
      </c>
    </row>
    <row r="343" spans="1:12" x14ac:dyDescent="0.3">
      <c r="A343" s="252">
        <v>213508</v>
      </c>
      <c r="B343" s="252" t="s">
        <v>3404</v>
      </c>
      <c r="C343" s="252" t="s">
        <v>238</v>
      </c>
      <c r="D343" s="252" t="s">
        <v>238</v>
      </c>
      <c r="E343" s="252" t="s">
        <v>238</v>
      </c>
      <c r="F343" s="252" t="s">
        <v>238</v>
      </c>
      <c r="G343" s="252" t="s">
        <v>238</v>
      </c>
      <c r="H343" s="252" t="s">
        <v>240</v>
      </c>
      <c r="I343" s="252" t="s">
        <v>240</v>
      </c>
      <c r="J343" s="252" t="s">
        <v>238</v>
      </c>
      <c r="K343" s="252" t="s">
        <v>238</v>
      </c>
      <c r="L343" s="252" t="s">
        <v>240</v>
      </c>
    </row>
    <row r="344" spans="1:12" x14ac:dyDescent="0.3">
      <c r="A344" s="252">
        <v>213511</v>
      </c>
      <c r="B344" s="252" t="s">
        <v>3404</v>
      </c>
      <c r="C344" s="252" t="s">
        <v>239</v>
      </c>
      <c r="D344" s="252" t="s">
        <v>238</v>
      </c>
      <c r="E344" s="252" t="s">
        <v>238</v>
      </c>
      <c r="F344" s="252" t="s">
        <v>238</v>
      </c>
      <c r="G344" s="252" t="s">
        <v>239</v>
      </c>
      <c r="H344" s="252" t="s">
        <v>239</v>
      </c>
      <c r="I344" s="252" t="s">
        <v>239</v>
      </c>
      <c r="J344" s="252" t="s">
        <v>239</v>
      </c>
      <c r="K344" s="252" t="s">
        <v>239</v>
      </c>
      <c r="L344" s="252" t="s">
        <v>239</v>
      </c>
    </row>
    <row r="345" spans="1:12" x14ac:dyDescent="0.3">
      <c r="A345" s="252">
        <v>213521</v>
      </c>
      <c r="B345" s="252" t="s">
        <v>3404</v>
      </c>
      <c r="C345" s="252" t="s">
        <v>239</v>
      </c>
      <c r="D345" s="252" t="s">
        <v>238</v>
      </c>
      <c r="E345" s="252" t="s">
        <v>238</v>
      </c>
      <c r="F345" s="252" t="s">
        <v>239</v>
      </c>
      <c r="G345" s="252" t="s">
        <v>238</v>
      </c>
      <c r="H345" s="252" t="s">
        <v>239</v>
      </c>
      <c r="I345" s="252" t="s">
        <v>239</v>
      </c>
      <c r="J345" s="252" t="s">
        <v>239</v>
      </c>
      <c r="K345" s="252" t="s">
        <v>239</v>
      </c>
      <c r="L345" s="252" t="s">
        <v>239</v>
      </c>
    </row>
    <row r="346" spans="1:12" x14ac:dyDescent="0.3">
      <c r="A346" s="252">
        <v>213522</v>
      </c>
      <c r="B346" s="252" t="s">
        <v>3404</v>
      </c>
      <c r="C346" s="252" t="s">
        <v>238</v>
      </c>
      <c r="D346" s="252" t="s">
        <v>238</v>
      </c>
      <c r="E346" s="252" t="s">
        <v>238</v>
      </c>
      <c r="F346" s="252" t="s">
        <v>240</v>
      </c>
      <c r="G346" s="252" t="s">
        <v>239</v>
      </c>
      <c r="H346" s="252" t="s">
        <v>239</v>
      </c>
      <c r="I346" s="252" t="s">
        <v>240</v>
      </c>
      <c r="J346" s="252" t="s">
        <v>239</v>
      </c>
      <c r="K346" s="252" t="s">
        <v>238</v>
      </c>
      <c r="L346" s="252" t="s">
        <v>238</v>
      </c>
    </row>
    <row r="347" spans="1:12" x14ac:dyDescent="0.3">
      <c r="A347" s="252">
        <v>213524</v>
      </c>
      <c r="B347" s="252" t="s">
        <v>3404</v>
      </c>
      <c r="C347" s="252" t="s">
        <v>238</v>
      </c>
      <c r="D347" s="252" t="s">
        <v>238</v>
      </c>
      <c r="E347" s="252" t="s">
        <v>240</v>
      </c>
      <c r="F347" s="252" t="s">
        <v>238</v>
      </c>
      <c r="G347" s="252" t="s">
        <v>238</v>
      </c>
      <c r="H347" s="252" t="s">
        <v>238</v>
      </c>
      <c r="I347" s="252" t="s">
        <v>238</v>
      </c>
      <c r="J347" s="252" t="s">
        <v>238</v>
      </c>
      <c r="K347" s="252" t="s">
        <v>240</v>
      </c>
      <c r="L347" s="252" t="s">
        <v>238</v>
      </c>
    </row>
    <row r="348" spans="1:12" x14ac:dyDescent="0.3">
      <c r="A348" s="252">
        <v>213529</v>
      </c>
      <c r="B348" s="252" t="s">
        <v>3404</v>
      </c>
      <c r="C348" s="252" t="s">
        <v>239</v>
      </c>
      <c r="D348" s="252" t="s">
        <v>239</v>
      </c>
      <c r="E348" s="252" t="s">
        <v>239</v>
      </c>
      <c r="F348" s="252" t="s">
        <v>240</v>
      </c>
      <c r="G348" s="252" t="s">
        <v>240</v>
      </c>
      <c r="H348" s="252" t="s">
        <v>240</v>
      </c>
      <c r="I348" s="252" t="s">
        <v>240</v>
      </c>
      <c r="J348" s="252" t="s">
        <v>238</v>
      </c>
      <c r="K348" s="252" t="s">
        <v>238</v>
      </c>
      <c r="L348" s="252" t="s">
        <v>239</v>
      </c>
    </row>
    <row r="349" spans="1:12" x14ac:dyDescent="0.3">
      <c r="A349" s="252">
        <v>213530</v>
      </c>
      <c r="B349" s="252" t="s">
        <v>3404</v>
      </c>
      <c r="C349" s="252" t="s">
        <v>240</v>
      </c>
      <c r="D349" s="252" t="s">
        <v>238</v>
      </c>
      <c r="E349" s="252" t="s">
        <v>238</v>
      </c>
      <c r="F349" s="252" t="s">
        <v>240</v>
      </c>
      <c r="G349" s="252" t="s">
        <v>239</v>
      </c>
      <c r="H349" s="252" t="s">
        <v>240</v>
      </c>
      <c r="I349" s="252" t="s">
        <v>239</v>
      </c>
      <c r="J349" s="252" t="s">
        <v>239</v>
      </c>
      <c r="K349" s="252" t="s">
        <v>239</v>
      </c>
      <c r="L349" s="252" t="s">
        <v>239</v>
      </c>
    </row>
    <row r="350" spans="1:12" x14ac:dyDescent="0.3">
      <c r="A350" s="252">
        <v>213537</v>
      </c>
      <c r="B350" s="252" t="s">
        <v>3404</v>
      </c>
      <c r="C350" s="252" t="s">
        <v>240</v>
      </c>
      <c r="D350" s="252" t="s">
        <v>238</v>
      </c>
      <c r="E350" s="252" t="s">
        <v>238</v>
      </c>
      <c r="F350" s="252" t="s">
        <v>238</v>
      </c>
      <c r="G350" s="252" t="s">
        <v>239</v>
      </c>
      <c r="H350" s="252" t="s">
        <v>239</v>
      </c>
      <c r="I350" s="252" t="s">
        <v>239</v>
      </c>
      <c r="J350" s="252" t="s">
        <v>240</v>
      </c>
      <c r="K350" s="252" t="s">
        <v>240</v>
      </c>
      <c r="L350" s="252" t="s">
        <v>239</v>
      </c>
    </row>
    <row r="351" spans="1:12" x14ac:dyDescent="0.3">
      <c r="A351" s="252">
        <v>213541</v>
      </c>
      <c r="B351" s="252" t="s">
        <v>3404</v>
      </c>
      <c r="C351" s="252" t="s">
        <v>239</v>
      </c>
      <c r="D351" s="252" t="s">
        <v>240</v>
      </c>
      <c r="E351" s="252" t="s">
        <v>238</v>
      </c>
      <c r="F351" s="252" t="s">
        <v>238</v>
      </c>
      <c r="G351" s="252" t="s">
        <v>240</v>
      </c>
      <c r="H351" s="252" t="s">
        <v>239</v>
      </c>
      <c r="I351" s="252" t="s">
        <v>240</v>
      </c>
      <c r="J351" s="252" t="s">
        <v>240</v>
      </c>
      <c r="K351" s="252" t="s">
        <v>240</v>
      </c>
      <c r="L351" s="252" t="s">
        <v>239</v>
      </c>
    </row>
    <row r="352" spans="1:12" x14ac:dyDescent="0.3">
      <c r="A352" s="252">
        <v>213547</v>
      </c>
      <c r="B352" s="252" t="s">
        <v>3404</v>
      </c>
      <c r="C352" s="252" t="s">
        <v>238</v>
      </c>
      <c r="D352" s="252" t="s">
        <v>238</v>
      </c>
      <c r="E352" s="252" t="s">
        <v>238</v>
      </c>
      <c r="F352" s="252" t="s">
        <v>238</v>
      </c>
      <c r="G352" s="252" t="s">
        <v>238</v>
      </c>
      <c r="H352" s="252" t="s">
        <v>239</v>
      </c>
      <c r="I352" s="252" t="s">
        <v>240</v>
      </c>
      <c r="J352" s="252" t="s">
        <v>238</v>
      </c>
      <c r="K352" s="252" t="s">
        <v>238</v>
      </c>
      <c r="L352" s="252" t="s">
        <v>238</v>
      </c>
    </row>
    <row r="353" spans="1:12" x14ac:dyDescent="0.3">
      <c r="A353" s="252">
        <v>213562</v>
      </c>
      <c r="B353" s="252" t="s">
        <v>3404</v>
      </c>
      <c r="C353" s="252" t="s">
        <v>240</v>
      </c>
      <c r="D353" s="252" t="s">
        <v>240</v>
      </c>
      <c r="E353" s="252" t="s">
        <v>240</v>
      </c>
      <c r="F353" s="252" t="s">
        <v>240</v>
      </c>
      <c r="G353" s="252" t="s">
        <v>240</v>
      </c>
      <c r="H353" s="252" t="s">
        <v>240</v>
      </c>
      <c r="I353" s="252" t="s">
        <v>240</v>
      </c>
      <c r="J353" s="252" t="s">
        <v>240</v>
      </c>
      <c r="K353" s="252" t="s">
        <v>240</v>
      </c>
      <c r="L353" s="252" t="s">
        <v>240</v>
      </c>
    </row>
    <row r="354" spans="1:12" x14ac:dyDescent="0.3">
      <c r="A354" s="252">
        <v>213563</v>
      </c>
      <c r="B354" s="252" t="s">
        <v>3404</v>
      </c>
      <c r="C354" s="252" t="s">
        <v>239</v>
      </c>
      <c r="D354" s="252" t="s">
        <v>240</v>
      </c>
      <c r="E354" s="252" t="s">
        <v>240</v>
      </c>
      <c r="F354" s="252" t="s">
        <v>239</v>
      </c>
      <c r="G354" s="252" t="s">
        <v>239</v>
      </c>
      <c r="H354" s="252" t="s">
        <v>239</v>
      </c>
      <c r="I354" s="252" t="s">
        <v>239</v>
      </c>
      <c r="J354" s="252" t="s">
        <v>239</v>
      </c>
      <c r="K354" s="252" t="s">
        <v>240</v>
      </c>
      <c r="L354" s="252" t="s">
        <v>240</v>
      </c>
    </row>
    <row r="355" spans="1:12" x14ac:dyDescent="0.3">
      <c r="A355" s="252">
        <v>213571</v>
      </c>
      <c r="B355" s="252" t="s">
        <v>3404</v>
      </c>
      <c r="C355" s="252" t="s">
        <v>239</v>
      </c>
      <c r="D355" s="252" t="s">
        <v>238</v>
      </c>
      <c r="E355" s="252" t="s">
        <v>238</v>
      </c>
      <c r="F355" s="252" t="s">
        <v>239</v>
      </c>
      <c r="G355" s="252" t="s">
        <v>239</v>
      </c>
      <c r="H355" s="252" t="s">
        <v>239</v>
      </c>
      <c r="I355" s="252" t="s">
        <v>239</v>
      </c>
      <c r="J355" s="252" t="s">
        <v>239</v>
      </c>
      <c r="K355" s="252" t="s">
        <v>239</v>
      </c>
      <c r="L355" s="252" t="s">
        <v>239</v>
      </c>
    </row>
    <row r="356" spans="1:12" x14ac:dyDescent="0.3">
      <c r="A356" s="252">
        <v>213572</v>
      </c>
      <c r="B356" s="252" t="s">
        <v>3404</v>
      </c>
      <c r="C356" s="252" t="s">
        <v>239</v>
      </c>
      <c r="D356" s="252" t="s">
        <v>238</v>
      </c>
      <c r="E356" s="252" t="s">
        <v>238</v>
      </c>
      <c r="F356" s="252" t="s">
        <v>239</v>
      </c>
      <c r="G356" s="252" t="s">
        <v>238</v>
      </c>
      <c r="H356" s="252" t="s">
        <v>240</v>
      </c>
      <c r="I356" s="252" t="s">
        <v>239</v>
      </c>
      <c r="J356" s="252" t="s">
        <v>239</v>
      </c>
      <c r="K356" s="252" t="s">
        <v>239</v>
      </c>
      <c r="L356" s="252" t="s">
        <v>239</v>
      </c>
    </row>
    <row r="357" spans="1:12" x14ac:dyDescent="0.3">
      <c r="A357" s="252">
        <v>213578</v>
      </c>
      <c r="B357" s="252" t="s">
        <v>3404</v>
      </c>
      <c r="C357" s="252" t="s">
        <v>240</v>
      </c>
      <c r="D357" s="252" t="s">
        <v>240</v>
      </c>
      <c r="E357" s="252" t="s">
        <v>240</v>
      </c>
      <c r="F357" s="252" t="s">
        <v>240</v>
      </c>
      <c r="G357" s="252" t="s">
        <v>239</v>
      </c>
      <c r="H357" s="252" t="s">
        <v>239</v>
      </c>
      <c r="I357" s="252" t="s">
        <v>239</v>
      </c>
      <c r="J357" s="252" t="s">
        <v>239</v>
      </c>
      <c r="K357" s="252" t="s">
        <v>239</v>
      </c>
      <c r="L357" s="252" t="s">
        <v>239</v>
      </c>
    </row>
    <row r="358" spans="1:12" x14ac:dyDescent="0.3">
      <c r="A358" s="252">
        <v>213584</v>
      </c>
      <c r="B358" s="252" t="s">
        <v>3404</v>
      </c>
      <c r="C358" s="252" t="s">
        <v>238</v>
      </c>
      <c r="D358" s="252" t="s">
        <v>238</v>
      </c>
      <c r="E358" s="252" t="s">
        <v>238</v>
      </c>
      <c r="F358" s="252" t="s">
        <v>238</v>
      </c>
      <c r="G358" s="252" t="s">
        <v>240</v>
      </c>
      <c r="H358" s="252" t="s">
        <v>239</v>
      </c>
      <c r="I358" s="252" t="s">
        <v>238</v>
      </c>
      <c r="J358" s="252" t="s">
        <v>240</v>
      </c>
      <c r="K358" s="252" t="s">
        <v>240</v>
      </c>
      <c r="L358" s="252" t="s">
        <v>240</v>
      </c>
    </row>
    <row r="359" spans="1:12" x14ac:dyDescent="0.3">
      <c r="A359" s="252">
        <v>213585</v>
      </c>
      <c r="B359" s="252" t="s">
        <v>3404</v>
      </c>
      <c r="C359" s="252" t="s">
        <v>238</v>
      </c>
      <c r="D359" s="252" t="s">
        <v>240</v>
      </c>
      <c r="E359" s="252" t="s">
        <v>238</v>
      </c>
      <c r="F359" s="252" t="s">
        <v>238</v>
      </c>
      <c r="G359" s="252" t="s">
        <v>240</v>
      </c>
      <c r="H359" s="252" t="s">
        <v>240</v>
      </c>
      <c r="I359" s="252" t="s">
        <v>240</v>
      </c>
      <c r="J359" s="252" t="s">
        <v>238</v>
      </c>
      <c r="K359" s="252" t="s">
        <v>240</v>
      </c>
      <c r="L359" s="252" t="s">
        <v>240</v>
      </c>
    </row>
    <row r="360" spans="1:12" x14ac:dyDescent="0.3">
      <c r="A360" s="252">
        <v>213587</v>
      </c>
      <c r="B360" s="252" t="s">
        <v>3404</v>
      </c>
      <c r="C360" s="252" t="s">
        <v>240</v>
      </c>
      <c r="D360" s="252" t="s">
        <v>238</v>
      </c>
      <c r="E360" s="252" t="s">
        <v>238</v>
      </c>
      <c r="F360" s="252" t="s">
        <v>238</v>
      </c>
      <c r="G360" s="252" t="s">
        <v>239</v>
      </c>
      <c r="H360" s="252" t="s">
        <v>239</v>
      </c>
      <c r="I360" s="252" t="s">
        <v>239</v>
      </c>
      <c r="J360" s="252" t="s">
        <v>240</v>
      </c>
      <c r="K360" s="252" t="s">
        <v>238</v>
      </c>
      <c r="L360" s="252" t="s">
        <v>238</v>
      </c>
    </row>
    <row r="361" spans="1:12" x14ac:dyDescent="0.3">
      <c r="A361" s="252">
        <v>213592</v>
      </c>
      <c r="B361" s="252" t="s">
        <v>3404</v>
      </c>
      <c r="C361" s="252" t="s">
        <v>238</v>
      </c>
      <c r="D361" s="252" t="s">
        <v>240</v>
      </c>
      <c r="E361" s="252" t="s">
        <v>238</v>
      </c>
      <c r="F361" s="252" t="s">
        <v>238</v>
      </c>
      <c r="G361" s="252" t="s">
        <v>239</v>
      </c>
      <c r="H361" s="252" t="s">
        <v>239</v>
      </c>
      <c r="I361" s="252" t="s">
        <v>240</v>
      </c>
      <c r="J361" s="252" t="s">
        <v>239</v>
      </c>
      <c r="K361" s="252" t="s">
        <v>240</v>
      </c>
      <c r="L361" s="252" t="s">
        <v>239</v>
      </c>
    </row>
    <row r="362" spans="1:12" x14ac:dyDescent="0.3">
      <c r="A362" s="252">
        <v>213600</v>
      </c>
      <c r="B362" s="252" t="s">
        <v>3404</v>
      </c>
      <c r="C362" s="252" t="s">
        <v>238</v>
      </c>
      <c r="D362" s="252" t="s">
        <v>240</v>
      </c>
      <c r="E362" s="252" t="s">
        <v>240</v>
      </c>
      <c r="F362" s="252" t="s">
        <v>238</v>
      </c>
      <c r="G362" s="252" t="s">
        <v>239</v>
      </c>
      <c r="H362" s="252" t="s">
        <v>239</v>
      </c>
      <c r="I362" s="252" t="s">
        <v>239</v>
      </c>
      <c r="J362" s="252" t="s">
        <v>240</v>
      </c>
      <c r="K362" s="252" t="s">
        <v>240</v>
      </c>
      <c r="L362" s="252" t="s">
        <v>239</v>
      </c>
    </row>
    <row r="363" spans="1:12" x14ac:dyDescent="0.3">
      <c r="A363" s="252">
        <v>213603</v>
      </c>
      <c r="B363" s="252" t="s">
        <v>3404</v>
      </c>
      <c r="C363" s="252" t="s">
        <v>238</v>
      </c>
      <c r="D363" s="252" t="s">
        <v>238</v>
      </c>
      <c r="E363" s="252" t="s">
        <v>238</v>
      </c>
      <c r="F363" s="252" t="s">
        <v>238</v>
      </c>
      <c r="G363" s="252" t="s">
        <v>239</v>
      </c>
      <c r="H363" s="252" t="s">
        <v>239</v>
      </c>
      <c r="I363" s="252" t="s">
        <v>238</v>
      </c>
      <c r="J363" s="252" t="s">
        <v>238</v>
      </c>
      <c r="K363" s="252" t="s">
        <v>238</v>
      </c>
      <c r="L363" s="252" t="s">
        <v>238</v>
      </c>
    </row>
    <row r="364" spans="1:12" x14ac:dyDescent="0.3">
      <c r="A364" s="252">
        <v>213605</v>
      </c>
      <c r="B364" s="252" t="s">
        <v>3404</v>
      </c>
      <c r="C364" s="252" t="s">
        <v>239</v>
      </c>
      <c r="D364" s="252" t="s">
        <v>239</v>
      </c>
      <c r="E364" s="252" t="s">
        <v>238</v>
      </c>
      <c r="F364" s="252" t="s">
        <v>238</v>
      </c>
      <c r="G364" s="252" t="s">
        <v>239</v>
      </c>
      <c r="H364" s="252" t="s">
        <v>239</v>
      </c>
      <c r="I364" s="252" t="s">
        <v>239</v>
      </c>
      <c r="J364" s="252" t="s">
        <v>239</v>
      </c>
      <c r="K364" s="252" t="s">
        <v>239</v>
      </c>
      <c r="L364" s="252" t="s">
        <v>239</v>
      </c>
    </row>
    <row r="365" spans="1:12" x14ac:dyDescent="0.3">
      <c r="A365" s="252">
        <v>213606</v>
      </c>
      <c r="B365" s="252" t="s">
        <v>3404</v>
      </c>
      <c r="C365" s="252" t="s">
        <v>238</v>
      </c>
      <c r="D365" s="252" t="s">
        <v>238</v>
      </c>
      <c r="E365" s="252" t="s">
        <v>238</v>
      </c>
      <c r="F365" s="252" t="s">
        <v>238</v>
      </c>
      <c r="G365" s="252" t="s">
        <v>238</v>
      </c>
      <c r="H365" s="252" t="s">
        <v>240</v>
      </c>
      <c r="I365" s="252" t="s">
        <v>238</v>
      </c>
      <c r="J365" s="252" t="s">
        <v>238</v>
      </c>
      <c r="K365" s="252" t="s">
        <v>238</v>
      </c>
      <c r="L365" s="252" t="s">
        <v>239</v>
      </c>
    </row>
    <row r="366" spans="1:12" x14ac:dyDescent="0.3">
      <c r="A366" s="252">
        <v>213607</v>
      </c>
      <c r="B366" s="252" t="s">
        <v>3404</v>
      </c>
      <c r="C366" s="252" t="s">
        <v>238</v>
      </c>
      <c r="D366" s="252" t="s">
        <v>240</v>
      </c>
      <c r="E366" s="252" t="s">
        <v>239</v>
      </c>
      <c r="F366" s="252" t="s">
        <v>238</v>
      </c>
      <c r="G366" s="252" t="s">
        <v>240</v>
      </c>
      <c r="H366" s="252" t="s">
        <v>240</v>
      </c>
      <c r="I366" s="252" t="s">
        <v>240</v>
      </c>
      <c r="J366" s="252" t="s">
        <v>240</v>
      </c>
      <c r="K366" s="252" t="s">
        <v>240</v>
      </c>
      <c r="L366" s="252" t="s">
        <v>240</v>
      </c>
    </row>
    <row r="367" spans="1:12" x14ac:dyDescent="0.3">
      <c r="A367" s="252">
        <v>213609</v>
      </c>
      <c r="B367" s="252" t="s">
        <v>3404</v>
      </c>
      <c r="C367" s="252" t="s">
        <v>238</v>
      </c>
      <c r="D367" s="252" t="s">
        <v>238</v>
      </c>
      <c r="E367" s="252" t="s">
        <v>238</v>
      </c>
      <c r="F367" s="252" t="s">
        <v>238</v>
      </c>
      <c r="G367" s="252" t="s">
        <v>239</v>
      </c>
      <c r="H367" s="252" t="s">
        <v>239</v>
      </c>
      <c r="I367" s="252" t="s">
        <v>240</v>
      </c>
      <c r="J367" s="252" t="s">
        <v>240</v>
      </c>
      <c r="K367" s="252" t="s">
        <v>240</v>
      </c>
      <c r="L367" s="252" t="s">
        <v>240</v>
      </c>
    </row>
    <row r="368" spans="1:12" x14ac:dyDescent="0.3">
      <c r="A368" s="252">
        <v>213640</v>
      </c>
      <c r="B368" s="252" t="s">
        <v>3404</v>
      </c>
      <c r="C368" s="252" t="s">
        <v>239</v>
      </c>
      <c r="D368" s="252" t="s">
        <v>238</v>
      </c>
      <c r="E368" s="252" t="s">
        <v>238</v>
      </c>
      <c r="F368" s="252" t="s">
        <v>239</v>
      </c>
      <c r="G368" s="252" t="s">
        <v>239</v>
      </c>
      <c r="H368" s="252" t="s">
        <v>239</v>
      </c>
      <c r="I368" s="252" t="s">
        <v>239</v>
      </c>
      <c r="J368" s="252" t="s">
        <v>240</v>
      </c>
      <c r="K368" s="252" t="s">
        <v>238</v>
      </c>
      <c r="L368" s="252" t="s">
        <v>239</v>
      </c>
    </row>
    <row r="369" spans="1:12" x14ac:dyDescent="0.3">
      <c r="A369" s="252">
        <v>213643</v>
      </c>
      <c r="B369" s="252" t="s">
        <v>3404</v>
      </c>
      <c r="C369" s="252" t="s">
        <v>240</v>
      </c>
      <c r="D369" s="252" t="s">
        <v>238</v>
      </c>
      <c r="E369" s="252" t="s">
        <v>238</v>
      </c>
      <c r="F369" s="252" t="s">
        <v>238</v>
      </c>
      <c r="G369" s="252" t="s">
        <v>240</v>
      </c>
      <c r="H369" s="252" t="s">
        <v>239</v>
      </c>
      <c r="I369" s="252" t="s">
        <v>238</v>
      </c>
      <c r="J369" s="252" t="s">
        <v>238</v>
      </c>
      <c r="K369" s="252" t="s">
        <v>240</v>
      </c>
      <c r="L369" s="252" t="s">
        <v>240</v>
      </c>
    </row>
    <row r="370" spans="1:12" x14ac:dyDescent="0.3">
      <c r="A370" s="252">
        <v>213644</v>
      </c>
      <c r="B370" s="252" t="s">
        <v>3404</v>
      </c>
      <c r="C370" s="252" t="s">
        <v>240</v>
      </c>
      <c r="D370" s="252" t="s">
        <v>238</v>
      </c>
      <c r="E370" s="252" t="s">
        <v>240</v>
      </c>
      <c r="F370" s="252" t="s">
        <v>238</v>
      </c>
      <c r="G370" s="252" t="s">
        <v>240</v>
      </c>
      <c r="H370" s="252" t="s">
        <v>239</v>
      </c>
      <c r="I370" s="252" t="s">
        <v>239</v>
      </c>
      <c r="J370" s="252" t="s">
        <v>239</v>
      </c>
      <c r="K370" s="252" t="s">
        <v>238</v>
      </c>
      <c r="L370" s="252" t="s">
        <v>240</v>
      </c>
    </row>
    <row r="371" spans="1:12" x14ac:dyDescent="0.3">
      <c r="A371" s="252">
        <v>213646</v>
      </c>
      <c r="B371" s="252" t="s">
        <v>3404</v>
      </c>
      <c r="C371" s="252" t="s">
        <v>239</v>
      </c>
      <c r="D371" s="252" t="s">
        <v>240</v>
      </c>
      <c r="E371" s="252" t="s">
        <v>240</v>
      </c>
      <c r="F371" s="252" t="s">
        <v>239</v>
      </c>
      <c r="G371" s="252" t="s">
        <v>239</v>
      </c>
      <c r="H371" s="252" t="s">
        <v>239</v>
      </c>
      <c r="I371" s="252" t="s">
        <v>240</v>
      </c>
      <c r="J371" s="252" t="s">
        <v>239</v>
      </c>
      <c r="K371" s="252" t="s">
        <v>240</v>
      </c>
      <c r="L371" s="252" t="s">
        <v>239</v>
      </c>
    </row>
    <row r="372" spans="1:12" x14ac:dyDescent="0.3">
      <c r="A372" s="252">
        <v>213648</v>
      </c>
      <c r="B372" s="252" t="s">
        <v>3404</v>
      </c>
      <c r="C372" s="252" t="s">
        <v>240</v>
      </c>
      <c r="D372" s="252" t="s">
        <v>240</v>
      </c>
      <c r="E372" s="252" t="s">
        <v>238</v>
      </c>
      <c r="F372" s="252" t="s">
        <v>240</v>
      </c>
      <c r="G372" s="252" t="s">
        <v>240</v>
      </c>
      <c r="H372" s="252" t="s">
        <v>239</v>
      </c>
      <c r="I372" s="252" t="s">
        <v>240</v>
      </c>
      <c r="J372" s="252" t="s">
        <v>240</v>
      </c>
      <c r="K372" s="252" t="s">
        <v>240</v>
      </c>
      <c r="L372" s="252" t="s">
        <v>240</v>
      </c>
    </row>
    <row r="373" spans="1:12" x14ac:dyDescent="0.3">
      <c r="A373" s="252">
        <v>213649</v>
      </c>
      <c r="B373" s="252" t="s">
        <v>3404</v>
      </c>
      <c r="C373" s="252" t="s">
        <v>240</v>
      </c>
      <c r="D373" s="252" t="s">
        <v>240</v>
      </c>
      <c r="E373" s="252" t="s">
        <v>238</v>
      </c>
      <c r="F373" s="252" t="s">
        <v>240</v>
      </c>
      <c r="G373" s="252" t="s">
        <v>240</v>
      </c>
      <c r="H373" s="252" t="s">
        <v>239</v>
      </c>
      <c r="I373" s="252" t="s">
        <v>239</v>
      </c>
      <c r="J373" s="252" t="s">
        <v>239</v>
      </c>
      <c r="K373" s="252" t="s">
        <v>240</v>
      </c>
      <c r="L373" s="252" t="s">
        <v>239</v>
      </c>
    </row>
    <row r="374" spans="1:12" x14ac:dyDescent="0.3">
      <c r="A374" s="252">
        <v>213650</v>
      </c>
      <c r="B374" s="252" t="s">
        <v>3404</v>
      </c>
      <c r="C374" s="252" t="s">
        <v>240</v>
      </c>
      <c r="D374" s="252" t="s">
        <v>238</v>
      </c>
      <c r="E374" s="252" t="s">
        <v>240</v>
      </c>
      <c r="F374" s="252" t="s">
        <v>238</v>
      </c>
      <c r="G374" s="252" t="s">
        <v>239</v>
      </c>
      <c r="H374" s="252" t="s">
        <v>239</v>
      </c>
      <c r="I374" s="252" t="s">
        <v>240</v>
      </c>
      <c r="J374" s="252" t="s">
        <v>238</v>
      </c>
      <c r="K374" s="252" t="s">
        <v>240</v>
      </c>
      <c r="L374" s="252" t="s">
        <v>240</v>
      </c>
    </row>
    <row r="375" spans="1:12" x14ac:dyDescent="0.3">
      <c r="A375" s="252">
        <v>213660</v>
      </c>
      <c r="B375" s="252" t="s">
        <v>3404</v>
      </c>
      <c r="C375" s="252" t="s">
        <v>238</v>
      </c>
      <c r="D375" s="252" t="s">
        <v>239</v>
      </c>
      <c r="E375" s="252" t="s">
        <v>238</v>
      </c>
      <c r="F375" s="252" t="s">
        <v>238</v>
      </c>
      <c r="G375" s="252" t="s">
        <v>239</v>
      </c>
      <c r="H375" s="252" t="s">
        <v>239</v>
      </c>
      <c r="I375" s="252" t="s">
        <v>239</v>
      </c>
      <c r="J375" s="252" t="s">
        <v>239</v>
      </c>
      <c r="K375" s="252" t="s">
        <v>239</v>
      </c>
      <c r="L375" s="252" t="s">
        <v>239</v>
      </c>
    </row>
    <row r="376" spans="1:12" x14ac:dyDescent="0.3">
      <c r="A376" s="252">
        <v>213668</v>
      </c>
      <c r="B376" s="252" t="s">
        <v>3404</v>
      </c>
      <c r="C376" s="252" t="s">
        <v>239</v>
      </c>
      <c r="D376" s="252" t="s">
        <v>238</v>
      </c>
      <c r="E376" s="252" t="s">
        <v>238</v>
      </c>
      <c r="F376" s="252" t="s">
        <v>240</v>
      </c>
      <c r="G376" s="252" t="s">
        <v>239</v>
      </c>
      <c r="H376" s="252" t="s">
        <v>239</v>
      </c>
      <c r="I376" s="252" t="s">
        <v>239</v>
      </c>
      <c r="J376" s="252" t="s">
        <v>239</v>
      </c>
      <c r="K376" s="252" t="s">
        <v>239</v>
      </c>
      <c r="L376" s="252" t="s">
        <v>239</v>
      </c>
    </row>
    <row r="377" spans="1:12" x14ac:dyDescent="0.3">
      <c r="A377" s="252">
        <v>213674</v>
      </c>
      <c r="B377" s="252" t="s">
        <v>3404</v>
      </c>
      <c r="C377" s="252" t="s">
        <v>238</v>
      </c>
      <c r="D377" s="252" t="s">
        <v>238</v>
      </c>
      <c r="E377" s="252" t="s">
        <v>238</v>
      </c>
      <c r="F377" s="252" t="s">
        <v>238</v>
      </c>
      <c r="G377" s="252" t="s">
        <v>238</v>
      </c>
      <c r="H377" s="252" t="s">
        <v>240</v>
      </c>
      <c r="I377" s="252" t="s">
        <v>239</v>
      </c>
      <c r="J377" s="252" t="s">
        <v>240</v>
      </c>
      <c r="K377" s="252" t="s">
        <v>238</v>
      </c>
      <c r="L377" s="252" t="s">
        <v>240</v>
      </c>
    </row>
    <row r="378" spans="1:12" x14ac:dyDescent="0.3">
      <c r="A378" s="252">
        <v>213677</v>
      </c>
      <c r="B378" s="252" t="s">
        <v>3404</v>
      </c>
      <c r="C378" s="252" t="s">
        <v>240</v>
      </c>
      <c r="D378" s="252" t="s">
        <v>240</v>
      </c>
      <c r="E378" s="252" t="s">
        <v>240</v>
      </c>
      <c r="F378" s="252" t="s">
        <v>238</v>
      </c>
      <c r="G378" s="252" t="s">
        <v>240</v>
      </c>
      <c r="H378" s="252" t="s">
        <v>240</v>
      </c>
      <c r="I378" s="252" t="s">
        <v>240</v>
      </c>
      <c r="J378" s="252" t="s">
        <v>238</v>
      </c>
      <c r="K378" s="252" t="s">
        <v>238</v>
      </c>
      <c r="L378" s="252" t="s">
        <v>240</v>
      </c>
    </row>
    <row r="379" spans="1:12" x14ac:dyDescent="0.3">
      <c r="A379" s="252">
        <v>213682</v>
      </c>
      <c r="B379" s="252" t="s">
        <v>3404</v>
      </c>
      <c r="C379" s="252" t="s">
        <v>240</v>
      </c>
      <c r="D379" s="252" t="s">
        <v>240</v>
      </c>
      <c r="E379" s="252" t="s">
        <v>240</v>
      </c>
      <c r="F379" s="252" t="s">
        <v>238</v>
      </c>
      <c r="G379" s="252" t="s">
        <v>239</v>
      </c>
      <c r="H379" s="252" t="s">
        <v>239</v>
      </c>
      <c r="I379" s="252" t="s">
        <v>239</v>
      </c>
      <c r="J379" s="252" t="s">
        <v>239</v>
      </c>
      <c r="K379" s="252" t="s">
        <v>239</v>
      </c>
      <c r="L379" s="252" t="s">
        <v>239</v>
      </c>
    </row>
    <row r="380" spans="1:12" x14ac:dyDescent="0.3">
      <c r="A380" s="252">
        <v>213688</v>
      </c>
      <c r="B380" s="252" t="s">
        <v>3404</v>
      </c>
      <c r="C380" s="252" t="s">
        <v>238</v>
      </c>
      <c r="D380" s="252" t="s">
        <v>238</v>
      </c>
      <c r="E380" s="252" t="s">
        <v>238</v>
      </c>
      <c r="F380" s="252" t="s">
        <v>238</v>
      </c>
      <c r="G380" s="252" t="s">
        <v>238</v>
      </c>
      <c r="H380" s="252" t="s">
        <v>238</v>
      </c>
      <c r="I380" s="252" t="s">
        <v>238</v>
      </c>
      <c r="J380" s="252" t="s">
        <v>238</v>
      </c>
      <c r="K380" s="252" t="s">
        <v>238</v>
      </c>
      <c r="L380" s="252" t="s">
        <v>238</v>
      </c>
    </row>
    <row r="381" spans="1:12" x14ac:dyDescent="0.3">
      <c r="A381" s="252">
        <v>213698</v>
      </c>
      <c r="B381" s="252" t="s">
        <v>3404</v>
      </c>
      <c r="C381" s="252" t="s">
        <v>239</v>
      </c>
      <c r="D381" s="252" t="s">
        <v>238</v>
      </c>
      <c r="E381" s="252" t="s">
        <v>238</v>
      </c>
      <c r="F381" s="252" t="s">
        <v>238</v>
      </c>
      <c r="G381" s="252" t="s">
        <v>238</v>
      </c>
      <c r="H381" s="252" t="s">
        <v>240</v>
      </c>
      <c r="I381" s="252" t="s">
        <v>240</v>
      </c>
      <c r="J381" s="252" t="s">
        <v>239</v>
      </c>
      <c r="K381" s="252" t="s">
        <v>240</v>
      </c>
      <c r="L381" s="252" t="s">
        <v>240</v>
      </c>
    </row>
    <row r="382" spans="1:12" x14ac:dyDescent="0.3">
      <c r="A382" s="252">
        <v>213700</v>
      </c>
      <c r="B382" s="252" t="s">
        <v>3404</v>
      </c>
      <c r="C382" s="252" t="s">
        <v>238</v>
      </c>
      <c r="D382" s="252" t="s">
        <v>238</v>
      </c>
      <c r="E382" s="252" t="s">
        <v>238</v>
      </c>
      <c r="F382" s="252" t="s">
        <v>240</v>
      </c>
      <c r="G382" s="252" t="s">
        <v>240</v>
      </c>
      <c r="H382" s="252" t="s">
        <v>240</v>
      </c>
      <c r="I382" s="252" t="s">
        <v>240</v>
      </c>
      <c r="J382" s="252" t="s">
        <v>240</v>
      </c>
      <c r="K382" s="252" t="s">
        <v>240</v>
      </c>
      <c r="L382" s="252" t="s">
        <v>240</v>
      </c>
    </row>
    <row r="383" spans="1:12" x14ac:dyDescent="0.3">
      <c r="A383" s="252">
        <v>213706</v>
      </c>
      <c r="B383" s="252" t="s">
        <v>3404</v>
      </c>
      <c r="C383" s="252" t="s">
        <v>240</v>
      </c>
      <c r="D383" s="252" t="s">
        <v>239</v>
      </c>
      <c r="E383" s="252" t="s">
        <v>238</v>
      </c>
      <c r="F383" s="252" t="s">
        <v>240</v>
      </c>
      <c r="G383" s="252" t="s">
        <v>239</v>
      </c>
      <c r="H383" s="252" t="s">
        <v>239</v>
      </c>
      <c r="I383" s="252" t="s">
        <v>239</v>
      </c>
      <c r="J383" s="252" t="s">
        <v>239</v>
      </c>
      <c r="K383" s="252" t="s">
        <v>240</v>
      </c>
      <c r="L383" s="252" t="s">
        <v>239</v>
      </c>
    </row>
    <row r="384" spans="1:12" x14ac:dyDescent="0.3">
      <c r="A384" s="252">
        <v>213708</v>
      </c>
      <c r="B384" s="252" t="s">
        <v>3404</v>
      </c>
      <c r="C384" s="252" t="s">
        <v>240</v>
      </c>
      <c r="D384" s="252" t="s">
        <v>238</v>
      </c>
      <c r="E384" s="252" t="s">
        <v>238</v>
      </c>
      <c r="F384" s="252" t="s">
        <v>238</v>
      </c>
      <c r="G384" s="252" t="s">
        <v>240</v>
      </c>
      <c r="H384" s="252" t="s">
        <v>240</v>
      </c>
      <c r="I384" s="252" t="s">
        <v>240</v>
      </c>
      <c r="J384" s="252" t="s">
        <v>240</v>
      </c>
      <c r="K384" s="252" t="s">
        <v>240</v>
      </c>
      <c r="L384" s="252" t="s">
        <v>240</v>
      </c>
    </row>
    <row r="385" spans="1:12" x14ac:dyDescent="0.3">
      <c r="A385" s="252">
        <v>213711</v>
      </c>
      <c r="B385" s="252" t="s">
        <v>3404</v>
      </c>
      <c r="C385" s="252" t="s">
        <v>240</v>
      </c>
      <c r="D385" s="252" t="s">
        <v>240</v>
      </c>
      <c r="E385" s="252" t="s">
        <v>240</v>
      </c>
      <c r="F385" s="252" t="s">
        <v>240</v>
      </c>
      <c r="G385" s="252" t="s">
        <v>238</v>
      </c>
      <c r="H385" s="252" t="s">
        <v>240</v>
      </c>
      <c r="I385" s="252" t="s">
        <v>239</v>
      </c>
      <c r="J385" s="252" t="s">
        <v>239</v>
      </c>
      <c r="K385" s="252" t="s">
        <v>239</v>
      </c>
      <c r="L385" s="252" t="s">
        <v>239</v>
      </c>
    </row>
    <row r="386" spans="1:12" x14ac:dyDescent="0.3">
      <c r="A386" s="252">
        <v>213714</v>
      </c>
      <c r="B386" s="252" t="s">
        <v>3404</v>
      </c>
      <c r="C386" s="252" t="s">
        <v>240</v>
      </c>
      <c r="D386" s="252" t="s">
        <v>240</v>
      </c>
      <c r="E386" s="252" t="s">
        <v>238</v>
      </c>
      <c r="F386" s="252" t="s">
        <v>238</v>
      </c>
      <c r="G386" s="252" t="s">
        <v>240</v>
      </c>
      <c r="H386" s="252" t="s">
        <v>239</v>
      </c>
      <c r="I386" s="252" t="s">
        <v>239</v>
      </c>
      <c r="J386" s="252" t="s">
        <v>239</v>
      </c>
      <c r="K386" s="252" t="s">
        <v>239</v>
      </c>
      <c r="L386" s="252" t="s">
        <v>239</v>
      </c>
    </row>
    <row r="387" spans="1:12" x14ac:dyDescent="0.3">
      <c r="A387" s="252">
        <v>213718</v>
      </c>
      <c r="B387" s="252" t="s">
        <v>3404</v>
      </c>
      <c r="C387" s="252" t="s">
        <v>238</v>
      </c>
      <c r="D387" s="252" t="s">
        <v>240</v>
      </c>
      <c r="E387" s="252" t="s">
        <v>238</v>
      </c>
      <c r="F387" s="252" t="s">
        <v>238</v>
      </c>
      <c r="G387" s="252" t="s">
        <v>239</v>
      </c>
      <c r="H387" s="252" t="s">
        <v>240</v>
      </c>
      <c r="I387" s="252" t="s">
        <v>238</v>
      </c>
      <c r="J387" s="252" t="s">
        <v>238</v>
      </c>
      <c r="K387" s="252" t="s">
        <v>238</v>
      </c>
      <c r="L387" s="252" t="s">
        <v>240</v>
      </c>
    </row>
    <row r="388" spans="1:12" x14ac:dyDescent="0.3">
      <c r="A388" s="252">
        <v>213727</v>
      </c>
      <c r="B388" s="252" t="s">
        <v>3404</v>
      </c>
      <c r="C388" s="252" t="s">
        <v>238</v>
      </c>
      <c r="D388" s="252" t="s">
        <v>238</v>
      </c>
      <c r="E388" s="252" t="s">
        <v>238</v>
      </c>
      <c r="F388" s="252" t="s">
        <v>238</v>
      </c>
      <c r="G388" s="252" t="s">
        <v>238</v>
      </c>
      <c r="H388" s="252" t="s">
        <v>239</v>
      </c>
      <c r="I388" s="252" t="s">
        <v>240</v>
      </c>
      <c r="J388" s="252" t="s">
        <v>240</v>
      </c>
      <c r="K388" s="252" t="s">
        <v>240</v>
      </c>
      <c r="L388" s="252" t="s">
        <v>240</v>
      </c>
    </row>
    <row r="389" spans="1:12" x14ac:dyDescent="0.3">
      <c r="A389" s="252">
        <v>213728</v>
      </c>
      <c r="B389" s="252" t="s">
        <v>3404</v>
      </c>
      <c r="C389" s="252" t="s">
        <v>240</v>
      </c>
      <c r="D389" s="252" t="s">
        <v>240</v>
      </c>
      <c r="E389" s="252" t="s">
        <v>240</v>
      </c>
      <c r="F389" s="252" t="s">
        <v>238</v>
      </c>
      <c r="G389" s="252" t="s">
        <v>239</v>
      </c>
      <c r="H389" s="252" t="s">
        <v>239</v>
      </c>
      <c r="I389" s="252" t="s">
        <v>240</v>
      </c>
      <c r="J389" s="252" t="s">
        <v>240</v>
      </c>
      <c r="K389" s="252" t="s">
        <v>239</v>
      </c>
      <c r="L389" s="252" t="s">
        <v>239</v>
      </c>
    </row>
    <row r="390" spans="1:12" x14ac:dyDescent="0.3">
      <c r="A390" s="252">
        <v>213730</v>
      </c>
      <c r="B390" s="252" t="s">
        <v>3404</v>
      </c>
      <c r="C390" s="252" t="s">
        <v>238</v>
      </c>
      <c r="D390" s="252" t="s">
        <v>240</v>
      </c>
      <c r="E390" s="252" t="s">
        <v>238</v>
      </c>
      <c r="F390" s="252" t="s">
        <v>238</v>
      </c>
      <c r="G390" s="252" t="s">
        <v>239</v>
      </c>
      <c r="H390" s="252" t="s">
        <v>239</v>
      </c>
      <c r="I390" s="252" t="s">
        <v>240</v>
      </c>
      <c r="J390" s="252" t="s">
        <v>239</v>
      </c>
      <c r="K390" s="252" t="s">
        <v>240</v>
      </c>
      <c r="L390" s="252" t="s">
        <v>239</v>
      </c>
    </row>
    <row r="391" spans="1:12" x14ac:dyDescent="0.3">
      <c r="A391" s="252">
        <v>213734</v>
      </c>
      <c r="B391" s="252" t="s">
        <v>3404</v>
      </c>
      <c r="C391" s="252" t="s">
        <v>239</v>
      </c>
      <c r="D391" s="252" t="s">
        <v>238</v>
      </c>
      <c r="E391" s="252" t="s">
        <v>238</v>
      </c>
      <c r="F391" s="252" t="s">
        <v>238</v>
      </c>
      <c r="G391" s="252" t="s">
        <v>239</v>
      </c>
      <c r="H391" s="252" t="s">
        <v>239</v>
      </c>
      <c r="I391" s="252" t="s">
        <v>239</v>
      </c>
      <c r="J391" s="252" t="s">
        <v>239</v>
      </c>
      <c r="K391" s="252" t="s">
        <v>239</v>
      </c>
      <c r="L391" s="252" t="s">
        <v>239</v>
      </c>
    </row>
    <row r="392" spans="1:12" x14ac:dyDescent="0.3">
      <c r="A392" s="252">
        <v>213740</v>
      </c>
      <c r="B392" s="252" t="s">
        <v>3404</v>
      </c>
      <c r="C392" s="252" t="s">
        <v>238</v>
      </c>
      <c r="D392" s="252" t="s">
        <v>240</v>
      </c>
      <c r="E392" s="252" t="s">
        <v>240</v>
      </c>
      <c r="F392" s="252" t="s">
        <v>238</v>
      </c>
      <c r="G392" s="252" t="s">
        <v>239</v>
      </c>
      <c r="H392" s="252" t="s">
        <v>239</v>
      </c>
      <c r="I392" s="252" t="s">
        <v>239</v>
      </c>
      <c r="J392" s="252" t="s">
        <v>239</v>
      </c>
      <c r="K392" s="252" t="s">
        <v>239</v>
      </c>
      <c r="L392" s="252" t="s">
        <v>239</v>
      </c>
    </row>
    <row r="393" spans="1:12" x14ac:dyDescent="0.3">
      <c r="A393" s="252">
        <v>213747</v>
      </c>
      <c r="B393" s="252" t="s">
        <v>3404</v>
      </c>
      <c r="C393" s="252" t="s">
        <v>238</v>
      </c>
      <c r="D393" s="252" t="s">
        <v>238</v>
      </c>
      <c r="E393" s="252" t="s">
        <v>238</v>
      </c>
      <c r="F393" s="252" t="s">
        <v>238</v>
      </c>
      <c r="G393" s="252" t="s">
        <v>239</v>
      </c>
      <c r="H393" s="252" t="s">
        <v>239</v>
      </c>
      <c r="I393" s="252" t="s">
        <v>239</v>
      </c>
      <c r="J393" s="252" t="s">
        <v>239</v>
      </c>
      <c r="K393" s="252" t="s">
        <v>240</v>
      </c>
      <c r="L393" s="252" t="s">
        <v>239</v>
      </c>
    </row>
    <row r="394" spans="1:12" x14ac:dyDescent="0.3">
      <c r="A394" s="252">
        <v>213751</v>
      </c>
      <c r="B394" s="252" t="s">
        <v>3404</v>
      </c>
      <c r="C394" s="252" t="s">
        <v>238</v>
      </c>
      <c r="D394" s="252" t="s">
        <v>238</v>
      </c>
      <c r="E394" s="252" t="s">
        <v>238</v>
      </c>
      <c r="F394" s="252" t="s">
        <v>238</v>
      </c>
      <c r="G394" s="252" t="s">
        <v>238</v>
      </c>
      <c r="H394" s="252" t="s">
        <v>240</v>
      </c>
      <c r="I394" s="252" t="s">
        <v>239</v>
      </c>
      <c r="J394" s="252" t="s">
        <v>240</v>
      </c>
      <c r="K394" s="252" t="s">
        <v>240</v>
      </c>
      <c r="L394" s="252" t="s">
        <v>240</v>
      </c>
    </row>
    <row r="395" spans="1:12" x14ac:dyDescent="0.3">
      <c r="A395" s="252">
        <v>213758</v>
      </c>
      <c r="B395" s="252" t="s">
        <v>3404</v>
      </c>
      <c r="C395" s="252" t="s">
        <v>240</v>
      </c>
      <c r="D395" s="252" t="s">
        <v>238</v>
      </c>
      <c r="E395" s="252" t="s">
        <v>238</v>
      </c>
      <c r="F395" s="252" t="s">
        <v>238</v>
      </c>
      <c r="G395" s="252" t="s">
        <v>238</v>
      </c>
      <c r="H395" s="252" t="s">
        <v>240</v>
      </c>
      <c r="I395" s="252" t="s">
        <v>240</v>
      </c>
      <c r="J395" s="252" t="s">
        <v>238</v>
      </c>
      <c r="K395" s="252" t="s">
        <v>238</v>
      </c>
      <c r="L395" s="252" t="s">
        <v>240</v>
      </c>
    </row>
    <row r="396" spans="1:12" x14ac:dyDescent="0.3">
      <c r="A396" s="252">
        <v>213759</v>
      </c>
      <c r="B396" s="252" t="s">
        <v>3404</v>
      </c>
      <c r="C396" s="252" t="s">
        <v>238</v>
      </c>
      <c r="D396" s="252" t="s">
        <v>238</v>
      </c>
      <c r="E396" s="252" t="s">
        <v>238</v>
      </c>
      <c r="F396" s="252" t="s">
        <v>240</v>
      </c>
      <c r="G396" s="252" t="s">
        <v>238</v>
      </c>
      <c r="H396" s="252" t="s">
        <v>239</v>
      </c>
      <c r="I396" s="252" t="s">
        <v>239</v>
      </c>
      <c r="J396" s="252" t="s">
        <v>240</v>
      </c>
      <c r="K396" s="252" t="s">
        <v>240</v>
      </c>
      <c r="L396" s="252" t="s">
        <v>240</v>
      </c>
    </row>
    <row r="397" spans="1:12" x14ac:dyDescent="0.3">
      <c r="A397" s="252">
        <v>213761</v>
      </c>
      <c r="B397" s="252" t="s">
        <v>3404</v>
      </c>
      <c r="C397" s="252" t="s">
        <v>239</v>
      </c>
      <c r="D397" s="252" t="s">
        <v>238</v>
      </c>
      <c r="E397" s="252" t="s">
        <v>238</v>
      </c>
      <c r="F397" s="252" t="s">
        <v>239</v>
      </c>
      <c r="G397" s="252" t="s">
        <v>240</v>
      </c>
      <c r="H397" s="252" t="s">
        <v>240</v>
      </c>
      <c r="I397" s="252" t="s">
        <v>240</v>
      </c>
      <c r="J397" s="252" t="s">
        <v>239</v>
      </c>
      <c r="K397" s="252" t="s">
        <v>240</v>
      </c>
      <c r="L397" s="252" t="s">
        <v>239</v>
      </c>
    </row>
    <row r="398" spans="1:12" x14ac:dyDescent="0.3">
      <c r="A398" s="252">
        <v>213762</v>
      </c>
      <c r="B398" s="252" t="s">
        <v>3404</v>
      </c>
      <c r="C398" s="252" t="s">
        <v>238</v>
      </c>
      <c r="D398" s="252" t="s">
        <v>238</v>
      </c>
      <c r="E398" s="252" t="s">
        <v>238</v>
      </c>
      <c r="F398" s="252" t="s">
        <v>238</v>
      </c>
      <c r="G398" s="252" t="s">
        <v>238</v>
      </c>
      <c r="H398" s="252" t="s">
        <v>238</v>
      </c>
      <c r="I398" s="252" t="s">
        <v>238</v>
      </c>
      <c r="J398" s="252" t="s">
        <v>238</v>
      </c>
      <c r="K398" s="252" t="s">
        <v>238</v>
      </c>
      <c r="L398" s="252" t="s">
        <v>238</v>
      </c>
    </row>
    <row r="399" spans="1:12" x14ac:dyDescent="0.3">
      <c r="A399" s="252">
        <v>213767</v>
      </c>
      <c r="B399" s="252" t="s">
        <v>3404</v>
      </c>
      <c r="C399" s="252" t="s">
        <v>238</v>
      </c>
      <c r="D399" s="252" t="s">
        <v>240</v>
      </c>
      <c r="E399" s="252" t="s">
        <v>238</v>
      </c>
      <c r="F399" s="252" t="s">
        <v>238</v>
      </c>
      <c r="G399" s="252" t="s">
        <v>239</v>
      </c>
      <c r="H399" s="252" t="s">
        <v>239</v>
      </c>
      <c r="I399" s="252" t="s">
        <v>239</v>
      </c>
      <c r="J399" s="252" t="s">
        <v>238</v>
      </c>
      <c r="K399" s="252" t="s">
        <v>238</v>
      </c>
      <c r="L399" s="252" t="s">
        <v>238</v>
      </c>
    </row>
    <row r="400" spans="1:12" x14ac:dyDescent="0.3">
      <c r="A400" s="252">
        <v>213770</v>
      </c>
      <c r="B400" s="252" t="s">
        <v>3404</v>
      </c>
      <c r="C400" s="252" t="s">
        <v>239</v>
      </c>
      <c r="D400" s="252" t="s">
        <v>240</v>
      </c>
      <c r="E400" s="252" t="s">
        <v>240</v>
      </c>
      <c r="F400" s="252" t="s">
        <v>239</v>
      </c>
      <c r="G400" s="252" t="s">
        <v>240</v>
      </c>
      <c r="H400" s="252" t="s">
        <v>240</v>
      </c>
      <c r="I400" s="252" t="s">
        <v>239</v>
      </c>
      <c r="J400" s="252" t="s">
        <v>239</v>
      </c>
      <c r="K400" s="252" t="s">
        <v>240</v>
      </c>
      <c r="L400" s="252" t="s">
        <v>239</v>
      </c>
    </row>
    <row r="401" spans="1:12" x14ac:dyDescent="0.3">
      <c r="A401" s="252">
        <v>213773</v>
      </c>
      <c r="B401" s="252" t="s">
        <v>3404</v>
      </c>
      <c r="C401" s="252" t="s">
        <v>240</v>
      </c>
      <c r="D401" s="252" t="s">
        <v>239</v>
      </c>
      <c r="E401" s="252" t="s">
        <v>238</v>
      </c>
      <c r="F401" s="252" t="s">
        <v>238</v>
      </c>
      <c r="G401" s="252" t="s">
        <v>239</v>
      </c>
      <c r="H401" s="252" t="s">
        <v>239</v>
      </c>
      <c r="I401" s="252" t="s">
        <v>239</v>
      </c>
      <c r="J401" s="252" t="s">
        <v>239</v>
      </c>
      <c r="K401" s="252" t="s">
        <v>239</v>
      </c>
      <c r="L401" s="252" t="s">
        <v>239</v>
      </c>
    </row>
    <row r="402" spans="1:12" x14ac:dyDescent="0.3">
      <c r="A402" s="252">
        <v>213775</v>
      </c>
      <c r="B402" s="252" t="s">
        <v>3404</v>
      </c>
      <c r="C402" s="252" t="s">
        <v>240</v>
      </c>
      <c r="D402" s="252" t="s">
        <v>238</v>
      </c>
      <c r="E402" s="252" t="s">
        <v>238</v>
      </c>
      <c r="F402" s="252" t="s">
        <v>238</v>
      </c>
      <c r="G402" s="252" t="s">
        <v>239</v>
      </c>
      <c r="H402" s="252" t="s">
        <v>239</v>
      </c>
      <c r="I402" s="252" t="s">
        <v>239</v>
      </c>
      <c r="J402" s="252" t="s">
        <v>239</v>
      </c>
      <c r="K402" s="252" t="s">
        <v>239</v>
      </c>
      <c r="L402" s="252" t="s">
        <v>239</v>
      </c>
    </row>
    <row r="403" spans="1:12" x14ac:dyDescent="0.3">
      <c r="A403" s="252">
        <v>213786</v>
      </c>
      <c r="B403" s="252" t="s">
        <v>3404</v>
      </c>
      <c r="C403" s="252" t="s">
        <v>240</v>
      </c>
      <c r="D403" s="252" t="s">
        <v>240</v>
      </c>
      <c r="E403" s="252" t="s">
        <v>239</v>
      </c>
      <c r="F403" s="252" t="s">
        <v>239</v>
      </c>
      <c r="G403" s="252" t="s">
        <v>239</v>
      </c>
      <c r="H403" s="252" t="s">
        <v>239</v>
      </c>
      <c r="I403" s="252" t="s">
        <v>239</v>
      </c>
      <c r="J403" s="252" t="s">
        <v>239</v>
      </c>
      <c r="K403" s="252" t="s">
        <v>239</v>
      </c>
      <c r="L403" s="252" t="s">
        <v>239</v>
      </c>
    </row>
    <row r="404" spans="1:12" x14ac:dyDescent="0.3">
      <c r="A404" s="252">
        <v>213788</v>
      </c>
      <c r="B404" s="252" t="s">
        <v>3404</v>
      </c>
      <c r="C404" s="252" t="s">
        <v>238</v>
      </c>
      <c r="D404" s="252" t="s">
        <v>240</v>
      </c>
      <c r="E404" s="252" t="s">
        <v>240</v>
      </c>
      <c r="F404" s="252" t="s">
        <v>240</v>
      </c>
      <c r="G404" s="252" t="s">
        <v>239</v>
      </c>
      <c r="H404" s="252" t="s">
        <v>239</v>
      </c>
      <c r="I404" s="252" t="s">
        <v>238</v>
      </c>
      <c r="J404" s="252" t="s">
        <v>240</v>
      </c>
      <c r="K404" s="252" t="s">
        <v>238</v>
      </c>
      <c r="L404" s="252" t="s">
        <v>239</v>
      </c>
    </row>
    <row r="405" spans="1:12" x14ac:dyDescent="0.3">
      <c r="A405" s="252">
        <v>213791</v>
      </c>
      <c r="B405" s="252" t="s">
        <v>3404</v>
      </c>
      <c r="C405" s="252" t="s">
        <v>238</v>
      </c>
      <c r="D405" s="252" t="s">
        <v>239</v>
      </c>
      <c r="E405" s="252" t="s">
        <v>240</v>
      </c>
      <c r="F405" s="252" t="s">
        <v>240</v>
      </c>
      <c r="G405" s="252" t="s">
        <v>239</v>
      </c>
      <c r="H405" s="252" t="s">
        <v>240</v>
      </c>
      <c r="I405" s="252" t="s">
        <v>239</v>
      </c>
      <c r="J405" s="252" t="s">
        <v>240</v>
      </c>
      <c r="K405" s="252" t="s">
        <v>240</v>
      </c>
      <c r="L405" s="252" t="s">
        <v>240</v>
      </c>
    </row>
    <row r="406" spans="1:12" x14ac:dyDescent="0.3">
      <c r="A406" s="252">
        <v>213800</v>
      </c>
      <c r="B406" s="252" t="s">
        <v>3404</v>
      </c>
      <c r="C406" s="252" t="s">
        <v>238</v>
      </c>
      <c r="D406" s="252" t="s">
        <v>238</v>
      </c>
      <c r="E406" s="252" t="s">
        <v>240</v>
      </c>
      <c r="F406" s="252" t="s">
        <v>238</v>
      </c>
      <c r="G406" s="252" t="s">
        <v>238</v>
      </c>
      <c r="H406" s="252" t="s">
        <v>238</v>
      </c>
      <c r="I406" s="252" t="s">
        <v>238</v>
      </c>
      <c r="J406" s="252" t="s">
        <v>238</v>
      </c>
      <c r="K406" s="252" t="s">
        <v>238</v>
      </c>
      <c r="L406" s="252" t="s">
        <v>238</v>
      </c>
    </row>
    <row r="407" spans="1:12" x14ac:dyDescent="0.3">
      <c r="A407" s="252">
        <v>213805</v>
      </c>
      <c r="B407" s="252" t="s">
        <v>3404</v>
      </c>
      <c r="C407" s="252" t="s">
        <v>240</v>
      </c>
      <c r="D407" s="252" t="s">
        <v>238</v>
      </c>
      <c r="E407" s="252" t="s">
        <v>238</v>
      </c>
      <c r="F407" s="252" t="s">
        <v>240</v>
      </c>
      <c r="G407" s="252" t="s">
        <v>239</v>
      </c>
      <c r="H407" s="252" t="s">
        <v>240</v>
      </c>
      <c r="I407" s="252" t="s">
        <v>240</v>
      </c>
      <c r="J407" s="252" t="s">
        <v>239</v>
      </c>
      <c r="K407" s="252" t="s">
        <v>240</v>
      </c>
      <c r="L407" s="252" t="s">
        <v>240</v>
      </c>
    </row>
    <row r="408" spans="1:12" x14ac:dyDescent="0.3">
      <c r="A408" s="252">
        <v>213808</v>
      </c>
      <c r="B408" s="252" t="s">
        <v>3404</v>
      </c>
      <c r="C408" s="252" t="s">
        <v>240</v>
      </c>
      <c r="D408" s="252" t="s">
        <v>240</v>
      </c>
      <c r="E408" s="252" t="s">
        <v>240</v>
      </c>
      <c r="F408" s="252" t="s">
        <v>240</v>
      </c>
      <c r="G408" s="252" t="s">
        <v>239</v>
      </c>
      <c r="H408" s="252" t="s">
        <v>239</v>
      </c>
      <c r="I408" s="252" t="s">
        <v>239</v>
      </c>
      <c r="J408" s="252" t="s">
        <v>239</v>
      </c>
      <c r="K408" s="252" t="s">
        <v>239</v>
      </c>
      <c r="L408" s="252" t="s">
        <v>239</v>
      </c>
    </row>
    <row r="409" spans="1:12" x14ac:dyDescent="0.3">
      <c r="A409" s="252">
        <v>213813</v>
      </c>
      <c r="B409" s="252" t="s">
        <v>3404</v>
      </c>
      <c r="C409" s="252" t="s">
        <v>240</v>
      </c>
      <c r="D409" s="252" t="s">
        <v>238</v>
      </c>
      <c r="E409" s="252" t="s">
        <v>238</v>
      </c>
      <c r="F409" s="252" t="s">
        <v>238</v>
      </c>
      <c r="G409" s="252" t="s">
        <v>239</v>
      </c>
      <c r="H409" s="252" t="s">
        <v>240</v>
      </c>
      <c r="I409" s="252" t="s">
        <v>240</v>
      </c>
      <c r="J409" s="252" t="s">
        <v>239</v>
      </c>
      <c r="K409" s="252" t="s">
        <v>238</v>
      </c>
      <c r="L409" s="252" t="s">
        <v>240</v>
      </c>
    </row>
    <row r="410" spans="1:12" x14ac:dyDescent="0.3">
      <c r="A410" s="252">
        <v>213815</v>
      </c>
      <c r="B410" s="252" t="s">
        <v>3404</v>
      </c>
      <c r="C410" s="252" t="s">
        <v>240</v>
      </c>
      <c r="D410" s="252" t="s">
        <v>239</v>
      </c>
      <c r="E410" s="252" t="s">
        <v>240</v>
      </c>
      <c r="F410" s="252" t="s">
        <v>239</v>
      </c>
      <c r="G410" s="252" t="s">
        <v>239</v>
      </c>
      <c r="H410" s="252" t="s">
        <v>239</v>
      </c>
      <c r="I410" s="252" t="s">
        <v>240</v>
      </c>
      <c r="J410" s="252" t="s">
        <v>239</v>
      </c>
      <c r="K410" s="252" t="s">
        <v>239</v>
      </c>
      <c r="L410" s="252" t="s">
        <v>240</v>
      </c>
    </row>
    <row r="411" spans="1:12" x14ac:dyDescent="0.3">
      <c r="A411" s="252">
        <v>213818</v>
      </c>
      <c r="B411" s="252" t="s">
        <v>3404</v>
      </c>
      <c r="C411" s="252" t="s">
        <v>238</v>
      </c>
      <c r="D411" s="252" t="s">
        <v>239</v>
      </c>
      <c r="E411" s="252" t="s">
        <v>238</v>
      </c>
      <c r="F411" s="252" t="s">
        <v>238</v>
      </c>
      <c r="G411" s="252" t="s">
        <v>239</v>
      </c>
      <c r="H411" s="252" t="s">
        <v>239</v>
      </c>
      <c r="I411" s="252" t="s">
        <v>239</v>
      </c>
      <c r="J411" s="252" t="s">
        <v>238</v>
      </c>
      <c r="K411" s="252" t="s">
        <v>238</v>
      </c>
      <c r="L411" s="252" t="s">
        <v>238</v>
      </c>
    </row>
    <row r="412" spans="1:12" x14ac:dyDescent="0.3">
      <c r="A412" s="252">
        <v>213825</v>
      </c>
      <c r="B412" s="252" t="s">
        <v>3404</v>
      </c>
      <c r="C412" s="252" t="s">
        <v>239</v>
      </c>
      <c r="D412" s="252" t="s">
        <v>240</v>
      </c>
      <c r="E412" s="252" t="s">
        <v>240</v>
      </c>
      <c r="F412" s="252" t="s">
        <v>240</v>
      </c>
      <c r="G412" s="252" t="s">
        <v>239</v>
      </c>
      <c r="H412" s="252" t="s">
        <v>239</v>
      </c>
      <c r="I412" s="252" t="s">
        <v>240</v>
      </c>
      <c r="J412" s="252" t="s">
        <v>240</v>
      </c>
      <c r="K412" s="252" t="s">
        <v>240</v>
      </c>
      <c r="L412" s="252" t="s">
        <v>240</v>
      </c>
    </row>
    <row r="413" spans="1:12" x14ac:dyDescent="0.3">
      <c r="A413" s="252">
        <v>213827</v>
      </c>
      <c r="B413" s="252" t="s">
        <v>3404</v>
      </c>
      <c r="C413" s="252" t="s">
        <v>240</v>
      </c>
      <c r="D413" s="252" t="s">
        <v>240</v>
      </c>
      <c r="E413" s="252" t="s">
        <v>238</v>
      </c>
      <c r="F413" s="252" t="s">
        <v>238</v>
      </c>
      <c r="G413" s="252" t="s">
        <v>238</v>
      </c>
      <c r="H413" s="252" t="s">
        <v>239</v>
      </c>
      <c r="I413" s="252" t="s">
        <v>240</v>
      </c>
      <c r="J413" s="252" t="s">
        <v>239</v>
      </c>
      <c r="K413" s="252" t="s">
        <v>240</v>
      </c>
      <c r="L413" s="252" t="s">
        <v>240</v>
      </c>
    </row>
    <row r="414" spans="1:12" x14ac:dyDescent="0.3">
      <c r="A414" s="252">
        <v>213828</v>
      </c>
      <c r="B414" s="252" t="s">
        <v>3404</v>
      </c>
      <c r="C414" s="252" t="s">
        <v>240</v>
      </c>
      <c r="D414" s="252" t="s">
        <v>238</v>
      </c>
      <c r="E414" s="252" t="s">
        <v>238</v>
      </c>
      <c r="F414" s="252" t="s">
        <v>239</v>
      </c>
      <c r="G414" s="252" t="s">
        <v>239</v>
      </c>
      <c r="H414" s="252" t="s">
        <v>239</v>
      </c>
      <c r="I414" s="252" t="s">
        <v>239</v>
      </c>
      <c r="J414" s="252" t="s">
        <v>239</v>
      </c>
      <c r="K414" s="252" t="s">
        <v>240</v>
      </c>
      <c r="L414" s="252" t="s">
        <v>240</v>
      </c>
    </row>
    <row r="415" spans="1:12" x14ac:dyDescent="0.3">
      <c r="A415" s="252">
        <v>213831</v>
      </c>
      <c r="B415" s="252" t="s">
        <v>3404</v>
      </c>
      <c r="C415" s="252" t="s">
        <v>240</v>
      </c>
      <c r="D415" s="252" t="s">
        <v>240</v>
      </c>
      <c r="E415" s="252" t="s">
        <v>238</v>
      </c>
      <c r="F415" s="252" t="s">
        <v>238</v>
      </c>
      <c r="G415" s="252" t="s">
        <v>239</v>
      </c>
      <c r="H415" s="252" t="s">
        <v>239</v>
      </c>
      <c r="I415" s="252" t="s">
        <v>240</v>
      </c>
      <c r="J415" s="252" t="s">
        <v>238</v>
      </c>
      <c r="K415" s="252" t="s">
        <v>240</v>
      </c>
      <c r="L415" s="252" t="s">
        <v>240</v>
      </c>
    </row>
    <row r="416" spans="1:12" x14ac:dyDescent="0.3">
      <c r="A416" s="252">
        <v>213832</v>
      </c>
      <c r="B416" s="252" t="s">
        <v>3404</v>
      </c>
      <c r="C416" s="252" t="s">
        <v>239</v>
      </c>
      <c r="D416" s="252" t="s">
        <v>240</v>
      </c>
      <c r="E416" s="252" t="s">
        <v>238</v>
      </c>
      <c r="F416" s="252" t="s">
        <v>240</v>
      </c>
      <c r="G416" s="252" t="s">
        <v>239</v>
      </c>
      <c r="H416" s="252" t="s">
        <v>239</v>
      </c>
      <c r="I416" s="252" t="s">
        <v>239</v>
      </c>
      <c r="J416" s="252" t="s">
        <v>239</v>
      </c>
      <c r="K416" s="252" t="s">
        <v>239</v>
      </c>
      <c r="L416" s="252" t="s">
        <v>240</v>
      </c>
    </row>
    <row r="417" spans="1:12" x14ac:dyDescent="0.3">
      <c r="A417" s="252">
        <v>213833</v>
      </c>
      <c r="B417" s="252" t="s">
        <v>3404</v>
      </c>
      <c r="C417" s="252" t="s">
        <v>238</v>
      </c>
      <c r="D417" s="252" t="s">
        <v>238</v>
      </c>
      <c r="E417" s="252" t="s">
        <v>238</v>
      </c>
      <c r="F417" s="252" t="s">
        <v>238</v>
      </c>
      <c r="G417" s="252" t="s">
        <v>238</v>
      </c>
      <c r="H417" s="252" t="s">
        <v>238</v>
      </c>
      <c r="I417" s="252" t="s">
        <v>240</v>
      </c>
      <c r="J417" s="252" t="s">
        <v>238</v>
      </c>
      <c r="K417" s="252" t="s">
        <v>238</v>
      </c>
      <c r="L417" s="252" t="s">
        <v>240</v>
      </c>
    </row>
    <row r="418" spans="1:12" x14ac:dyDescent="0.3">
      <c r="A418" s="252">
        <v>213839</v>
      </c>
      <c r="B418" s="252" t="s">
        <v>3404</v>
      </c>
      <c r="C418" s="252" t="s">
        <v>239</v>
      </c>
      <c r="D418" s="252" t="s">
        <v>240</v>
      </c>
      <c r="E418" s="252" t="s">
        <v>238</v>
      </c>
      <c r="F418" s="252" t="s">
        <v>238</v>
      </c>
      <c r="G418" s="252" t="s">
        <v>240</v>
      </c>
      <c r="H418" s="252" t="s">
        <v>240</v>
      </c>
      <c r="I418" s="252" t="s">
        <v>238</v>
      </c>
      <c r="J418" s="252" t="s">
        <v>238</v>
      </c>
      <c r="K418" s="252" t="s">
        <v>240</v>
      </c>
      <c r="L418" s="252" t="s">
        <v>240</v>
      </c>
    </row>
    <row r="419" spans="1:12" x14ac:dyDescent="0.3">
      <c r="A419" s="252">
        <v>213843</v>
      </c>
      <c r="B419" s="252" t="s">
        <v>3404</v>
      </c>
      <c r="C419" s="252" t="s">
        <v>238</v>
      </c>
      <c r="D419" s="252" t="s">
        <v>240</v>
      </c>
      <c r="E419" s="252" t="s">
        <v>240</v>
      </c>
      <c r="F419" s="252" t="s">
        <v>239</v>
      </c>
      <c r="G419" s="252" t="s">
        <v>239</v>
      </c>
      <c r="H419" s="252" t="s">
        <v>239</v>
      </c>
      <c r="I419" s="252" t="s">
        <v>240</v>
      </c>
      <c r="J419" s="252" t="s">
        <v>240</v>
      </c>
      <c r="K419" s="252" t="s">
        <v>240</v>
      </c>
      <c r="L419" s="252" t="s">
        <v>240</v>
      </c>
    </row>
    <row r="420" spans="1:12" x14ac:dyDescent="0.3">
      <c r="A420" s="252">
        <v>213846</v>
      </c>
      <c r="B420" s="252" t="s">
        <v>3404</v>
      </c>
      <c r="C420" s="252" t="s">
        <v>240</v>
      </c>
      <c r="D420" s="252" t="s">
        <v>240</v>
      </c>
      <c r="E420" s="252" t="s">
        <v>240</v>
      </c>
      <c r="F420" s="252" t="s">
        <v>240</v>
      </c>
      <c r="G420" s="252" t="s">
        <v>240</v>
      </c>
      <c r="H420" s="252" t="s">
        <v>239</v>
      </c>
      <c r="I420" s="252" t="s">
        <v>239</v>
      </c>
      <c r="J420" s="252" t="s">
        <v>240</v>
      </c>
      <c r="K420" s="252" t="s">
        <v>240</v>
      </c>
      <c r="L420" s="252" t="s">
        <v>240</v>
      </c>
    </row>
    <row r="421" spans="1:12" x14ac:dyDescent="0.3">
      <c r="A421" s="252">
        <v>213850</v>
      </c>
      <c r="B421" s="252" t="s">
        <v>3404</v>
      </c>
      <c r="C421" s="252" t="s">
        <v>239</v>
      </c>
      <c r="D421" s="252" t="s">
        <v>238</v>
      </c>
      <c r="E421" s="252" t="s">
        <v>238</v>
      </c>
      <c r="F421" s="252" t="s">
        <v>240</v>
      </c>
      <c r="G421" s="252" t="s">
        <v>240</v>
      </c>
      <c r="H421" s="252" t="s">
        <v>239</v>
      </c>
      <c r="I421" s="252" t="s">
        <v>239</v>
      </c>
      <c r="J421" s="252" t="s">
        <v>239</v>
      </c>
      <c r="K421" s="252" t="s">
        <v>240</v>
      </c>
      <c r="L421" s="252" t="s">
        <v>239</v>
      </c>
    </row>
    <row r="422" spans="1:12" x14ac:dyDescent="0.3">
      <c r="A422" s="252">
        <v>213864</v>
      </c>
      <c r="B422" s="252" t="s">
        <v>3404</v>
      </c>
      <c r="C422" s="252" t="s">
        <v>238</v>
      </c>
      <c r="D422" s="252" t="s">
        <v>238</v>
      </c>
      <c r="E422" s="252" t="s">
        <v>240</v>
      </c>
      <c r="F422" s="252" t="s">
        <v>240</v>
      </c>
      <c r="G422" s="252" t="s">
        <v>239</v>
      </c>
      <c r="H422" s="252" t="s">
        <v>239</v>
      </c>
      <c r="I422" s="252" t="s">
        <v>239</v>
      </c>
      <c r="J422" s="252" t="s">
        <v>239</v>
      </c>
      <c r="K422" s="252" t="s">
        <v>239</v>
      </c>
      <c r="L422" s="252" t="s">
        <v>239</v>
      </c>
    </row>
    <row r="423" spans="1:12" x14ac:dyDescent="0.3">
      <c r="A423" s="252">
        <v>213867</v>
      </c>
      <c r="B423" s="252" t="s">
        <v>3404</v>
      </c>
      <c r="C423" s="252" t="s">
        <v>238</v>
      </c>
      <c r="D423" s="252" t="s">
        <v>238</v>
      </c>
      <c r="E423" s="252" t="s">
        <v>238</v>
      </c>
      <c r="F423" s="252" t="s">
        <v>238</v>
      </c>
      <c r="G423" s="252" t="s">
        <v>238</v>
      </c>
      <c r="H423" s="252" t="s">
        <v>239</v>
      </c>
      <c r="I423" s="252" t="s">
        <v>240</v>
      </c>
      <c r="J423" s="252" t="s">
        <v>240</v>
      </c>
      <c r="K423" s="252" t="s">
        <v>239</v>
      </c>
      <c r="L423" s="252" t="s">
        <v>239</v>
      </c>
    </row>
    <row r="424" spans="1:12" x14ac:dyDescent="0.3">
      <c r="A424" s="252">
        <v>213870</v>
      </c>
      <c r="B424" s="252" t="s">
        <v>3404</v>
      </c>
      <c r="C424" s="252" t="s">
        <v>240</v>
      </c>
      <c r="D424" s="252" t="s">
        <v>238</v>
      </c>
      <c r="E424" s="252" t="s">
        <v>240</v>
      </c>
      <c r="F424" s="252" t="s">
        <v>240</v>
      </c>
      <c r="G424" s="252" t="s">
        <v>239</v>
      </c>
      <c r="H424" s="252" t="s">
        <v>239</v>
      </c>
      <c r="I424" s="252" t="s">
        <v>239</v>
      </c>
      <c r="J424" s="252" t="s">
        <v>239</v>
      </c>
      <c r="K424" s="252" t="s">
        <v>239</v>
      </c>
      <c r="L424" s="252" t="s">
        <v>239</v>
      </c>
    </row>
    <row r="425" spans="1:12" x14ac:dyDescent="0.3">
      <c r="A425" s="252">
        <v>213871</v>
      </c>
      <c r="B425" s="252" t="s">
        <v>3404</v>
      </c>
      <c r="C425" s="252" t="s">
        <v>238</v>
      </c>
      <c r="D425" s="252" t="s">
        <v>240</v>
      </c>
      <c r="E425" s="252" t="s">
        <v>238</v>
      </c>
      <c r="F425" s="252" t="s">
        <v>240</v>
      </c>
      <c r="G425" s="252" t="s">
        <v>240</v>
      </c>
      <c r="H425" s="252" t="s">
        <v>239</v>
      </c>
      <c r="I425" s="252" t="s">
        <v>240</v>
      </c>
      <c r="J425" s="252" t="s">
        <v>240</v>
      </c>
      <c r="K425" s="252" t="s">
        <v>240</v>
      </c>
      <c r="L425" s="252" t="s">
        <v>240</v>
      </c>
    </row>
    <row r="426" spans="1:12" x14ac:dyDescent="0.3">
      <c r="A426" s="252">
        <v>213872</v>
      </c>
      <c r="B426" s="252" t="s">
        <v>3404</v>
      </c>
      <c r="C426" s="252" t="s">
        <v>239</v>
      </c>
      <c r="D426" s="252" t="s">
        <v>240</v>
      </c>
      <c r="E426" s="252" t="s">
        <v>240</v>
      </c>
      <c r="F426" s="252" t="s">
        <v>240</v>
      </c>
      <c r="G426" s="252" t="s">
        <v>240</v>
      </c>
      <c r="H426" s="252" t="s">
        <v>240</v>
      </c>
      <c r="I426" s="252" t="s">
        <v>240</v>
      </c>
      <c r="J426" s="252" t="s">
        <v>239</v>
      </c>
      <c r="K426" s="252" t="s">
        <v>240</v>
      </c>
      <c r="L426" s="252" t="s">
        <v>239</v>
      </c>
    </row>
    <row r="427" spans="1:12" x14ac:dyDescent="0.3">
      <c r="A427" s="252">
        <v>213874</v>
      </c>
      <c r="B427" s="252" t="s">
        <v>3404</v>
      </c>
      <c r="C427" s="252" t="s">
        <v>238</v>
      </c>
      <c r="D427" s="252" t="s">
        <v>238</v>
      </c>
      <c r="E427" s="252" t="s">
        <v>238</v>
      </c>
      <c r="F427" s="252" t="s">
        <v>238</v>
      </c>
      <c r="G427" s="252" t="s">
        <v>240</v>
      </c>
      <c r="H427" s="252" t="s">
        <v>239</v>
      </c>
      <c r="I427" s="252" t="s">
        <v>238</v>
      </c>
      <c r="J427" s="252" t="s">
        <v>238</v>
      </c>
      <c r="K427" s="252" t="s">
        <v>238</v>
      </c>
      <c r="L427" s="252" t="s">
        <v>240</v>
      </c>
    </row>
    <row r="428" spans="1:12" x14ac:dyDescent="0.3">
      <c r="A428" s="252">
        <v>213875</v>
      </c>
      <c r="B428" s="252" t="s">
        <v>3404</v>
      </c>
      <c r="C428" s="252" t="s">
        <v>239</v>
      </c>
      <c r="D428" s="252" t="s">
        <v>238</v>
      </c>
      <c r="E428" s="252" t="s">
        <v>240</v>
      </c>
      <c r="F428" s="252" t="s">
        <v>239</v>
      </c>
      <c r="G428" s="252" t="s">
        <v>239</v>
      </c>
      <c r="H428" s="252" t="s">
        <v>239</v>
      </c>
      <c r="I428" s="252" t="s">
        <v>240</v>
      </c>
      <c r="J428" s="252" t="s">
        <v>239</v>
      </c>
      <c r="K428" s="252" t="s">
        <v>239</v>
      </c>
      <c r="L428" s="252" t="s">
        <v>240</v>
      </c>
    </row>
    <row r="429" spans="1:12" x14ac:dyDescent="0.3">
      <c r="A429" s="252">
        <v>213880</v>
      </c>
      <c r="B429" s="252" t="s">
        <v>3404</v>
      </c>
      <c r="C429" s="252" t="s">
        <v>240</v>
      </c>
      <c r="D429" s="252" t="s">
        <v>240</v>
      </c>
      <c r="E429" s="252" t="s">
        <v>240</v>
      </c>
      <c r="F429" s="252" t="s">
        <v>238</v>
      </c>
      <c r="G429" s="252" t="s">
        <v>239</v>
      </c>
      <c r="H429" s="252" t="s">
        <v>239</v>
      </c>
      <c r="I429" s="252" t="s">
        <v>239</v>
      </c>
      <c r="J429" s="252" t="s">
        <v>240</v>
      </c>
      <c r="K429" s="252" t="s">
        <v>240</v>
      </c>
      <c r="L429" s="252" t="s">
        <v>240</v>
      </c>
    </row>
    <row r="430" spans="1:12" x14ac:dyDescent="0.3">
      <c r="A430" s="252">
        <v>213881</v>
      </c>
      <c r="B430" s="252" t="s">
        <v>3404</v>
      </c>
      <c r="C430" s="252" t="s">
        <v>238</v>
      </c>
      <c r="D430" s="252" t="s">
        <v>240</v>
      </c>
      <c r="E430" s="252" t="s">
        <v>238</v>
      </c>
      <c r="F430" s="252" t="s">
        <v>238</v>
      </c>
      <c r="G430" s="252" t="s">
        <v>240</v>
      </c>
      <c r="H430" s="252" t="s">
        <v>239</v>
      </c>
      <c r="I430" s="252" t="s">
        <v>238</v>
      </c>
      <c r="J430" s="252" t="s">
        <v>238</v>
      </c>
      <c r="K430" s="252" t="s">
        <v>240</v>
      </c>
      <c r="L430" s="252" t="s">
        <v>239</v>
      </c>
    </row>
    <row r="431" spans="1:12" x14ac:dyDescent="0.3">
      <c r="A431" s="252">
        <v>213882</v>
      </c>
      <c r="B431" s="252" t="s">
        <v>3404</v>
      </c>
      <c r="C431" s="252" t="s">
        <v>240</v>
      </c>
      <c r="D431" s="252" t="s">
        <v>238</v>
      </c>
      <c r="E431" s="252" t="s">
        <v>238</v>
      </c>
      <c r="F431" s="252" t="s">
        <v>238</v>
      </c>
      <c r="G431" s="252" t="s">
        <v>238</v>
      </c>
      <c r="H431" s="252" t="s">
        <v>240</v>
      </c>
      <c r="I431" s="252" t="s">
        <v>238</v>
      </c>
      <c r="J431" s="252" t="s">
        <v>240</v>
      </c>
      <c r="K431" s="252" t="s">
        <v>238</v>
      </c>
      <c r="L431" s="252" t="s">
        <v>240</v>
      </c>
    </row>
    <row r="432" spans="1:12" x14ac:dyDescent="0.3">
      <c r="A432" s="252">
        <v>213883</v>
      </c>
      <c r="B432" s="252" t="s">
        <v>3404</v>
      </c>
      <c r="C432" s="252" t="s">
        <v>240</v>
      </c>
      <c r="D432" s="252" t="s">
        <v>238</v>
      </c>
      <c r="E432" s="252" t="s">
        <v>238</v>
      </c>
      <c r="F432" s="252" t="s">
        <v>240</v>
      </c>
      <c r="G432" s="252" t="s">
        <v>239</v>
      </c>
      <c r="H432" s="252" t="s">
        <v>238</v>
      </c>
      <c r="I432" s="252" t="s">
        <v>238</v>
      </c>
      <c r="J432" s="252" t="s">
        <v>239</v>
      </c>
      <c r="K432" s="252" t="s">
        <v>238</v>
      </c>
      <c r="L432" s="252" t="s">
        <v>239</v>
      </c>
    </row>
    <row r="433" spans="1:12" x14ac:dyDescent="0.3">
      <c r="A433" s="252">
        <v>213885</v>
      </c>
      <c r="B433" s="252" t="s">
        <v>3404</v>
      </c>
      <c r="C433" s="252" t="s">
        <v>238</v>
      </c>
      <c r="D433" s="252" t="s">
        <v>238</v>
      </c>
      <c r="E433" s="252" t="s">
        <v>238</v>
      </c>
      <c r="F433" s="252" t="s">
        <v>238</v>
      </c>
      <c r="G433" s="252" t="s">
        <v>238</v>
      </c>
      <c r="H433" s="252" t="s">
        <v>239</v>
      </c>
      <c r="I433" s="252" t="s">
        <v>239</v>
      </c>
      <c r="J433" s="252" t="s">
        <v>239</v>
      </c>
      <c r="K433" s="252" t="s">
        <v>239</v>
      </c>
      <c r="L433" s="252" t="s">
        <v>239</v>
      </c>
    </row>
    <row r="434" spans="1:12" x14ac:dyDescent="0.3">
      <c r="A434" s="252">
        <v>213886</v>
      </c>
      <c r="B434" s="252" t="s">
        <v>3404</v>
      </c>
      <c r="C434" s="252" t="s">
        <v>239</v>
      </c>
      <c r="D434" s="252" t="s">
        <v>238</v>
      </c>
      <c r="E434" s="252" t="s">
        <v>238</v>
      </c>
      <c r="F434" s="252" t="s">
        <v>239</v>
      </c>
      <c r="G434" s="252" t="s">
        <v>240</v>
      </c>
      <c r="H434" s="252" t="s">
        <v>239</v>
      </c>
      <c r="I434" s="252" t="s">
        <v>240</v>
      </c>
      <c r="J434" s="252" t="s">
        <v>240</v>
      </c>
      <c r="K434" s="252" t="s">
        <v>240</v>
      </c>
      <c r="L434" s="252" t="s">
        <v>239</v>
      </c>
    </row>
    <row r="435" spans="1:12" x14ac:dyDescent="0.3">
      <c r="A435" s="252">
        <v>213887</v>
      </c>
      <c r="B435" s="252" t="s">
        <v>3404</v>
      </c>
      <c r="C435" s="252" t="s">
        <v>238</v>
      </c>
      <c r="D435" s="252" t="s">
        <v>238</v>
      </c>
      <c r="E435" s="252" t="s">
        <v>238</v>
      </c>
      <c r="F435" s="252" t="s">
        <v>238</v>
      </c>
      <c r="G435" s="252" t="s">
        <v>238</v>
      </c>
      <c r="H435" s="252" t="s">
        <v>240</v>
      </c>
      <c r="I435" s="252" t="s">
        <v>240</v>
      </c>
      <c r="J435" s="252" t="s">
        <v>239</v>
      </c>
      <c r="K435" s="252" t="s">
        <v>240</v>
      </c>
      <c r="L435" s="252" t="s">
        <v>240</v>
      </c>
    </row>
    <row r="436" spans="1:12" x14ac:dyDescent="0.3">
      <c r="A436" s="252">
        <v>213890</v>
      </c>
      <c r="B436" s="252" t="s">
        <v>3404</v>
      </c>
      <c r="C436" s="252" t="s">
        <v>238</v>
      </c>
      <c r="D436" s="252" t="s">
        <v>240</v>
      </c>
      <c r="E436" s="252" t="s">
        <v>240</v>
      </c>
      <c r="F436" s="252" t="s">
        <v>238</v>
      </c>
      <c r="G436" s="252" t="s">
        <v>240</v>
      </c>
      <c r="H436" s="252" t="s">
        <v>239</v>
      </c>
      <c r="I436" s="252" t="s">
        <v>238</v>
      </c>
      <c r="J436" s="252" t="s">
        <v>239</v>
      </c>
      <c r="K436" s="252" t="s">
        <v>238</v>
      </c>
      <c r="L436" s="252" t="s">
        <v>240</v>
      </c>
    </row>
    <row r="437" spans="1:12" x14ac:dyDescent="0.3">
      <c r="A437" s="252">
        <v>213891</v>
      </c>
      <c r="B437" s="252" t="s">
        <v>3404</v>
      </c>
      <c r="C437" s="252" t="s">
        <v>238</v>
      </c>
      <c r="D437" s="252" t="s">
        <v>240</v>
      </c>
      <c r="E437" s="252" t="s">
        <v>238</v>
      </c>
      <c r="F437" s="252" t="s">
        <v>238</v>
      </c>
      <c r="G437" s="252" t="s">
        <v>239</v>
      </c>
      <c r="H437" s="252" t="s">
        <v>239</v>
      </c>
      <c r="I437" s="252" t="s">
        <v>239</v>
      </c>
      <c r="J437" s="252" t="s">
        <v>240</v>
      </c>
      <c r="K437" s="252" t="s">
        <v>240</v>
      </c>
      <c r="L437" s="252" t="s">
        <v>240</v>
      </c>
    </row>
    <row r="438" spans="1:12" x14ac:dyDescent="0.3">
      <c r="A438" s="252">
        <v>213892</v>
      </c>
      <c r="B438" s="252" t="s">
        <v>3404</v>
      </c>
      <c r="C438" s="252" t="s">
        <v>239</v>
      </c>
      <c r="D438" s="252" t="s">
        <v>238</v>
      </c>
      <c r="E438" s="252" t="s">
        <v>238</v>
      </c>
      <c r="F438" s="252" t="s">
        <v>240</v>
      </c>
      <c r="G438" s="252" t="s">
        <v>239</v>
      </c>
      <c r="H438" s="252" t="s">
        <v>240</v>
      </c>
      <c r="I438" s="252" t="s">
        <v>240</v>
      </c>
      <c r="J438" s="252" t="s">
        <v>240</v>
      </c>
      <c r="K438" s="252" t="s">
        <v>240</v>
      </c>
      <c r="L438" s="252" t="s">
        <v>240</v>
      </c>
    </row>
    <row r="439" spans="1:12" x14ac:dyDescent="0.3">
      <c r="A439" s="252">
        <v>213893</v>
      </c>
      <c r="B439" s="252" t="s">
        <v>3404</v>
      </c>
      <c r="C439" s="252" t="s">
        <v>239</v>
      </c>
      <c r="D439" s="252" t="s">
        <v>238</v>
      </c>
      <c r="E439" s="252" t="s">
        <v>238</v>
      </c>
      <c r="F439" s="252" t="s">
        <v>238</v>
      </c>
      <c r="G439" s="252" t="s">
        <v>239</v>
      </c>
      <c r="H439" s="252" t="s">
        <v>239</v>
      </c>
      <c r="I439" s="252" t="s">
        <v>239</v>
      </c>
      <c r="J439" s="252" t="s">
        <v>239</v>
      </c>
      <c r="K439" s="252" t="s">
        <v>239</v>
      </c>
      <c r="L439" s="252" t="s">
        <v>239</v>
      </c>
    </row>
    <row r="440" spans="1:12" x14ac:dyDescent="0.3">
      <c r="A440" s="252">
        <v>213897</v>
      </c>
      <c r="B440" s="252" t="s">
        <v>3404</v>
      </c>
      <c r="C440" s="252" t="s">
        <v>240</v>
      </c>
      <c r="D440" s="252" t="s">
        <v>238</v>
      </c>
      <c r="E440" s="252" t="s">
        <v>240</v>
      </c>
      <c r="F440" s="252" t="s">
        <v>238</v>
      </c>
      <c r="G440" s="252" t="s">
        <v>238</v>
      </c>
      <c r="H440" s="252" t="s">
        <v>240</v>
      </c>
      <c r="I440" s="252" t="s">
        <v>240</v>
      </c>
      <c r="J440" s="252" t="s">
        <v>239</v>
      </c>
      <c r="K440" s="252" t="s">
        <v>240</v>
      </c>
      <c r="L440" s="252" t="s">
        <v>239</v>
      </c>
    </row>
    <row r="441" spans="1:12" x14ac:dyDescent="0.3">
      <c r="A441" s="252">
        <v>213904</v>
      </c>
      <c r="B441" s="252" t="s">
        <v>3404</v>
      </c>
      <c r="C441" s="252" t="s">
        <v>239</v>
      </c>
      <c r="D441" s="252" t="s">
        <v>238</v>
      </c>
      <c r="E441" s="252" t="s">
        <v>238</v>
      </c>
      <c r="F441" s="252" t="s">
        <v>240</v>
      </c>
      <c r="G441" s="252" t="s">
        <v>239</v>
      </c>
      <c r="H441" s="252" t="s">
        <v>239</v>
      </c>
      <c r="I441" s="252" t="s">
        <v>239</v>
      </c>
      <c r="J441" s="252" t="s">
        <v>239</v>
      </c>
      <c r="K441" s="252" t="s">
        <v>239</v>
      </c>
      <c r="L441" s="252" t="s">
        <v>239</v>
      </c>
    </row>
    <row r="442" spans="1:12" x14ac:dyDescent="0.3">
      <c r="A442" s="252">
        <v>213905</v>
      </c>
      <c r="B442" s="252" t="s">
        <v>3404</v>
      </c>
      <c r="C442" s="252" t="s">
        <v>240</v>
      </c>
      <c r="D442" s="252" t="s">
        <v>240</v>
      </c>
      <c r="E442" s="252" t="s">
        <v>239</v>
      </c>
      <c r="F442" s="252" t="s">
        <v>240</v>
      </c>
      <c r="G442" s="252" t="s">
        <v>239</v>
      </c>
      <c r="H442" s="252" t="s">
        <v>239</v>
      </c>
      <c r="I442" s="252" t="s">
        <v>239</v>
      </c>
      <c r="J442" s="252" t="s">
        <v>240</v>
      </c>
      <c r="K442" s="252" t="s">
        <v>240</v>
      </c>
      <c r="L442" s="252" t="s">
        <v>240</v>
      </c>
    </row>
    <row r="443" spans="1:12" x14ac:dyDescent="0.3">
      <c r="A443" s="252">
        <v>213906</v>
      </c>
      <c r="B443" s="252" t="s">
        <v>3404</v>
      </c>
      <c r="C443" s="252" t="s">
        <v>240</v>
      </c>
      <c r="D443" s="252" t="s">
        <v>239</v>
      </c>
      <c r="E443" s="252" t="s">
        <v>239</v>
      </c>
      <c r="F443" s="252" t="s">
        <v>240</v>
      </c>
      <c r="G443" s="252" t="s">
        <v>239</v>
      </c>
      <c r="H443" s="252" t="s">
        <v>239</v>
      </c>
      <c r="I443" s="252" t="s">
        <v>240</v>
      </c>
      <c r="J443" s="252" t="s">
        <v>240</v>
      </c>
      <c r="K443" s="252" t="s">
        <v>239</v>
      </c>
      <c r="L443" s="252" t="s">
        <v>239</v>
      </c>
    </row>
    <row r="444" spans="1:12" x14ac:dyDescent="0.3">
      <c r="A444" s="252">
        <v>213916</v>
      </c>
      <c r="B444" s="252" t="s">
        <v>3404</v>
      </c>
      <c r="C444" s="252" t="s">
        <v>239</v>
      </c>
      <c r="D444" s="252" t="s">
        <v>238</v>
      </c>
      <c r="E444" s="252" t="s">
        <v>238</v>
      </c>
      <c r="F444" s="252" t="s">
        <v>239</v>
      </c>
      <c r="G444" s="252" t="s">
        <v>239</v>
      </c>
      <c r="H444" s="252" t="s">
        <v>239</v>
      </c>
      <c r="I444" s="252" t="s">
        <v>239</v>
      </c>
      <c r="J444" s="252" t="s">
        <v>239</v>
      </c>
      <c r="K444" s="252" t="s">
        <v>239</v>
      </c>
      <c r="L444" s="252" t="s">
        <v>239</v>
      </c>
    </row>
    <row r="445" spans="1:12" x14ac:dyDescent="0.3">
      <c r="A445" s="252">
        <v>213923</v>
      </c>
      <c r="B445" s="252" t="s">
        <v>3404</v>
      </c>
      <c r="C445" s="252" t="s">
        <v>239</v>
      </c>
      <c r="D445" s="252" t="s">
        <v>238</v>
      </c>
      <c r="E445" s="252" t="s">
        <v>238</v>
      </c>
      <c r="F445" s="252" t="s">
        <v>240</v>
      </c>
      <c r="G445" s="252" t="s">
        <v>240</v>
      </c>
      <c r="H445" s="252" t="s">
        <v>239</v>
      </c>
      <c r="I445" s="252" t="s">
        <v>239</v>
      </c>
      <c r="J445" s="252" t="s">
        <v>239</v>
      </c>
      <c r="K445" s="252" t="s">
        <v>240</v>
      </c>
      <c r="L445" s="252" t="s">
        <v>240</v>
      </c>
    </row>
    <row r="446" spans="1:12" x14ac:dyDescent="0.3">
      <c r="A446" s="252">
        <v>213924</v>
      </c>
      <c r="B446" s="252" t="s">
        <v>3404</v>
      </c>
      <c r="C446" s="252" t="s">
        <v>240</v>
      </c>
      <c r="D446" s="252" t="s">
        <v>240</v>
      </c>
      <c r="E446" s="252" t="s">
        <v>240</v>
      </c>
      <c r="F446" s="252" t="s">
        <v>240</v>
      </c>
      <c r="G446" s="252" t="s">
        <v>239</v>
      </c>
      <c r="H446" s="252" t="s">
        <v>240</v>
      </c>
      <c r="I446" s="252" t="s">
        <v>240</v>
      </c>
      <c r="J446" s="252" t="s">
        <v>239</v>
      </c>
      <c r="K446" s="252" t="s">
        <v>240</v>
      </c>
      <c r="L446" s="252" t="s">
        <v>239</v>
      </c>
    </row>
    <row r="447" spans="1:12" x14ac:dyDescent="0.3">
      <c r="A447" s="252">
        <v>213932</v>
      </c>
      <c r="B447" s="252" t="s">
        <v>3404</v>
      </c>
      <c r="C447" s="252" t="s">
        <v>238</v>
      </c>
      <c r="D447" s="252" t="s">
        <v>240</v>
      </c>
      <c r="E447" s="252" t="s">
        <v>240</v>
      </c>
      <c r="F447" s="252" t="s">
        <v>238</v>
      </c>
      <c r="G447" s="252" t="s">
        <v>238</v>
      </c>
      <c r="H447" s="252" t="s">
        <v>239</v>
      </c>
      <c r="I447" s="252" t="s">
        <v>239</v>
      </c>
      <c r="J447" s="252" t="s">
        <v>240</v>
      </c>
      <c r="K447" s="252" t="s">
        <v>239</v>
      </c>
      <c r="L447" s="252" t="s">
        <v>240</v>
      </c>
    </row>
    <row r="448" spans="1:12" x14ac:dyDescent="0.3">
      <c r="A448" s="252">
        <v>213933</v>
      </c>
      <c r="B448" s="252" t="s">
        <v>3404</v>
      </c>
      <c r="C448" s="252" t="s">
        <v>240</v>
      </c>
      <c r="D448" s="252" t="s">
        <v>238</v>
      </c>
      <c r="E448" s="252" t="s">
        <v>238</v>
      </c>
      <c r="F448" s="252" t="s">
        <v>240</v>
      </c>
      <c r="G448" s="252" t="s">
        <v>239</v>
      </c>
      <c r="H448" s="252" t="s">
        <v>239</v>
      </c>
      <c r="I448" s="252" t="s">
        <v>239</v>
      </c>
      <c r="J448" s="252" t="s">
        <v>240</v>
      </c>
      <c r="K448" s="252" t="s">
        <v>240</v>
      </c>
      <c r="L448" s="252" t="s">
        <v>240</v>
      </c>
    </row>
    <row r="449" spans="1:12" x14ac:dyDescent="0.3">
      <c r="A449" s="252">
        <v>213939</v>
      </c>
      <c r="B449" s="252" t="s">
        <v>3404</v>
      </c>
      <c r="C449" s="252" t="s">
        <v>239</v>
      </c>
      <c r="D449" s="252" t="s">
        <v>238</v>
      </c>
      <c r="E449" s="252" t="s">
        <v>240</v>
      </c>
      <c r="F449" s="252" t="s">
        <v>240</v>
      </c>
      <c r="G449" s="252" t="s">
        <v>239</v>
      </c>
      <c r="H449" s="252" t="s">
        <v>239</v>
      </c>
      <c r="I449" s="252" t="s">
        <v>239</v>
      </c>
      <c r="J449" s="252" t="s">
        <v>239</v>
      </c>
      <c r="K449" s="252" t="s">
        <v>239</v>
      </c>
      <c r="L449" s="252" t="s">
        <v>239</v>
      </c>
    </row>
    <row r="450" spans="1:12" x14ac:dyDescent="0.3">
      <c r="A450" s="252">
        <v>213943</v>
      </c>
      <c r="B450" s="252" t="s">
        <v>3404</v>
      </c>
      <c r="C450" s="252" t="s">
        <v>240</v>
      </c>
      <c r="D450" s="252" t="s">
        <v>238</v>
      </c>
      <c r="E450" s="252" t="s">
        <v>238</v>
      </c>
      <c r="F450" s="252" t="s">
        <v>238</v>
      </c>
      <c r="G450" s="252" t="s">
        <v>240</v>
      </c>
      <c r="H450" s="252" t="s">
        <v>239</v>
      </c>
      <c r="I450" s="252" t="s">
        <v>239</v>
      </c>
      <c r="J450" s="252" t="s">
        <v>239</v>
      </c>
      <c r="K450" s="252" t="s">
        <v>239</v>
      </c>
      <c r="L450" s="252" t="s">
        <v>239</v>
      </c>
    </row>
    <row r="451" spans="1:12" x14ac:dyDescent="0.3">
      <c r="A451" s="252">
        <v>213947</v>
      </c>
      <c r="B451" s="252" t="s">
        <v>3404</v>
      </c>
      <c r="C451" s="252" t="s">
        <v>238</v>
      </c>
      <c r="D451" s="252" t="s">
        <v>240</v>
      </c>
      <c r="E451" s="252" t="s">
        <v>238</v>
      </c>
      <c r="F451" s="252" t="s">
        <v>238</v>
      </c>
      <c r="G451" s="252" t="s">
        <v>239</v>
      </c>
      <c r="H451" s="252" t="s">
        <v>239</v>
      </c>
      <c r="I451" s="252" t="s">
        <v>239</v>
      </c>
      <c r="J451" s="252" t="s">
        <v>239</v>
      </c>
      <c r="K451" s="252" t="s">
        <v>239</v>
      </c>
      <c r="L451" s="252" t="s">
        <v>239</v>
      </c>
    </row>
    <row r="452" spans="1:12" x14ac:dyDescent="0.3">
      <c r="A452" s="252">
        <v>213949</v>
      </c>
      <c r="B452" s="252" t="s">
        <v>3404</v>
      </c>
      <c r="C452" s="252" t="s">
        <v>238</v>
      </c>
      <c r="D452" s="252" t="s">
        <v>238</v>
      </c>
      <c r="E452" s="252" t="s">
        <v>240</v>
      </c>
      <c r="F452" s="252" t="s">
        <v>239</v>
      </c>
      <c r="G452" s="252" t="s">
        <v>238</v>
      </c>
      <c r="H452" s="252" t="s">
        <v>240</v>
      </c>
      <c r="I452" s="252" t="s">
        <v>239</v>
      </c>
      <c r="J452" s="252" t="s">
        <v>239</v>
      </c>
      <c r="K452" s="252" t="s">
        <v>240</v>
      </c>
      <c r="L452" s="252" t="s">
        <v>239</v>
      </c>
    </row>
    <row r="453" spans="1:12" x14ac:dyDescent="0.3">
      <c r="A453" s="252">
        <v>213959</v>
      </c>
      <c r="B453" s="252" t="s">
        <v>3404</v>
      </c>
      <c r="C453" s="252" t="s">
        <v>238</v>
      </c>
      <c r="D453" s="252" t="s">
        <v>238</v>
      </c>
      <c r="E453" s="252" t="s">
        <v>238</v>
      </c>
      <c r="F453" s="252" t="s">
        <v>238</v>
      </c>
      <c r="G453" s="252" t="s">
        <v>238</v>
      </c>
      <c r="H453" s="252" t="s">
        <v>240</v>
      </c>
      <c r="I453" s="252" t="s">
        <v>238</v>
      </c>
      <c r="J453" s="252" t="s">
        <v>238</v>
      </c>
      <c r="K453" s="252" t="s">
        <v>238</v>
      </c>
      <c r="L453" s="252" t="s">
        <v>240</v>
      </c>
    </row>
    <row r="454" spans="1:12" x14ac:dyDescent="0.3">
      <c r="A454" s="252">
        <v>213961</v>
      </c>
      <c r="B454" s="252" t="s">
        <v>3404</v>
      </c>
      <c r="C454" s="252" t="s">
        <v>238</v>
      </c>
      <c r="D454" s="252" t="s">
        <v>238</v>
      </c>
      <c r="E454" s="252" t="s">
        <v>238</v>
      </c>
      <c r="F454" s="252" t="s">
        <v>238</v>
      </c>
      <c r="G454" s="252" t="s">
        <v>239</v>
      </c>
      <c r="H454" s="252" t="s">
        <v>240</v>
      </c>
      <c r="I454" s="252" t="s">
        <v>239</v>
      </c>
      <c r="J454" s="252" t="s">
        <v>239</v>
      </c>
      <c r="K454" s="252" t="s">
        <v>239</v>
      </c>
      <c r="L454" s="252" t="s">
        <v>239</v>
      </c>
    </row>
    <row r="455" spans="1:12" x14ac:dyDescent="0.3">
      <c r="A455" s="252">
        <v>213962</v>
      </c>
      <c r="B455" s="252" t="s">
        <v>3404</v>
      </c>
      <c r="C455" s="252" t="s">
        <v>238</v>
      </c>
      <c r="D455" s="252" t="s">
        <v>238</v>
      </c>
      <c r="E455" s="252" t="s">
        <v>238</v>
      </c>
      <c r="F455" s="252" t="s">
        <v>238</v>
      </c>
      <c r="G455" s="252" t="s">
        <v>239</v>
      </c>
      <c r="H455" s="252" t="s">
        <v>239</v>
      </c>
      <c r="I455" s="252" t="s">
        <v>238</v>
      </c>
      <c r="J455" s="252" t="s">
        <v>238</v>
      </c>
      <c r="K455" s="252" t="s">
        <v>238</v>
      </c>
      <c r="L455" s="252" t="s">
        <v>240</v>
      </c>
    </row>
    <row r="456" spans="1:12" x14ac:dyDescent="0.3">
      <c r="A456" s="252">
        <v>213965</v>
      </c>
      <c r="B456" s="252" t="s">
        <v>3404</v>
      </c>
      <c r="C456" s="252" t="s">
        <v>240</v>
      </c>
      <c r="D456" s="252" t="s">
        <v>238</v>
      </c>
      <c r="E456" s="252" t="s">
        <v>240</v>
      </c>
      <c r="F456" s="252" t="s">
        <v>238</v>
      </c>
      <c r="G456" s="252" t="s">
        <v>240</v>
      </c>
      <c r="H456" s="252" t="s">
        <v>239</v>
      </c>
      <c r="I456" s="252" t="s">
        <v>238</v>
      </c>
      <c r="J456" s="252" t="s">
        <v>240</v>
      </c>
      <c r="K456" s="252" t="s">
        <v>238</v>
      </c>
      <c r="L456" s="252" t="s">
        <v>238</v>
      </c>
    </row>
    <row r="457" spans="1:12" x14ac:dyDescent="0.3">
      <c r="A457" s="252">
        <v>213968</v>
      </c>
      <c r="B457" s="252" t="s">
        <v>3404</v>
      </c>
      <c r="C457" s="252" t="s">
        <v>240</v>
      </c>
      <c r="D457" s="252" t="s">
        <v>238</v>
      </c>
      <c r="E457" s="252" t="s">
        <v>238</v>
      </c>
      <c r="F457" s="252" t="s">
        <v>238</v>
      </c>
      <c r="G457" s="252" t="s">
        <v>240</v>
      </c>
      <c r="H457" s="252" t="s">
        <v>239</v>
      </c>
      <c r="I457" s="252" t="s">
        <v>239</v>
      </c>
      <c r="J457" s="252" t="s">
        <v>239</v>
      </c>
      <c r="K457" s="252" t="s">
        <v>239</v>
      </c>
      <c r="L457" s="252" t="s">
        <v>239</v>
      </c>
    </row>
    <row r="458" spans="1:12" x14ac:dyDescent="0.3">
      <c r="A458" s="252">
        <v>213969</v>
      </c>
      <c r="B458" s="252" t="s">
        <v>3404</v>
      </c>
      <c r="C458" s="252" t="s">
        <v>239</v>
      </c>
      <c r="D458" s="252" t="s">
        <v>238</v>
      </c>
      <c r="E458" s="252" t="s">
        <v>238</v>
      </c>
      <c r="F458" s="252" t="s">
        <v>238</v>
      </c>
      <c r="G458" s="252" t="s">
        <v>239</v>
      </c>
      <c r="H458" s="252" t="s">
        <v>239</v>
      </c>
      <c r="I458" s="252" t="s">
        <v>238</v>
      </c>
      <c r="J458" s="252" t="s">
        <v>239</v>
      </c>
      <c r="K458" s="252" t="s">
        <v>238</v>
      </c>
      <c r="L458" s="252" t="s">
        <v>240</v>
      </c>
    </row>
    <row r="459" spans="1:12" x14ac:dyDescent="0.3">
      <c r="A459" s="252">
        <v>213971</v>
      </c>
      <c r="B459" s="252" t="s">
        <v>3404</v>
      </c>
      <c r="C459" s="252" t="s">
        <v>240</v>
      </c>
      <c r="D459" s="252" t="s">
        <v>238</v>
      </c>
      <c r="E459" s="252" t="s">
        <v>238</v>
      </c>
      <c r="F459" s="252" t="s">
        <v>240</v>
      </c>
      <c r="G459" s="252" t="s">
        <v>239</v>
      </c>
      <c r="H459" s="252" t="s">
        <v>240</v>
      </c>
      <c r="I459" s="252" t="s">
        <v>239</v>
      </c>
      <c r="J459" s="252" t="s">
        <v>239</v>
      </c>
      <c r="K459" s="252" t="s">
        <v>239</v>
      </c>
      <c r="L459" s="252" t="s">
        <v>240</v>
      </c>
    </row>
    <row r="460" spans="1:12" x14ac:dyDescent="0.3">
      <c r="A460" s="252">
        <v>213972</v>
      </c>
      <c r="B460" s="252" t="s">
        <v>3404</v>
      </c>
      <c r="C460" s="252" t="s">
        <v>240</v>
      </c>
      <c r="D460" s="252" t="s">
        <v>238</v>
      </c>
      <c r="E460" s="252" t="s">
        <v>238</v>
      </c>
      <c r="F460" s="252" t="s">
        <v>238</v>
      </c>
      <c r="G460" s="252" t="s">
        <v>240</v>
      </c>
      <c r="H460" s="252" t="s">
        <v>239</v>
      </c>
      <c r="I460" s="252" t="s">
        <v>240</v>
      </c>
      <c r="J460" s="252" t="s">
        <v>239</v>
      </c>
      <c r="K460" s="252" t="s">
        <v>240</v>
      </c>
      <c r="L460" s="252" t="s">
        <v>239</v>
      </c>
    </row>
    <row r="461" spans="1:12" x14ac:dyDescent="0.3">
      <c r="A461" s="252">
        <v>213980</v>
      </c>
      <c r="B461" s="252" t="s">
        <v>3404</v>
      </c>
      <c r="C461" s="252" t="s">
        <v>239</v>
      </c>
      <c r="D461" s="252" t="s">
        <v>239</v>
      </c>
      <c r="E461" s="252" t="s">
        <v>240</v>
      </c>
      <c r="F461" s="252" t="s">
        <v>240</v>
      </c>
      <c r="G461" s="252" t="s">
        <v>239</v>
      </c>
      <c r="H461" s="252" t="s">
        <v>239</v>
      </c>
      <c r="I461" s="252" t="s">
        <v>239</v>
      </c>
      <c r="J461" s="252" t="s">
        <v>239</v>
      </c>
      <c r="K461" s="252" t="s">
        <v>239</v>
      </c>
      <c r="L461" s="252" t="s">
        <v>239</v>
      </c>
    </row>
    <row r="462" spans="1:12" x14ac:dyDescent="0.3">
      <c r="A462" s="252">
        <v>213981</v>
      </c>
      <c r="B462" s="252" t="s">
        <v>3404</v>
      </c>
      <c r="C462" s="252" t="s">
        <v>240</v>
      </c>
      <c r="D462" s="252" t="s">
        <v>238</v>
      </c>
      <c r="E462" s="252" t="s">
        <v>238</v>
      </c>
      <c r="F462" s="252" t="s">
        <v>238</v>
      </c>
      <c r="G462" s="252" t="s">
        <v>240</v>
      </c>
      <c r="H462" s="252" t="s">
        <v>239</v>
      </c>
      <c r="I462" s="252" t="s">
        <v>239</v>
      </c>
      <c r="J462" s="252" t="s">
        <v>239</v>
      </c>
      <c r="K462" s="252" t="s">
        <v>239</v>
      </c>
      <c r="L462" s="252" t="s">
        <v>239</v>
      </c>
    </row>
    <row r="463" spans="1:12" x14ac:dyDescent="0.3">
      <c r="A463" s="252">
        <v>213991</v>
      </c>
      <c r="B463" s="252" t="s">
        <v>3404</v>
      </c>
      <c r="C463" s="252" t="s">
        <v>240</v>
      </c>
      <c r="D463" s="252" t="s">
        <v>240</v>
      </c>
      <c r="E463" s="252" t="s">
        <v>240</v>
      </c>
      <c r="F463" s="252" t="s">
        <v>238</v>
      </c>
      <c r="G463" s="252" t="s">
        <v>239</v>
      </c>
      <c r="H463" s="252" t="s">
        <v>240</v>
      </c>
      <c r="I463" s="252" t="s">
        <v>240</v>
      </c>
      <c r="J463" s="252" t="s">
        <v>240</v>
      </c>
      <c r="K463" s="252" t="s">
        <v>240</v>
      </c>
      <c r="L463" s="252" t="s">
        <v>240</v>
      </c>
    </row>
    <row r="464" spans="1:12" x14ac:dyDescent="0.3">
      <c r="A464" s="252">
        <v>213997</v>
      </c>
      <c r="B464" s="252" t="s">
        <v>3404</v>
      </c>
      <c r="C464" s="252" t="s">
        <v>238</v>
      </c>
      <c r="D464" s="252" t="s">
        <v>238</v>
      </c>
      <c r="E464" s="252" t="s">
        <v>238</v>
      </c>
      <c r="F464" s="252" t="s">
        <v>238</v>
      </c>
      <c r="G464" s="252" t="s">
        <v>239</v>
      </c>
      <c r="H464" s="252" t="s">
        <v>239</v>
      </c>
      <c r="I464" s="252" t="s">
        <v>239</v>
      </c>
      <c r="J464" s="252" t="s">
        <v>239</v>
      </c>
      <c r="K464" s="252" t="s">
        <v>238</v>
      </c>
      <c r="L464" s="252" t="s">
        <v>238</v>
      </c>
    </row>
    <row r="465" spans="1:12" x14ac:dyDescent="0.3">
      <c r="A465" s="252">
        <v>214002</v>
      </c>
      <c r="B465" s="252" t="s">
        <v>3404</v>
      </c>
      <c r="C465" s="252" t="s">
        <v>240</v>
      </c>
      <c r="D465" s="252" t="s">
        <v>240</v>
      </c>
      <c r="E465" s="252" t="s">
        <v>238</v>
      </c>
      <c r="F465" s="252" t="s">
        <v>238</v>
      </c>
      <c r="G465" s="252" t="s">
        <v>238</v>
      </c>
      <c r="H465" s="252" t="s">
        <v>240</v>
      </c>
      <c r="I465" s="252" t="s">
        <v>239</v>
      </c>
      <c r="J465" s="252" t="s">
        <v>240</v>
      </c>
      <c r="K465" s="252" t="s">
        <v>239</v>
      </c>
      <c r="L465" s="252" t="s">
        <v>240</v>
      </c>
    </row>
    <row r="466" spans="1:12" x14ac:dyDescent="0.3">
      <c r="A466" s="252">
        <v>214003</v>
      </c>
      <c r="B466" s="252" t="s">
        <v>3404</v>
      </c>
      <c r="C466" s="252" t="s">
        <v>240</v>
      </c>
      <c r="D466" s="252" t="s">
        <v>239</v>
      </c>
      <c r="E466" s="252" t="s">
        <v>240</v>
      </c>
      <c r="F466" s="252" t="s">
        <v>239</v>
      </c>
      <c r="G466" s="252" t="s">
        <v>239</v>
      </c>
      <c r="H466" s="252" t="s">
        <v>239</v>
      </c>
      <c r="I466" s="252" t="s">
        <v>239</v>
      </c>
      <c r="J466" s="252" t="s">
        <v>240</v>
      </c>
      <c r="K466" s="252" t="s">
        <v>240</v>
      </c>
      <c r="L466" s="252" t="s">
        <v>240</v>
      </c>
    </row>
    <row r="467" spans="1:12" x14ac:dyDescent="0.3">
      <c r="A467" s="252">
        <v>214011</v>
      </c>
      <c r="B467" s="252" t="s">
        <v>3404</v>
      </c>
      <c r="C467" s="252" t="s">
        <v>239</v>
      </c>
      <c r="D467" s="252" t="s">
        <v>240</v>
      </c>
      <c r="E467" s="252" t="s">
        <v>240</v>
      </c>
      <c r="F467" s="252" t="s">
        <v>239</v>
      </c>
      <c r="G467" s="252" t="s">
        <v>239</v>
      </c>
      <c r="H467" s="252" t="s">
        <v>239</v>
      </c>
      <c r="I467" s="252" t="s">
        <v>239</v>
      </c>
      <c r="J467" s="252" t="s">
        <v>239</v>
      </c>
      <c r="K467" s="252" t="s">
        <v>239</v>
      </c>
      <c r="L467" s="252" t="s">
        <v>239</v>
      </c>
    </row>
    <row r="468" spans="1:12" x14ac:dyDescent="0.3">
      <c r="A468" s="252">
        <v>214019</v>
      </c>
      <c r="B468" s="252" t="s">
        <v>3404</v>
      </c>
      <c r="C468" s="252" t="s">
        <v>240</v>
      </c>
      <c r="D468" s="252" t="s">
        <v>238</v>
      </c>
      <c r="E468" s="252" t="s">
        <v>240</v>
      </c>
      <c r="F468" s="252" t="s">
        <v>240</v>
      </c>
      <c r="G468" s="252" t="s">
        <v>240</v>
      </c>
      <c r="H468" s="252" t="s">
        <v>239</v>
      </c>
      <c r="I468" s="252" t="s">
        <v>238</v>
      </c>
      <c r="J468" s="252" t="s">
        <v>239</v>
      </c>
      <c r="K468" s="252" t="s">
        <v>238</v>
      </c>
      <c r="L468" s="252" t="s">
        <v>238</v>
      </c>
    </row>
    <row r="469" spans="1:12" x14ac:dyDescent="0.3">
      <c r="A469" s="252">
        <v>214021</v>
      </c>
      <c r="B469" s="252" t="s">
        <v>3404</v>
      </c>
      <c r="C469" s="252" t="s">
        <v>239</v>
      </c>
      <c r="D469" s="252" t="s">
        <v>240</v>
      </c>
      <c r="E469" s="252" t="s">
        <v>240</v>
      </c>
      <c r="F469" s="252" t="s">
        <v>240</v>
      </c>
      <c r="G469" s="252" t="s">
        <v>239</v>
      </c>
      <c r="H469" s="252" t="s">
        <v>239</v>
      </c>
      <c r="I469" s="252" t="s">
        <v>239</v>
      </c>
      <c r="J469" s="252" t="s">
        <v>239</v>
      </c>
      <c r="K469" s="252" t="s">
        <v>239</v>
      </c>
      <c r="L469" s="252" t="s">
        <v>239</v>
      </c>
    </row>
    <row r="470" spans="1:12" x14ac:dyDescent="0.3">
      <c r="A470" s="252">
        <v>214026</v>
      </c>
      <c r="B470" s="252" t="s">
        <v>3404</v>
      </c>
      <c r="C470" s="252" t="s">
        <v>238</v>
      </c>
      <c r="D470" s="252" t="s">
        <v>239</v>
      </c>
      <c r="E470" s="252" t="s">
        <v>238</v>
      </c>
      <c r="F470" s="252" t="s">
        <v>238</v>
      </c>
      <c r="G470" s="252" t="s">
        <v>240</v>
      </c>
      <c r="H470" s="252" t="s">
        <v>239</v>
      </c>
      <c r="I470" s="252" t="s">
        <v>240</v>
      </c>
      <c r="J470" s="252" t="s">
        <v>239</v>
      </c>
      <c r="K470" s="252" t="s">
        <v>240</v>
      </c>
      <c r="L470" s="252" t="s">
        <v>239</v>
      </c>
    </row>
    <row r="471" spans="1:12" x14ac:dyDescent="0.3">
      <c r="A471" s="252">
        <v>214028</v>
      </c>
      <c r="B471" s="252" t="s">
        <v>3404</v>
      </c>
      <c r="C471" s="252" t="s">
        <v>238</v>
      </c>
      <c r="D471" s="252" t="s">
        <v>240</v>
      </c>
      <c r="E471" s="252" t="s">
        <v>238</v>
      </c>
      <c r="F471" s="252" t="s">
        <v>240</v>
      </c>
      <c r="G471" s="252" t="s">
        <v>238</v>
      </c>
      <c r="H471" s="252" t="s">
        <v>240</v>
      </c>
      <c r="I471" s="252" t="s">
        <v>240</v>
      </c>
      <c r="J471" s="252" t="s">
        <v>238</v>
      </c>
      <c r="K471" s="252" t="s">
        <v>238</v>
      </c>
      <c r="L471" s="252" t="s">
        <v>240</v>
      </c>
    </row>
    <row r="472" spans="1:12" x14ac:dyDescent="0.3">
      <c r="A472" s="252">
        <v>214033</v>
      </c>
      <c r="B472" s="252" t="s">
        <v>3404</v>
      </c>
      <c r="C472" s="252" t="s">
        <v>240</v>
      </c>
      <c r="D472" s="252" t="s">
        <v>238</v>
      </c>
      <c r="E472" s="252" t="s">
        <v>238</v>
      </c>
      <c r="F472" s="252" t="s">
        <v>238</v>
      </c>
      <c r="G472" s="252" t="s">
        <v>240</v>
      </c>
      <c r="H472" s="252" t="s">
        <v>239</v>
      </c>
      <c r="I472" s="252" t="s">
        <v>239</v>
      </c>
      <c r="J472" s="252" t="s">
        <v>239</v>
      </c>
      <c r="K472" s="252" t="s">
        <v>239</v>
      </c>
      <c r="L472" s="252" t="s">
        <v>239</v>
      </c>
    </row>
    <row r="473" spans="1:12" x14ac:dyDescent="0.3">
      <c r="A473" s="252">
        <v>214036</v>
      </c>
      <c r="B473" s="252" t="s">
        <v>3404</v>
      </c>
      <c r="C473" s="252" t="s">
        <v>238</v>
      </c>
      <c r="D473" s="252" t="s">
        <v>240</v>
      </c>
      <c r="E473" s="252" t="s">
        <v>238</v>
      </c>
      <c r="F473" s="252" t="s">
        <v>240</v>
      </c>
      <c r="G473" s="252" t="s">
        <v>239</v>
      </c>
      <c r="H473" s="252" t="s">
        <v>239</v>
      </c>
      <c r="I473" s="252" t="s">
        <v>240</v>
      </c>
      <c r="J473" s="252" t="s">
        <v>240</v>
      </c>
      <c r="K473" s="252" t="s">
        <v>240</v>
      </c>
      <c r="L473" s="252" t="s">
        <v>240</v>
      </c>
    </row>
    <row r="474" spans="1:12" x14ac:dyDescent="0.3">
      <c r="A474" s="252">
        <v>214039</v>
      </c>
      <c r="B474" s="252" t="s">
        <v>3404</v>
      </c>
      <c r="C474" s="252" t="s">
        <v>240</v>
      </c>
      <c r="D474" s="252" t="s">
        <v>238</v>
      </c>
      <c r="E474" s="252" t="s">
        <v>240</v>
      </c>
      <c r="F474" s="252" t="s">
        <v>238</v>
      </c>
      <c r="G474" s="252" t="s">
        <v>240</v>
      </c>
      <c r="H474" s="252" t="s">
        <v>240</v>
      </c>
      <c r="I474" s="252" t="s">
        <v>240</v>
      </c>
      <c r="J474" s="252" t="s">
        <v>239</v>
      </c>
      <c r="K474" s="252" t="s">
        <v>240</v>
      </c>
      <c r="L474" s="252" t="s">
        <v>240</v>
      </c>
    </row>
    <row r="475" spans="1:12" x14ac:dyDescent="0.3">
      <c r="A475" s="252">
        <v>214043</v>
      </c>
      <c r="B475" s="252" t="s">
        <v>3404</v>
      </c>
      <c r="C475" s="252" t="s">
        <v>238</v>
      </c>
      <c r="D475" s="252" t="s">
        <v>238</v>
      </c>
      <c r="E475" s="252" t="s">
        <v>238</v>
      </c>
      <c r="F475" s="252" t="s">
        <v>238</v>
      </c>
      <c r="G475" s="252" t="s">
        <v>238</v>
      </c>
      <c r="H475" s="252" t="s">
        <v>239</v>
      </c>
      <c r="I475" s="252" t="s">
        <v>239</v>
      </c>
      <c r="J475" s="252" t="s">
        <v>238</v>
      </c>
      <c r="K475" s="252" t="s">
        <v>240</v>
      </c>
      <c r="L475" s="252" t="s">
        <v>240</v>
      </c>
    </row>
    <row r="476" spans="1:12" x14ac:dyDescent="0.3">
      <c r="A476" s="252">
        <v>214044</v>
      </c>
      <c r="B476" s="252" t="s">
        <v>3404</v>
      </c>
      <c r="C476" s="252" t="s">
        <v>239</v>
      </c>
      <c r="D476" s="252" t="s">
        <v>238</v>
      </c>
      <c r="E476" s="252" t="s">
        <v>238</v>
      </c>
      <c r="F476" s="252" t="s">
        <v>238</v>
      </c>
      <c r="G476" s="252" t="s">
        <v>239</v>
      </c>
      <c r="H476" s="252" t="s">
        <v>239</v>
      </c>
      <c r="I476" s="252" t="s">
        <v>239</v>
      </c>
      <c r="J476" s="252" t="s">
        <v>240</v>
      </c>
      <c r="K476" s="252" t="s">
        <v>240</v>
      </c>
      <c r="L476" s="252" t="s">
        <v>240</v>
      </c>
    </row>
    <row r="477" spans="1:12" x14ac:dyDescent="0.3">
      <c r="A477" s="252">
        <v>214046</v>
      </c>
      <c r="B477" s="252" t="s">
        <v>3404</v>
      </c>
      <c r="C477" s="252" t="s">
        <v>238</v>
      </c>
      <c r="D477" s="252" t="s">
        <v>240</v>
      </c>
      <c r="E477" s="252" t="s">
        <v>240</v>
      </c>
      <c r="F477" s="252" t="s">
        <v>240</v>
      </c>
      <c r="G477" s="252" t="s">
        <v>239</v>
      </c>
      <c r="H477" s="252" t="s">
        <v>239</v>
      </c>
      <c r="I477" s="252" t="s">
        <v>239</v>
      </c>
      <c r="J477" s="252" t="s">
        <v>239</v>
      </c>
      <c r="K477" s="252" t="s">
        <v>239</v>
      </c>
      <c r="L477" s="252" t="s">
        <v>239</v>
      </c>
    </row>
    <row r="478" spans="1:12" x14ac:dyDescent="0.3">
      <c r="A478" s="252">
        <v>214047</v>
      </c>
      <c r="B478" s="252" t="s">
        <v>3404</v>
      </c>
      <c r="C478" s="252" t="s">
        <v>240</v>
      </c>
      <c r="D478" s="252" t="s">
        <v>240</v>
      </c>
      <c r="E478" s="252" t="s">
        <v>240</v>
      </c>
      <c r="F478" s="252" t="s">
        <v>240</v>
      </c>
      <c r="G478" s="252" t="s">
        <v>240</v>
      </c>
      <c r="H478" s="252" t="s">
        <v>239</v>
      </c>
      <c r="I478" s="252" t="s">
        <v>240</v>
      </c>
      <c r="J478" s="252" t="s">
        <v>240</v>
      </c>
      <c r="K478" s="252" t="s">
        <v>238</v>
      </c>
      <c r="L478" s="252" t="s">
        <v>240</v>
      </c>
    </row>
    <row r="479" spans="1:12" x14ac:dyDescent="0.3">
      <c r="A479" s="252">
        <v>214059</v>
      </c>
      <c r="B479" s="252" t="s">
        <v>3404</v>
      </c>
      <c r="C479" s="252" t="s">
        <v>238</v>
      </c>
      <c r="D479" s="252" t="s">
        <v>238</v>
      </c>
      <c r="E479" s="252" t="s">
        <v>240</v>
      </c>
      <c r="F479" s="252" t="s">
        <v>240</v>
      </c>
      <c r="G479" s="252" t="s">
        <v>240</v>
      </c>
      <c r="H479" s="252" t="s">
        <v>240</v>
      </c>
      <c r="I479" s="252" t="s">
        <v>240</v>
      </c>
      <c r="J479" s="252" t="s">
        <v>240</v>
      </c>
      <c r="K479" s="252" t="s">
        <v>240</v>
      </c>
      <c r="L479" s="252" t="s">
        <v>240</v>
      </c>
    </row>
    <row r="480" spans="1:12" x14ac:dyDescent="0.3">
      <c r="A480" s="252">
        <v>214061</v>
      </c>
      <c r="B480" s="252" t="s">
        <v>3404</v>
      </c>
      <c r="C480" s="252" t="s">
        <v>239</v>
      </c>
      <c r="D480" s="252" t="s">
        <v>240</v>
      </c>
      <c r="E480" s="252" t="s">
        <v>240</v>
      </c>
      <c r="F480" s="252" t="s">
        <v>239</v>
      </c>
      <c r="G480" s="252" t="s">
        <v>239</v>
      </c>
      <c r="H480" s="252" t="s">
        <v>239</v>
      </c>
      <c r="I480" s="252" t="s">
        <v>239</v>
      </c>
      <c r="J480" s="252" t="s">
        <v>239</v>
      </c>
      <c r="K480" s="252" t="s">
        <v>239</v>
      </c>
      <c r="L480" s="252" t="s">
        <v>239</v>
      </c>
    </row>
    <row r="481" spans="1:12" x14ac:dyDescent="0.3">
      <c r="A481" s="252">
        <v>214076</v>
      </c>
      <c r="B481" s="252" t="s">
        <v>3404</v>
      </c>
      <c r="C481" s="252" t="s">
        <v>240</v>
      </c>
      <c r="D481" s="252" t="s">
        <v>240</v>
      </c>
      <c r="E481" s="252" t="s">
        <v>240</v>
      </c>
      <c r="F481" s="252" t="s">
        <v>240</v>
      </c>
      <c r="G481" s="252" t="s">
        <v>239</v>
      </c>
      <c r="H481" s="252" t="s">
        <v>239</v>
      </c>
      <c r="I481" s="252" t="s">
        <v>239</v>
      </c>
      <c r="J481" s="252" t="s">
        <v>239</v>
      </c>
      <c r="K481" s="252" t="s">
        <v>239</v>
      </c>
      <c r="L481" s="252" t="s">
        <v>239</v>
      </c>
    </row>
    <row r="482" spans="1:12" x14ac:dyDescent="0.3">
      <c r="A482" s="252">
        <v>214079</v>
      </c>
      <c r="B482" s="252" t="s">
        <v>3404</v>
      </c>
      <c r="C482" s="252" t="s">
        <v>239</v>
      </c>
      <c r="D482" s="252" t="s">
        <v>240</v>
      </c>
      <c r="E482" s="252" t="s">
        <v>238</v>
      </c>
      <c r="F482" s="252" t="s">
        <v>240</v>
      </c>
      <c r="G482" s="252" t="s">
        <v>240</v>
      </c>
      <c r="H482" s="252" t="s">
        <v>239</v>
      </c>
      <c r="I482" s="252" t="s">
        <v>239</v>
      </c>
      <c r="J482" s="252" t="s">
        <v>239</v>
      </c>
      <c r="K482" s="252" t="s">
        <v>240</v>
      </c>
      <c r="L482" s="252" t="s">
        <v>239</v>
      </c>
    </row>
    <row r="483" spans="1:12" x14ac:dyDescent="0.3">
      <c r="A483" s="252">
        <v>214084</v>
      </c>
      <c r="B483" s="252" t="s">
        <v>3404</v>
      </c>
      <c r="C483" s="252" t="s">
        <v>240</v>
      </c>
      <c r="D483" s="252" t="s">
        <v>238</v>
      </c>
      <c r="E483" s="252" t="s">
        <v>238</v>
      </c>
      <c r="F483" s="252" t="s">
        <v>240</v>
      </c>
      <c r="G483" s="252" t="s">
        <v>239</v>
      </c>
      <c r="H483" s="252" t="s">
        <v>239</v>
      </c>
      <c r="I483" s="252" t="s">
        <v>239</v>
      </c>
      <c r="J483" s="252" t="s">
        <v>239</v>
      </c>
      <c r="K483" s="252" t="s">
        <v>239</v>
      </c>
      <c r="L483" s="252" t="s">
        <v>239</v>
      </c>
    </row>
    <row r="484" spans="1:12" x14ac:dyDescent="0.3">
      <c r="A484" s="252">
        <v>214088</v>
      </c>
      <c r="B484" s="252" t="s">
        <v>3404</v>
      </c>
      <c r="C484" s="252" t="s">
        <v>239</v>
      </c>
      <c r="D484" s="252" t="s">
        <v>238</v>
      </c>
      <c r="E484" s="252" t="s">
        <v>238</v>
      </c>
      <c r="F484" s="252" t="s">
        <v>240</v>
      </c>
      <c r="G484" s="252" t="s">
        <v>239</v>
      </c>
      <c r="H484" s="252" t="s">
        <v>239</v>
      </c>
      <c r="I484" s="252" t="s">
        <v>239</v>
      </c>
      <c r="J484" s="252" t="s">
        <v>239</v>
      </c>
      <c r="K484" s="252" t="s">
        <v>240</v>
      </c>
      <c r="L484" s="252" t="s">
        <v>239</v>
      </c>
    </row>
    <row r="485" spans="1:12" x14ac:dyDescent="0.3">
      <c r="A485" s="252">
        <v>214096</v>
      </c>
      <c r="B485" s="252" t="s">
        <v>3404</v>
      </c>
      <c r="C485" s="252" t="s">
        <v>240</v>
      </c>
      <c r="D485" s="252" t="s">
        <v>240</v>
      </c>
      <c r="E485" s="252" t="s">
        <v>240</v>
      </c>
      <c r="F485" s="252" t="s">
        <v>240</v>
      </c>
      <c r="G485" s="252" t="s">
        <v>239</v>
      </c>
      <c r="H485" s="252" t="s">
        <v>239</v>
      </c>
      <c r="I485" s="252" t="s">
        <v>240</v>
      </c>
      <c r="J485" s="252" t="s">
        <v>239</v>
      </c>
      <c r="K485" s="252" t="s">
        <v>240</v>
      </c>
      <c r="L485" s="252" t="s">
        <v>239</v>
      </c>
    </row>
    <row r="486" spans="1:12" x14ac:dyDescent="0.3">
      <c r="A486" s="252">
        <v>214098</v>
      </c>
      <c r="B486" s="252" t="s">
        <v>3404</v>
      </c>
      <c r="C486" s="252" t="s">
        <v>240</v>
      </c>
      <c r="D486" s="252" t="s">
        <v>240</v>
      </c>
      <c r="E486" s="252" t="s">
        <v>240</v>
      </c>
      <c r="F486" s="252" t="s">
        <v>238</v>
      </c>
      <c r="G486" s="252" t="s">
        <v>238</v>
      </c>
      <c r="H486" s="252" t="s">
        <v>240</v>
      </c>
      <c r="I486" s="252" t="s">
        <v>238</v>
      </c>
      <c r="J486" s="252" t="s">
        <v>238</v>
      </c>
      <c r="K486" s="252" t="s">
        <v>240</v>
      </c>
      <c r="L486" s="252" t="s">
        <v>240</v>
      </c>
    </row>
    <row r="487" spans="1:12" x14ac:dyDescent="0.3">
      <c r="A487" s="252">
        <v>214113</v>
      </c>
      <c r="B487" s="252" t="s">
        <v>3404</v>
      </c>
      <c r="C487" s="252" t="s">
        <v>240</v>
      </c>
      <c r="D487" s="252" t="s">
        <v>240</v>
      </c>
      <c r="E487" s="252" t="s">
        <v>240</v>
      </c>
      <c r="F487" s="252" t="s">
        <v>238</v>
      </c>
      <c r="G487" s="252" t="s">
        <v>240</v>
      </c>
      <c r="H487" s="252" t="s">
        <v>240</v>
      </c>
      <c r="I487" s="252" t="s">
        <v>240</v>
      </c>
      <c r="J487" s="252" t="s">
        <v>239</v>
      </c>
      <c r="K487" s="252" t="s">
        <v>238</v>
      </c>
      <c r="L487" s="252" t="s">
        <v>239</v>
      </c>
    </row>
    <row r="488" spans="1:12" x14ac:dyDescent="0.3">
      <c r="A488" s="252">
        <v>214114</v>
      </c>
      <c r="B488" s="252" t="s">
        <v>3404</v>
      </c>
      <c r="C488" s="252" t="s">
        <v>238</v>
      </c>
      <c r="D488" s="252" t="s">
        <v>238</v>
      </c>
      <c r="E488" s="252" t="s">
        <v>238</v>
      </c>
      <c r="F488" s="252" t="s">
        <v>238</v>
      </c>
      <c r="G488" s="252" t="s">
        <v>240</v>
      </c>
      <c r="H488" s="252" t="s">
        <v>240</v>
      </c>
      <c r="I488" s="252" t="s">
        <v>240</v>
      </c>
      <c r="J488" s="252" t="s">
        <v>240</v>
      </c>
      <c r="K488" s="252" t="s">
        <v>240</v>
      </c>
      <c r="L488" s="252" t="s">
        <v>239</v>
      </c>
    </row>
    <row r="489" spans="1:12" x14ac:dyDescent="0.3">
      <c r="A489" s="252">
        <v>214120</v>
      </c>
      <c r="B489" s="252" t="s">
        <v>3404</v>
      </c>
      <c r="C489" s="252" t="s">
        <v>239</v>
      </c>
      <c r="D489" s="252" t="s">
        <v>240</v>
      </c>
      <c r="E489" s="252" t="s">
        <v>240</v>
      </c>
      <c r="F489" s="252" t="s">
        <v>238</v>
      </c>
      <c r="G489" s="252" t="s">
        <v>240</v>
      </c>
      <c r="H489" s="252" t="s">
        <v>239</v>
      </c>
      <c r="I489" s="252" t="s">
        <v>239</v>
      </c>
      <c r="J489" s="252" t="s">
        <v>239</v>
      </c>
      <c r="K489" s="252" t="s">
        <v>239</v>
      </c>
      <c r="L489" s="252" t="s">
        <v>240</v>
      </c>
    </row>
    <row r="490" spans="1:12" x14ac:dyDescent="0.3">
      <c r="A490" s="252">
        <v>214121</v>
      </c>
      <c r="B490" s="252" t="s">
        <v>3404</v>
      </c>
      <c r="C490" s="252" t="s">
        <v>238</v>
      </c>
      <c r="D490" s="252" t="s">
        <v>238</v>
      </c>
      <c r="E490" s="252" t="s">
        <v>239</v>
      </c>
      <c r="F490" s="252" t="s">
        <v>239</v>
      </c>
      <c r="G490" s="252" t="s">
        <v>238</v>
      </c>
      <c r="H490" s="252" t="s">
        <v>239</v>
      </c>
      <c r="I490" s="252" t="s">
        <v>239</v>
      </c>
      <c r="J490" s="252" t="s">
        <v>239</v>
      </c>
      <c r="K490" s="252" t="s">
        <v>239</v>
      </c>
      <c r="L490" s="252" t="s">
        <v>239</v>
      </c>
    </row>
    <row r="491" spans="1:12" x14ac:dyDescent="0.3">
      <c r="A491" s="252">
        <v>214133</v>
      </c>
      <c r="B491" s="252" t="s">
        <v>3404</v>
      </c>
      <c r="C491" s="252" t="s">
        <v>240</v>
      </c>
      <c r="D491" s="252" t="s">
        <v>240</v>
      </c>
      <c r="E491" s="252" t="s">
        <v>238</v>
      </c>
      <c r="F491" s="252" t="s">
        <v>240</v>
      </c>
      <c r="G491" s="252" t="s">
        <v>240</v>
      </c>
      <c r="H491" s="252" t="s">
        <v>240</v>
      </c>
      <c r="I491" s="252" t="s">
        <v>240</v>
      </c>
      <c r="J491" s="252" t="s">
        <v>240</v>
      </c>
      <c r="K491" s="252" t="s">
        <v>240</v>
      </c>
      <c r="L491" s="252" t="s">
        <v>240</v>
      </c>
    </row>
    <row r="492" spans="1:12" x14ac:dyDescent="0.3">
      <c r="A492" s="252">
        <v>214135</v>
      </c>
      <c r="B492" s="252" t="s">
        <v>3404</v>
      </c>
      <c r="C492" s="252" t="s">
        <v>240</v>
      </c>
      <c r="D492" s="252" t="s">
        <v>238</v>
      </c>
      <c r="E492" s="252" t="s">
        <v>238</v>
      </c>
      <c r="F492" s="252" t="s">
        <v>240</v>
      </c>
      <c r="G492" s="252" t="s">
        <v>240</v>
      </c>
      <c r="H492" s="252" t="s">
        <v>239</v>
      </c>
      <c r="I492" s="252" t="s">
        <v>239</v>
      </c>
      <c r="J492" s="252" t="s">
        <v>239</v>
      </c>
      <c r="K492" s="252" t="s">
        <v>239</v>
      </c>
      <c r="L492" s="252" t="s">
        <v>239</v>
      </c>
    </row>
    <row r="493" spans="1:12" x14ac:dyDescent="0.3">
      <c r="A493" s="252">
        <v>214143</v>
      </c>
      <c r="B493" s="252" t="s">
        <v>3404</v>
      </c>
      <c r="C493" s="252" t="s">
        <v>238</v>
      </c>
      <c r="D493" s="252" t="s">
        <v>240</v>
      </c>
      <c r="E493" s="252" t="s">
        <v>238</v>
      </c>
      <c r="F493" s="252" t="s">
        <v>238</v>
      </c>
      <c r="G493" s="252" t="s">
        <v>240</v>
      </c>
      <c r="H493" s="252" t="s">
        <v>238</v>
      </c>
      <c r="I493" s="252" t="s">
        <v>238</v>
      </c>
      <c r="J493" s="252" t="s">
        <v>238</v>
      </c>
      <c r="K493" s="252" t="s">
        <v>238</v>
      </c>
      <c r="L493" s="252" t="s">
        <v>240</v>
      </c>
    </row>
    <row r="494" spans="1:12" x14ac:dyDescent="0.3">
      <c r="A494" s="252">
        <v>214147</v>
      </c>
      <c r="B494" s="252" t="s">
        <v>3404</v>
      </c>
      <c r="C494" s="252" t="s">
        <v>240</v>
      </c>
      <c r="D494" s="252" t="s">
        <v>240</v>
      </c>
      <c r="E494" s="252" t="s">
        <v>240</v>
      </c>
      <c r="F494" s="252" t="s">
        <v>240</v>
      </c>
      <c r="G494" s="252" t="s">
        <v>239</v>
      </c>
      <c r="H494" s="252" t="s">
        <v>240</v>
      </c>
      <c r="I494" s="252" t="s">
        <v>240</v>
      </c>
      <c r="J494" s="252" t="s">
        <v>240</v>
      </c>
      <c r="K494" s="252" t="s">
        <v>240</v>
      </c>
      <c r="L494" s="252" t="s">
        <v>240</v>
      </c>
    </row>
    <row r="495" spans="1:12" x14ac:dyDescent="0.3">
      <c r="A495" s="252">
        <v>214150</v>
      </c>
      <c r="B495" s="252" t="s">
        <v>3404</v>
      </c>
      <c r="C495" s="252" t="s">
        <v>240</v>
      </c>
      <c r="D495" s="252" t="s">
        <v>240</v>
      </c>
      <c r="E495" s="252" t="s">
        <v>240</v>
      </c>
      <c r="F495" s="252" t="s">
        <v>238</v>
      </c>
      <c r="G495" s="252" t="s">
        <v>240</v>
      </c>
      <c r="H495" s="252" t="s">
        <v>239</v>
      </c>
      <c r="I495" s="252" t="s">
        <v>239</v>
      </c>
      <c r="J495" s="252" t="s">
        <v>240</v>
      </c>
      <c r="K495" s="252" t="s">
        <v>238</v>
      </c>
      <c r="L495" s="252" t="s">
        <v>239</v>
      </c>
    </row>
    <row r="496" spans="1:12" x14ac:dyDescent="0.3">
      <c r="A496" s="252">
        <v>214154</v>
      </c>
      <c r="B496" s="252" t="s">
        <v>3404</v>
      </c>
      <c r="C496" s="252" t="s">
        <v>238</v>
      </c>
      <c r="D496" s="252" t="s">
        <v>238</v>
      </c>
      <c r="E496" s="252" t="s">
        <v>238</v>
      </c>
      <c r="F496" s="252" t="s">
        <v>238</v>
      </c>
      <c r="G496" s="252" t="s">
        <v>239</v>
      </c>
      <c r="H496" s="252" t="s">
        <v>239</v>
      </c>
      <c r="I496" s="252" t="s">
        <v>239</v>
      </c>
      <c r="J496" s="252" t="s">
        <v>239</v>
      </c>
      <c r="K496" s="252" t="s">
        <v>239</v>
      </c>
      <c r="L496" s="252" t="s">
        <v>239</v>
      </c>
    </row>
    <row r="497" spans="1:12" x14ac:dyDescent="0.3">
      <c r="A497" s="252">
        <v>214158</v>
      </c>
      <c r="B497" s="252" t="s">
        <v>3404</v>
      </c>
      <c r="C497" s="252" t="s">
        <v>240</v>
      </c>
      <c r="D497" s="252" t="s">
        <v>238</v>
      </c>
      <c r="E497" s="252" t="s">
        <v>240</v>
      </c>
      <c r="F497" s="252" t="s">
        <v>238</v>
      </c>
      <c r="G497" s="252" t="s">
        <v>240</v>
      </c>
      <c r="H497" s="252" t="s">
        <v>239</v>
      </c>
      <c r="I497" s="252" t="s">
        <v>240</v>
      </c>
      <c r="J497" s="252" t="s">
        <v>239</v>
      </c>
      <c r="K497" s="252" t="s">
        <v>239</v>
      </c>
      <c r="L497" s="252" t="s">
        <v>239</v>
      </c>
    </row>
    <row r="498" spans="1:12" x14ac:dyDescent="0.3">
      <c r="A498" s="252">
        <v>214161</v>
      </c>
      <c r="B498" s="252" t="s">
        <v>3404</v>
      </c>
      <c r="C498" s="252" t="s">
        <v>238</v>
      </c>
      <c r="D498" s="252" t="s">
        <v>240</v>
      </c>
      <c r="E498" s="252" t="s">
        <v>240</v>
      </c>
      <c r="F498" s="252" t="s">
        <v>238</v>
      </c>
      <c r="G498" s="252" t="s">
        <v>238</v>
      </c>
      <c r="H498" s="252" t="s">
        <v>239</v>
      </c>
      <c r="I498" s="252" t="s">
        <v>240</v>
      </c>
      <c r="J498" s="252" t="s">
        <v>239</v>
      </c>
      <c r="K498" s="252" t="s">
        <v>240</v>
      </c>
      <c r="L498" s="252" t="s">
        <v>239</v>
      </c>
    </row>
    <row r="499" spans="1:12" x14ac:dyDescent="0.3">
      <c r="A499" s="252">
        <v>214164</v>
      </c>
      <c r="B499" s="252" t="s">
        <v>3404</v>
      </c>
      <c r="C499" s="252" t="s">
        <v>238</v>
      </c>
      <c r="D499" s="252" t="s">
        <v>238</v>
      </c>
      <c r="E499" s="252" t="s">
        <v>238</v>
      </c>
      <c r="F499" s="252" t="s">
        <v>240</v>
      </c>
      <c r="G499" s="252" t="s">
        <v>239</v>
      </c>
      <c r="H499" s="252" t="s">
        <v>239</v>
      </c>
      <c r="I499" s="252" t="s">
        <v>240</v>
      </c>
      <c r="J499" s="252" t="s">
        <v>240</v>
      </c>
      <c r="K499" s="252" t="s">
        <v>240</v>
      </c>
      <c r="L499" s="252" t="s">
        <v>240</v>
      </c>
    </row>
    <row r="500" spans="1:12" x14ac:dyDescent="0.3">
      <c r="A500" s="252">
        <v>214165</v>
      </c>
      <c r="B500" s="252" t="s">
        <v>3404</v>
      </c>
      <c r="C500" s="252" t="s">
        <v>239</v>
      </c>
      <c r="D500" s="252" t="s">
        <v>238</v>
      </c>
      <c r="E500" s="252" t="s">
        <v>238</v>
      </c>
      <c r="F500" s="252" t="s">
        <v>239</v>
      </c>
      <c r="G500" s="252" t="s">
        <v>239</v>
      </c>
      <c r="H500" s="252" t="s">
        <v>239</v>
      </c>
      <c r="I500" s="252" t="s">
        <v>239</v>
      </c>
      <c r="J500" s="252" t="s">
        <v>239</v>
      </c>
      <c r="K500" s="252" t="s">
        <v>239</v>
      </c>
      <c r="L500" s="252" t="s">
        <v>239</v>
      </c>
    </row>
    <row r="501" spans="1:12" x14ac:dyDescent="0.3">
      <c r="A501" s="252">
        <v>214167</v>
      </c>
      <c r="B501" s="252" t="s">
        <v>3404</v>
      </c>
      <c r="C501" s="252" t="s">
        <v>238</v>
      </c>
      <c r="D501" s="252" t="s">
        <v>238</v>
      </c>
      <c r="E501" s="252" t="s">
        <v>240</v>
      </c>
      <c r="F501" s="252" t="s">
        <v>239</v>
      </c>
      <c r="G501" s="252" t="s">
        <v>239</v>
      </c>
      <c r="H501" s="252" t="s">
        <v>239</v>
      </c>
      <c r="I501" s="252" t="s">
        <v>240</v>
      </c>
      <c r="J501" s="252" t="s">
        <v>239</v>
      </c>
      <c r="K501" s="252" t="s">
        <v>240</v>
      </c>
      <c r="L501" s="252" t="s">
        <v>239</v>
      </c>
    </row>
    <row r="502" spans="1:12" x14ac:dyDescent="0.3">
      <c r="A502" s="252">
        <v>214173</v>
      </c>
      <c r="B502" s="252" t="s">
        <v>3404</v>
      </c>
      <c r="C502" s="252" t="s">
        <v>240</v>
      </c>
      <c r="D502" s="252" t="s">
        <v>238</v>
      </c>
      <c r="E502" s="252" t="s">
        <v>238</v>
      </c>
      <c r="F502" s="252" t="s">
        <v>238</v>
      </c>
      <c r="G502" s="252" t="s">
        <v>240</v>
      </c>
      <c r="H502" s="252" t="s">
        <v>239</v>
      </c>
      <c r="I502" s="252" t="s">
        <v>238</v>
      </c>
      <c r="J502" s="252" t="s">
        <v>240</v>
      </c>
      <c r="K502" s="252" t="s">
        <v>238</v>
      </c>
      <c r="L502" s="252" t="s">
        <v>240</v>
      </c>
    </row>
    <row r="503" spans="1:12" x14ac:dyDescent="0.3">
      <c r="A503" s="252">
        <v>214176</v>
      </c>
      <c r="B503" s="252" t="s">
        <v>3404</v>
      </c>
      <c r="C503" s="252" t="s">
        <v>240</v>
      </c>
      <c r="D503" s="252" t="s">
        <v>240</v>
      </c>
      <c r="E503" s="252" t="s">
        <v>240</v>
      </c>
      <c r="F503" s="252" t="s">
        <v>240</v>
      </c>
      <c r="G503" s="252" t="s">
        <v>240</v>
      </c>
      <c r="H503" s="252" t="s">
        <v>240</v>
      </c>
      <c r="I503" s="252" t="s">
        <v>239</v>
      </c>
      <c r="J503" s="252" t="s">
        <v>239</v>
      </c>
      <c r="K503" s="252" t="s">
        <v>239</v>
      </c>
      <c r="L503" s="252" t="s">
        <v>240</v>
      </c>
    </row>
    <row r="504" spans="1:12" x14ac:dyDescent="0.3">
      <c r="A504" s="252">
        <v>214178</v>
      </c>
      <c r="B504" s="252" t="s">
        <v>3404</v>
      </c>
      <c r="C504" s="252" t="s">
        <v>240</v>
      </c>
      <c r="D504" s="252" t="s">
        <v>238</v>
      </c>
      <c r="E504" s="252" t="s">
        <v>238</v>
      </c>
      <c r="F504" s="252" t="s">
        <v>238</v>
      </c>
      <c r="G504" s="252" t="s">
        <v>238</v>
      </c>
      <c r="H504" s="252" t="s">
        <v>239</v>
      </c>
      <c r="I504" s="252" t="s">
        <v>239</v>
      </c>
      <c r="J504" s="252" t="s">
        <v>239</v>
      </c>
      <c r="K504" s="252" t="s">
        <v>240</v>
      </c>
      <c r="L504" s="252" t="s">
        <v>240</v>
      </c>
    </row>
    <row r="505" spans="1:12" x14ac:dyDescent="0.3">
      <c r="A505" s="252">
        <v>214180</v>
      </c>
      <c r="B505" s="252" t="s">
        <v>3404</v>
      </c>
      <c r="C505" s="252" t="s">
        <v>240</v>
      </c>
      <c r="D505" s="252" t="s">
        <v>238</v>
      </c>
      <c r="E505" s="252" t="s">
        <v>240</v>
      </c>
      <c r="F505" s="252" t="s">
        <v>238</v>
      </c>
      <c r="G505" s="252" t="s">
        <v>240</v>
      </c>
      <c r="H505" s="252" t="s">
        <v>239</v>
      </c>
      <c r="I505" s="252" t="s">
        <v>239</v>
      </c>
      <c r="J505" s="252" t="s">
        <v>239</v>
      </c>
      <c r="K505" s="252" t="s">
        <v>239</v>
      </c>
      <c r="L505" s="252" t="s">
        <v>239</v>
      </c>
    </row>
    <row r="506" spans="1:12" x14ac:dyDescent="0.3">
      <c r="A506" s="252">
        <v>214182</v>
      </c>
      <c r="B506" s="252" t="s">
        <v>3404</v>
      </c>
      <c r="C506" s="252" t="s">
        <v>238</v>
      </c>
      <c r="D506" s="252" t="s">
        <v>238</v>
      </c>
      <c r="E506" s="252" t="s">
        <v>238</v>
      </c>
      <c r="F506" s="252" t="s">
        <v>238</v>
      </c>
      <c r="G506" s="252" t="s">
        <v>240</v>
      </c>
      <c r="H506" s="252" t="s">
        <v>238</v>
      </c>
      <c r="I506" s="252" t="s">
        <v>240</v>
      </c>
      <c r="J506" s="252" t="s">
        <v>238</v>
      </c>
      <c r="K506" s="252" t="s">
        <v>238</v>
      </c>
      <c r="L506" s="252" t="s">
        <v>240</v>
      </c>
    </row>
    <row r="507" spans="1:12" x14ac:dyDescent="0.3">
      <c r="A507" s="252">
        <v>214184</v>
      </c>
      <c r="B507" s="252" t="s">
        <v>3404</v>
      </c>
      <c r="C507" s="252" t="s">
        <v>238</v>
      </c>
      <c r="D507" s="252" t="s">
        <v>238</v>
      </c>
      <c r="E507" s="252" t="s">
        <v>238</v>
      </c>
      <c r="F507" s="252" t="s">
        <v>238</v>
      </c>
      <c r="G507" s="252" t="s">
        <v>238</v>
      </c>
      <c r="H507" s="252" t="s">
        <v>240</v>
      </c>
      <c r="I507" s="252" t="s">
        <v>240</v>
      </c>
      <c r="J507" s="252" t="s">
        <v>238</v>
      </c>
      <c r="K507" s="252" t="s">
        <v>238</v>
      </c>
      <c r="L507" s="252" t="s">
        <v>240</v>
      </c>
    </row>
    <row r="508" spans="1:12" x14ac:dyDescent="0.3">
      <c r="A508" s="252">
        <v>214186</v>
      </c>
      <c r="B508" s="252" t="s">
        <v>3404</v>
      </c>
      <c r="C508" s="252" t="s">
        <v>238</v>
      </c>
      <c r="D508" s="252" t="s">
        <v>240</v>
      </c>
      <c r="E508" s="252" t="s">
        <v>238</v>
      </c>
      <c r="F508" s="252" t="s">
        <v>238</v>
      </c>
      <c r="G508" s="252" t="s">
        <v>240</v>
      </c>
      <c r="H508" s="252" t="s">
        <v>239</v>
      </c>
      <c r="I508" s="252" t="s">
        <v>239</v>
      </c>
      <c r="J508" s="252" t="s">
        <v>238</v>
      </c>
      <c r="K508" s="252" t="s">
        <v>240</v>
      </c>
      <c r="L508" s="252" t="s">
        <v>238</v>
      </c>
    </row>
    <row r="509" spans="1:12" x14ac:dyDescent="0.3">
      <c r="A509" s="252">
        <v>214190</v>
      </c>
      <c r="B509" s="252" t="s">
        <v>3404</v>
      </c>
      <c r="C509" s="252" t="s">
        <v>238</v>
      </c>
      <c r="D509" s="252" t="s">
        <v>240</v>
      </c>
      <c r="E509" s="252" t="s">
        <v>238</v>
      </c>
      <c r="F509" s="252" t="s">
        <v>238</v>
      </c>
      <c r="G509" s="252" t="s">
        <v>239</v>
      </c>
      <c r="H509" s="252" t="s">
        <v>239</v>
      </c>
      <c r="I509" s="252" t="s">
        <v>240</v>
      </c>
      <c r="J509" s="252" t="s">
        <v>238</v>
      </c>
      <c r="K509" s="252" t="s">
        <v>240</v>
      </c>
      <c r="L509" s="252" t="s">
        <v>240</v>
      </c>
    </row>
    <row r="510" spans="1:12" x14ac:dyDescent="0.3">
      <c r="A510" s="252">
        <v>214197</v>
      </c>
      <c r="B510" s="252" t="s">
        <v>3404</v>
      </c>
      <c r="C510" s="252" t="s">
        <v>238</v>
      </c>
      <c r="D510" s="252" t="s">
        <v>240</v>
      </c>
      <c r="E510" s="252" t="s">
        <v>238</v>
      </c>
      <c r="F510" s="252" t="s">
        <v>238</v>
      </c>
      <c r="G510" s="252" t="s">
        <v>239</v>
      </c>
      <c r="H510" s="252" t="s">
        <v>239</v>
      </c>
      <c r="I510" s="252" t="s">
        <v>239</v>
      </c>
      <c r="J510" s="252" t="s">
        <v>239</v>
      </c>
      <c r="K510" s="252" t="s">
        <v>239</v>
      </c>
      <c r="L510" s="252" t="s">
        <v>239</v>
      </c>
    </row>
    <row r="511" spans="1:12" x14ac:dyDescent="0.3">
      <c r="A511" s="252">
        <v>214206</v>
      </c>
      <c r="B511" s="252" t="s">
        <v>3404</v>
      </c>
      <c r="C511" s="252" t="s">
        <v>238</v>
      </c>
      <c r="D511" s="252" t="s">
        <v>238</v>
      </c>
      <c r="E511" s="252" t="s">
        <v>238</v>
      </c>
      <c r="F511" s="252" t="s">
        <v>240</v>
      </c>
      <c r="G511" s="252" t="s">
        <v>240</v>
      </c>
      <c r="H511" s="252" t="s">
        <v>240</v>
      </c>
      <c r="I511" s="252" t="s">
        <v>240</v>
      </c>
      <c r="J511" s="252" t="s">
        <v>240</v>
      </c>
      <c r="K511" s="252" t="s">
        <v>238</v>
      </c>
      <c r="L511" s="252" t="s">
        <v>240</v>
      </c>
    </row>
    <row r="512" spans="1:12" x14ac:dyDescent="0.3">
      <c r="A512" s="252">
        <v>214217</v>
      </c>
      <c r="B512" s="252" t="s">
        <v>3404</v>
      </c>
      <c r="C512" s="252" t="s">
        <v>240</v>
      </c>
      <c r="D512" s="252" t="s">
        <v>238</v>
      </c>
      <c r="E512" s="252" t="s">
        <v>238</v>
      </c>
      <c r="F512" s="252" t="s">
        <v>238</v>
      </c>
      <c r="G512" s="252" t="s">
        <v>239</v>
      </c>
      <c r="H512" s="252" t="s">
        <v>240</v>
      </c>
      <c r="I512" s="252" t="s">
        <v>238</v>
      </c>
      <c r="J512" s="252" t="s">
        <v>240</v>
      </c>
      <c r="K512" s="252" t="s">
        <v>240</v>
      </c>
      <c r="L512" s="252" t="s">
        <v>239</v>
      </c>
    </row>
    <row r="513" spans="1:12" x14ac:dyDescent="0.3">
      <c r="A513" s="252">
        <v>214218</v>
      </c>
      <c r="B513" s="252" t="s">
        <v>3404</v>
      </c>
      <c r="C513" s="252" t="s">
        <v>239</v>
      </c>
      <c r="D513" s="252" t="s">
        <v>238</v>
      </c>
      <c r="E513" s="252" t="s">
        <v>238</v>
      </c>
      <c r="F513" s="252" t="s">
        <v>239</v>
      </c>
      <c r="G513" s="252" t="s">
        <v>240</v>
      </c>
      <c r="H513" s="252" t="s">
        <v>239</v>
      </c>
      <c r="I513" s="252" t="s">
        <v>240</v>
      </c>
      <c r="J513" s="252" t="s">
        <v>239</v>
      </c>
      <c r="K513" s="252" t="s">
        <v>240</v>
      </c>
      <c r="L513" s="252" t="s">
        <v>240</v>
      </c>
    </row>
    <row r="514" spans="1:12" x14ac:dyDescent="0.3">
      <c r="A514" s="252">
        <v>214222</v>
      </c>
      <c r="B514" s="252" t="s">
        <v>3404</v>
      </c>
      <c r="C514" s="252" t="s">
        <v>238</v>
      </c>
      <c r="D514" s="252" t="s">
        <v>238</v>
      </c>
      <c r="E514" s="252" t="s">
        <v>238</v>
      </c>
      <c r="F514" s="252" t="s">
        <v>238</v>
      </c>
      <c r="G514" s="252" t="s">
        <v>239</v>
      </c>
      <c r="H514" s="252" t="s">
        <v>239</v>
      </c>
      <c r="I514" s="252" t="s">
        <v>239</v>
      </c>
      <c r="J514" s="252" t="s">
        <v>239</v>
      </c>
      <c r="K514" s="252" t="s">
        <v>239</v>
      </c>
      <c r="L514" s="252" t="s">
        <v>239</v>
      </c>
    </row>
    <row r="515" spans="1:12" x14ac:dyDescent="0.3">
      <c r="A515" s="252">
        <v>214223</v>
      </c>
      <c r="B515" s="252" t="s">
        <v>3404</v>
      </c>
      <c r="C515" s="252" t="s">
        <v>240</v>
      </c>
      <c r="D515" s="252" t="s">
        <v>238</v>
      </c>
      <c r="E515" s="252" t="s">
        <v>240</v>
      </c>
      <c r="F515" s="252" t="s">
        <v>238</v>
      </c>
      <c r="G515" s="252" t="s">
        <v>240</v>
      </c>
      <c r="H515" s="252" t="s">
        <v>240</v>
      </c>
      <c r="I515" s="252" t="s">
        <v>238</v>
      </c>
      <c r="J515" s="252" t="s">
        <v>238</v>
      </c>
      <c r="K515" s="252" t="s">
        <v>238</v>
      </c>
      <c r="L515" s="252" t="s">
        <v>238</v>
      </c>
    </row>
    <row r="516" spans="1:12" x14ac:dyDescent="0.3">
      <c r="A516" s="252">
        <v>214225</v>
      </c>
      <c r="B516" s="252" t="s">
        <v>3404</v>
      </c>
      <c r="C516" s="252" t="s">
        <v>238</v>
      </c>
      <c r="D516" s="252" t="s">
        <v>240</v>
      </c>
      <c r="E516" s="252" t="s">
        <v>240</v>
      </c>
      <c r="F516" s="252" t="s">
        <v>238</v>
      </c>
      <c r="G516" s="252" t="s">
        <v>240</v>
      </c>
      <c r="H516" s="252" t="s">
        <v>239</v>
      </c>
      <c r="I516" s="252" t="s">
        <v>240</v>
      </c>
      <c r="J516" s="252" t="s">
        <v>240</v>
      </c>
      <c r="K516" s="252" t="s">
        <v>240</v>
      </c>
      <c r="L516" s="252" t="s">
        <v>240</v>
      </c>
    </row>
    <row r="517" spans="1:12" x14ac:dyDescent="0.3">
      <c r="A517" s="252">
        <v>214234</v>
      </c>
      <c r="B517" s="252" t="s">
        <v>3404</v>
      </c>
      <c r="C517" s="252" t="s">
        <v>238</v>
      </c>
      <c r="D517" s="252" t="s">
        <v>238</v>
      </c>
      <c r="E517" s="252" t="s">
        <v>238</v>
      </c>
      <c r="F517" s="252" t="s">
        <v>238</v>
      </c>
      <c r="G517" s="252" t="s">
        <v>240</v>
      </c>
      <c r="H517" s="252" t="s">
        <v>239</v>
      </c>
      <c r="I517" s="252" t="s">
        <v>239</v>
      </c>
      <c r="J517" s="252" t="s">
        <v>238</v>
      </c>
      <c r="K517" s="252" t="s">
        <v>238</v>
      </c>
      <c r="L517" s="252" t="s">
        <v>240</v>
      </c>
    </row>
    <row r="518" spans="1:12" x14ac:dyDescent="0.3">
      <c r="A518" s="252">
        <v>214235</v>
      </c>
      <c r="B518" s="252" t="s">
        <v>3404</v>
      </c>
      <c r="C518" s="252" t="s">
        <v>239</v>
      </c>
      <c r="D518" s="252" t="s">
        <v>238</v>
      </c>
      <c r="E518" s="252" t="s">
        <v>238</v>
      </c>
      <c r="F518" s="252" t="s">
        <v>238</v>
      </c>
      <c r="G518" s="252" t="s">
        <v>240</v>
      </c>
      <c r="H518" s="252" t="s">
        <v>239</v>
      </c>
      <c r="I518" s="252" t="s">
        <v>239</v>
      </c>
      <c r="J518" s="252" t="s">
        <v>239</v>
      </c>
      <c r="K518" s="252" t="s">
        <v>240</v>
      </c>
      <c r="L518" s="252" t="s">
        <v>239</v>
      </c>
    </row>
    <row r="519" spans="1:12" x14ac:dyDescent="0.3">
      <c r="A519" s="252">
        <v>214238</v>
      </c>
      <c r="B519" s="252" t="s">
        <v>3404</v>
      </c>
      <c r="C519" s="252" t="s">
        <v>238</v>
      </c>
      <c r="D519" s="252" t="s">
        <v>238</v>
      </c>
      <c r="E519" s="252" t="s">
        <v>238</v>
      </c>
      <c r="F519" s="252" t="s">
        <v>238</v>
      </c>
      <c r="G519" s="252" t="s">
        <v>238</v>
      </c>
      <c r="H519" s="252" t="s">
        <v>240</v>
      </c>
      <c r="I519" s="252" t="s">
        <v>240</v>
      </c>
      <c r="J519" s="252" t="s">
        <v>238</v>
      </c>
      <c r="K519" s="252" t="s">
        <v>238</v>
      </c>
      <c r="L519" s="252" t="s">
        <v>238</v>
      </c>
    </row>
    <row r="520" spans="1:12" x14ac:dyDescent="0.3">
      <c r="A520" s="252">
        <v>214247</v>
      </c>
      <c r="B520" s="252" t="s">
        <v>3404</v>
      </c>
      <c r="C520" s="252" t="s">
        <v>238</v>
      </c>
      <c r="D520" s="252" t="s">
        <v>238</v>
      </c>
      <c r="E520" s="252" t="s">
        <v>240</v>
      </c>
      <c r="F520" s="252" t="s">
        <v>239</v>
      </c>
      <c r="G520" s="252" t="s">
        <v>239</v>
      </c>
      <c r="H520" s="252" t="s">
        <v>239</v>
      </c>
      <c r="I520" s="252" t="s">
        <v>239</v>
      </c>
      <c r="J520" s="252" t="s">
        <v>239</v>
      </c>
      <c r="K520" s="252" t="s">
        <v>239</v>
      </c>
      <c r="L520" s="252" t="s">
        <v>239</v>
      </c>
    </row>
    <row r="521" spans="1:12" x14ac:dyDescent="0.3">
      <c r="A521" s="252">
        <v>214261</v>
      </c>
      <c r="B521" s="252" t="s">
        <v>3404</v>
      </c>
      <c r="C521" s="252" t="s">
        <v>238</v>
      </c>
      <c r="D521" s="252" t="s">
        <v>238</v>
      </c>
      <c r="E521" s="252" t="s">
        <v>239</v>
      </c>
      <c r="F521" s="252" t="s">
        <v>239</v>
      </c>
      <c r="G521" s="252" t="s">
        <v>239</v>
      </c>
      <c r="H521" s="252" t="s">
        <v>239</v>
      </c>
      <c r="I521" s="252" t="s">
        <v>239</v>
      </c>
      <c r="J521" s="252" t="s">
        <v>239</v>
      </c>
      <c r="K521" s="252" t="s">
        <v>239</v>
      </c>
      <c r="L521" s="252" t="s">
        <v>239</v>
      </c>
    </row>
    <row r="522" spans="1:12" x14ac:dyDescent="0.3">
      <c r="A522" s="252">
        <v>214264</v>
      </c>
      <c r="B522" s="252" t="s">
        <v>3404</v>
      </c>
      <c r="C522" s="252" t="s">
        <v>238</v>
      </c>
      <c r="D522" s="252" t="s">
        <v>238</v>
      </c>
      <c r="E522" s="252" t="s">
        <v>238</v>
      </c>
      <c r="F522" s="252" t="s">
        <v>238</v>
      </c>
      <c r="G522" s="252" t="s">
        <v>239</v>
      </c>
      <c r="H522" s="252" t="s">
        <v>239</v>
      </c>
      <c r="I522" s="252" t="s">
        <v>239</v>
      </c>
      <c r="J522" s="252" t="s">
        <v>239</v>
      </c>
      <c r="K522" s="252" t="s">
        <v>239</v>
      </c>
      <c r="L522" s="252" t="s">
        <v>239</v>
      </c>
    </row>
    <row r="523" spans="1:12" x14ac:dyDescent="0.3">
      <c r="A523" s="252">
        <v>214265</v>
      </c>
      <c r="B523" s="252" t="s">
        <v>3404</v>
      </c>
      <c r="C523" s="252" t="s">
        <v>240</v>
      </c>
      <c r="D523" s="252" t="s">
        <v>238</v>
      </c>
      <c r="E523" s="252" t="s">
        <v>238</v>
      </c>
      <c r="F523" s="252" t="s">
        <v>238</v>
      </c>
      <c r="G523" s="252" t="s">
        <v>240</v>
      </c>
      <c r="H523" s="252" t="s">
        <v>239</v>
      </c>
      <c r="I523" s="252" t="s">
        <v>239</v>
      </c>
      <c r="J523" s="252" t="s">
        <v>239</v>
      </c>
      <c r="K523" s="252" t="s">
        <v>239</v>
      </c>
      <c r="L523" s="252" t="s">
        <v>239</v>
      </c>
    </row>
    <row r="524" spans="1:12" x14ac:dyDescent="0.3">
      <c r="A524" s="252">
        <v>214267</v>
      </c>
      <c r="B524" s="252" t="s">
        <v>3404</v>
      </c>
      <c r="C524" s="252" t="s">
        <v>240</v>
      </c>
      <c r="D524" s="252" t="s">
        <v>240</v>
      </c>
      <c r="E524" s="252" t="s">
        <v>238</v>
      </c>
      <c r="F524" s="252" t="s">
        <v>240</v>
      </c>
      <c r="G524" s="252" t="s">
        <v>238</v>
      </c>
      <c r="H524" s="252" t="s">
        <v>239</v>
      </c>
      <c r="I524" s="252" t="s">
        <v>238</v>
      </c>
      <c r="J524" s="252" t="s">
        <v>238</v>
      </c>
      <c r="K524" s="252" t="s">
        <v>238</v>
      </c>
      <c r="L524" s="252" t="s">
        <v>240</v>
      </c>
    </row>
    <row r="525" spans="1:12" x14ac:dyDescent="0.3">
      <c r="A525" s="252">
        <v>214270</v>
      </c>
      <c r="B525" s="252" t="s">
        <v>3404</v>
      </c>
      <c r="C525" s="252" t="s">
        <v>240</v>
      </c>
      <c r="D525" s="252" t="s">
        <v>238</v>
      </c>
      <c r="E525" s="252" t="s">
        <v>238</v>
      </c>
      <c r="F525" s="252" t="s">
        <v>238</v>
      </c>
      <c r="G525" s="252" t="s">
        <v>238</v>
      </c>
      <c r="H525" s="252" t="s">
        <v>239</v>
      </c>
      <c r="I525" s="252" t="s">
        <v>240</v>
      </c>
      <c r="J525" s="252" t="s">
        <v>238</v>
      </c>
      <c r="K525" s="252" t="s">
        <v>240</v>
      </c>
      <c r="L525" s="252" t="s">
        <v>238</v>
      </c>
    </row>
    <row r="526" spans="1:12" x14ac:dyDescent="0.3">
      <c r="A526" s="252">
        <v>214271</v>
      </c>
      <c r="B526" s="252" t="s">
        <v>3404</v>
      </c>
      <c r="C526" s="252" t="s">
        <v>239</v>
      </c>
      <c r="D526" s="252" t="s">
        <v>240</v>
      </c>
      <c r="E526" s="252" t="s">
        <v>240</v>
      </c>
      <c r="F526" s="252" t="s">
        <v>240</v>
      </c>
      <c r="G526" s="252" t="s">
        <v>239</v>
      </c>
      <c r="H526" s="252" t="s">
        <v>240</v>
      </c>
      <c r="I526" s="252" t="s">
        <v>240</v>
      </c>
      <c r="J526" s="252" t="s">
        <v>239</v>
      </c>
      <c r="K526" s="252" t="s">
        <v>239</v>
      </c>
      <c r="L526" s="252" t="s">
        <v>239</v>
      </c>
    </row>
    <row r="527" spans="1:12" x14ac:dyDescent="0.3">
      <c r="A527" s="252">
        <v>214276</v>
      </c>
      <c r="B527" s="252" t="s">
        <v>3404</v>
      </c>
      <c r="C527" s="252" t="s">
        <v>240</v>
      </c>
      <c r="D527" s="252" t="s">
        <v>240</v>
      </c>
      <c r="E527" s="252" t="s">
        <v>238</v>
      </c>
      <c r="F527" s="252" t="s">
        <v>238</v>
      </c>
      <c r="G527" s="252" t="s">
        <v>240</v>
      </c>
      <c r="H527" s="252" t="s">
        <v>239</v>
      </c>
      <c r="I527" s="252" t="s">
        <v>239</v>
      </c>
      <c r="J527" s="252" t="s">
        <v>238</v>
      </c>
      <c r="K527" s="252" t="s">
        <v>238</v>
      </c>
      <c r="L527" s="252" t="s">
        <v>240</v>
      </c>
    </row>
    <row r="528" spans="1:12" x14ac:dyDescent="0.3">
      <c r="A528" s="252">
        <v>214277</v>
      </c>
      <c r="B528" s="252" t="s">
        <v>3404</v>
      </c>
      <c r="C528" s="252" t="s">
        <v>240</v>
      </c>
      <c r="D528" s="252" t="s">
        <v>238</v>
      </c>
      <c r="E528" s="252" t="s">
        <v>238</v>
      </c>
      <c r="F528" s="252" t="s">
        <v>238</v>
      </c>
      <c r="G528" s="252" t="s">
        <v>240</v>
      </c>
      <c r="H528" s="252" t="s">
        <v>239</v>
      </c>
      <c r="I528" s="252" t="s">
        <v>238</v>
      </c>
      <c r="J528" s="252" t="s">
        <v>238</v>
      </c>
      <c r="K528" s="252" t="s">
        <v>238</v>
      </c>
      <c r="L528" s="252" t="s">
        <v>238</v>
      </c>
    </row>
    <row r="529" spans="1:12" x14ac:dyDescent="0.3">
      <c r="A529" s="252">
        <v>214281</v>
      </c>
      <c r="B529" s="252" t="s">
        <v>3404</v>
      </c>
      <c r="C529" s="252" t="s">
        <v>240</v>
      </c>
      <c r="D529" s="252" t="s">
        <v>240</v>
      </c>
      <c r="E529" s="252" t="s">
        <v>240</v>
      </c>
      <c r="F529" s="252" t="s">
        <v>239</v>
      </c>
      <c r="G529" s="252" t="s">
        <v>239</v>
      </c>
      <c r="H529" s="252" t="s">
        <v>239</v>
      </c>
      <c r="I529" s="252" t="s">
        <v>239</v>
      </c>
      <c r="J529" s="252" t="s">
        <v>239</v>
      </c>
      <c r="K529" s="252" t="s">
        <v>239</v>
      </c>
      <c r="L529" s="252" t="s">
        <v>239</v>
      </c>
    </row>
    <row r="530" spans="1:12" x14ac:dyDescent="0.3">
      <c r="A530" s="252">
        <v>214285</v>
      </c>
      <c r="B530" s="252" t="s">
        <v>3404</v>
      </c>
      <c r="C530" s="252" t="s">
        <v>240</v>
      </c>
      <c r="D530" s="252" t="s">
        <v>238</v>
      </c>
      <c r="E530" s="252" t="s">
        <v>238</v>
      </c>
      <c r="F530" s="252" t="s">
        <v>238</v>
      </c>
      <c r="G530" s="252" t="s">
        <v>240</v>
      </c>
      <c r="H530" s="252" t="s">
        <v>239</v>
      </c>
      <c r="I530" s="252" t="s">
        <v>238</v>
      </c>
      <c r="J530" s="252" t="s">
        <v>240</v>
      </c>
      <c r="K530" s="252" t="s">
        <v>240</v>
      </c>
      <c r="L530" s="252" t="s">
        <v>240</v>
      </c>
    </row>
    <row r="531" spans="1:12" x14ac:dyDescent="0.3">
      <c r="A531" s="252">
        <v>214286</v>
      </c>
      <c r="B531" s="252" t="s">
        <v>3404</v>
      </c>
      <c r="C531" s="252" t="s">
        <v>238</v>
      </c>
      <c r="D531" s="252" t="s">
        <v>238</v>
      </c>
      <c r="E531" s="252" t="s">
        <v>238</v>
      </c>
      <c r="F531" s="252" t="s">
        <v>240</v>
      </c>
      <c r="G531" s="252" t="s">
        <v>239</v>
      </c>
      <c r="H531" s="252" t="s">
        <v>240</v>
      </c>
      <c r="I531" s="252" t="s">
        <v>239</v>
      </c>
      <c r="J531" s="252" t="s">
        <v>240</v>
      </c>
      <c r="K531" s="252" t="s">
        <v>239</v>
      </c>
      <c r="L531" s="252" t="s">
        <v>240</v>
      </c>
    </row>
    <row r="532" spans="1:12" x14ac:dyDescent="0.3">
      <c r="A532" s="252">
        <v>214287</v>
      </c>
      <c r="B532" s="252" t="s">
        <v>3404</v>
      </c>
      <c r="C532" s="252" t="s">
        <v>238</v>
      </c>
      <c r="D532" s="252" t="s">
        <v>238</v>
      </c>
      <c r="E532" s="252" t="s">
        <v>238</v>
      </c>
      <c r="F532" s="252" t="s">
        <v>238</v>
      </c>
      <c r="G532" s="252" t="s">
        <v>239</v>
      </c>
      <c r="H532" s="252" t="s">
        <v>240</v>
      </c>
      <c r="I532" s="252" t="s">
        <v>240</v>
      </c>
      <c r="J532" s="252" t="s">
        <v>240</v>
      </c>
      <c r="K532" s="252" t="s">
        <v>240</v>
      </c>
      <c r="L532" s="252" t="s">
        <v>240</v>
      </c>
    </row>
    <row r="533" spans="1:12" x14ac:dyDescent="0.3">
      <c r="A533" s="252">
        <v>214291</v>
      </c>
      <c r="B533" s="252" t="s">
        <v>3404</v>
      </c>
      <c r="C533" s="252" t="s">
        <v>240</v>
      </c>
      <c r="D533" s="252" t="s">
        <v>240</v>
      </c>
      <c r="E533" s="252" t="s">
        <v>238</v>
      </c>
      <c r="F533" s="252" t="s">
        <v>238</v>
      </c>
      <c r="G533" s="252" t="s">
        <v>240</v>
      </c>
      <c r="H533" s="252" t="s">
        <v>239</v>
      </c>
      <c r="I533" s="252" t="s">
        <v>239</v>
      </c>
      <c r="J533" s="252" t="s">
        <v>239</v>
      </c>
      <c r="K533" s="252" t="s">
        <v>239</v>
      </c>
      <c r="L533" s="252" t="s">
        <v>239</v>
      </c>
    </row>
    <row r="534" spans="1:12" x14ac:dyDescent="0.3">
      <c r="A534" s="252">
        <v>214294</v>
      </c>
      <c r="B534" s="252" t="s">
        <v>3404</v>
      </c>
      <c r="C534" s="252" t="s">
        <v>238</v>
      </c>
      <c r="D534" s="252" t="s">
        <v>238</v>
      </c>
      <c r="E534" s="252" t="s">
        <v>238</v>
      </c>
      <c r="F534" s="252" t="s">
        <v>238</v>
      </c>
      <c r="G534" s="252" t="s">
        <v>239</v>
      </c>
      <c r="H534" s="252" t="s">
        <v>239</v>
      </c>
      <c r="I534" s="252" t="s">
        <v>240</v>
      </c>
      <c r="J534" s="252" t="s">
        <v>240</v>
      </c>
      <c r="K534" s="252" t="s">
        <v>240</v>
      </c>
      <c r="L534" s="252" t="s">
        <v>239</v>
      </c>
    </row>
    <row r="535" spans="1:12" x14ac:dyDescent="0.3">
      <c r="A535" s="252">
        <v>214297</v>
      </c>
      <c r="B535" s="252" t="s">
        <v>3404</v>
      </c>
      <c r="C535" s="252" t="s">
        <v>240</v>
      </c>
      <c r="D535" s="252" t="s">
        <v>238</v>
      </c>
      <c r="E535" s="252" t="s">
        <v>240</v>
      </c>
      <c r="F535" s="252" t="s">
        <v>240</v>
      </c>
      <c r="G535" s="252" t="s">
        <v>240</v>
      </c>
      <c r="H535" s="252" t="s">
        <v>239</v>
      </c>
      <c r="I535" s="252" t="s">
        <v>239</v>
      </c>
      <c r="J535" s="252" t="s">
        <v>239</v>
      </c>
      <c r="K535" s="252" t="s">
        <v>238</v>
      </c>
      <c r="L535" s="252" t="s">
        <v>239</v>
      </c>
    </row>
    <row r="536" spans="1:12" x14ac:dyDescent="0.3">
      <c r="A536" s="252">
        <v>214301</v>
      </c>
      <c r="B536" s="252" t="s">
        <v>3404</v>
      </c>
      <c r="C536" s="252" t="s">
        <v>239</v>
      </c>
      <c r="D536" s="252" t="s">
        <v>240</v>
      </c>
      <c r="E536" s="252" t="s">
        <v>238</v>
      </c>
      <c r="F536" s="252" t="s">
        <v>240</v>
      </c>
      <c r="G536" s="252" t="s">
        <v>240</v>
      </c>
      <c r="H536" s="252" t="s">
        <v>239</v>
      </c>
      <c r="I536" s="252" t="s">
        <v>240</v>
      </c>
      <c r="J536" s="252" t="s">
        <v>239</v>
      </c>
      <c r="K536" s="252" t="s">
        <v>240</v>
      </c>
      <c r="L536" s="252" t="s">
        <v>240</v>
      </c>
    </row>
    <row r="537" spans="1:12" x14ac:dyDescent="0.3">
      <c r="A537" s="252">
        <v>214303</v>
      </c>
      <c r="B537" s="252" t="s">
        <v>3404</v>
      </c>
      <c r="C537" s="252" t="s">
        <v>239</v>
      </c>
      <c r="D537" s="252" t="s">
        <v>240</v>
      </c>
      <c r="E537" s="252" t="s">
        <v>240</v>
      </c>
      <c r="F537" s="252" t="s">
        <v>240</v>
      </c>
      <c r="G537" s="252" t="s">
        <v>239</v>
      </c>
      <c r="H537" s="252" t="s">
        <v>239</v>
      </c>
      <c r="I537" s="252" t="s">
        <v>240</v>
      </c>
      <c r="J537" s="252" t="s">
        <v>240</v>
      </c>
      <c r="K537" s="252" t="s">
        <v>240</v>
      </c>
      <c r="L537" s="252" t="s">
        <v>240</v>
      </c>
    </row>
    <row r="538" spans="1:12" x14ac:dyDescent="0.3">
      <c r="A538" s="252">
        <v>214307</v>
      </c>
      <c r="B538" s="252" t="s">
        <v>3404</v>
      </c>
      <c r="C538" s="252" t="s">
        <v>240</v>
      </c>
      <c r="D538" s="252" t="s">
        <v>238</v>
      </c>
      <c r="E538" s="252" t="s">
        <v>240</v>
      </c>
      <c r="F538" s="252" t="s">
        <v>238</v>
      </c>
      <c r="G538" s="252" t="s">
        <v>239</v>
      </c>
      <c r="H538" s="252" t="s">
        <v>240</v>
      </c>
      <c r="I538" s="252" t="s">
        <v>240</v>
      </c>
      <c r="J538" s="252" t="s">
        <v>240</v>
      </c>
      <c r="K538" s="252" t="s">
        <v>240</v>
      </c>
      <c r="L538" s="252" t="s">
        <v>240</v>
      </c>
    </row>
    <row r="539" spans="1:12" x14ac:dyDescent="0.3">
      <c r="A539" s="252">
        <v>214310</v>
      </c>
      <c r="B539" s="252" t="s">
        <v>3404</v>
      </c>
      <c r="C539" s="252" t="s">
        <v>238</v>
      </c>
      <c r="D539" s="252" t="s">
        <v>238</v>
      </c>
      <c r="E539" s="252" t="s">
        <v>238</v>
      </c>
      <c r="F539" s="252" t="s">
        <v>238</v>
      </c>
      <c r="G539" s="252" t="s">
        <v>239</v>
      </c>
      <c r="H539" s="252" t="s">
        <v>239</v>
      </c>
      <c r="I539" s="252" t="s">
        <v>239</v>
      </c>
      <c r="J539" s="252" t="s">
        <v>240</v>
      </c>
      <c r="K539" s="252" t="s">
        <v>239</v>
      </c>
      <c r="L539" s="252" t="s">
        <v>240</v>
      </c>
    </row>
    <row r="540" spans="1:12" x14ac:dyDescent="0.3">
      <c r="A540" s="252">
        <v>214320</v>
      </c>
      <c r="B540" s="252" t="s">
        <v>3404</v>
      </c>
      <c r="C540" s="252" t="s">
        <v>240</v>
      </c>
      <c r="D540" s="252" t="s">
        <v>240</v>
      </c>
      <c r="E540" s="252" t="s">
        <v>240</v>
      </c>
      <c r="F540" s="252" t="s">
        <v>240</v>
      </c>
      <c r="G540" s="252" t="s">
        <v>240</v>
      </c>
      <c r="H540" s="252" t="s">
        <v>240</v>
      </c>
      <c r="I540" s="252" t="s">
        <v>239</v>
      </c>
      <c r="J540" s="252" t="s">
        <v>240</v>
      </c>
      <c r="K540" s="252" t="s">
        <v>240</v>
      </c>
      <c r="L540" s="252" t="s">
        <v>239</v>
      </c>
    </row>
    <row r="541" spans="1:12" x14ac:dyDescent="0.3">
      <c r="A541" s="252">
        <v>214326</v>
      </c>
      <c r="B541" s="252" t="s">
        <v>3404</v>
      </c>
      <c r="C541" s="252" t="s">
        <v>239</v>
      </c>
      <c r="D541" s="252" t="s">
        <v>238</v>
      </c>
      <c r="E541" s="252" t="s">
        <v>238</v>
      </c>
      <c r="F541" s="252" t="s">
        <v>240</v>
      </c>
      <c r="G541" s="252" t="s">
        <v>240</v>
      </c>
      <c r="H541" s="252" t="s">
        <v>240</v>
      </c>
      <c r="I541" s="252" t="s">
        <v>240</v>
      </c>
      <c r="J541" s="252" t="s">
        <v>239</v>
      </c>
      <c r="K541" s="252" t="s">
        <v>238</v>
      </c>
      <c r="L541" s="252" t="s">
        <v>239</v>
      </c>
    </row>
    <row r="542" spans="1:12" x14ac:dyDescent="0.3">
      <c r="A542" s="252">
        <v>214327</v>
      </c>
      <c r="B542" s="252" t="s">
        <v>3404</v>
      </c>
      <c r="C542" s="252" t="s">
        <v>238</v>
      </c>
      <c r="D542" s="252" t="s">
        <v>240</v>
      </c>
      <c r="E542" s="252" t="s">
        <v>238</v>
      </c>
      <c r="F542" s="252" t="s">
        <v>240</v>
      </c>
      <c r="G542" s="252" t="s">
        <v>239</v>
      </c>
      <c r="H542" s="252" t="s">
        <v>240</v>
      </c>
      <c r="I542" s="252" t="s">
        <v>240</v>
      </c>
      <c r="J542" s="252" t="s">
        <v>239</v>
      </c>
      <c r="K542" s="252" t="s">
        <v>240</v>
      </c>
      <c r="L542" s="252" t="s">
        <v>239</v>
      </c>
    </row>
    <row r="543" spans="1:12" x14ac:dyDescent="0.3">
      <c r="A543" s="252">
        <v>214334</v>
      </c>
      <c r="B543" s="252" t="s">
        <v>3404</v>
      </c>
      <c r="C543" s="252" t="s">
        <v>240</v>
      </c>
      <c r="D543" s="252" t="s">
        <v>238</v>
      </c>
      <c r="E543" s="252" t="s">
        <v>238</v>
      </c>
      <c r="F543" s="252" t="s">
        <v>240</v>
      </c>
      <c r="G543" s="252" t="s">
        <v>239</v>
      </c>
      <c r="H543" s="252" t="s">
        <v>239</v>
      </c>
      <c r="I543" s="252" t="s">
        <v>239</v>
      </c>
      <c r="J543" s="252" t="s">
        <v>239</v>
      </c>
      <c r="K543" s="252" t="s">
        <v>239</v>
      </c>
      <c r="L543" s="252" t="s">
        <v>239</v>
      </c>
    </row>
    <row r="544" spans="1:12" x14ac:dyDescent="0.3">
      <c r="A544" s="252">
        <v>214336</v>
      </c>
      <c r="B544" s="252" t="s">
        <v>3404</v>
      </c>
      <c r="C544" s="252" t="s">
        <v>240</v>
      </c>
      <c r="D544" s="252" t="s">
        <v>238</v>
      </c>
      <c r="E544" s="252" t="s">
        <v>238</v>
      </c>
      <c r="F544" s="252" t="s">
        <v>240</v>
      </c>
      <c r="G544" s="252" t="s">
        <v>238</v>
      </c>
      <c r="H544" s="252" t="s">
        <v>240</v>
      </c>
      <c r="I544" s="252" t="s">
        <v>239</v>
      </c>
      <c r="J544" s="252" t="s">
        <v>240</v>
      </c>
      <c r="K544" s="252" t="s">
        <v>240</v>
      </c>
      <c r="L544" s="252" t="s">
        <v>239</v>
      </c>
    </row>
    <row r="545" spans="1:12" x14ac:dyDescent="0.3">
      <c r="A545" s="252">
        <v>214338</v>
      </c>
      <c r="B545" s="252" t="s">
        <v>3404</v>
      </c>
      <c r="C545" s="252" t="s">
        <v>240</v>
      </c>
      <c r="D545" s="252" t="s">
        <v>240</v>
      </c>
      <c r="E545" s="252" t="s">
        <v>238</v>
      </c>
      <c r="F545" s="252" t="s">
        <v>240</v>
      </c>
      <c r="G545" s="252" t="s">
        <v>238</v>
      </c>
      <c r="H545" s="252" t="s">
        <v>238</v>
      </c>
      <c r="I545" s="252" t="s">
        <v>238</v>
      </c>
      <c r="J545" s="252" t="s">
        <v>238</v>
      </c>
      <c r="K545" s="252" t="s">
        <v>238</v>
      </c>
      <c r="L545" s="252" t="s">
        <v>238</v>
      </c>
    </row>
    <row r="546" spans="1:12" x14ac:dyDescent="0.3">
      <c r="A546" s="252">
        <v>214343</v>
      </c>
      <c r="B546" s="252" t="s">
        <v>3404</v>
      </c>
      <c r="C546" s="252" t="s">
        <v>238</v>
      </c>
      <c r="D546" s="252" t="s">
        <v>238</v>
      </c>
      <c r="E546" s="252" t="s">
        <v>238</v>
      </c>
      <c r="F546" s="252" t="s">
        <v>238</v>
      </c>
      <c r="G546" s="252" t="s">
        <v>239</v>
      </c>
      <c r="H546" s="252" t="s">
        <v>239</v>
      </c>
      <c r="I546" s="252" t="s">
        <v>239</v>
      </c>
      <c r="J546" s="252" t="s">
        <v>239</v>
      </c>
      <c r="K546" s="252" t="s">
        <v>239</v>
      </c>
      <c r="L546" s="252" t="s">
        <v>239</v>
      </c>
    </row>
    <row r="547" spans="1:12" x14ac:dyDescent="0.3">
      <c r="A547" s="252">
        <v>214345</v>
      </c>
      <c r="B547" s="252" t="s">
        <v>3404</v>
      </c>
      <c r="C547" s="252" t="s">
        <v>240</v>
      </c>
      <c r="D547" s="252" t="s">
        <v>240</v>
      </c>
      <c r="E547" s="252" t="s">
        <v>240</v>
      </c>
      <c r="F547" s="252" t="s">
        <v>240</v>
      </c>
      <c r="G547" s="252" t="s">
        <v>240</v>
      </c>
      <c r="H547" s="252" t="s">
        <v>239</v>
      </c>
      <c r="I547" s="252" t="s">
        <v>240</v>
      </c>
      <c r="J547" s="252" t="s">
        <v>240</v>
      </c>
      <c r="K547" s="252" t="s">
        <v>240</v>
      </c>
      <c r="L547" s="252" t="s">
        <v>240</v>
      </c>
    </row>
    <row r="548" spans="1:12" x14ac:dyDescent="0.3">
      <c r="A548" s="252">
        <v>214356</v>
      </c>
      <c r="B548" s="252" t="s">
        <v>3404</v>
      </c>
      <c r="C548" s="252" t="s">
        <v>238</v>
      </c>
      <c r="D548" s="252" t="s">
        <v>240</v>
      </c>
      <c r="E548" s="252" t="s">
        <v>238</v>
      </c>
      <c r="F548" s="252" t="s">
        <v>240</v>
      </c>
      <c r="G548" s="252" t="s">
        <v>238</v>
      </c>
      <c r="H548" s="252" t="s">
        <v>240</v>
      </c>
      <c r="I548" s="252" t="s">
        <v>240</v>
      </c>
      <c r="J548" s="252" t="s">
        <v>240</v>
      </c>
      <c r="K548" s="252" t="s">
        <v>240</v>
      </c>
      <c r="L548" s="252" t="s">
        <v>240</v>
      </c>
    </row>
    <row r="549" spans="1:12" x14ac:dyDescent="0.3">
      <c r="A549" s="252">
        <v>214359</v>
      </c>
      <c r="B549" s="252" t="s">
        <v>3404</v>
      </c>
      <c r="C549" s="252" t="s">
        <v>240</v>
      </c>
      <c r="D549" s="252" t="s">
        <v>238</v>
      </c>
      <c r="E549" s="252" t="s">
        <v>238</v>
      </c>
      <c r="F549" s="252" t="s">
        <v>240</v>
      </c>
      <c r="G549" s="252" t="s">
        <v>239</v>
      </c>
      <c r="H549" s="252" t="s">
        <v>239</v>
      </c>
      <c r="I549" s="252" t="s">
        <v>239</v>
      </c>
      <c r="J549" s="252" t="s">
        <v>239</v>
      </c>
      <c r="K549" s="252" t="s">
        <v>239</v>
      </c>
      <c r="L549" s="252" t="s">
        <v>239</v>
      </c>
    </row>
    <row r="550" spans="1:12" x14ac:dyDescent="0.3">
      <c r="A550" s="252">
        <v>214375</v>
      </c>
      <c r="B550" s="252" t="s">
        <v>3404</v>
      </c>
      <c r="C550" s="252" t="s">
        <v>240</v>
      </c>
      <c r="D550" s="252" t="s">
        <v>240</v>
      </c>
      <c r="E550" s="252" t="s">
        <v>240</v>
      </c>
      <c r="F550" s="252" t="s">
        <v>238</v>
      </c>
      <c r="G550" s="252" t="s">
        <v>239</v>
      </c>
      <c r="H550" s="252" t="s">
        <v>239</v>
      </c>
      <c r="I550" s="252" t="s">
        <v>239</v>
      </c>
      <c r="J550" s="252" t="s">
        <v>239</v>
      </c>
      <c r="K550" s="252" t="s">
        <v>240</v>
      </c>
      <c r="L550" s="252" t="s">
        <v>240</v>
      </c>
    </row>
    <row r="551" spans="1:12" x14ac:dyDescent="0.3">
      <c r="A551" s="252">
        <v>214378</v>
      </c>
      <c r="B551" s="252" t="s">
        <v>3404</v>
      </c>
      <c r="C551" s="252" t="s">
        <v>240</v>
      </c>
      <c r="D551" s="252" t="s">
        <v>238</v>
      </c>
      <c r="E551" s="252" t="s">
        <v>238</v>
      </c>
      <c r="F551" s="252" t="s">
        <v>238</v>
      </c>
      <c r="G551" s="252" t="s">
        <v>239</v>
      </c>
      <c r="H551" s="252" t="s">
        <v>239</v>
      </c>
      <c r="I551" s="252" t="s">
        <v>239</v>
      </c>
      <c r="J551" s="252" t="s">
        <v>239</v>
      </c>
      <c r="K551" s="252" t="s">
        <v>239</v>
      </c>
      <c r="L551" s="252" t="s">
        <v>239</v>
      </c>
    </row>
    <row r="552" spans="1:12" x14ac:dyDescent="0.3">
      <c r="A552" s="252">
        <v>214381</v>
      </c>
      <c r="B552" s="252" t="s">
        <v>3404</v>
      </c>
      <c r="C552" s="252" t="s">
        <v>240</v>
      </c>
      <c r="D552" s="252" t="s">
        <v>240</v>
      </c>
      <c r="E552" s="252" t="s">
        <v>240</v>
      </c>
      <c r="F552" s="252" t="s">
        <v>238</v>
      </c>
      <c r="G552" s="252" t="s">
        <v>240</v>
      </c>
      <c r="H552" s="252" t="s">
        <v>239</v>
      </c>
      <c r="I552" s="252" t="s">
        <v>239</v>
      </c>
      <c r="J552" s="252" t="s">
        <v>239</v>
      </c>
      <c r="K552" s="252" t="s">
        <v>240</v>
      </c>
      <c r="L552" s="252" t="s">
        <v>239</v>
      </c>
    </row>
    <row r="553" spans="1:12" x14ac:dyDescent="0.3">
      <c r="A553" s="252">
        <v>214391</v>
      </c>
      <c r="B553" s="252" t="s">
        <v>3404</v>
      </c>
      <c r="C553" s="252" t="s">
        <v>240</v>
      </c>
      <c r="D553" s="252" t="s">
        <v>240</v>
      </c>
      <c r="E553" s="252" t="s">
        <v>238</v>
      </c>
      <c r="F553" s="252" t="s">
        <v>240</v>
      </c>
      <c r="G553" s="252" t="s">
        <v>240</v>
      </c>
      <c r="H553" s="252" t="s">
        <v>240</v>
      </c>
      <c r="I553" s="252" t="s">
        <v>239</v>
      </c>
      <c r="J553" s="252" t="s">
        <v>240</v>
      </c>
      <c r="K553" s="252" t="s">
        <v>240</v>
      </c>
      <c r="L553" s="252" t="s">
        <v>239</v>
      </c>
    </row>
    <row r="554" spans="1:12" x14ac:dyDescent="0.3">
      <c r="A554" s="252">
        <v>214393</v>
      </c>
      <c r="B554" s="252" t="s">
        <v>3404</v>
      </c>
      <c r="C554" s="252" t="s">
        <v>240</v>
      </c>
      <c r="D554" s="252" t="s">
        <v>240</v>
      </c>
      <c r="E554" s="252" t="s">
        <v>240</v>
      </c>
      <c r="F554" s="252" t="s">
        <v>240</v>
      </c>
      <c r="G554" s="252" t="s">
        <v>240</v>
      </c>
      <c r="H554" s="252" t="s">
        <v>240</v>
      </c>
      <c r="I554" s="252" t="s">
        <v>240</v>
      </c>
      <c r="J554" s="252" t="s">
        <v>240</v>
      </c>
      <c r="K554" s="252" t="s">
        <v>240</v>
      </c>
      <c r="L554" s="252" t="s">
        <v>240</v>
      </c>
    </row>
    <row r="555" spans="1:12" x14ac:dyDescent="0.3">
      <c r="A555" s="252">
        <v>214402</v>
      </c>
      <c r="B555" s="252" t="s">
        <v>3404</v>
      </c>
      <c r="C555" s="252" t="s">
        <v>240</v>
      </c>
      <c r="D555" s="252" t="s">
        <v>238</v>
      </c>
      <c r="E555" s="252" t="s">
        <v>238</v>
      </c>
      <c r="F555" s="252" t="s">
        <v>240</v>
      </c>
      <c r="G555" s="252" t="s">
        <v>240</v>
      </c>
      <c r="H555" s="252" t="s">
        <v>239</v>
      </c>
      <c r="I555" s="252" t="s">
        <v>239</v>
      </c>
      <c r="J555" s="252" t="s">
        <v>239</v>
      </c>
      <c r="K555" s="252" t="s">
        <v>239</v>
      </c>
      <c r="L555" s="252" t="s">
        <v>239</v>
      </c>
    </row>
    <row r="556" spans="1:12" x14ac:dyDescent="0.3">
      <c r="A556" s="252">
        <v>214404</v>
      </c>
      <c r="B556" s="252" t="s">
        <v>3404</v>
      </c>
      <c r="C556" s="252" t="s">
        <v>239</v>
      </c>
      <c r="D556" s="252" t="s">
        <v>240</v>
      </c>
      <c r="E556" s="252" t="s">
        <v>240</v>
      </c>
      <c r="F556" s="252" t="s">
        <v>240</v>
      </c>
      <c r="G556" s="252" t="s">
        <v>239</v>
      </c>
      <c r="H556" s="252" t="s">
        <v>239</v>
      </c>
      <c r="I556" s="252" t="s">
        <v>239</v>
      </c>
      <c r="J556" s="252" t="s">
        <v>240</v>
      </c>
      <c r="K556" s="252" t="s">
        <v>240</v>
      </c>
      <c r="L556" s="252" t="s">
        <v>240</v>
      </c>
    </row>
    <row r="557" spans="1:12" x14ac:dyDescent="0.3">
      <c r="A557" s="252">
        <v>214406</v>
      </c>
      <c r="B557" s="252" t="s">
        <v>3404</v>
      </c>
      <c r="C557" s="252" t="s">
        <v>238</v>
      </c>
      <c r="D557" s="252" t="s">
        <v>240</v>
      </c>
      <c r="E557" s="252" t="s">
        <v>240</v>
      </c>
      <c r="F557" s="252" t="s">
        <v>238</v>
      </c>
      <c r="G557" s="252" t="s">
        <v>238</v>
      </c>
      <c r="H557" s="252" t="s">
        <v>240</v>
      </c>
      <c r="I557" s="252" t="s">
        <v>240</v>
      </c>
      <c r="J557" s="252" t="s">
        <v>239</v>
      </c>
      <c r="K557" s="252" t="s">
        <v>240</v>
      </c>
      <c r="L557" s="252" t="s">
        <v>239</v>
      </c>
    </row>
    <row r="558" spans="1:12" x14ac:dyDescent="0.3">
      <c r="A558" s="252">
        <v>214409</v>
      </c>
      <c r="B558" s="252" t="s">
        <v>3404</v>
      </c>
      <c r="C558" s="252" t="s">
        <v>238</v>
      </c>
      <c r="D558" s="252" t="s">
        <v>238</v>
      </c>
      <c r="E558" s="252" t="s">
        <v>238</v>
      </c>
      <c r="F558" s="252" t="s">
        <v>238</v>
      </c>
      <c r="G558" s="252" t="s">
        <v>238</v>
      </c>
      <c r="H558" s="252" t="s">
        <v>240</v>
      </c>
      <c r="I558" s="252" t="s">
        <v>240</v>
      </c>
      <c r="J558" s="252" t="s">
        <v>240</v>
      </c>
      <c r="K558" s="252" t="s">
        <v>240</v>
      </c>
      <c r="L558" s="252" t="s">
        <v>240</v>
      </c>
    </row>
    <row r="559" spans="1:12" x14ac:dyDescent="0.3">
      <c r="A559" s="252">
        <v>214412</v>
      </c>
      <c r="B559" s="252" t="s">
        <v>3404</v>
      </c>
      <c r="C559" s="252" t="s">
        <v>239</v>
      </c>
      <c r="D559" s="252" t="s">
        <v>240</v>
      </c>
      <c r="E559" s="252" t="s">
        <v>240</v>
      </c>
      <c r="F559" s="252" t="s">
        <v>238</v>
      </c>
      <c r="G559" s="252" t="s">
        <v>240</v>
      </c>
      <c r="H559" s="252" t="s">
        <v>239</v>
      </c>
      <c r="I559" s="252" t="s">
        <v>240</v>
      </c>
      <c r="J559" s="252" t="s">
        <v>239</v>
      </c>
      <c r="K559" s="252" t="s">
        <v>239</v>
      </c>
      <c r="L559" s="252" t="s">
        <v>239</v>
      </c>
    </row>
    <row r="560" spans="1:12" x14ac:dyDescent="0.3">
      <c r="A560" s="252">
        <v>214414</v>
      </c>
      <c r="B560" s="252" t="s">
        <v>3404</v>
      </c>
      <c r="C560" s="252" t="s">
        <v>239</v>
      </c>
      <c r="D560" s="252" t="s">
        <v>240</v>
      </c>
      <c r="E560" s="252" t="s">
        <v>238</v>
      </c>
      <c r="F560" s="252" t="s">
        <v>238</v>
      </c>
      <c r="G560" s="252" t="s">
        <v>239</v>
      </c>
      <c r="H560" s="252" t="s">
        <v>239</v>
      </c>
      <c r="I560" s="252" t="s">
        <v>239</v>
      </c>
      <c r="J560" s="252" t="s">
        <v>240</v>
      </c>
      <c r="K560" s="252" t="s">
        <v>239</v>
      </c>
      <c r="L560" s="252" t="s">
        <v>240</v>
      </c>
    </row>
    <row r="561" spans="1:12" x14ac:dyDescent="0.3">
      <c r="A561" s="252">
        <v>214415</v>
      </c>
      <c r="B561" s="252" t="s">
        <v>3404</v>
      </c>
      <c r="C561" s="252" t="s">
        <v>238</v>
      </c>
      <c r="D561" s="252" t="s">
        <v>238</v>
      </c>
      <c r="E561" s="252" t="s">
        <v>238</v>
      </c>
      <c r="F561" s="252" t="s">
        <v>238</v>
      </c>
      <c r="G561" s="252" t="s">
        <v>239</v>
      </c>
      <c r="H561" s="252" t="s">
        <v>239</v>
      </c>
      <c r="I561" s="252" t="s">
        <v>238</v>
      </c>
      <c r="J561" s="252" t="s">
        <v>238</v>
      </c>
      <c r="K561" s="252" t="s">
        <v>238</v>
      </c>
      <c r="L561" s="252" t="s">
        <v>238</v>
      </c>
    </row>
    <row r="562" spans="1:12" x14ac:dyDescent="0.3">
      <c r="A562" s="252">
        <v>214416</v>
      </c>
      <c r="B562" s="252" t="s">
        <v>3404</v>
      </c>
      <c r="C562" s="252" t="s">
        <v>238</v>
      </c>
      <c r="D562" s="252" t="s">
        <v>238</v>
      </c>
      <c r="E562" s="252" t="s">
        <v>238</v>
      </c>
      <c r="F562" s="252" t="s">
        <v>238</v>
      </c>
      <c r="G562" s="252" t="s">
        <v>240</v>
      </c>
      <c r="H562" s="252" t="s">
        <v>239</v>
      </c>
      <c r="I562" s="252" t="s">
        <v>238</v>
      </c>
      <c r="J562" s="252" t="s">
        <v>240</v>
      </c>
      <c r="K562" s="252" t="s">
        <v>240</v>
      </c>
      <c r="L562" s="252" t="s">
        <v>240</v>
      </c>
    </row>
    <row r="563" spans="1:12" x14ac:dyDescent="0.3">
      <c r="A563" s="252">
        <v>214422</v>
      </c>
      <c r="B563" s="252" t="s">
        <v>3404</v>
      </c>
      <c r="C563" s="252" t="s">
        <v>239</v>
      </c>
      <c r="D563" s="252" t="s">
        <v>240</v>
      </c>
      <c r="E563" s="252" t="s">
        <v>240</v>
      </c>
      <c r="F563" s="252" t="s">
        <v>240</v>
      </c>
      <c r="G563" s="252" t="s">
        <v>239</v>
      </c>
      <c r="H563" s="252" t="s">
        <v>240</v>
      </c>
      <c r="I563" s="252" t="s">
        <v>239</v>
      </c>
      <c r="J563" s="252" t="s">
        <v>240</v>
      </c>
      <c r="K563" s="252" t="s">
        <v>239</v>
      </c>
      <c r="L563" s="252" t="s">
        <v>239</v>
      </c>
    </row>
    <row r="564" spans="1:12" x14ac:dyDescent="0.3">
      <c r="A564" s="252">
        <v>214428</v>
      </c>
      <c r="B564" s="252" t="s">
        <v>3404</v>
      </c>
      <c r="C564" s="252" t="s">
        <v>238</v>
      </c>
      <c r="D564" s="252" t="s">
        <v>238</v>
      </c>
      <c r="E564" s="252" t="s">
        <v>238</v>
      </c>
      <c r="F564" s="252" t="s">
        <v>238</v>
      </c>
      <c r="G564" s="252" t="s">
        <v>238</v>
      </c>
      <c r="H564" s="252" t="s">
        <v>239</v>
      </c>
      <c r="I564" s="252" t="s">
        <v>238</v>
      </c>
      <c r="J564" s="252" t="s">
        <v>238</v>
      </c>
      <c r="K564" s="252" t="s">
        <v>238</v>
      </c>
      <c r="L564" s="252" t="s">
        <v>239</v>
      </c>
    </row>
    <row r="565" spans="1:12" x14ac:dyDescent="0.3">
      <c r="A565" s="252">
        <v>214430</v>
      </c>
      <c r="B565" s="252" t="s">
        <v>3404</v>
      </c>
      <c r="C565" s="252" t="s">
        <v>240</v>
      </c>
      <c r="D565" s="252" t="s">
        <v>240</v>
      </c>
      <c r="E565" s="252" t="s">
        <v>240</v>
      </c>
      <c r="F565" s="252" t="s">
        <v>239</v>
      </c>
      <c r="G565" s="252" t="s">
        <v>239</v>
      </c>
      <c r="H565" s="252" t="s">
        <v>239</v>
      </c>
      <c r="I565" s="252" t="s">
        <v>239</v>
      </c>
      <c r="J565" s="252" t="s">
        <v>239</v>
      </c>
      <c r="K565" s="252" t="s">
        <v>239</v>
      </c>
      <c r="L565" s="252" t="s">
        <v>240</v>
      </c>
    </row>
    <row r="566" spans="1:12" x14ac:dyDescent="0.3">
      <c r="A566" s="252">
        <v>214434</v>
      </c>
      <c r="B566" s="252" t="s">
        <v>3404</v>
      </c>
      <c r="C566" s="252" t="s">
        <v>240</v>
      </c>
      <c r="D566" s="252" t="s">
        <v>240</v>
      </c>
      <c r="E566" s="252" t="s">
        <v>240</v>
      </c>
      <c r="F566" s="252" t="s">
        <v>240</v>
      </c>
      <c r="G566" s="252" t="s">
        <v>240</v>
      </c>
      <c r="H566" s="252" t="s">
        <v>239</v>
      </c>
      <c r="I566" s="252" t="s">
        <v>239</v>
      </c>
      <c r="J566" s="252" t="s">
        <v>240</v>
      </c>
      <c r="K566" s="252" t="s">
        <v>239</v>
      </c>
      <c r="L566" s="252" t="s">
        <v>239</v>
      </c>
    </row>
    <row r="567" spans="1:12" x14ac:dyDescent="0.3">
      <c r="A567" s="252">
        <v>214437</v>
      </c>
      <c r="B567" s="252" t="s">
        <v>3404</v>
      </c>
      <c r="C567" s="252" t="s">
        <v>238</v>
      </c>
      <c r="D567" s="252" t="s">
        <v>238</v>
      </c>
      <c r="E567" s="252" t="s">
        <v>238</v>
      </c>
      <c r="F567" s="252" t="s">
        <v>238</v>
      </c>
      <c r="G567" s="252" t="s">
        <v>238</v>
      </c>
      <c r="H567" s="252" t="s">
        <v>239</v>
      </c>
      <c r="I567" s="252" t="s">
        <v>239</v>
      </c>
      <c r="J567" s="252" t="s">
        <v>239</v>
      </c>
      <c r="K567" s="252" t="s">
        <v>239</v>
      </c>
      <c r="L567" s="252" t="s">
        <v>239</v>
      </c>
    </row>
    <row r="568" spans="1:12" x14ac:dyDescent="0.3">
      <c r="A568" s="252">
        <v>214440</v>
      </c>
      <c r="B568" s="252" t="s">
        <v>3404</v>
      </c>
      <c r="C568" s="252" t="s">
        <v>238</v>
      </c>
      <c r="D568" s="252" t="s">
        <v>238</v>
      </c>
      <c r="E568" s="252" t="s">
        <v>238</v>
      </c>
      <c r="F568" s="252" t="s">
        <v>238</v>
      </c>
      <c r="G568" s="252" t="s">
        <v>240</v>
      </c>
      <c r="H568" s="252" t="s">
        <v>239</v>
      </c>
      <c r="I568" s="252" t="s">
        <v>239</v>
      </c>
      <c r="J568" s="252" t="s">
        <v>240</v>
      </c>
      <c r="K568" s="252" t="s">
        <v>240</v>
      </c>
      <c r="L568" s="252" t="s">
        <v>239</v>
      </c>
    </row>
    <row r="569" spans="1:12" x14ac:dyDescent="0.3">
      <c r="A569" s="252">
        <v>214441</v>
      </c>
      <c r="B569" s="252" t="s">
        <v>3404</v>
      </c>
      <c r="C569" s="252" t="s">
        <v>240</v>
      </c>
      <c r="D569" s="252" t="s">
        <v>239</v>
      </c>
      <c r="E569" s="252" t="s">
        <v>239</v>
      </c>
      <c r="F569" s="252" t="s">
        <v>240</v>
      </c>
      <c r="G569" s="252" t="s">
        <v>239</v>
      </c>
      <c r="H569" s="252" t="s">
        <v>239</v>
      </c>
      <c r="I569" s="252" t="s">
        <v>239</v>
      </c>
      <c r="J569" s="252" t="s">
        <v>239</v>
      </c>
      <c r="K569" s="252" t="s">
        <v>239</v>
      </c>
      <c r="L569" s="252" t="s">
        <v>239</v>
      </c>
    </row>
    <row r="570" spans="1:12" x14ac:dyDescent="0.3">
      <c r="A570" s="252">
        <v>214449</v>
      </c>
      <c r="B570" s="252" t="s">
        <v>3404</v>
      </c>
      <c r="C570" s="252" t="s">
        <v>239</v>
      </c>
      <c r="D570" s="252" t="s">
        <v>240</v>
      </c>
      <c r="E570" s="252" t="s">
        <v>240</v>
      </c>
      <c r="F570" s="252" t="s">
        <v>240</v>
      </c>
      <c r="G570" s="252" t="s">
        <v>240</v>
      </c>
      <c r="H570" s="252" t="s">
        <v>239</v>
      </c>
      <c r="I570" s="252" t="s">
        <v>239</v>
      </c>
      <c r="J570" s="252" t="s">
        <v>239</v>
      </c>
      <c r="K570" s="252" t="s">
        <v>240</v>
      </c>
      <c r="L570" s="252" t="s">
        <v>239</v>
      </c>
    </row>
    <row r="571" spans="1:12" x14ac:dyDescent="0.3">
      <c r="A571" s="252">
        <v>214457</v>
      </c>
      <c r="B571" s="252" t="s">
        <v>3404</v>
      </c>
      <c r="C571" s="252" t="s">
        <v>240</v>
      </c>
      <c r="D571" s="252" t="s">
        <v>238</v>
      </c>
      <c r="E571" s="252" t="s">
        <v>238</v>
      </c>
      <c r="F571" s="252" t="s">
        <v>238</v>
      </c>
      <c r="G571" s="252" t="s">
        <v>240</v>
      </c>
      <c r="H571" s="252" t="s">
        <v>240</v>
      </c>
      <c r="I571" s="252" t="s">
        <v>240</v>
      </c>
      <c r="J571" s="252" t="s">
        <v>239</v>
      </c>
      <c r="K571" s="252" t="s">
        <v>240</v>
      </c>
      <c r="L571" s="252" t="s">
        <v>240</v>
      </c>
    </row>
    <row r="572" spans="1:12" x14ac:dyDescent="0.3">
      <c r="A572" s="252">
        <v>214465</v>
      </c>
      <c r="B572" s="252" t="s">
        <v>3404</v>
      </c>
      <c r="C572" s="252" t="s">
        <v>239</v>
      </c>
      <c r="D572" s="252" t="s">
        <v>238</v>
      </c>
      <c r="E572" s="252" t="s">
        <v>238</v>
      </c>
      <c r="F572" s="252" t="s">
        <v>240</v>
      </c>
      <c r="G572" s="252" t="s">
        <v>240</v>
      </c>
      <c r="H572" s="252" t="s">
        <v>239</v>
      </c>
      <c r="I572" s="252" t="s">
        <v>238</v>
      </c>
      <c r="J572" s="252" t="s">
        <v>240</v>
      </c>
      <c r="K572" s="252" t="s">
        <v>238</v>
      </c>
      <c r="L572" s="252" t="s">
        <v>240</v>
      </c>
    </row>
    <row r="573" spans="1:12" x14ac:dyDescent="0.3">
      <c r="A573" s="252">
        <v>214470</v>
      </c>
      <c r="B573" s="252" t="s">
        <v>3404</v>
      </c>
      <c r="C573" s="252" t="s">
        <v>240</v>
      </c>
      <c r="D573" s="252" t="s">
        <v>238</v>
      </c>
      <c r="E573" s="252" t="s">
        <v>240</v>
      </c>
      <c r="F573" s="252" t="s">
        <v>238</v>
      </c>
      <c r="G573" s="252" t="s">
        <v>238</v>
      </c>
      <c r="H573" s="252" t="s">
        <v>239</v>
      </c>
      <c r="I573" s="252" t="s">
        <v>239</v>
      </c>
      <c r="J573" s="252" t="s">
        <v>239</v>
      </c>
      <c r="K573" s="252" t="s">
        <v>239</v>
      </c>
      <c r="L573" s="252" t="s">
        <v>239</v>
      </c>
    </row>
    <row r="574" spans="1:12" x14ac:dyDescent="0.3">
      <c r="A574" s="252">
        <v>214471</v>
      </c>
      <c r="B574" s="252" t="s">
        <v>3404</v>
      </c>
      <c r="C574" s="252" t="s">
        <v>239</v>
      </c>
      <c r="D574" s="252" t="s">
        <v>238</v>
      </c>
      <c r="E574" s="252" t="s">
        <v>238</v>
      </c>
      <c r="F574" s="252" t="s">
        <v>240</v>
      </c>
      <c r="G574" s="252" t="s">
        <v>239</v>
      </c>
      <c r="H574" s="252" t="s">
        <v>239</v>
      </c>
      <c r="I574" s="252" t="s">
        <v>240</v>
      </c>
      <c r="J574" s="252" t="s">
        <v>239</v>
      </c>
      <c r="K574" s="252" t="s">
        <v>240</v>
      </c>
      <c r="L574" s="252" t="s">
        <v>239</v>
      </c>
    </row>
    <row r="575" spans="1:12" x14ac:dyDescent="0.3">
      <c r="A575" s="252">
        <v>214476</v>
      </c>
      <c r="B575" s="252" t="s">
        <v>3404</v>
      </c>
      <c r="C575" s="252" t="s">
        <v>239</v>
      </c>
      <c r="D575" s="252" t="s">
        <v>240</v>
      </c>
      <c r="E575" s="252" t="s">
        <v>240</v>
      </c>
      <c r="F575" s="252" t="s">
        <v>240</v>
      </c>
      <c r="G575" s="252" t="s">
        <v>239</v>
      </c>
      <c r="H575" s="252" t="s">
        <v>239</v>
      </c>
      <c r="I575" s="252" t="s">
        <v>239</v>
      </c>
      <c r="J575" s="252" t="s">
        <v>239</v>
      </c>
      <c r="K575" s="252" t="s">
        <v>239</v>
      </c>
      <c r="L575" s="252" t="s">
        <v>240</v>
      </c>
    </row>
    <row r="576" spans="1:12" x14ac:dyDescent="0.3">
      <c r="A576" s="252">
        <v>214480</v>
      </c>
      <c r="B576" s="252" t="s">
        <v>3404</v>
      </c>
      <c r="C576" s="252" t="s">
        <v>239</v>
      </c>
      <c r="D576" s="252" t="s">
        <v>238</v>
      </c>
      <c r="E576" s="252" t="s">
        <v>240</v>
      </c>
      <c r="F576" s="252" t="s">
        <v>238</v>
      </c>
      <c r="G576" s="252" t="s">
        <v>238</v>
      </c>
      <c r="H576" s="252" t="s">
        <v>240</v>
      </c>
      <c r="I576" s="252" t="s">
        <v>238</v>
      </c>
      <c r="J576" s="252" t="s">
        <v>238</v>
      </c>
      <c r="K576" s="252" t="s">
        <v>240</v>
      </c>
      <c r="L576" s="252" t="s">
        <v>239</v>
      </c>
    </row>
    <row r="577" spans="1:12" x14ac:dyDescent="0.3">
      <c r="A577" s="252">
        <v>214492</v>
      </c>
      <c r="B577" s="252" t="s">
        <v>3404</v>
      </c>
      <c r="C577" s="252" t="s">
        <v>240</v>
      </c>
      <c r="D577" s="252" t="s">
        <v>240</v>
      </c>
      <c r="E577" s="252" t="s">
        <v>239</v>
      </c>
      <c r="F577" s="252" t="s">
        <v>239</v>
      </c>
      <c r="G577" s="252" t="s">
        <v>239</v>
      </c>
      <c r="H577" s="252" t="s">
        <v>239</v>
      </c>
      <c r="I577" s="252" t="s">
        <v>240</v>
      </c>
      <c r="J577" s="252" t="s">
        <v>240</v>
      </c>
      <c r="K577" s="252" t="s">
        <v>240</v>
      </c>
      <c r="L577" s="252" t="s">
        <v>240</v>
      </c>
    </row>
    <row r="578" spans="1:12" x14ac:dyDescent="0.3">
      <c r="A578" s="252">
        <v>214499</v>
      </c>
      <c r="B578" s="252" t="s">
        <v>3404</v>
      </c>
      <c r="C578" s="252" t="s">
        <v>238</v>
      </c>
      <c r="D578" s="252" t="s">
        <v>238</v>
      </c>
      <c r="E578" s="252" t="s">
        <v>239</v>
      </c>
      <c r="F578" s="252" t="s">
        <v>240</v>
      </c>
      <c r="G578" s="252" t="s">
        <v>240</v>
      </c>
      <c r="H578" s="252" t="s">
        <v>239</v>
      </c>
      <c r="I578" s="252" t="s">
        <v>238</v>
      </c>
      <c r="J578" s="252" t="s">
        <v>240</v>
      </c>
      <c r="K578" s="252" t="s">
        <v>238</v>
      </c>
      <c r="L578" s="252" t="s">
        <v>239</v>
      </c>
    </row>
    <row r="579" spans="1:12" x14ac:dyDescent="0.3">
      <c r="A579" s="252">
        <v>214501</v>
      </c>
      <c r="B579" s="252" t="s">
        <v>3404</v>
      </c>
      <c r="C579" s="252" t="s">
        <v>239</v>
      </c>
      <c r="D579" s="252" t="s">
        <v>238</v>
      </c>
      <c r="E579" s="252" t="s">
        <v>238</v>
      </c>
      <c r="F579" s="252" t="s">
        <v>238</v>
      </c>
      <c r="G579" s="252" t="s">
        <v>240</v>
      </c>
      <c r="H579" s="252" t="s">
        <v>238</v>
      </c>
      <c r="I579" s="252" t="s">
        <v>240</v>
      </c>
      <c r="J579" s="252" t="s">
        <v>238</v>
      </c>
      <c r="K579" s="252" t="s">
        <v>238</v>
      </c>
      <c r="L579" s="252" t="s">
        <v>238</v>
      </c>
    </row>
    <row r="580" spans="1:12" x14ac:dyDescent="0.3">
      <c r="A580" s="252">
        <v>214508</v>
      </c>
      <c r="B580" s="252" t="s">
        <v>3404</v>
      </c>
      <c r="C580" s="252" t="s">
        <v>239</v>
      </c>
      <c r="D580" s="252" t="s">
        <v>240</v>
      </c>
      <c r="E580" s="252" t="s">
        <v>238</v>
      </c>
      <c r="F580" s="252" t="s">
        <v>240</v>
      </c>
      <c r="G580" s="252" t="s">
        <v>239</v>
      </c>
      <c r="H580" s="252" t="s">
        <v>239</v>
      </c>
      <c r="I580" s="252" t="s">
        <v>240</v>
      </c>
      <c r="J580" s="252" t="s">
        <v>239</v>
      </c>
      <c r="K580" s="252" t="s">
        <v>240</v>
      </c>
      <c r="L580" s="252" t="s">
        <v>239</v>
      </c>
    </row>
    <row r="581" spans="1:12" x14ac:dyDescent="0.3">
      <c r="A581" s="252">
        <v>214523</v>
      </c>
      <c r="B581" s="252" t="s">
        <v>3404</v>
      </c>
      <c r="C581" s="252" t="s">
        <v>239</v>
      </c>
      <c r="D581" s="252" t="s">
        <v>238</v>
      </c>
      <c r="E581" s="252" t="s">
        <v>240</v>
      </c>
      <c r="F581" s="252" t="s">
        <v>240</v>
      </c>
      <c r="G581" s="252" t="s">
        <v>239</v>
      </c>
      <c r="H581" s="252" t="s">
        <v>240</v>
      </c>
      <c r="I581" s="252" t="s">
        <v>240</v>
      </c>
      <c r="J581" s="252" t="s">
        <v>239</v>
      </c>
      <c r="K581" s="252" t="s">
        <v>238</v>
      </c>
      <c r="L581" s="252" t="s">
        <v>239</v>
      </c>
    </row>
    <row r="582" spans="1:12" x14ac:dyDescent="0.3">
      <c r="A582" s="252">
        <v>214526</v>
      </c>
      <c r="B582" s="252" t="s">
        <v>3404</v>
      </c>
      <c r="C582" s="252" t="s">
        <v>240</v>
      </c>
      <c r="D582" s="252" t="s">
        <v>240</v>
      </c>
      <c r="E582" s="252" t="s">
        <v>240</v>
      </c>
      <c r="F582" s="252" t="s">
        <v>238</v>
      </c>
      <c r="G582" s="252" t="s">
        <v>239</v>
      </c>
      <c r="H582" s="252" t="s">
        <v>239</v>
      </c>
      <c r="I582" s="252" t="s">
        <v>239</v>
      </c>
      <c r="J582" s="252" t="s">
        <v>239</v>
      </c>
      <c r="K582" s="252" t="s">
        <v>239</v>
      </c>
      <c r="L582" s="252" t="s">
        <v>239</v>
      </c>
    </row>
    <row r="583" spans="1:12" x14ac:dyDescent="0.3">
      <c r="A583" s="252">
        <v>214533</v>
      </c>
      <c r="B583" s="252" t="s">
        <v>3404</v>
      </c>
      <c r="C583" s="252" t="s">
        <v>238</v>
      </c>
      <c r="D583" s="252" t="s">
        <v>238</v>
      </c>
      <c r="E583" s="252" t="s">
        <v>238</v>
      </c>
      <c r="F583" s="252" t="s">
        <v>238</v>
      </c>
      <c r="G583" s="252" t="s">
        <v>240</v>
      </c>
      <c r="H583" s="252" t="s">
        <v>239</v>
      </c>
      <c r="I583" s="252" t="s">
        <v>240</v>
      </c>
      <c r="J583" s="252" t="s">
        <v>240</v>
      </c>
      <c r="K583" s="252" t="s">
        <v>240</v>
      </c>
      <c r="L583" s="252" t="s">
        <v>240</v>
      </c>
    </row>
    <row r="584" spans="1:12" x14ac:dyDescent="0.3">
      <c r="A584" s="252">
        <v>214539</v>
      </c>
      <c r="B584" s="252" t="s">
        <v>3404</v>
      </c>
      <c r="C584" s="252" t="s">
        <v>238</v>
      </c>
      <c r="D584" s="252" t="s">
        <v>238</v>
      </c>
      <c r="E584" s="252" t="s">
        <v>238</v>
      </c>
      <c r="F584" s="252" t="s">
        <v>238</v>
      </c>
      <c r="G584" s="252" t="s">
        <v>240</v>
      </c>
      <c r="H584" s="252" t="s">
        <v>240</v>
      </c>
      <c r="I584" s="252" t="s">
        <v>240</v>
      </c>
      <c r="J584" s="252" t="s">
        <v>238</v>
      </c>
      <c r="K584" s="252" t="s">
        <v>240</v>
      </c>
      <c r="L584" s="252" t="s">
        <v>239</v>
      </c>
    </row>
    <row r="585" spans="1:12" x14ac:dyDescent="0.3">
      <c r="A585" s="252">
        <v>214540</v>
      </c>
      <c r="B585" s="252" t="s">
        <v>3404</v>
      </c>
      <c r="C585" s="252" t="s">
        <v>238</v>
      </c>
      <c r="D585" s="252" t="s">
        <v>238</v>
      </c>
      <c r="E585" s="252" t="s">
        <v>238</v>
      </c>
      <c r="F585" s="252" t="s">
        <v>238</v>
      </c>
      <c r="G585" s="252" t="s">
        <v>238</v>
      </c>
      <c r="H585" s="252" t="s">
        <v>239</v>
      </c>
      <c r="I585" s="252" t="s">
        <v>239</v>
      </c>
      <c r="J585" s="252" t="s">
        <v>239</v>
      </c>
      <c r="K585" s="252" t="s">
        <v>239</v>
      </c>
      <c r="L585" s="252" t="s">
        <v>239</v>
      </c>
    </row>
    <row r="586" spans="1:12" x14ac:dyDescent="0.3">
      <c r="A586" s="252">
        <v>214543</v>
      </c>
      <c r="B586" s="252" t="s">
        <v>3404</v>
      </c>
      <c r="C586" s="252" t="s">
        <v>239</v>
      </c>
      <c r="D586" s="252" t="s">
        <v>238</v>
      </c>
      <c r="E586" s="252" t="s">
        <v>238</v>
      </c>
      <c r="F586" s="252" t="s">
        <v>238</v>
      </c>
      <c r="G586" s="252" t="s">
        <v>239</v>
      </c>
      <c r="H586" s="252" t="s">
        <v>239</v>
      </c>
      <c r="I586" s="252" t="s">
        <v>238</v>
      </c>
      <c r="J586" s="252" t="s">
        <v>238</v>
      </c>
      <c r="K586" s="252" t="s">
        <v>238</v>
      </c>
      <c r="L586" s="252" t="s">
        <v>239</v>
      </c>
    </row>
    <row r="587" spans="1:12" x14ac:dyDescent="0.3">
      <c r="A587" s="252">
        <v>214546</v>
      </c>
      <c r="B587" s="252" t="s">
        <v>3404</v>
      </c>
      <c r="C587" s="252" t="s">
        <v>238</v>
      </c>
      <c r="D587" s="252" t="s">
        <v>240</v>
      </c>
      <c r="E587" s="252" t="s">
        <v>240</v>
      </c>
      <c r="F587" s="252" t="s">
        <v>240</v>
      </c>
      <c r="G587" s="252" t="s">
        <v>240</v>
      </c>
      <c r="H587" s="252" t="s">
        <v>239</v>
      </c>
      <c r="I587" s="252" t="s">
        <v>240</v>
      </c>
      <c r="J587" s="252" t="s">
        <v>240</v>
      </c>
      <c r="K587" s="252" t="s">
        <v>240</v>
      </c>
      <c r="L587" s="252" t="s">
        <v>240</v>
      </c>
    </row>
    <row r="588" spans="1:12" x14ac:dyDescent="0.3">
      <c r="A588" s="252">
        <v>214554</v>
      </c>
      <c r="B588" s="252" t="s">
        <v>3404</v>
      </c>
      <c r="C588" s="252" t="s">
        <v>240</v>
      </c>
      <c r="D588" s="252" t="s">
        <v>240</v>
      </c>
      <c r="E588" s="252" t="s">
        <v>240</v>
      </c>
      <c r="F588" s="252" t="s">
        <v>240</v>
      </c>
      <c r="G588" s="252" t="s">
        <v>239</v>
      </c>
      <c r="H588" s="252" t="s">
        <v>239</v>
      </c>
      <c r="I588" s="252" t="s">
        <v>240</v>
      </c>
      <c r="J588" s="252" t="s">
        <v>240</v>
      </c>
      <c r="K588" s="252" t="s">
        <v>240</v>
      </c>
      <c r="L588" s="252" t="s">
        <v>239</v>
      </c>
    </row>
    <row r="589" spans="1:12" x14ac:dyDescent="0.3">
      <c r="A589" s="252">
        <v>214556</v>
      </c>
      <c r="B589" s="252" t="s">
        <v>3404</v>
      </c>
      <c r="C589" s="252" t="s">
        <v>239</v>
      </c>
      <c r="D589" s="252" t="s">
        <v>240</v>
      </c>
      <c r="E589" s="252" t="s">
        <v>238</v>
      </c>
      <c r="F589" s="252" t="s">
        <v>240</v>
      </c>
      <c r="G589" s="252" t="s">
        <v>239</v>
      </c>
      <c r="H589" s="252" t="s">
        <v>239</v>
      </c>
      <c r="I589" s="252" t="s">
        <v>239</v>
      </c>
      <c r="J589" s="252" t="s">
        <v>239</v>
      </c>
      <c r="K589" s="252" t="s">
        <v>240</v>
      </c>
      <c r="L589" s="252" t="s">
        <v>239</v>
      </c>
    </row>
    <row r="590" spans="1:12" x14ac:dyDescent="0.3">
      <c r="A590" s="252">
        <v>214557</v>
      </c>
      <c r="B590" s="252" t="s">
        <v>3404</v>
      </c>
      <c r="C590" s="252" t="s">
        <v>239</v>
      </c>
      <c r="D590" s="252" t="s">
        <v>238</v>
      </c>
      <c r="E590" s="252" t="s">
        <v>238</v>
      </c>
      <c r="F590" s="252" t="s">
        <v>238</v>
      </c>
      <c r="G590" s="252" t="s">
        <v>239</v>
      </c>
      <c r="H590" s="252" t="s">
        <v>239</v>
      </c>
      <c r="I590" s="252" t="s">
        <v>238</v>
      </c>
      <c r="J590" s="252" t="s">
        <v>239</v>
      </c>
      <c r="K590" s="252" t="s">
        <v>240</v>
      </c>
      <c r="L590" s="252" t="s">
        <v>239</v>
      </c>
    </row>
    <row r="591" spans="1:12" x14ac:dyDescent="0.3">
      <c r="A591" s="252">
        <v>214561</v>
      </c>
      <c r="B591" s="252" t="s">
        <v>3404</v>
      </c>
      <c r="C591" s="252" t="s">
        <v>238</v>
      </c>
      <c r="D591" s="252" t="s">
        <v>238</v>
      </c>
      <c r="E591" s="252" t="s">
        <v>239</v>
      </c>
      <c r="F591" s="252" t="s">
        <v>239</v>
      </c>
      <c r="G591" s="252" t="s">
        <v>239</v>
      </c>
      <c r="H591" s="252" t="s">
        <v>240</v>
      </c>
      <c r="I591" s="252" t="s">
        <v>240</v>
      </c>
      <c r="J591" s="252" t="s">
        <v>240</v>
      </c>
      <c r="K591" s="252" t="s">
        <v>240</v>
      </c>
      <c r="L591" s="252" t="s">
        <v>240</v>
      </c>
    </row>
    <row r="592" spans="1:12" x14ac:dyDescent="0.3">
      <c r="A592" s="252">
        <v>214568</v>
      </c>
      <c r="B592" s="252" t="s">
        <v>3404</v>
      </c>
      <c r="C592" s="252" t="s">
        <v>238</v>
      </c>
      <c r="D592" s="252" t="s">
        <v>240</v>
      </c>
      <c r="E592" s="252" t="s">
        <v>238</v>
      </c>
      <c r="F592" s="252" t="s">
        <v>238</v>
      </c>
      <c r="G592" s="252" t="s">
        <v>240</v>
      </c>
      <c r="H592" s="252" t="s">
        <v>239</v>
      </c>
      <c r="I592" s="252" t="s">
        <v>239</v>
      </c>
      <c r="J592" s="252" t="s">
        <v>239</v>
      </c>
      <c r="K592" s="252" t="s">
        <v>239</v>
      </c>
      <c r="L592" s="252" t="s">
        <v>239</v>
      </c>
    </row>
    <row r="593" spans="1:12" x14ac:dyDescent="0.3">
      <c r="A593" s="252">
        <v>214570</v>
      </c>
      <c r="B593" s="252" t="s">
        <v>3404</v>
      </c>
      <c r="C593" s="252" t="s">
        <v>240</v>
      </c>
      <c r="D593" s="252" t="s">
        <v>240</v>
      </c>
      <c r="E593" s="252" t="s">
        <v>238</v>
      </c>
      <c r="F593" s="252" t="s">
        <v>240</v>
      </c>
      <c r="G593" s="252" t="s">
        <v>239</v>
      </c>
      <c r="H593" s="252" t="s">
        <v>239</v>
      </c>
      <c r="I593" s="252" t="s">
        <v>240</v>
      </c>
      <c r="J593" s="252" t="s">
        <v>240</v>
      </c>
      <c r="K593" s="252" t="s">
        <v>238</v>
      </c>
      <c r="L593" s="252" t="s">
        <v>240</v>
      </c>
    </row>
    <row r="594" spans="1:12" x14ac:dyDescent="0.3">
      <c r="A594" s="252">
        <v>214572</v>
      </c>
      <c r="B594" s="252" t="s">
        <v>3404</v>
      </c>
      <c r="C594" s="252" t="s">
        <v>240</v>
      </c>
      <c r="D594" s="252" t="s">
        <v>240</v>
      </c>
      <c r="E594" s="252" t="s">
        <v>240</v>
      </c>
      <c r="F594" s="252" t="s">
        <v>240</v>
      </c>
      <c r="G594" s="252" t="s">
        <v>239</v>
      </c>
      <c r="H594" s="252" t="s">
        <v>239</v>
      </c>
      <c r="I594" s="252" t="s">
        <v>240</v>
      </c>
      <c r="J594" s="252" t="s">
        <v>239</v>
      </c>
      <c r="K594" s="252" t="s">
        <v>240</v>
      </c>
      <c r="L594" s="252" t="s">
        <v>239</v>
      </c>
    </row>
    <row r="595" spans="1:12" x14ac:dyDescent="0.3">
      <c r="A595" s="252">
        <v>214578</v>
      </c>
      <c r="B595" s="252" t="s">
        <v>3404</v>
      </c>
      <c r="C595" s="252" t="s">
        <v>238</v>
      </c>
      <c r="D595" s="252" t="s">
        <v>240</v>
      </c>
      <c r="E595" s="252" t="s">
        <v>238</v>
      </c>
      <c r="F595" s="252" t="s">
        <v>240</v>
      </c>
      <c r="G595" s="252" t="s">
        <v>238</v>
      </c>
      <c r="H595" s="252" t="s">
        <v>240</v>
      </c>
      <c r="I595" s="252" t="s">
        <v>240</v>
      </c>
      <c r="J595" s="252" t="s">
        <v>239</v>
      </c>
      <c r="K595" s="252" t="s">
        <v>239</v>
      </c>
      <c r="L595" s="252" t="s">
        <v>239</v>
      </c>
    </row>
    <row r="596" spans="1:12" x14ac:dyDescent="0.3">
      <c r="A596" s="252">
        <v>214579</v>
      </c>
      <c r="B596" s="252" t="s">
        <v>3404</v>
      </c>
      <c r="C596" s="252" t="s">
        <v>238</v>
      </c>
      <c r="D596" s="252" t="s">
        <v>238</v>
      </c>
      <c r="E596" s="252" t="s">
        <v>238</v>
      </c>
      <c r="F596" s="252" t="s">
        <v>240</v>
      </c>
      <c r="G596" s="252" t="s">
        <v>238</v>
      </c>
      <c r="H596" s="252" t="s">
        <v>240</v>
      </c>
      <c r="I596" s="252" t="s">
        <v>240</v>
      </c>
      <c r="J596" s="252" t="s">
        <v>238</v>
      </c>
      <c r="K596" s="252" t="s">
        <v>238</v>
      </c>
      <c r="L596" s="252" t="s">
        <v>238</v>
      </c>
    </row>
    <row r="597" spans="1:12" x14ac:dyDescent="0.3">
      <c r="A597" s="252">
        <v>214589</v>
      </c>
      <c r="B597" s="252" t="s">
        <v>3404</v>
      </c>
      <c r="C597" s="252" t="s">
        <v>240</v>
      </c>
      <c r="D597" s="252" t="s">
        <v>238</v>
      </c>
      <c r="E597" s="252" t="s">
        <v>238</v>
      </c>
      <c r="F597" s="252" t="s">
        <v>240</v>
      </c>
      <c r="G597" s="252" t="s">
        <v>239</v>
      </c>
      <c r="H597" s="252" t="s">
        <v>239</v>
      </c>
      <c r="I597" s="252" t="s">
        <v>239</v>
      </c>
      <c r="J597" s="252" t="s">
        <v>239</v>
      </c>
      <c r="K597" s="252" t="s">
        <v>238</v>
      </c>
      <c r="L597" s="252" t="s">
        <v>239</v>
      </c>
    </row>
    <row r="598" spans="1:12" x14ac:dyDescent="0.3">
      <c r="A598" s="252">
        <v>214592</v>
      </c>
      <c r="B598" s="252" t="s">
        <v>3404</v>
      </c>
      <c r="C598" s="252" t="s">
        <v>238</v>
      </c>
      <c r="D598" s="252" t="s">
        <v>238</v>
      </c>
      <c r="E598" s="252" t="s">
        <v>240</v>
      </c>
      <c r="F598" s="252" t="s">
        <v>238</v>
      </c>
      <c r="G598" s="252" t="s">
        <v>238</v>
      </c>
      <c r="H598" s="252" t="s">
        <v>239</v>
      </c>
      <c r="I598" s="252" t="s">
        <v>240</v>
      </c>
      <c r="J598" s="252" t="s">
        <v>239</v>
      </c>
      <c r="K598" s="252" t="s">
        <v>240</v>
      </c>
      <c r="L598" s="252" t="s">
        <v>239</v>
      </c>
    </row>
    <row r="599" spans="1:12" x14ac:dyDescent="0.3">
      <c r="A599" s="252">
        <v>214598</v>
      </c>
      <c r="B599" s="252" t="s">
        <v>3404</v>
      </c>
      <c r="C599" s="252" t="s">
        <v>239</v>
      </c>
      <c r="D599" s="252" t="s">
        <v>238</v>
      </c>
      <c r="E599" s="252" t="s">
        <v>238</v>
      </c>
      <c r="F599" s="252" t="s">
        <v>240</v>
      </c>
      <c r="G599" s="252" t="s">
        <v>239</v>
      </c>
      <c r="H599" s="252" t="s">
        <v>239</v>
      </c>
      <c r="I599" s="252" t="s">
        <v>238</v>
      </c>
      <c r="J599" s="252" t="s">
        <v>240</v>
      </c>
      <c r="K599" s="252" t="s">
        <v>238</v>
      </c>
      <c r="L599" s="252" t="s">
        <v>238</v>
      </c>
    </row>
    <row r="600" spans="1:12" x14ac:dyDescent="0.3">
      <c r="A600" s="252">
        <v>214601</v>
      </c>
      <c r="B600" s="252" t="s">
        <v>3404</v>
      </c>
      <c r="C600" s="252" t="s">
        <v>239</v>
      </c>
      <c r="D600" s="252" t="s">
        <v>240</v>
      </c>
      <c r="E600" s="252" t="s">
        <v>238</v>
      </c>
      <c r="F600" s="252" t="s">
        <v>238</v>
      </c>
      <c r="G600" s="252" t="s">
        <v>239</v>
      </c>
      <c r="H600" s="252" t="s">
        <v>239</v>
      </c>
      <c r="I600" s="252" t="s">
        <v>239</v>
      </c>
      <c r="J600" s="252" t="s">
        <v>239</v>
      </c>
      <c r="K600" s="252" t="s">
        <v>239</v>
      </c>
      <c r="L600" s="252" t="s">
        <v>239</v>
      </c>
    </row>
    <row r="601" spans="1:12" x14ac:dyDescent="0.3">
      <c r="A601" s="252">
        <v>214604</v>
      </c>
      <c r="B601" s="252" t="s">
        <v>3404</v>
      </c>
      <c r="C601" s="252" t="s">
        <v>238</v>
      </c>
      <c r="D601" s="252" t="s">
        <v>238</v>
      </c>
      <c r="E601" s="252" t="s">
        <v>238</v>
      </c>
      <c r="F601" s="252" t="s">
        <v>238</v>
      </c>
      <c r="G601" s="252" t="s">
        <v>238</v>
      </c>
      <c r="H601" s="252" t="s">
        <v>239</v>
      </c>
      <c r="I601" s="252" t="s">
        <v>239</v>
      </c>
      <c r="J601" s="252" t="s">
        <v>239</v>
      </c>
      <c r="K601" s="252" t="s">
        <v>240</v>
      </c>
      <c r="L601" s="252" t="s">
        <v>239</v>
      </c>
    </row>
    <row r="602" spans="1:12" x14ac:dyDescent="0.3">
      <c r="A602" s="252">
        <v>214605</v>
      </c>
      <c r="B602" s="252" t="s">
        <v>3404</v>
      </c>
      <c r="C602" s="252" t="s">
        <v>238</v>
      </c>
      <c r="D602" s="252" t="s">
        <v>240</v>
      </c>
      <c r="E602" s="252" t="s">
        <v>238</v>
      </c>
      <c r="F602" s="252" t="s">
        <v>238</v>
      </c>
      <c r="G602" s="252" t="s">
        <v>239</v>
      </c>
      <c r="H602" s="252" t="s">
        <v>239</v>
      </c>
      <c r="I602" s="252" t="s">
        <v>240</v>
      </c>
      <c r="J602" s="252" t="s">
        <v>240</v>
      </c>
      <c r="K602" s="252" t="s">
        <v>238</v>
      </c>
      <c r="L602" s="252" t="s">
        <v>240</v>
      </c>
    </row>
    <row r="603" spans="1:12" x14ac:dyDescent="0.3">
      <c r="A603" s="252">
        <v>214608</v>
      </c>
      <c r="B603" s="252" t="s">
        <v>3404</v>
      </c>
      <c r="C603" s="252" t="s">
        <v>238</v>
      </c>
      <c r="D603" s="252" t="s">
        <v>238</v>
      </c>
      <c r="E603" s="252" t="s">
        <v>238</v>
      </c>
      <c r="F603" s="252" t="s">
        <v>238</v>
      </c>
      <c r="G603" s="252" t="s">
        <v>239</v>
      </c>
      <c r="H603" s="252" t="s">
        <v>239</v>
      </c>
      <c r="I603" s="252" t="s">
        <v>240</v>
      </c>
      <c r="J603" s="252" t="s">
        <v>239</v>
      </c>
      <c r="K603" s="252" t="s">
        <v>240</v>
      </c>
      <c r="L603" s="252" t="s">
        <v>239</v>
      </c>
    </row>
    <row r="604" spans="1:12" x14ac:dyDescent="0.3">
      <c r="A604" s="252">
        <v>214616</v>
      </c>
      <c r="B604" s="252" t="s">
        <v>3404</v>
      </c>
      <c r="C604" s="252" t="s">
        <v>238</v>
      </c>
      <c r="D604" s="252" t="s">
        <v>238</v>
      </c>
      <c r="E604" s="252" t="s">
        <v>238</v>
      </c>
      <c r="F604" s="252" t="s">
        <v>240</v>
      </c>
      <c r="G604" s="252" t="s">
        <v>239</v>
      </c>
      <c r="H604" s="252" t="s">
        <v>239</v>
      </c>
      <c r="I604" s="252" t="s">
        <v>239</v>
      </c>
      <c r="J604" s="252" t="s">
        <v>239</v>
      </c>
      <c r="K604" s="252" t="s">
        <v>238</v>
      </c>
      <c r="L604" s="252" t="s">
        <v>239</v>
      </c>
    </row>
    <row r="605" spans="1:12" x14ac:dyDescent="0.3">
      <c r="A605" s="252">
        <v>214618</v>
      </c>
      <c r="B605" s="252" t="s">
        <v>3404</v>
      </c>
      <c r="C605" s="252" t="s">
        <v>238</v>
      </c>
      <c r="D605" s="252" t="s">
        <v>238</v>
      </c>
      <c r="E605" s="252" t="s">
        <v>238</v>
      </c>
      <c r="F605" s="252" t="s">
        <v>238</v>
      </c>
      <c r="G605" s="252" t="s">
        <v>240</v>
      </c>
      <c r="H605" s="252" t="s">
        <v>240</v>
      </c>
      <c r="I605" s="252" t="s">
        <v>240</v>
      </c>
      <c r="J605" s="252" t="s">
        <v>238</v>
      </c>
      <c r="K605" s="252" t="s">
        <v>238</v>
      </c>
      <c r="L605" s="252" t="s">
        <v>240</v>
      </c>
    </row>
    <row r="606" spans="1:12" x14ac:dyDescent="0.3">
      <c r="A606" s="252">
        <v>214622</v>
      </c>
      <c r="B606" s="252" t="s">
        <v>3404</v>
      </c>
      <c r="C606" s="252" t="s">
        <v>238</v>
      </c>
      <c r="D606" s="252" t="s">
        <v>240</v>
      </c>
      <c r="E606" s="252" t="s">
        <v>238</v>
      </c>
      <c r="F606" s="252" t="s">
        <v>240</v>
      </c>
      <c r="G606" s="252" t="s">
        <v>240</v>
      </c>
      <c r="H606" s="252" t="s">
        <v>239</v>
      </c>
      <c r="I606" s="252" t="s">
        <v>240</v>
      </c>
      <c r="J606" s="252" t="s">
        <v>240</v>
      </c>
      <c r="K606" s="252" t="s">
        <v>240</v>
      </c>
      <c r="L606" s="252" t="s">
        <v>240</v>
      </c>
    </row>
    <row r="607" spans="1:12" x14ac:dyDescent="0.3">
      <c r="A607" s="252">
        <v>214624</v>
      </c>
      <c r="B607" s="252" t="s">
        <v>3404</v>
      </c>
      <c r="C607" s="252" t="s">
        <v>240</v>
      </c>
      <c r="D607" s="252" t="s">
        <v>240</v>
      </c>
      <c r="E607" s="252" t="s">
        <v>239</v>
      </c>
      <c r="F607" s="252" t="s">
        <v>240</v>
      </c>
      <c r="G607" s="252" t="s">
        <v>239</v>
      </c>
      <c r="H607" s="252" t="s">
        <v>239</v>
      </c>
      <c r="I607" s="252" t="s">
        <v>239</v>
      </c>
      <c r="J607" s="252" t="s">
        <v>239</v>
      </c>
      <c r="K607" s="252" t="s">
        <v>239</v>
      </c>
      <c r="L607" s="252" t="s">
        <v>239</v>
      </c>
    </row>
    <row r="608" spans="1:12" x14ac:dyDescent="0.3">
      <c r="A608" s="252">
        <v>214630</v>
      </c>
      <c r="B608" s="252" t="s">
        <v>3404</v>
      </c>
      <c r="C608" s="252" t="s">
        <v>239</v>
      </c>
      <c r="D608" s="252" t="s">
        <v>240</v>
      </c>
      <c r="E608" s="252" t="s">
        <v>238</v>
      </c>
      <c r="F608" s="252" t="s">
        <v>240</v>
      </c>
      <c r="G608" s="252" t="s">
        <v>239</v>
      </c>
      <c r="H608" s="252" t="s">
        <v>239</v>
      </c>
      <c r="I608" s="252" t="s">
        <v>240</v>
      </c>
      <c r="J608" s="252" t="s">
        <v>239</v>
      </c>
      <c r="K608" s="252" t="s">
        <v>240</v>
      </c>
      <c r="L608" s="252" t="s">
        <v>239</v>
      </c>
    </row>
    <row r="609" spans="1:12" x14ac:dyDescent="0.3">
      <c r="A609" s="252">
        <v>214638</v>
      </c>
      <c r="B609" s="252" t="s">
        <v>3404</v>
      </c>
      <c r="C609" s="252" t="s">
        <v>240</v>
      </c>
      <c r="D609" s="252" t="s">
        <v>238</v>
      </c>
      <c r="E609" s="252" t="s">
        <v>238</v>
      </c>
      <c r="F609" s="252" t="s">
        <v>238</v>
      </c>
      <c r="G609" s="252" t="s">
        <v>240</v>
      </c>
      <c r="H609" s="252" t="s">
        <v>239</v>
      </c>
      <c r="I609" s="252" t="s">
        <v>239</v>
      </c>
      <c r="J609" s="252" t="s">
        <v>240</v>
      </c>
      <c r="K609" s="252" t="s">
        <v>240</v>
      </c>
      <c r="L609" s="252" t="s">
        <v>240</v>
      </c>
    </row>
    <row r="610" spans="1:12" x14ac:dyDescent="0.3">
      <c r="A610" s="252">
        <v>214644</v>
      </c>
      <c r="B610" s="252" t="s">
        <v>3404</v>
      </c>
      <c r="C610" s="252" t="s">
        <v>238</v>
      </c>
      <c r="D610" s="252" t="s">
        <v>238</v>
      </c>
      <c r="E610" s="252" t="s">
        <v>238</v>
      </c>
      <c r="F610" s="252" t="s">
        <v>238</v>
      </c>
      <c r="G610" s="252" t="s">
        <v>238</v>
      </c>
      <c r="H610" s="252" t="s">
        <v>238</v>
      </c>
      <c r="I610" s="252" t="s">
        <v>238</v>
      </c>
      <c r="J610" s="252" t="s">
        <v>238</v>
      </c>
      <c r="K610" s="252" t="s">
        <v>238</v>
      </c>
      <c r="L610" s="252" t="s">
        <v>239</v>
      </c>
    </row>
    <row r="611" spans="1:12" x14ac:dyDescent="0.3">
      <c r="A611" s="252">
        <v>214645</v>
      </c>
      <c r="B611" s="252" t="s">
        <v>3404</v>
      </c>
      <c r="C611" s="252" t="s">
        <v>239</v>
      </c>
      <c r="D611" s="252" t="s">
        <v>239</v>
      </c>
      <c r="E611" s="252" t="s">
        <v>239</v>
      </c>
      <c r="F611" s="252" t="s">
        <v>239</v>
      </c>
      <c r="G611" s="252" t="s">
        <v>239</v>
      </c>
      <c r="H611" s="252" t="s">
        <v>240</v>
      </c>
      <c r="I611" s="252" t="s">
        <v>240</v>
      </c>
      <c r="J611" s="252" t="s">
        <v>239</v>
      </c>
      <c r="K611" s="252" t="s">
        <v>239</v>
      </c>
      <c r="L611" s="252" t="s">
        <v>239</v>
      </c>
    </row>
    <row r="612" spans="1:12" x14ac:dyDescent="0.3">
      <c r="A612" s="252">
        <v>214648</v>
      </c>
      <c r="B612" s="252" t="s">
        <v>3404</v>
      </c>
      <c r="C612" s="252" t="s">
        <v>240</v>
      </c>
      <c r="D612" s="252" t="s">
        <v>240</v>
      </c>
      <c r="E612" s="252" t="s">
        <v>240</v>
      </c>
      <c r="F612" s="252" t="s">
        <v>240</v>
      </c>
      <c r="G612" s="252" t="s">
        <v>239</v>
      </c>
      <c r="H612" s="252" t="s">
        <v>239</v>
      </c>
      <c r="I612" s="252" t="s">
        <v>239</v>
      </c>
      <c r="J612" s="252" t="s">
        <v>239</v>
      </c>
      <c r="K612" s="252" t="s">
        <v>239</v>
      </c>
      <c r="L612" s="252" t="s">
        <v>239</v>
      </c>
    </row>
    <row r="613" spans="1:12" x14ac:dyDescent="0.3">
      <c r="A613" s="252">
        <v>214652</v>
      </c>
      <c r="B613" s="252" t="s">
        <v>3404</v>
      </c>
      <c r="C613" s="252" t="s">
        <v>238</v>
      </c>
      <c r="D613" s="252" t="s">
        <v>240</v>
      </c>
      <c r="E613" s="252" t="s">
        <v>240</v>
      </c>
      <c r="F613" s="252" t="s">
        <v>240</v>
      </c>
      <c r="G613" s="252" t="s">
        <v>240</v>
      </c>
      <c r="H613" s="252" t="s">
        <v>239</v>
      </c>
      <c r="I613" s="252" t="s">
        <v>240</v>
      </c>
      <c r="J613" s="252" t="s">
        <v>239</v>
      </c>
      <c r="K613" s="252" t="s">
        <v>240</v>
      </c>
      <c r="L613" s="252" t="s">
        <v>239</v>
      </c>
    </row>
    <row r="614" spans="1:12" x14ac:dyDescent="0.3">
      <c r="A614" s="252">
        <v>214653</v>
      </c>
      <c r="B614" s="252" t="s">
        <v>3404</v>
      </c>
      <c r="C614" s="252" t="s">
        <v>239</v>
      </c>
      <c r="D614" s="252" t="s">
        <v>240</v>
      </c>
      <c r="E614" s="252" t="s">
        <v>240</v>
      </c>
      <c r="F614" s="252" t="s">
        <v>240</v>
      </c>
      <c r="G614" s="252" t="s">
        <v>240</v>
      </c>
      <c r="H614" s="252" t="s">
        <v>239</v>
      </c>
      <c r="I614" s="252" t="s">
        <v>239</v>
      </c>
      <c r="J614" s="252" t="s">
        <v>239</v>
      </c>
      <c r="K614" s="252" t="s">
        <v>239</v>
      </c>
      <c r="L614" s="252" t="s">
        <v>239</v>
      </c>
    </row>
    <row r="615" spans="1:12" x14ac:dyDescent="0.3">
      <c r="A615" s="252">
        <v>214654</v>
      </c>
      <c r="B615" s="252" t="s">
        <v>3404</v>
      </c>
      <c r="C615" s="252" t="s">
        <v>240</v>
      </c>
      <c r="D615" s="252" t="s">
        <v>240</v>
      </c>
      <c r="E615" s="252" t="s">
        <v>240</v>
      </c>
      <c r="F615" s="252" t="s">
        <v>240</v>
      </c>
      <c r="G615" s="252" t="s">
        <v>239</v>
      </c>
      <c r="H615" s="252" t="s">
        <v>239</v>
      </c>
      <c r="I615" s="252" t="s">
        <v>239</v>
      </c>
      <c r="J615" s="252" t="s">
        <v>239</v>
      </c>
      <c r="K615" s="252" t="s">
        <v>239</v>
      </c>
      <c r="L615" s="252" t="s">
        <v>239</v>
      </c>
    </row>
    <row r="616" spans="1:12" x14ac:dyDescent="0.3">
      <c r="A616" s="252">
        <v>214656</v>
      </c>
      <c r="B616" s="252" t="s">
        <v>3404</v>
      </c>
      <c r="C616" s="252" t="s">
        <v>238</v>
      </c>
      <c r="D616" s="252" t="s">
        <v>238</v>
      </c>
      <c r="E616" s="252" t="s">
        <v>238</v>
      </c>
      <c r="F616" s="252" t="s">
        <v>238</v>
      </c>
      <c r="G616" s="252" t="s">
        <v>238</v>
      </c>
      <c r="H616" s="252" t="s">
        <v>239</v>
      </c>
      <c r="I616" s="252" t="s">
        <v>239</v>
      </c>
      <c r="J616" s="252" t="s">
        <v>238</v>
      </c>
      <c r="K616" s="252" t="s">
        <v>238</v>
      </c>
      <c r="L616" s="252" t="s">
        <v>240</v>
      </c>
    </row>
    <row r="617" spans="1:12" x14ac:dyDescent="0.3">
      <c r="A617" s="252">
        <v>214657</v>
      </c>
      <c r="B617" s="252" t="s">
        <v>3404</v>
      </c>
      <c r="C617" s="252" t="s">
        <v>240</v>
      </c>
      <c r="D617" s="252" t="s">
        <v>238</v>
      </c>
      <c r="E617" s="252" t="s">
        <v>240</v>
      </c>
      <c r="F617" s="252" t="s">
        <v>240</v>
      </c>
      <c r="G617" s="252" t="s">
        <v>240</v>
      </c>
      <c r="H617" s="252" t="s">
        <v>239</v>
      </c>
      <c r="I617" s="252" t="s">
        <v>240</v>
      </c>
      <c r="J617" s="252" t="s">
        <v>239</v>
      </c>
      <c r="K617" s="252" t="s">
        <v>239</v>
      </c>
      <c r="L617" s="252" t="s">
        <v>239</v>
      </c>
    </row>
    <row r="618" spans="1:12" x14ac:dyDescent="0.3">
      <c r="A618" s="252">
        <v>214658</v>
      </c>
      <c r="B618" s="252" t="s">
        <v>3404</v>
      </c>
      <c r="C618" s="252" t="s">
        <v>239</v>
      </c>
      <c r="D618" s="252" t="s">
        <v>240</v>
      </c>
      <c r="E618" s="252" t="s">
        <v>240</v>
      </c>
      <c r="F618" s="252" t="s">
        <v>240</v>
      </c>
      <c r="G618" s="252" t="s">
        <v>239</v>
      </c>
      <c r="H618" s="252" t="s">
        <v>239</v>
      </c>
      <c r="I618" s="252" t="s">
        <v>239</v>
      </c>
      <c r="J618" s="252" t="s">
        <v>239</v>
      </c>
      <c r="K618" s="252" t="s">
        <v>239</v>
      </c>
      <c r="L618" s="252" t="s">
        <v>239</v>
      </c>
    </row>
    <row r="619" spans="1:12" x14ac:dyDescent="0.3">
      <c r="A619" s="252">
        <v>214659</v>
      </c>
      <c r="B619" s="252" t="s">
        <v>3404</v>
      </c>
      <c r="C619" s="252" t="s">
        <v>239</v>
      </c>
      <c r="D619" s="252" t="s">
        <v>240</v>
      </c>
      <c r="E619" s="252" t="s">
        <v>240</v>
      </c>
      <c r="F619" s="252" t="s">
        <v>240</v>
      </c>
      <c r="G619" s="252" t="s">
        <v>240</v>
      </c>
      <c r="H619" s="252" t="s">
        <v>239</v>
      </c>
      <c r="I619" s="252" t="s">
        <v>239</v>
      </c>
      <c r="J619" s="252" t="s">
        <v>239</v>
      </c>
      <c r="K619" s="252" t="s">
        <v>239</v>
      </c>
      <c r="L619" s="252" t="s">
        <v>239</v>
      </c>
    </row>
    <row r="620" spans="1:12" x14ac:dyDescent="0.3">
      <c r="A620" s="252">
        <v>214662</v>
      </c>
      <c r="B620" s="252" t="s">
        <v>3404</v>
      </c>
      <c r="C620" s="252" t="s">
        <v>239</v>
      </c>
      <c r="D620" s="252" t="s">
        <v>238</v>
      </c>
      <c r="E620" s="252" t="s">
        <v>240</v>
      </c>
      <c r="F620" s="252" t="s">
        <v>240</v>
      </c>
      <c r="G620" s="252" t="s">
        <v>239</v>
      </c>
      <c r="H620" s="252" t="s">
        <v>239</v>
      </c>
      <c r="I620" s="252" t="s">
        <v>239</v>
      </c>
      <c r="J620" s="252" t="s">
        <v>238</v>
      </c>
      <c r="K620" s="252" t="s">
        <v>238</v>
      </c>
      <c r="L620" s="252" t="s">
        <v>240</v>
      </c>
    </row>
    <row r="621" spans="1:12" x14ac:dyDescent="0.3">
      <c r="A621" s="252">
        <v>214663</v>
      </c>
      <c r="B621" s="252" t="s">
        <v>3404</v>
      </c>
      <c r="C621" s="252" t="s">
        <v>240</v>
      </c>
      <c r="D621" s="252" t="s">
        <v>240</v>
      </c>
      <c r="E621" s="252" t="s">
        <v>240</v>
      </c>
      <c r="F621" s="252" t="s">
        <v>240</v>
      </c>
      <c r="G621" s="252" t="s">
        <v>239</v>
      </c>
      <c r="H621" s="252" t="s">
        <v>239</v>
      </c>
      <c r="I621" s="252" t="s">
        <v>239</v>
      </c>
      <c r="J621" s="252" t="s">
        <v>239</v>
      </c>
      <c r="K621" s="252" t="s">
        <v>239</v>
      </c>
      <c r="L621" s="252" t="s">
        <v>239</v>
      </c>
    </row>
    <row r="622" spans="1:12" x14ac:dyDescent="0.3">
      <c r="A622" s="252">
        <v>214664</v>
      </c>
      <c r="B622" s="252" t="s">
        <v>3404</v>
      </c>
      <c r="C622" s="252" t="s">
        <v>240</v>
      </c>
      <c r="D622" s="252" t="s">
        <v>238</v>
      </c>
      <c r="E622" s="252" t="s">
        <v>238</v>
      </c>
      <c r="F622" s="252" t="s">
        <v>240</v>
      </c>
      <c r="G622" s="252" t="s">
        <v>240</v>
      </c>
      <c r="H622" s="252" t="s">
        <v>239</v>
      </c>
      <c r="I622" s="252" t="s">
        <v>240</v>
      </c>
      <c r="J622" s="252" t="s">
        <v>240</v>
      </c>
      <c r="K622" s="252" t="s">
        <v>240</v>
      </c>
      <c r="L622" s="252" t="s">
        <v>240</v>
      </c>
    </row>
    <row r="623" spans="1:12" x14ac:dyDescent="0.3">
      <c r="A623" s="252">
        <v>214665</v>
      </c>
      <c r="B623" s="252" t="s">
        <v>3404</v>
      </c>
      <c r="C623" s="252" t="s">
        <v>239</v>
      </c>
      <c r="D623" s="252" t="s">
        <v>240</v>
      </c>
      <c r="E623" s="252" t="s">
        <v>238</v>
      </c>
      <c r="F623" s="252" t="s">
        <v>240</v>
      </c>
      <c r="G623" s="252" t="s">
        <v>240</v>
      </c>
      <c r="H623" s="252" t="s">
        <v>239</v>
      </c>
      <c r="I623" s="252" t="s">
        <v>239</v>
      </c>
      <c r="J623" s="252" t="s">
        <v>238</v>
      </c>
      <c r="K623" s="252" t="s">
        <v>238</v>
      </c>
      <c r="L623" s="252" t="s">
        <v>239</v>
      </c>
    </row>
    <row r="624" spans="1:12" x14ac:dyDescent="0.3">
      <c r="A624" s="252">
        <v>214668</v>
      </c>
      <c r="B624" s="252" t="s">
        <v>3404</v>
      </c>
      <c r="C624" s="252" t="s">
        <v>240</v>
      </c>
      <c r="D624" s="252" t="s">
        <v>240</v>
      </c>
      <c r="E624" s="252" t="s">
        <v>240</v>
      </c>
      <c r="F624" s="252" t="s">
        <v>240</v>
      </c>
      <c r="G624" s="252" t="s">
        <v>240</v>
      </c>
      <c r="H624" s="252" t="s">
        <v>239</v>
      </c>
      <c r="I624" s="252" t="s">
        <v>239</v>
      </c>
      <c r="J624" s="252" t="s">
        <v>239</v>
      </c>
      <c r="K624" s="252" t="s">
        <v>239</v>
      </c>
      <c r="L624" s="252" t="s">
        <v>239</v>
      </c>
    </row>
    <row r="625" spans="1:12" x14ac:dyDescent="0.3">
      <c r="A625" s="252">
        <v>214669</v>
      </c>
      <c r="B625" s="252" t="s">
        <v>3404</v>
      </c>
      <c r="C625" s="252" t="s">
        <v>239</v>
      </c>
      <c r="D625" s="252" t="s">
        <v>240</v>
      </c>
      <c r="E625" s="252" t="s">
        <v>239</v>
      </c>
      <c r="F625" s="252" t="s">
        <v>240</v>
      </c>
      <c r="G625" s="252" t="s">
        <v>240</v>
      </c>
      <c r="H625" s="252" t="s">
        <v>239</v>
      </c>
      <c r="I625" s="252" t="s">
        <v>239</v>
      </c>
      <c r="J625" s="252" t="s">
        <v>239</v>
      </c>
      <c r="K625" s="252" t="s">
        <v>239</v>
      </c>
      <c r="L625" s="252" t="s">
        <v>239</v>
      </c>
    </row>
    <row r="626" spans="1:12" x14ac:dyDescent="0.3">
      <c r="A626" s="252">
        <v>214670</v>
      </c>
      <c r="B626" s="252" t="s">
        <v>3404</v>
      </c>
      <c r="C626" s="252" t="s">
        <v>239</v>
      </c>
      <c r="D626" s="252" t="s">
        <v>240</v>
      </c>
      <c r="E626" s="252" t="s">
        <v>240</v>
      </c>
      <c r="F626" s="252" t="s">
        <v>240</v>
      </c>
      <c r="G626" s="252" t="s">
        <v>240</v>
      </c>
      <c r="H626" s="252" t="s">
        <v>240</v>
      </c>
      <c r="I626" s="252" t="s">
        <v>240</v>
      </c>
      <c r="J626" s="252" t="s">
        <v>239</v>
      </c>
      <c r="K626" s="252" t="s">
        <v>240</v>
      </c>
      <c r="L626" s="252" t="s">
        <v>239</v>
      </c>
    </row>
    <row r="627" spans="1:12" x14ac:dyDescent="0.3">
      <c r="A627" s="252">
        <v>214671</v>
      </c>
      <c r="B627" s="252" t="s">
        <v>3404</v>
      </c>
      <c r="C627" s="252" t="s">
        <v>239</v>
      </c>
      <c r="D627" s="252" t="s">
        <v>240</v>
      </c>
      <c r="E627" s="252" t="s">
        <v>240</v>
      </c>
      <c r="F627" s="252" t="s">
        <v>240</v>
      </c>
      <c r="G627" s="252" t="s">
        <v>240</v>
      </c>
      <c r="H627" s="252" t="s">
        <v>239</v>
      </c>
      <c r="I627" s="252" t="s">
        <v>239</v>
      </c>
      <c r="J627" s="252" t="s">
        <v>239</v>
      </c>
      <c r="K627" s="252" t="s">
        <v>239</v>
      </c>
      <c r="L627" s="252" t="s">
        <v>239</v>
      </c>
    </row>
    <row r="628" spans="1:12" x14ac:dyDescent="0.3">
      <c r="A628" s="252">
        <v>214672</v>
      </c>
      <c r="B628" s="252" t="s">
        <v>3404</v>
      </c>
      <c r="C628" s="252" t="s">
        <v>239</v>
      </c>
      <c r="D628" s="252" t="s">
        <v>239</v>
      </c>
      <c r="E628" s="252" t="s">
        <v>240</v>
      </c>
      <c r="F628" s="252" t="s">
        <v>239</v>
      </c>
      <c r="G628" s="252" t="s">
        <v>240</v>
      </c>
      <c r="H628" s="252" t="s">
        <v>239</v>
      </c>
      <c r="I628" s="252" t="s">
        <v>239</v>
      </c>
      <c r="J628" s="252" t="s">
        <v>239</v>
      </c>
      <c r="K628" s="252" t="s">
        <v>239</v>
      </c>
      <c r="L628" s="252" t="s">
        <v>239</v>
      </c>
    </row>
    <row r="629" spans="1:12" x14ac:dyDescent="0.3">
      <c r="A629" s="252">
        <v>214673</v>
      </c>
      <c r="B629" s="252" t="s">
        <v>3404</v>
      </c>
      <c r="C629" s="252" t="s">
        <v>238</v>
      </c>
      <c r="D629" s="252" t="s">
        <v>238</v>
      </c>
      <c r="E629" s="252" t="s">
        <v>238</v>
      </c>
      <c r="F629" s="252" t="s">
        <v>240</v>
      </c>
      <c r="G629" s="252" t="s">
        <v>240</v>
      </c>
      <c r="H629" s="252" t="s">
        <v>239</v>
      </c>
      <c r="I629" s="252" t="s">
        <v>240</v>
      </c>
      <c r="J629" s="252" t="s">
        <v>240</v>
      </c>
      <c r="K629" s="252" t="s">
        <v>240</v>
      </c>
      <c r="L629" s="252" t="s">
        <v>239</v>
      </c>
    </row>
    <row r="630" spans="1:12" x14ac:dyDescent="0.3">
      <c r="A630" s="252">
        <v>214675</v>
      </c>
      <c r="B630" s="252" t="s">
        <v>3404</v>
      </c>
      <c r="C630" s="252" t="s">
        <v>240</v>
      </c>
      <c r="D630" s="252" t="s">
        <v>240</v>
      </c>
      <c r="E630" s="252" t="s">
        <v>240</v>
      </c>
      <c r="F630" s="252" t="s">
        <v>240</v>
      </c>
      <c r="G630" s="252" t="s">
        <v>240</v>
      </c>
      <c r="H630" s="252" t="s">
        <v>239</v>
      </c>
      <c r="I630" s="252" t="s">
        <v>239</v>
      </c>
      <c r="J630" s="252" t="s">
        <v>239</v>
      </c>
      <c r="K630" s="252" t="s">
        <v>239</v>
      </c>
      <c r="L630" s="252" t="s">
        <v>239</v>
      </c>
    </row>
    <row r="631" spans="1:12" x14ac:dyDescent="0.3">
      <c r="A631" s="252">
        <v>214676</v>
      </c>
      <c r="B631" s="252" t="s">
        <v>3404</v>
      </c>
      <c r="C631" s="252" t="s">
        <v>239</v>
      </c>
      <c r="D631" s="252" t="s">
        <v>240</v>
      </c>
      <c r="E631" s="252" t="s">
        <v>240</v>
      </c>
      <c r="F631" s="252" t="s">
        <v>240</v>
      </c>
      <c r="G631" s="252" t="s">
        <v>239</v>
      </c>
      <c r="H631" s="252" t="s">
        <v>239</v>
      </c>
      <c r="I631" s="252" t="s">
        <v>239</v>
      </c>
      <c r="J631" s="252" t="s">
        <v>239</v>
      </c>
      <c r="K631" s="252" t="s">
        <v>239</v>
      </c>
      <c r="L631" s="252" t="s">
        <v>239</v>
      </c>
    </row>
    <row r="632" spans="1:12" x14ac:dyDescent="0.3">
      <c r="A632" s="252">
        <v>214678</v>
      </c>
      <c r="B632" s="252" t="s">
        <v>3404</v>
      </c>
      <c r="C632" s="252" t="s">
        <v>239</v>
      </c>
      <c r="D632" s="252" t="s">
        <v>240</v>
      </c>
      <c r="E632" s="252" t="s">
        <v>240</v>
      </c>
      <c r="F632" s="252" t="s">
        <v>239</v>
      </c>
      <c r="G632" s="252" t="s">
        <v>239</v>
      </c>
      <c r="H632" s="252" t="s">
        <v>239</v>
      </c>
      <c r="I632" s="252" t="s">
        <v>239</v>
      </c>
      <c r="J632" s="252" t="s">
        <v>239</v>
      </c>
      <c r="K632" s="252" t="s">
        <v>239</v>
      </c>
      <c r="L632" s="252" t="s">
        <v>239</v>
      </c>
    </row>
    <row r="633" spans="1:12" x14ac:dyDescent="0.3">
      <c r="A633" s="252">
        <v>214682</v>
      </c>
      <c r="B633" s="252" t="s">
        <v>3404</v>
      </c>
      <c r="C633" s="252" t="s">
        <v>240</v>
      </c>
      <c r="D633" s="252" t="s">
        <v>240</v>
      </c>
      <c r="E633" s="252" t="s">
        <v>240</v>
      </c>
      <c r="F633" s="252" t="s">
        <v>240</v>
      </c>
      <c r="G633" s="252" t="s">
        <v>239</v>
      </c>
      <c r="H633" s="252" t="s">
        <v>239</v>
      </c>
      <c r="I633" s="252" t="s">
        <v>239</v>
      </c>
      <c r="J633" s="252" t="s">
        <v>239</v>
      </c>
      <c r="K633" s="252" t="s">
        <v>239</v>
      </c>
      <c r="L633" s="252" t="s">
        <v>239</v>
      </c>
    </row>
    <row r="634" spans="1:12" x14ac:dyDescent="0.3">
      <c r="A634" s="252">
        <v>214683</v>
      </c>
      <c r="B634" s="252" t="s">
        <v>3404</v>
      </c>
      <c r="C634" s="252" t="s">
        <v>239</v>
      </c>
      <c r="D634" s="252" t="s">
        <v>240</v>
      </c>
      <c r="E634" s="252" t="s">
        <v>240</v>
      </c>
      <c r="F634" s="252" t="s">
        <v>239</v>
      </c>
      <c r="G634" s="252" t="s">
        <v>240</v>
      </c>
      <c r="H634" s="252" t="s">
        <v>239</v>
      </c>
      <c r="I634" s="252" t="s">
        <v>239</v>
      </c>
      <c r="J634" s="252" t="s">
        <v>239</v>
      </c>
      <c r="K634" s="252" t="s">
        <v>239</v>
      </c>
      <c r="L634" s="252" t="s">
        <v>239</v>
      </c>
    </row>
    <row r="635" spans="1:12" x14ac:dyDescent="0.3">
      <c r="A635" s="252">
        <v>214685</v>
      </c>
      <c r="B635" s="252" t="s">
        <v>3404</v>
      </c>
      <c r="C635" s="252" t="s">
        <v>240</v>
      </c>
      <c r="D635" s="252" t="s">
        <v>240</v>
      </c>
      <c r="E635" s="252" t="s">
        <v>238</v>
      </c>
      <c r="F635" s="252" t="s">
        <v>238</v>
      </c>
      <c r="G635" s="252" t="s">
        <v>239</v>
      </c>
      <c r="H635" s="252" t="s">
        <v>239</v>
      </c>
      <c r="I635" s="252" t="s">
        <v>239</v>
      </c>
      <c r="J635" s="252" t="s">
        <v>240</v>
      </c>
      <c r="K635" s="252" t="s">
        <v>240</v>
      </c>
      <c r="L635" s="252" t="s">
        <v>239</v>
      </c>
    </row>
    <row r="636" spans="1:12" x14ac:dyDescent="0.3">
      <c r="A636" s="252">
        <v>214687</v>
      </c>
      <c r="B636" s="252" t="s">
        <v>3404</v>
      </c>
      <c r="C636" s="252" t="s">
        <v>240</v>
      </c>
      <c r="D636" s="252" t="s">
        <v>240</v>
      </c>
      <c r="E636" s="252" t="s">
        <v>240</v>
      </c>
      <c r="F636" s="252" t="s">
        <v>240</v>
      </c>
      <c r="G636" s="252" t="s">
        <v>239</v>
      </c>
      <c r="H636" s="252" t="s">
        <v>239</v>
      </c>
      <c r="I636" s="252" t="s">
        <v>239</v>
      </c>
      <c r="J636" s="252" t="s">
        <v>239</v>
      </c>
      <c r="K636" s="252" t="s">
        <v>239</v>
      </c>
      <c r="L636" s="252" t="s">
        <v>239</v>
      </c>
    </row>
    <row r="637" spans="1:12" x14ac:dyDescent="0.3">
      <c r="A637" s="252">
        <v>214688</v>
      </c>
      <c r="B637" s="252" t="s">
        <v>3404</v>
      </c>
      <c r="C637" s="252" t="s">
        <v>238</v>
      </c>
      <c r="D637" s="252" t="s">
        <v>238</v>
      </c>
      <c r="E637" s="252" t="s">
        <v>238</v>
      </c>
      <c r="F637" s="252" t="s">
        <v>238</v>
      </c>
      <c r="G637" s="252" t="s">
        <v>239</v>
      </c>
      <c r="H637" s="252" t="s">
        <v>239</v>
      </c>
      <c r="I637" s="252" t="s">
        <v>239</v>
      </c>
      <c r="J637" s="252" t="s">
        <v>238</v>
      </c>
      <c r="K637" s="252" t="s">
        <v>238</v>
      </c>
      <c r="L637" s="252" t="s">
        <v>239</v>
      </c>
    </row>
    <row r="638" spans="1:12" x14ac:dyDescent="0.3">
      <c r="A638" s="252">
        <v>214690</v>
      </c>
      <c r="B638" s="252" t="s">
        <v>3404</v>
      </c>
      <c r="C638" s="252" t="s">
        <v>240</v>
      </c>
      <c r="D638" s="252" t="s">
        <v>240</v>
      </c>
      <c r="E638" s="252" t="s">
        <v>240</v>
      </c>
      <c r="F638" s="252" t="s">
        <v>240</v>
      </c>
      <c r="G638" s="252" t="s">
        <v>239</v>
      </c>
      <c r="H638" s="252" t="s">
        <v>239</v>
      </c>
      <c r="I638" s="252" t="s">
        <v>239</v>
      </c>
      <c r="J638" s="252" t="s">
        <v>239</v>
      </c>
      <c r="K638" s="252" t="s">
        <v>239</v>
      </c>
      <c r="L638" s="252" t="s">
        <v>239</v>
      </c>
    </row>
    <row r="639" spans="1:12" x14ac:dyDescent="0.3">
      <c r="A639" s="252">
        <v>214691</v>
      </c>
      <c r="B639" s="252" t="s">
        <v>3404</v>
      </c>
      <c r="C639" s="252" t="s">
        <v>240</v>
      </c>
      <c r="D639" s="252" t="s">
        <v>240</v>
      </c>
      <c r="E639" s="252" t="s">
        <v>239</v>
      </c>
      <c r="F639" s="252" t="s">
        <v>239</v>
      </c>
      <c r="G639" s="252" t="s">
        <v>239</v>
      </c>
      <c r="H639" s="252" t="s">
        <v>239</v>
      </c>
      <c r="I639" s="252" t="s">
        <v>239</v>
      </c>
      <c r="J639" s="252" t="s">
        <v>239</v>
      </c>
      <c r="K639" s="252" t="s">
        <v>239</v>
      </c>
      <c r="L639" s="252" t="s">
        <v>239</v>
      </c>
    </row>
    <row r="640" spans="1:12" x14ac:dyDescent="0.3">
      <c r="A640" s="252">
        <v>214695</v>
      </c>
      <c r="B640" s="252" t="s">
        <v>3404</v>
      </c>
      <c r="C640" s="252" t="s">
        <v>238</v>
      </c>
      <c r="D640" s="252" t="s">
        <v>240</v>
      </c>
      <c r="E640" s="252" t="s">
        <v>238</v>
      </c>
      <c r="F640" s="252" t="s">
        <v>240</v>
      </c>
      <c r="G640" s="252" t="s">
        <v>239</v>
      </c>
      <c r="H640" s="252" t="s">
        <v>239</v>
      </c>
      <c r="I640" s="252" t="s">
        <v>238</v>
      </c>
      <c r="J640" s="252" t="s">
        <v>240</v>
      </c>
      <c r="K640" s="252" t="s">
        <v>238</v>
      </c>
      <c r="L640" s="252" t="s">
        <v>239</v>
      </c>
    </row>
    <row r="641" spans="1:12" x14ac:dyDescent="0.3">
      <c r="A641" s="252">
        <v>214696</v>
      </c>
      <c r="B641" s="252" t="s">
        <v>3404</v>
      </c>
      <c r="C641" s="252" t="s">
        <v>240</v>
      </c>
      <c r="D641" s="252" t="s">
        <v>240</v>
      </c>
      <c r="E641" s="252" t="s">
        <v>240</v>
      </c>
      <c r="F641" s="252" t="s">
        <v>240</v>
      </c>
      <c r="G641" s="252" t="s">
        <v>239</v>
      </c>
      <c r="H641" s="252" t="s">
        <v>239</v>
      </c>
      <c r="I641" s="252" t="s">
        <v>239</v>
      </c>
      <c r="J641" s="252" t="s">
        <v>239</v>
      </c>
      <c r="K641" s="252" t="s">
        <v>239</v>
      </c>
      <c r="L641" s="252" t="s">
        <v>239</v>
      </c>
    </row>
    <row r="642" spans="1:12" x14ac:dyDescent="0.3">
      <c r="A642" s="252">
        <v>214698</v>
      </c>
      <c r="B642" s="252" t="s">
        <v>3404</v>
      </c>
      <c r="C642" s="252" t="s">
        <v>240</v>
      </c>
      <c r="D642" s="252" t="s">
        <v>240</v>
      </c>
      <c r="E642" s="252" t="s">
        <v>240</v>
      </c>
      <c r="F642" s="252" t="s">
        <v>239</v>
      </c>
      <c r="G642" s="252" t="s">
        <v>239</v>
      </c>
      <c r="H642" s="252" t="s">
        <v>239</v>
      </c>
      <c r="I642" s="252" t="s">
        <v>239</v>
      </c>
      <c r="J642" s="252" t="s">
        <v>239</v>
      </c>
      <c r="K642" s="252" t="s">
        <v>239</v>
      </c>
      <c r="L642" s="252" t="s">
        <v>239</v>
      </c>
    </row>
    <row r="643" spans="1:12" x14ac:dyDescent="0.3">
      <c r="A643" s="252">
        <v>214700</v>
      </c>
      <c r="B643" s="252" t="s">
        <v>3404</v>
      </c>
      <c r="C643" s="252" t="s">
        <v>240</v>
      </c>
      <c r="D643" s="252" t="s">
        <v>240</v>
      </c>
      <c r="E643" s="252" t="s">
        <v>240</v>
      </c>
      <c r="F643" s="252" t="s">
        <v>240</v>
      </c>
      <c r="G643" s="252" t="s">
        <v>239</v>
      </c>
      <c r="H643" s="252" t="s">
        <v>239</v>
      </c>
      <c r="I643" s="252" t="s">
        <v>239</v>
      </c>
      <c r="J643" s="252" t="s">
        <v>239</v>
      </c>
      <c r="K643" s="252" t="s">
        <v>239</v>
      </c>
      <c r="L643" s="252" t="s">
        <v>239</v>
      </c>
    </row>
    <row r="644" spans="1:12" x14ac:dyDescent="0.3">
      <c r="A644" s="252">
        <v>214701</v>
      </c>
      <c r="B644" s="252" t="s">
        <v>3404</v>
      </c>
      <c r="C644" s="252" t="s">
        <v>240</v>
      </c>
      <c r="D644" s="252" t="s">
        <v>240</v>
      </c>
      <c r="E644" s="252" t="s">
        <v>240</v>
      </c>
      <c r="F644" s="252" t="s">
        <v>240</v>
      </c>
      <c r="G644" s="252" t="s">
        <v>240</v>
      </c>
      <c r="H644" s="252" t="s">
        <v>239</v>
      </c>
      <c r="I644" s="252" t="s">
        <v>239</v>
      </c>
      <c r="J644" s="252" t="s">
        <v>239</v>
      </c>
      <c r="K644" s="252" t="s">
        <v>239</v>
      </c>
      <c r="L644" s="252" t="s">
        <v>239</v>
      </c>
    </row>
    <row r="645" spans="1:12" x14ac:dyDescent="0.3">
      <c r="A645" s="252">
        <v>214703</v>
      </c>
      <c r="B645" s="252" t="s">
        <v>3404</v>
      </c>
      <c r="C645" s="252" t="s">
        <v>240</v>
      </c>
      <c r="D645" s="252" t="s">
        <v>240</v>
      </c>
      <c r="E645" s="252" t="s">
        <v>239</v>
      </c>
      <c r="F645" s="252" t="s">
        <v>240</v>
      </c>
      <c r="G645" s="252" t="s">
        <v>239</v>
      </c>
      <c r="H645" s="252" t="s">
        <v>239</v>
      </c>
      <c r="I645" s="252" t="s">
        <v>239</v>
      </c>
      <c r="J645" s="252" t="s">
        <v>239</v>
      </c>
      <c r="K645" s="252" t="s">
        <v>239</v>
      </c>
      <c r="L645" s="252" t="s">
        <v>239</v>
      </c>
    </row>
    <row r="646" spans="1:12" x14ac:dyDescent="0.3">
      <c r="A646" s="252">
        <v>214708</v>
      </c>
      <c r="B646" s="252" t="s">
        <v>3404</v>
      </c>
      <c r="C646" s="252" t="s">
        <v>238</v>
      </c>
      <c r="D646" s="252" t="s">
        <v>240</v>
      </c>
      <c r="E646" s="252" t="s">
        <v>238</v>
      </c>
      <c r="F646" s="252" t="s">
        <v>240</v>
      </c>
      <c r="G646" s="252" t="s">
        <v>239</v>
      </c>
      <c r="H646" s="252" t="s">
        <v>239</v>
      </c>
      <c r="I646" s="252" t="s">
        <v>239</v>
      </c>
      <c r="J646" s="252" t="s">
        <v>239</v>
      </c>
      <c r="K646" s="252" t="s">
        <v>239</v>
      </c>
      <c r="L646" s="252" t="s">
        <v>239</v>
      </c>
    </row>
    <row r="647" spans="1:12" x14ac:dyDescent="0.3">
      <c r="A647" s="252">
        <v>214709</v>
      </c>
      <c r="B647" s="252" t="s">
        <v>3404</v>
      </c>
      <c r="C647" s="252" t="s">
        <v>239</v>
      </c>
      <c r="D647" s="252" t="s">
        <v>240</v>
      </c>
      <c r="E647" s="252" t="s">
        <v>240</v>
      </c>
      <c r="F647" s="252" t="s">
        <v>240</v>
      </c>
      <c r="G647" s="252" t="s">
        <v>239</v>
      </c>
      <c r="H647" s="252" t="s">
        <v>239</v>
      </c>
      <c r="I647" s="252" t="s">
        <v>239</v>
      </c>
      <c r="J647" s="252" t="s">
        <v>239</v>
      </c>
      <c r="K647" s="252" t="s">
        <v>239</v>
      </c>
      <c r="L647" s="252" t="s">
        <v>239</v>
      </c>
    </row>
    <row r="648" spans="1:12" x14ac:dyDescent="0.3">
      <c r="A648" s="252">
        <v>214710</v>
      </c>
      <c r="B648" s="252" t="s">
        <v>3404</v>
      </c>
      <c r="C648" s="252" t="s">
        <v>238</v>
      </c>
      <c r="D648" s="252" t="s">
        <v>238</v>
      </c>
      <c r="E648" s="252" t="s">
        <v>238</v>
      </c>
      <c r="F648" s="252" t="s">
        <v>238</v>
      </c>
      <c r="G648" s="252" t="s">
        <v>240</v>
      </c>
      <c r="H648" s="252" t="s">
        <v>240</v>
      </c>
      <c r="I648" s="252" t="s">
        <v>238</v>
      </c>
      <c r="J648" s="252" t="s">
        <v>238</v>
      </c>
      <c r="K648" s="252" t="s">
        <v>240</v>
      </c>
      <c r="L648" s="252" t="s">
        <v>238</v>
      </c>
    </row>
    <row r="649" spans="1:12" x14ac:dyDescent="0.3">
      <c r="A649" s="252">
        <v>214713</v>
      </c>
      <c r="B649" s="252" t="s">
        <v>3404</v>
      </c>
      <c r="C649" s="252" t="s">
        <v>240</v>
      </c>
      <c r="D649" s="252" t="s">
        <v>240</v>
      </c>
      <c r="E649" s="252" t="s">
        <v>240</v>
      </c>
      <c r="F649" s="252" t="s">
        <v>240</v>
      </c>
      <c r="G649" s="252" t="s">
        <v>239</v>
      </c>
      <c r="H649" s="252" t="s">
        <v>239</v>
      </c>
      <c r="I649" s="252" t="s">
        <v>239</v>
      </c>
      <c r="J649" s="252" t="s">
        <v>239</v>
      </c>
      <c r="K649" s="252" t="s">
        <v>239</v>
      </c>
      <c r="L649" s="252" t="s">
        <v>239</v>
      </c>
    </row>
    <row r="650" spans="1:12" x14ac:dyDescent="0.3">
      <c r="A650" s="252">
        <v>214715</v>
      </c>
      <c r="B650" s="252" t="s">
        <v>3404</v>
      </c>
      <c r="C650" s="252" t="s">
        <v>240</v>
      </c>
      <c r="D650" s="252" t="s">
        <v>239</v>
      </c>
      <c r="E650" s="252" t="s">
        <v>240</v>
      </c>
      <c r="F650" s="252" t="s">
        <v>239</v>
      </c>
      <c r="G650" s="252" t="s">
        <v>239</v>
      </c>
      <c r="H650" s="252" t="s">
        <v>239</v>
      </c>
      <c r="I650" s="252" t="s">
        <v>239</v>
      </c>
      <c r="J650" s="252" t="s">
        <v>239</v>
      </c>
      <c r="K650" s="252" t="s">
        <v>239</v>
      </c>
      <c r="L650" s="252" t="s">
        <v>239</v>
      </c>
    </row>
    <row r="651" spans="1:12" x14ac:dyDescent="0.3">
      <c r="A651" s="252">
        <v>214717</v>
      </c>
      <c r="B651" s="252" t="s">
        <v>3404</v>
      </c>
      <c r="C651" s="252" t="s">
        <v>240</v>
      </c>
      <c r="D651" s="252" t="s">
        <v>240</v>
      </c>
      <c r="E651" s="252" t="s">
        <v>240</v>
      </c>
      <c r="F651" s="252" t="s">
        <v>240</v>
      </c>
      <c r="G651" s="252" t="s">
        <v>240</v>
      </c>
      <c r="H651" s="252" t="s">
        <v>240</v>
      </c>
      <c r="I651" s="252" t="s">
        <v>240</v>
      </c>
      <c r="J651" s="252" t="s">
        <v>240</v>
      </c>
      <c r="K651" s="252" t="s">
        <v>240</v>
      </c>
      <c r="L651" s="252" t="s">
        <v>240</v>
      </c>
    </row>
    <row r="652" spans="1:12" x14ac:dyDescent="0.3">
      <c r="A652" s="252">
        <v>214718</v>
      </c>
      <c r="B652" s="252" t="s">
        <v>3404</v>
      </c>
      <c r="C652" s="252" t="s">
        <v>239</v>
      </c>
      <c r="D652" s="252" t="s">
        <v>240</v>
      </c>
      <c r="E652" s="252" t="s">
        <v>238</v>
      </c>
      <c r="F652" s="252" t="s">
        <v>240</v>
      </c>
      <c r="G652" s="252" t="s">
        <v>240</v>
      </c>
      <c r="H652" s="252" t="s">
        <v>240</v>
      </c>
      <c r="I652" s="252" t="s">
        <v>240</v>
      </c>
      <c r="J652" s="252" t="s">
        <v>240</v>
      </c>
      <c r="K652" s="252" t="s">
        <v>240</v>
      </c>
      <c r="L652" s="252" t="s">
        <v>239</v>
      </c>
    </row>
    <row r="653" spans="1:12" x14ac:dyDescent="0.3">
      <c r="A653" s="252">
        <v>214719</v>
      </c>
      <c r="B653" s="252" t="s">
        <v>3404</v>
      </c>
      <c r="C653" s="252" t="s">
        <v>240</v>
      </c>
      <c r="D653" s="252" t="s">
        <v>240</v>
      </c>
      <c r="E653" s="252" t="s">
        <v>240</v>
      </c>
      <c r="F653" s="252" t="s">
        <v>240</v>
      </c>
      <c r="G653" s="252" t="s">
        <v>239</v>
      </c>
      <c r="H653" s="252" t="s">
        <v>239</v>
      </c>
      <c r="I653" s="252" t="s">
        <v>239</v>
      </c>
      <c r="J653" s="252" t="s">
        <v>239</v>
      </c>
      <c r="K653" s="252" t="s">
        <v>239</v>
      </c>
      <c r="L653" s="252" t="s">
        <v>239</v>
      </c>
    </row>
    <row r="654" spans="1:12" x14ac:dyDescent="0.3">
      <c r="A654" s="252">
        <v>214721</v>
      </c>
      <c r="B654" s="252" t="s">
        <v>3404</v>
      </c>
      <c r="C654" s="252" t="s">
        <v>240</v>
      </c>
      <c r="D654" s="252" t="s">
        <v>240</v>
      </c>
      <c r="E654" s="252" t="s">
        <v>240</v>
      </c>
      <c r="F654" s="252" t="s">
        <v>240</v>
      </c>
      <c r="G654" s="252" t="s">
        <v>239</v>
      </c>
      <c r="H654" s="252" t="s">
        <v>239</v>
      </c>
      <c r="I654" s="252" t="s">
        <v>239</v>
      </c>
      <c r="J654" s="252" t="s">
        <v>239</v>
      </c>
      <c r="K654" s="252" t="s">
        <v>239</v>
      </c>
      <c r="L654" s="252" t="s">
        <v>239</v>
      </c>
    </row>
    <row r="655" spans="1:12" x14ac:dyDescent="0.3">
      <c r="A655" s="252">
        <v>214724</v>
      </c>
      <c r="B655" s="252" t="s">
        <v>3404</v>
      </c>
      <c r="C655" s="252" t="s">
        <v>240</v>
      </c>
      <c r="D655" s="252" t="s">
        <v>240</v>
      </c>
      <c r="E655" s="252" t="s">
        <v>240</v>
      </c>
      <c r="F655" s="252" t="s">
        <v>239</v>
      </c>
      <c r="G655" s="252" t="s">
        <v>240</v>
      </c>
      <c r="H655" s="252" t="s">
        <v>239</v>
      </c>
      <c r="I655" s="252" t="s">
        <v>239</v>
      </c>
      <c r="J655" s="252" t="s">
        <v>239</v>
      </c>
      <c r="K655" s="252" t="s">
        <v>239</v>
      </c>
      <c r="L655" s="252" t="s">
        <v>239</v>
      </c>
    </row>
    <row r="656" spans="1:12" x14ac:dyDescent="0.3">
      <c r="A656" s="252">
        <v>214727</v>
      </c>
      <c r="B656" s="252" t="s">
        <v>3404</v>
      </c>
      <c r="C656" s="252" t="s">
        <v>240</v>
      </c>
      <c r="D656" s="252" t="s">
        <v>240</v>
      </c>
      <c r="E656" s="252" t="s">
        <v>240</v>
      </c>
      <c r="F656" s="252" t="s">
        <v>240</v>
      </c>
      <c r="G656" s="252" t="s">
        <v>240</v>
      </c>
      <c r="H656" s="252" t="s">
        <v>239</v>
      </c>
      <c r="I656" s="252" t="s">
        <v>239</v>
      </c>
      <c r="J656" s="252" t="s">
        <v>239</v>
      </c>
      <c r="K656" s="252" t="s">
        <v>239</v>
      </c>
      <c r="L656" s="252" t="s">
        <v>239</v>
      </c>
    </row>
    <row r="657" spans="1:12" x14ac:dyDescent="0.3">
      <c r="A657" s="252">
        <v>214728</v>
      </c>
      <c r="B657" s="252" t="s">
        <v>3404</v>
      </c>
      <c r="C657" s="252" t="s">
        <v>240</v>
      </c>
      <c r="D657" s="252" t="s">
        <v>240</v>
      </c>
      <c r="E657" s="252" t="s">
        <v>240</v>
      </c>
      <c r="F657" s="252" t="s">
        <v>239</v>
      </c>
      <c r="G657" s="252" t="s">
        <v>239</v>
      </c>
      <c r="H657" s="252" t="s">
        <v>239</v>
      </c>
      <c r="I657" s="252" t="s">
        <v>239</v>
      </c>
      <c r="J657" s="252" t="s">
        <v>239</v>
      </c>
      <c r="K657" s="252" t="s">
        <v>239</v>
      </c>
      <c r="L657" s="252" t="s">
        <v>239</v>
      </c>
    </row>
    <row r="658" spans="1:12" x14ac:dyDescent="0.3">
      <c r="A658" s="252">
        <v>214732</v>
      </c>
      <c r="B658" s="252" t="s">
        <v>3404</v>
      </c>
      <c r="C658" s="252" t="s">
        <v>240</v>
      </c>
      <c r="D658" s="252" t="s">
        <v>240</v>
      </c>
      <c r="E658" s="252" t="s">
        <v>240</v>
      </c>
      <c r="F658" s="252" t="s">
        <v>239</v>
      </c>
      <c r="G658" s="252" t="s">
        <v>239</v>
      </c>
      <c r="H658" s="252" t="s">
        <v>239</v>
      </c>
      <c r="I658" s="252" t="s">
        <v>239</v>
      </c>
      <c r="J658" s="252" t="s">
        <v>239</v>
      </c>
      <c r="K658" s="252" t="s">
        <v>239</v>
      </c>
      <c r="L658" s="252" t="s">
        <v>239</v>
      </c>
    </row>
    <row r="659" spans="1:12" x14ac:dyDescent="0.3">
      <c r="A659" s="252">
        <v>214733</v>
      </c>
      <c r="B659" s="252" t="s">
        <v>3404</v>
      </c>
      <c r="C659" s="252" t="s">
        <v>239</v>
      </c>
      <c r="D659" s="252" t="s">
        <v>238</v>
      </c>
      <c r="E659" s="252" t="s">
        <v>238</v>
      </c>
      <c r="F659" s="252" t="s">
        <v>239</v>
      </c>
      <c r="G659" s="252" t="s">
        <v>239</v>
      </c>
      <c r="H659" s="252" t="s">
        <v>239</v>
      </c>
      <c r="I659" s="252" t="s">
        <v>239</v>
      </c>
      <c r="J659" s="252" t="s">
        <v>239</v>
      </c>
      <c r="K659" s="252" t="s">
        <v>239</v>
      </c>
      <c r="L659" s="252" t="s">
        <v>239</v>
      </c>
    </row>
    <row r="660" spans="1:12" x14ac:dyDescent="0.3">
      <c r="A660" s="252">
        <v>214734</v>
      </c>
      <c r="B660" s="252" t="s">
        <v>3404</v>
      </c>
      <c r="C660" s="252" t="s">
        <v>240</v>
      </c>
      <c r="D660" s="252" t="s">
        <v>240</v>
      </c>
      <c r="E660" s="252" t="s">
        <v>240</v>
      </c>
      <c r="F660" s="252" t="s">
        <v>240</v>
      </c>
      <c r="G660" s="252" t="s">
        <v>239</v>
      </c>
      <c r="H660" s="252" t="s">
        <v>239</v>
      </c>
      <c r="I660" s="252" t="s">
        <v>239</v>
      </c>
      <c r="J660" s="252" t="s">
        <v>239</v>
      </c>
      <c r="K660" s="252" t="s">
        <v>239</v>
      </c>
      <c r="L660" s="252" t="s">
        <v>239</v>
      </c>
    </row>
    <row r="661" spans="1:12" x14ac:dyDescent="0.3">
      <c r="A661" s="252">
        <v>214735</v>
      </c>
      <c r="B661" s="252" t="s">
        <v>3404</v>
      </c>
      <c r="C661" s="252" t="s">
        <v>238</v>
      </c>
      <c r="D661" s="252" t="s">
        <v>238</v>
      </c>
      <c r="E661" s="252" t="s">
        <v>238</v>
      </c>
      <c r="F661" s="252" t="s">
        <v>238</v>
      </c>
      <c r="G661" s="252" t="s">
        <v>239</v>
      </c>
      <c r="H661" s="252" t="s">
        <v>239</v>
      </c>
      <c r="I661" s="252" t="s">
        <v>240</v>
      </c>
      <c r="J661" s="252" t="s">
        <v>240</v>
      </c>
      <c r="K661" s="252" t="s">
        <v>240</v>
      </c>
      <c r="L661" s="252" t="s">
        <v>238</v>
      </c>
    </row>
    <row r="662" spans="1:12" x14ac:dyDescent="0.3">
      <c r="A662" s="252">
        <v>214736</v>
      </c>
      <c r="B662" s="252" t="s">
        <v>3404</v>
      </c>
      <c r="C662" s="252" t="s">
        <v>239</v>
      </c>
      <c r="D662" s="252" t="s">
        <v>238</v>
      </c>
      <c r="E662" s="252" t="s">
        <v>238</v>
      </c>
      <c r="F662" s="252" t="s">
        <v>238</v>
      </c>
      <c r="G662" s="252" t="s">
        <v>239</v>
      </c>
      <c r="H662" s="252" t="s">
        <v>239</v>
      </c>
      <c r="I662" s="252" t="s">
        <v>239</v>
      </c>
      <c r="J662" s="252" t="s">
        <v>239</v>
      </c>
      <c r="K662" s="252" t="s">
        <v>239</v>
      </c>
      <c r="L662" s="252" t="s">
        <v>239</v>
      </c>
    </row>
    <row r="663" spans="1:12" x14ac:dyDescent="0.3">
      <c r="A663" s="252">
        <v>214737</v>
      </c>
      <c r="B663" s="252" t="s">
        <v>3404</v>
      </c>
      <c r="C663" s="252" t="s">
        <v>240</v>
      </c>
      <c r="D663" s="252" t="s">
        <v>240</v>
      </c>
      <c r="E663" s="252" t="s">
        <v>240</v>
      </c>
      <c r="F663" s="252" t="s">
        <v>240</v>
      </c>
      <c r="G663" s="252" t="s">
        <v>239</v>
      </c>
      <c r="H663" s="252" t="s">
        <v>239</v>
      </c>
      <c r="I663" s="252" t="s">
        <v>239</v>
      </c>
      <c r="J663" s="252" t="s">
        <v>239</v>
      </c>
      <c r="K663" s="252" t="s">
        <v>239</v>
      </c>
      <c r="L663" s="252" t="s">
        <v>239</v>
      </c>
    </row>
    <row r="664" spans="1:12" x14ac:dyDescent="0.3">
      <c r="A664" s="252">
        <v>214739</v>
      </c>
      <c r="B664" s="252" t="s">
        <v>3404</v>
      </c>
      <c r="C664" s="252" t="s">
        <v>240</v>
      </c>
      <c r="D664" s="252" t="s">
        <v>240</v>
      </c>
      <c r="E664" s="252" t="s">
        <v>238</v>
      </c>
      <c r="F664" s="252" t="s">
        <v>239</v>
      </c>
      <c r="G664" s="252" t="s">
        <v>240</v>
      </c>
      <c r="H664" s="252" t="s">
        <v>239</v>
      </c>
      <c r="I664" s="252" t="s">
        <v>239</v>
      </c>
      <c r="J664" s="252" t="s">
        <v>239</v>
      </c>
      <c r="K664" s="252" t="s">
        <v>239</v>
      </c>
      <c r="L664" s="252" t="s">
        <v>239</v>
      </c>
    </row>
    <row r="665" spans="1:12" x14ac:dyDescent="0.3">
      <c r="A665" s="252">
        <v>214740</v>
      </c>
      <c r="B665" s="252" t="s">
        <v>3404</v>
      </c>
      <c r="C665" s="252" t="s">
        <v>240</v>
      </c>
      <c r="D665" s="252" t="s">
        <v>239</v>
      </c>
      <c r="E665" s="252" t="s">
        <v>240</v>
      </c>
      <c r="F665" s="252" t="s">
        <v>240</v>
      </c>
      <c r="G665" s="252" t="s">
        <v>240</v>
      </c>
      <c r="H665" s="252" t="s">
        <v>239</v>
      </c>
      <c r="I665" s="252" t="s">
        <v>239</v>
      </c>
      <c r="J665" s="252" t="s">
        <v>239</v>
      </c>
      <c r="K665" s="252" t="s">
        <v>239</v>
      </c>
      <c r="L665" s="252" t="s">
        <v>239</v>
      </c>
    </row>
    <row r="666" spans="1:12" x14ac:dyDescent="0.3">
      <c r="A666" s="252">
        <v>214743</v>
      </c>
      <c r="B666" s="252" t="s">
        <v>3404</v>
      </c>
      <c r="C666" s="252" t="s">
        <v>239</v>
      </c>
      <c r="D666" s="252" t="s">
        <v>239</v>
      </c>
      <c r="E666" s="252" t="s">
        <v>240</v>
      </c>
      <c r="F666" s="252" t="s">
        <v>240</v>
      </c>
      <c r="G666" s="252" t="s">
        <v>239</v>
      </c>
      <c r="H666" s="252" t="s">
        <v>239</v>
      </c>
      <c r="I666" s="252" t="s">
        <v>239</v>
      </c>
      <c r="J666" s="252" t="s">
        <v>239</v>
      </c>
      <c r="K666" s="252" t="s">
        <v>239</v>
      </c>
      <c r="L666" s="252" t="s">
        <v>239</v>
      </c>
    </row>
    <row r="667" spans="1:12" x14ac:dyDescent="0.3">
      <c r="A667" s="252">
        <v>214747</v>
      </c>
      <c r="B667" s="252" t="s">
        <v>3404</v>
      </c>
      <c r="C667" s="252" t="s">
        <v>240</v>
      </c>
      <c r="D667" s="252" t="s">
        <v>240</v>
      </c>
      <c r="E667" s="252" t="s">
        <v>240</v>
      </c>
      <c r="F667" s="252" t="s">
        <v>240</v>
      </c>
      <c r="G667" s="252" t="s">
        <v>240</v>
      </c>
      <c r="H667" s="252" t="s">
        <v>239</v>
      </c>
      <c r="I667" s="252" t="s">
        <v>239</v>
      </c>
      <c r="J667" s="252" t="s">
        <v>239</v>
      </c>
      <c r="K667" s="252" t="s">
        <v>240</v>
      </c>
      <c r="L667" s="252" t="s">
        <v>240</v>
      </c>
    </row>
    <row r="668" spans="1:12" x14ac:dyDescent="0.3">
      <c r="A668" s="252">
        <v>214749</v>
      </c>
      <c r="B668" s="252" t="s">
        <v>3404</v>
      </c>
      <c r="C668" s="252" t="s">
        <v>240</v>
      </c>
      <c r="D668" s="252" t="s">
        <v>240</v>
      </c>
      <c r="E668" s="252" t="s">
        <v>240</v>
      </c>
      <c r="F668" s="252" t="s">
        <v>240</v>
      </c>
      <c r="G668" s="252" t="s">
        <v>240</v>
      </c>
      <c r="H668" s="252" t="s">
        <v>239</v>
      </c>
      <c r="I668" s="252" t="s">
        <v>239</v>
      </c>
      <c r="J668" s="252" t="s">
        <v>239</v>
      </c>
      <c r="K668" s="252" t="s">
        <v>239</v>
      </c>
      <c r="L668" s="252" t="s">
        <v>239</v>
      </c>
    </row>
    <row r="669" spans="1:12" x14ac:dyDescent="0.3">
      <c r="A669" s="252">
        <v>214750</v>
      </c>
      <c r="B669" s="252" t="s">
        <v>3404</v>
      </c>
      <c r="C669" s="252" t="s">
        <v>240</v>
      </c>
      <c r="D669" s="252" t="s">
        <v>240</v>
      </c>
      <c r="E669" s="252" t="s">
        <v>240</v>
      </c>
      <c r="F669" s="252" t="s">
        <v>239</v>
      </c>
      <c r="G669" s="252" t="s">
        <v>239</v>
      </c>
      <c r="H669" s="252" t="s">
        <v>239</v>
      </c>
      <c r="I669" s="252" t="s">
        <v>239</v>
      </c>
      <c r="J669" s="252" t="s">
        <v>239</v>
      </c>
      <c r="K669" s="252" t="s">
        <v>239</v>
      </c>
      <c r="L669" s="252" t="s">
        <v>239</v>
      </c>
    </row>
    <row r="670" spans="1:12" x14ac:dyDescent="0.3">
      <c r="A670" s="252">
        <v>214756</v>
      </c>
      <c r="B670" s="252" t="s">
        <v>3404</v>
      </c>
      <c r="C670" s="252" t="s">
        <v>240</v>
      </c>
      <c r="D670" s="252" t="s">
        <v>239</v>
      </c>
      <c r="E670" s="252" t="s">
        <v>240</v>
      </c>
      <c r="F670" s="252" t="s">
        <v>240</v>
      </c>
      <c r="G670" s="252" t="s">
        <v>239</v>
      </c>
      <c r="H670" s="252" t="s">
        <v>239</v>
      </c>
      <c r="I670" s="252" t="s">
        <v>239</v>
      </c>
      <c r="J670" s="252" t="s">
        <v>239</v>
      </c>
      <c r="K670" s="252" t="s">
        <v>239</v>
      </c>
      <c r="L670" s="252" t="s">
        <v>239</v>
      </c>
    </row>
    <row r="671" spans="1:12" x14ac:dyDescent="0.3">
      <c r="A671" s="252">
        <v>214757</v>
      </c>
      <c r="B671" s="252" t="s">
        <v>3404</v>
      </c>
      <c r="C671" s="252" t="s">
        <v>240</v>
      </c>
      <c r="D671" s="252" t="s">
        <v>240</v>
      </c>
      <c r="E671" s="252" t="s">
        <v>238</v>
      </c>
      <c r="F671" s="252" t="s">
        <v>240</v>
      </c>
      <c r="G671" s="252" t="s">
        <v>240</v>
      </c>
      <c r="H671" s="252" t="s">
        <v>240</v>
      </c>
      <c r="I671" s="252" t="s">
        <v>239</v>
      </c>
      <c r="J671" s="252" t="s">
        <v>239</v>
      </c>
      <c r="K671" s="252" t="s">
        <v>238</v>
      </c>
      <c r="L671" s="252" t="s">
        <v>239</v>
      </c>
    </row>
    <row r="672" spans="1:12" x14ac:dyDescent="0.3">
      <c r="A672" s="252">
        <v>214758</v>
      </c>
      <c r="B672" s="252" t="s">
        <v>3404</v>
      </c>
      <c r="C672" s="252" t="s">
        <v>240</v>
      </c>
      <c r="D672" s="252" t="s">
        <v>240</v>
      </c>
      <c r="E672" s="252" t="s">
        <v>238</v>
      </c>
      <c r="F672" s="252" t="s">
        <v>240</v>
      </c>
      <c r="G672" s="252" t="s">
        <v>239</v>
      </c>
      <c r="H672" s="252" t="s">
        <v>239</v>
      </c>
      <c r="I672" s="252" t="s">
        <v>239</v>
      </c>
      <c r="J672" s="252" t="s">
        <v>239</v>
      </c>
      <c r="K672" s="252" t="s">
        <v>239</v>
      </c>
      <c r="L672" s="252" t="s">
        <v>239</v>
      </c>
    </row>
    <row r="673" spans="1:12" x14ac:dyDescent="0.3">
      <c r="A673" s="252">
        <v>214760</v>
      </c>
      <c r="B673" s="252" t="s">
        <v>3404</v>
      </c>
      <c r="C673" s="252" t="s">
        <v>239</v>
      </c>
      <c r="D673" s="252" t="s">
        <v>240</v>
      </c>
      <c r="E673" s="252" t="s">
        <v>240</v>
      </c>
      <c r="F673" s="252" t="s">
        <v>240</v>
      </c>
      <c r="G673" s="252" t="s">
        <v>240</v>
      </c>
      <c r="H673" s="252" t="s">
        <v>239</v>
      </c>
      <c r="I673" s="252" t="s">
        <v>239</v>
      </c>
      <c r="J673" s="252" t="s">
        <v>239</v>
      </c>
      <c r="K673" s="252" t="s">
        <v>239</v>
      </c>
      <c r="L673" s="252" t="s">
        <v>239</v>
      </c>
    </row>
    <row r="674" spans="1:12" x14ac:dyDescent="0.3">
      <c r="A674" s="252">
        <v>214762</v>
      </c>
      <c r="B674" s="252" t="s">
        <v>3404</v>
      </c>
      <c r="C674" s="252" t="s">
        <v>239</v>
      </c>
      <c r="D674" s="252" t="s">
        <v>240</v>
      </c>
      <c r="E674" s="252" t="s">
        <v>240</v>
      </c>
      <c r="F674" s="252" t="s">
        <v>240</v>
      </c>
      <c r="G674" s="252" t="s">
        <v>239</v>
      </c>
      <c r="H674" s="252" t="s">
        <v>239</v>
      </c>
      <c r="I674" s="252" t="s">
        <v>239</v>
      </c>
      <c r="J674" s="252" t="s">
        <v>239</v>
      </c>
      <c r="K674" s="252" t="s">
        <v>239</v>
      </c>
      <c r="L674" s="252" t="s">
        <v>239</v>
      </c>
    </row>
    <row r="675" spans="1:12" x14ac:dyDescent="0.3">
      <c r="A675" s="252">
        <v>214767</v>
      </c>
      <c r="B675" s="252" t="s">
        <v>3404</v>
      </c>
      <c r="C675" s="252" t="s">
        <v>239</v>
      </c>
      <c r="D675" s="252" t="s">
        <v>238</v>
      </c>
      <c r="E675" s="252" t="s">
        <v>240</v>
      </c>
      <c r="F675" s="252" t="s">
        <v>240</v>
      </c>
      <c r="G675" s="252" t="s">
        <v>240</v>
      </c>
      <c r="H675" s="252" t="s">
        <v>240</v>
      </c>
      <c r="I675" s="252" t="s">
        <v>240</v>
      </c>
      <c r="J675" s="252" t="s">
        <v>238</v>
      </c>
      <c r="K675" s="252" t="s">
        <v>238</v>
      </c>
      <c r="L675" s="252" t="s">
        <v>240</v>
      </c>
    </row>
    <row r="676" spans="1:12" x14ac:dyDescent="0.3">
      <c r="A676" s="252">
        <v>214769</v>
      </c>
      <c r="B676" s="252" t="s">
        <v>3404</v>
      </c>
      <c r="C676" s="252" t="s">
        <v>240</v>
      </c>
      <c r="D676" s="252" t="s">
        <v>240</v>
      </c>
      <c r="E676" s="252" t="s">
        <v>240</v>
      </c>
      <c r="F676" s="252" t="s">
        <v>239</v>
      </c>
      <c r="G676" s="252" t="s">
        <v>240</v>
      </c>
      <c r="H676" s="252" t="s">
        <v>239</v>
      </c>
      <c r="I676" s="252" t="s">
        <v>239</v>
      </c>
      <c r="J676" s="252" t="s">
        <v>239</v>
      </c>
      <c r="K676" s="252" t="s">
        <v>239</v>
      </c>
      <c r="L676" s="252" t="s">
        <v>239</v>
      </c>
    </row>
    <row r="677" spans="1:12" x14ac:dyDescent="0.3">
      <c r="A677" s="252">
        <v>214770</v>
      </c>
      <c r="B677" s="252" t="s">
        <v>3404</v>
      </c>
      <c r="C677" s="252" t="s">
        <v>240</v>
      </c>
      <c r="D677" s="252" t="s">
        <v>238</v>
      </c>
      <c r="E677" s="252" t="s">
        <v>238</v>
      </c>
      <c r="F677" s="252" t="s">
        <v>240</v>
      </c>
      <c r="G677" s="252" t="s">
        <v>238</v>
      </c>
      <c r="H677" s="252" t="s">
        <v>240</v>
      </c>
      <c r="I677" s="252" t="s">
        <v>240</v>
      </c>
      <c r="J677" s="252" t="s">
        <v>240</v>
      </c>
      <c r="K677" s="252" t="s">
        <v>240</v>
      </c>
      <c r="L677" s="252" t="s">
        <v>240</v>
      </c>
    </row>
    <row r="678" spans="1:12" x14ac:dyDescent="0.3">
      <c r="A678" s="252">
        <v>214771</v>
      </c>
      <c r="B678" s="252" t="s">
        <v>3404</v>
      </c>
      <c r="C678" s="252" t="s">
        <v>238</v>
      </c>
      <c r="D678" s="252" t="s">
        <v>238</v>
      </c>
      <c r="E678" s="252" t="s">
        <v>240</v>
      </c>
      <c r="F678" s="252" t="s">
        <v>238</v>
      </c>
      <c r="G678" s="252" t="s">
        <v>239</v>
      </c>
      <c r="H678" s="252" t="s">
        <v>239</v>
      </c>
      <c r="I678" s="252" t="s">
        <v>239</v>
      </c>
      <c r="J678" s="252" t="s">
        <v>240</v>
      </c>
      <c r="K678" s="252" t="s">
        <v>240</v>
      </c>
      <c r="L678" s="252" t="s">
        <v>240</v>
      </c>
    </row>
    <row r="679" spans="1:12" x14ac:dyDescent="0.3">
      <c r="A679" s="252">
        <v>214772</v>
      </c>
      <c r="B679" s="252" t="s">
        <v>3404</v>
      </c>
      <c r="C679" s="252" t="s">
        <v>240</v>
      </c>
      <c r="D679" s="252" t="s">
        <v>240</v>
      </c>
      <c r="E679" s="252" t="s">
        <v>240</v>
      </c>
      <c r="F679" s="252" t="s">
        <v>240</v>
      </c>
      <c r="G679" s="252" t="s">
        <v>239</v>
      </c>
      <c r="H679" s="252" t="s">
        <v>239</v>
      </c>
      <c r="I679" s="252" t="s">
        <v>239</v>
      </c>
      <c r="J679" s="252" t="s">
        <v>239</v>
      </c>
      <c r="K679" s="252" t="s">
        <v>239</v>
      </c>
      <c r="L679" s="252" t="s">
        <v>239</v>
      </c>
    </row>
    <row r="680" spans="1:12" x14ac:dyDescent="0.3">
      <c r="A680" s="252">
        <v>214773</v>
      </c>
      <c r="B680" s="252" t="s">
        <v>3404</v>
      </c>
      <c r="C680" s="252" t="s">
        <v>240</v>
      </c>
      <c r="D680" s="252" t="s">
        <v>238</v>
      </c>
      <c r="E680" s="252" t="s">
        <v>238</v>
      </c>
      <c r="F680" s="252" t="s">
        <v>238</v>
      </c>
      <c r="G680" s="252" t="s">
        <v>239</v>
      </c>
      <c r="H680" s="252" t="s">
        <v>239</v>
      </c>
      <c r="I680" s="252" t="s">
        <v>239</v>
      </c>
      <c r="J680" s="252" t="s">
        <v>238</v>
      </c>
      <c r="K680" s="252" t="s">
        <v>239</v>
      </c>
      <c r="L680" s="252" t="s">
        <v>240</v>
      </c>
    </row>
    <row r="681" spans="1:12" x14ac:dyDescent="0.3">
      <c r="A681" s="252">
        <v>214774</v>
      </c>
      <c r="B681" s="252" t="s">
        <v>3404</v>
      </c>
      <c r="C681" s="252" t="s">
        <v>240</v>
      </c>
      <c r="D681" s="252" t="s">
        <v>240</v>
      </c>
      <c r="E681" s="252" t="s">
        <v>240</v>
      </c>
      <c r="F681" s="252" t="s">
        <v>240</v>
      </c>
      <c r="G681" s="252" t="s">
        <v>240</v>
      </c>
      <c r="H681" s="252" t="s">
        <v>240</v>
      </c>
      <c r="I681" s="252" t="s">
        <v>239</v>
      </c>
      <c r="J681" s="252" t="s">
        <v>240</v>
      </c>
      <c r="K681" s="252" t="s">
        <v>240</v>
      </c>
      <c r="L681" s="252" t="s">
        <v>239</v>
      </c>
    </row>
    <row r="682" spans="1:12" x14ac:dyDescent="0.3">
      <c r="A682" s="252">
        <v>214776</v>
      </c>
      <c r="B682" s="252" t="s">
        <v>3404</v>
      </c>
      <c r="C682" s="252" t="s">
        <v>238</v>
      </c>
      <c r="D682" s="252" t="s">
        <v>238</v>
      </c>
      <c r="E682" s="252" t="s">
        <v>238</v>
      </c>
      <c r="F682" s="252" t="s">
        <v>238</v>
      </c>
      <c r="G682" s="252" t="s">
        <v>240</v>
      </c>
      <c r="H682" s="252" t="s">
        <v>240</v>
      </c>
      <c r="I682" s="252" t="s">
        <v>240</v>
      </c>
      <c r="J682" s="252" t="s">
        <v>240</v>
      </c>
      <c r="K682" s="252" t="s">
        <v>240</v>
      </c>
      <c r="L682" s="252" t="s">
        <v>240</v>
      </c>
    </row>
    <row r="683" spans="1:12" x14ac:dyDescent="0.3">
      <c r="A683" s="252">
        <v>214777</v>
      </c>
      <c r="B683" s="252" t="s">
        <v>3404</v>
      </c>
      <c r="C683" s="252" t="s">
        <v>240</v>
      </c>
      <c r="D683" s="252" t="s">
        <v>240</v>
      </c>
      <c r="E683" s="252" t="s">
        <v>240</v>
      </c>
      <c r="F683" s="252" t="s">
        <v>239</v>
      </c>
      <c r="G683" s="252" t="s">
        <v>240</v>
      </c>
      <c r="H683" s="252" t="s">
        <v>239</v>
      </c>
      <c r="I683" s="252" t="s">
        <v>239</v>
      </c>
      <c r="J683" s="252" t="s">
        <v>239</v>
      </c>
      <c r="K683" s="252" t="s">
        <v>239</v>
      </c>
      <c r="L683" s="252" t="s">
        <v>239</v>
      </c>
    </row>
    <row r="684" spans="1:12" x14ac:dyDescent="0.3">
      <c r="A684" s="252">
        <v>214780</v>
      </c>
      <c r="B684" s="252" t="s">
        <v>3404</v>
      </c>
      <c r="C684" s="252" t="s">
        <v>240</v>
      </c>
      <c r="D684" s="252" t="s">
        <v>240</v>
      </c>
      <c r="E684" s="252" t="s">
        <v>239</v>
      </c>
      <c r="F684" s="252" t="s">
        <v>239</v>
      </c>
      <c r="G684" s="252" t="s">
        <v>239</v>
      </c>
      <c r="H684" s="252" t="s">
        <v>239</v>
      </c>
      <c r="I684" s="252" t="s">
        <v>239</v>
      </c>
      <c r="J684" s="252" t="s">
        <v>239</v>
      </c>
      <c r="K684" s="252" t="s">
        <v>239</v>
      </c>
      <c r="L684" s="252" t="s">
        <v>239</v>
      </c>
    </row>
    <row r="685" spans="1:12" x14ac:dyDescent="0.3">
      <c r="A685" s="252">
        <v>214783</v>
      </c>
      <c r="B685" s="252" t="s">
        <v>3404</v>
      </c>
      <c r="C685" s="252" t="s">
        <v>240</v>
      </c>
      <c r="D685" s="252" t="s">
        <v>238</v>
      </c>
      <c r="E685" s="252" t="s">
        <v>238</v>
      </c>
      <c r="F685" s="252" t="s">
        <v>240</v>
      </c>
      <c r="G685" s="252" t="s">
        <v>240</v>
      </c>
      <c r="H685" s="252" t="s">
        <v>239</v>
      </c>
      <c r="I685" s="252" t="s">
        <v>240</v>
      </c>
      <c r="J685" s="252" t="s">
        <v>240</v>
      </c>
      <c r="K685" s="252" t="s">
        <v>240</v>
      </c>
      <c r="L685" s="252" t="s">
        <v>240</v>
      </c>
    </row>
    <row r="686" spans="1:12" x14ac:dyDescent="0.3">
      <c r="A686" s="252">
        <v>214784</v>
      </c>
      <c r="B686" s="252" t="s">
        <v>3404</v>
      </c>
      <c r="C686" s="252" t="s">
        <v>240</v>
      </c>
      <c r="D686" s="252" t="s">
        <v>240</v>
      </c>
      <c r="E686" s="252" t="s">
        <v>239</v>
      </c>
      <c r="F686" s="252" t="s">
        <v>240</v>
      </c>
      <c r="G686" s="252" t="s">
        <v>240</v>
      </c>
      <c r="H686" s="252" t="s">
        <v>239</v>
      </c>
      <c r="I686" s="252" t="s">
        <v>239</v>
      </c>
      <c r="J686" s="252" t="s">
        <v>239</v>
      </c>
      <c r="K686" s="252" t="s">
        <v>239</v>
      </c>
      <c r="L686" s="252" t="s">
        <v>239</v>
      </c>
    </row>
    <row r="687" spans="1:12" x14ac:dyDescent="0.3">
      <c r="A687" s="252">
        <v>214787</v>
      </c>
      <c r="B687" s="252" t="s">
        <v>3404</v>
      </c>
      <c r="C687" s="252" t="s">
        <v>240</v>
      </c>
      <c r="D687" s="252" t="s">
        <v>240</v>
      </c>
      <c r="E687" s="252" t="s">
        <v>240</v>
      </c>
      <c r="F687" s="252" t="s">
        <v>239</v>
      </c>
      <c r="G687" s="252" t="s">
        <v>240</v>
      </c>
      <c r="H687" s="252" t="s">
        <v>239</v>
      </c>
      <c r="I687" s="252" t="s">
        <v>239</v>
      </c>
      <c r="J687" s="252" t="s">
        <v>239</v>
      </c>
      <c r="K687" s="252" t="s">
        <v>239</v>
      </c>
      <c r="L687" s="252" t="s">
        <v>239</v>
      </c>
    </row>
    <row r="688" spans="1:12" x14ac:dyDescent="0.3">
      <c r="A688" s="252">
        <v>214789</v>
      </c>
      <c r="B688" s="252" t="s">
        <v>3404</v>
      </c>
      <c r="C688" s="252" t="s">
        <v>239</v>
      </c>
      <c r="D688" s="252" t="s">
        <v>240</v>
      </c>
      <c r="E688" s="252" t="s">
        <v>240</v>
      </c>
      <c r="F688" s="252" t="s">
        <v>240</v>
      </c>
      <c r="G688" s="252" t="s">
        <v>240</v>
      </c>
      <c r="H688" s="252" t="s">
        <v>239</v>
      </c>
      <c r="I688" s="252" t="s">
        <v>239</v>
      </c>
      <c r="J688" s="252" t="s">
        <v>239</v>
      </c>
      <c r="K688" s="252" t="s">
        <v>239</v>
      </c>
      <c r="L688" s="252" t="s">
        <v>239</v>
      </c>
    </row>
    <row r="689" spans="1:12" x14ac:dyDescent="0.3">
      <c r="A689" s="252">
        <v>214790</v>
      </c>
      <c r="B689" s="252" t="s">
        <v>3404</v>
      </c>
      <c r="C689" s="252" t="s">
        <v>240</v>
      </c>
      <c r="D689" s="252" t="s">
        <v>240</v>
      </c>
      <c r="E689" s="252" t="s">
        <v>240</v>
      </c>
      <c r="F689" s="252" t="s">
        <v>240</v>
      </c>
      <c r="G689" s="252" t="s">
        <v>240</v>
      </c>
      <c r="H689" s="252" t="s">
        <v>239</v>
      </c>
      <c r="I689" s="252" t="s">
        <v>239</v>
      </c>
      <c r="J689" s="252" t="s">
        <v>239</v>
      </c>
      <c r="K689" s="252" t="s">
        <v>239</v>
      </c>
      <c r="L689" s="252" t="s">
        <v>239</v>
      </c>
    </row>
    <row r="690" spans="1:12" x14ac:dyDescent="0.3">
      <c r="A690" s="252">
        <v>214791</v>
      </c>
      <c r="B690" s="252" t="s">
        <v>3404</v>
      </c>
      <c r="C690" s="252" t="s">
        <v>239</v>
      </c>
      <c r="D690" s="252" t="s">
        <v>240</v>
      </c>
      <c r="E690" s="252" t="s">
        <v>240</v>
      </c>
      <c r="F690" s="252" t="s">
        <v>240</v>
      </c>
      <c r="G690" s="252" t="s">
        <v>239</v>
      </c>
      <c r="H690" s="252" t="s">
        <v>240</v>
      </c>
      <c r="I690" s="252" t="s">
        <v>239</v>
      </c>
      <c r="J690" s="252" t="s">
        <v>240</v>
      </c>
      <c r="K690" s="252" t="s">
        <v>239</v>
      </c>
      <c r="L690" s="252" t="s">
        <v>239</v>
      </c>
    </row>
    <row r="691" spans="1:12" x14ac:dyDescent="0.3">
      <c r="A691" s="252">
        <v>214792</v>
      </c>
      <c r="B691" s="252" t="s">
        <v>3404</v>
      </c>
      <c r="C691" s="252" t="s">
        <v>238</v>
      </c>
      <c r="D691" s="252" t="s">
        <v>238</v>
      </c>
      <c r="E691" s="252" t="s">
        <v>238</v>
      </c>
      <c r="F691" s="252" t="s">
        <v>240</v>
      </c>
      <c r="G691" s="252" t="s">
        <v>240</v>
      </c>
      <c r="H691" s="252" t="s">
        <v>240</v>
      </c>
      <c r="I691" s="252" t="s">
        <v>240</v>
      </c>
      <c r="J691" s="252" t="s">
        <v>238</v>
      </c>
      <c r="K691" s="252" t="s">
        <v>240</v>
      </c>
      <c r="L691" s="252" t="s">
        <v>240</v>
      </c>
    </row>
    <row r="692" spans="1:12" x14ac:dyDescent="0.3">
      <c r="A692" s="252">
        <v>214793</v>
      </c>
      <c r="B692" s="252" t="s">
        <v>3404</v>
      </c>
      <c r="C692" s="252" t="s">
        <v>239</v>
      </c>
      <c r="D692" s="252" t="s">
        <v>238</v>
      </c>
      <c r="E692" s="252" t="s">
        <v>238</v>
      </c>
      <c r="F692" s="252" t="s">
        <v>238</v>
      </c>
      <c r="G692" s="252" t="s">
        <v>238</v>
      </c>
      <c r="H692" s="252" t="s">
        <v>238</v>
      </c>
      <c r="I692" s="252" t="s">
        <v>240</v>
      </c>
      <c r="J692" s="252" t="s">
        <v>239</v>
      </c>
      <c r="K692" s="252" t="s">
        <v>238</v>
      </c>
      <c r="L692" s="252" t="s">
        <v>239</v>
      </c>
    </row>
    <row r="693" spans="1:12" x14ac:dyDescent="0.3">
      <c r="A693" s="252">
        <v>214794</v>
      </c>
      <c r="B693" s="252" t="s">
        <v>3404</v>
      </c>
      <c r="C693" s="252" t="s">
        <v>240</v>
      </c>
      <c r="D693" s="252" t="s">
        <v>240</v>
      </c>
      <c r="E693" s="252" t="s">
        <v>240</v>
      </c>
      <c r="F693" s="252" t="s">
        <v>240</v>
      </c>
      <c r="G693" s="252" t="s">
        <v>240</v>
      </c>
      <c r="H693" s="252" t="s">
        <v>239</v>
      </c>
      <c r="I693" s="252" t="s">
        <v>239</v>
      </c>
      <c r="J693" s="252" t="s">
        <v>240</v>
      </c>
      <c r="K693" s="252" t="s">
        <v>239</v>
      </c>
      <c r="L693" s="252" t="s">
        <v>240</v>
      </c>
    </row>
    <row r="694" spans="1:12" x14ac:dyDescent="0.3">
      <c r="A694" s="252">
        <v>214795</v>
      </c>
      <c r="B694" s="252" t="s">
        <v>3404</v>
      </c>
      <c r="C694" s="252" t="s">
        <v>240</v>
      </c>
      <c r="D694" s="252" t="s">
        <v>239</v>
      </c>
      <c r="E694" s="252" t="s">
        <v>240</v>
      </c>
      <c r="F694" s="252" t="s">
        <v>240</v>
      </c>
      <c r="G694" s="252" t="s">
        <v>240</v>
      </c>
      <c r="H694" s="252" t="s">
        <v>239</v>
      </c>
      <c r="I694" s="252" t="s">
        <v>239</v>
      </c>
      <c r="J694" s="252" t="s">
        <v>239</v>
      </c>
      <c r="K694" s="252" t="s">
        <v>239</v>
      </c>
      <c r="L694" s="252" t="s">
        <v>239</v>
      </c>
    </row>
    <row r="695" spans="1:12" x14ac:dyDescent="0.3">
      <c r="A695" s="252">
        <v>214796</v>
      </c>
      <c r="B695" s="252" t="s">
        <v>3404</v>
      </c>
      <c r="C695" s="252" t="s">
        <v>239</v>
      </c>
      <c r="D695" s="252" t="s">
        <v>240</v>
      </c>
      <c r="E695" s="252" t="s">
        <v>240</v>
      </c>
      <c r="F695" s="252" t="s">
        <v>239</v>
      </c>
      <c r="G695" s="252" t="s">
        <v>240</v>
      </c>
      <c r="H695" s="252" t="s">
        <v>239</v>
      </c>
      <c r="I695" s="252" t="s">
        <v>239</v>
      </c>
      <c r="J695" s="252" t="s">
        <v>239</v>
      </c>
      <c r="K695" s="252" t="s">
        <v>239</v>
      </c>
      <c r="L695" s="252" t="s">
        <v>239</v>
      </c>
    </row>
    <row r="696" spans="1:12" x14ac:dyDescent="0.3">
      <c r="A696" s="252">
        <v>214797</v>
      </c>
      <c r="B696" s="252" t="s">
        <v>3404</v>
      </c>
      <c r="C696" s="252" t="s">
        <v>240</v>
      </c>
      <c r="D696" s="252" t="s">
        <v>240</v>
      </c>
      <c r="E696" s="252" t="s">
        <v>240</v>
      </c>
      <c r="F696" s="252" t="s">
        <v>239</v>
      </c>
      <c r="G696" s="252" t="s">
        <v>239</v>
      </c>
      <c r="H696" s="252" t="s">
        <v>239</v>
      </c>
      <c r="I696" s="252" t="s">
        <v>239</v>
      </c>
      <c r="J696" s="252" t="s">
        <v>239</v>
      </c>
      <c r="K696" s="252" t="s">
        <v>239</v>
      </c>
      <c r="L696" s="252" t="s">
        <v>239</v>
      </c>
    </row>
    <row r="697" spans="1:12" x14ac:dyDescent="0.3">
      <c r="A697" s="252">
        <v>214803</v>
      </c>
      <c r="B697" s="252" t="s">
        <v>3404</v>
      </c>
      <c r="C697" s="252" t="s">
        <v>239</v>
      </c>
      <c r="D697" s="252" t="s">
        <v>238</v>
      </c>
      <c r="E697" s="252" t="s">
        <v>238</v>
      </c>
      <c r="F697" s="252" t="s">
        <v>238</v>
      </c>
      <c r="G697" s="252" t="s">
        <v>239</v>
      </c>
      <c r="H697" s="252" t="s">
        <v>239</v>
      </c>
      <c r="I697" s="252" t="s">
        <v>239</v>
      </c>
      <c r="J697" s="252" t="s">
        <v>239</v>
      </c>
      <c r="K697" s="252" t="s">
        <v>239</v>
      </c>
      <c r="L697" s="252" t="s">
        <v>240</v>
      </c>
    </row>
    <row r="698" spans="1:12" x14ac:dyDescent="0.3">
      <c r="A698" s="252">
        <v>214810</v>
      </c>
      <c r="B698" s="252" t="s">
        <v>3404</v>
      </c>
      <c r="C698" s="252" t="s">
        <v>240</v>
      </c>
      <c r="D698" s="252" t="s">
        <v>238</v>
      </c>
      <c r="E698" s="252" t="s">
        <v>238</v>
      </c>
      <c r="F698" s="252" t="s">
        <v>238</v>
      </c>
      <c r="G698" s="252" t="s">
        <v>238</v>
      </c>
      <c r="H698" s="252" t="s">
        <v>238</v>
      </c>
      <c r="I698" s="252" t="s">
        <v>240</v>
      </c>
      <c r="J698" s="252" t="s">
        <v>238</v>
      </c>
      <c r="K698" s="252" t="s">
        <v>238</v>
      </c>
      <c r="L698" s="252" t="s">
        <v>239</v>
      </c>
    </row>
    <row r="699" spans="1:12" x14ac:dyDescent="0.3">
      <c r="A699" s="252">
        <v>214811</v>
      </c>
      <c r="B699" s="252" t="s">
        <v>3404</v>
      </c>
      <c r="C699" s="252" t="s">
        <v>239</v>
      </c>
      <c r="D699" s="252" t="s">
        <v>240</v>
      </c>
      <c r="E699" s="252" t="s">
        <v>240</v>
      </c>
      <c r="F699" s="252" t="s">
        <v>240</v>
      </c>
      <c r="G699" s="252" t="s">
        <v>240</v>
      </c>
      <c r="H699" s="252" t="s">
        <v>239</v>
      </c>
      <c r="I699" s="252" t="s">
        <v>239</v>
      </c>
      <c r="J699" s="252" t="s">
        <v>239</v>
      </c>
      <c r="K699" s="252" t="s">
        <v>239</v>
      </c>
      <c r="L699" s="252" t="s">
        <v>239</v>
      </c>
    </row>
    <row r="700" spans="1:12" x14ac:dyDescent="0.3">
      <c r="A700" s="252">
        <v>214812</v>
      </c>
      <c r="B700" s="252" t="s">
        <v>3404</v>
      </c>
      <c r="C700" s="252" t="s">
        <v>238</v>
      </c>
      <c r="D700" s="252" t="s">
        <v>238</v>
      </c>
      <c r="E700" s="252" t="s">
        <v>238</v>
      </c>
      <c r="F700" s="252" t="s">
        <v>238</v>
      </c>
      <c r="G700" s="252" t="s">
        <v>238</v>
      </c>
      <c r="H700" s="252" t="s">
        <v>238</v>
      </c>
      <c r="I700" s="252" t="s">
        <v>238</v>
      </c>
      <c r="J700" s="252" t="s">
        <v>238</v>
      </c>
      <c r="K700" s="252" t="s">
        <v>238</v>
      </c>
      <c r="L700" s="252" t="s">
        <v>240</v>
      </c>
    </row>
    <row r="701" spans="1:12" x14ac:dyDescent="0.3">
      <c r="A701" s="252">
        <v>214817</v>
      </c>
      <c r="B701" s="252" t="s">
        <v>3404</v>
      </c>
      <c r="C701" s="252" t="s">
        <v>240</v>
      </c>
      <c r="D701" s="252" t="s">
        <v>240</v>
      </c>
      <c r="E701" s="252" t="s">
        <v>240</v>
      </c>
      <c r="F701" s="252" t="s">
        <v>240</v>
      </c>
      <c r="G701" s="252" t="s">
        <v>240</v>
      </c>
      <c r="H701" s="252" t="s">
        <v>239</v>
      </c>
      <c r="I701" s="252" t="s">
        <v>239</v>
      </c>
      <c r="J701" s="252" t="s">
        <v>239</v>
      </c>
      <c r="K701" s="252" t="s">
        <v>239</v>
      </c>
      <c r="L701" s="252" t="s">
        <v>239</v>
      </c>
    </row>
    <row r="702" spans="1:12" x14ac:dyDescent="0.3">
      <c r="A702" s="252">
        <v>214818</v>
      </c>
      <c r="B702" s="252" t="s">
        <v>3404</v>
      </c>
      <c r="C702" s="252" t="s">
        <v>240</v>
      </c>
      <c r="D702" s="252" t="s">
        <v>240</v>
      </c>
      <c r="E702" s="252" t="s">
        <v>240</v>
      </c>
      <c r="F702" s="252" t="s">
        <v>240</v>
      </c>
      <c r="G702" s="252" t="s">
        <v>239</v>
      </c>
      <c r="H702" s="252" t="s">
        <v>239</v>
      </c>
      <c r="I702" s="252" t="s">
        <v>239</v>
      </c>
      <c r="J702" s="252" t="s">
        <v>239</v>
      </c>
      <c r="K702" s="252" t="s">
        <v>239</v>
      </c>
      <c r="L702" s="252" t="s">
        <v>239</v>
      </c>
    </row>
    <row r="703" spans="1:12" x14ac:dyDescent="0.3">
      <c r="A703" s="252">
        <v>214819</v>
      </c>
      <c r="B703" s="252" t="s">
        <v>3404</v>
      </c>
      <c r="C703" s="252" t="s">
        <v>238</v>
      </c>
      <c r="D703" s="252" t="s">
        <v>238</v>
      </c>
      <c r="E703" s="252" t="s">
        <v>238</v>
      </c>
      <c r="F703" s="252" t="s">
        <v>238</v>
      </c>
      <c r="G703" s="252" t="s">
        <v>238</v>
      </c>
      <c r="H703" s="252" t="s">
        <v>240</v>
      </c>
      <c r="I703" s="252" t="s">
        <v>240</v>
      </c>
      <c r="J703" s="252" t="s">
        <v>240</v>
      </c>
      <c r="K703" s="252" t="s">
        <v>240</v>
      </c>
      <c r="L703" s="252" t="s">
        <v>240</v>
      </c>
    </row>
    <row r="704" spans="1:12" x14ac:dyDescent="0.3">
      <c r="A704" s="252">
        <v>214820</v>
      </c>
      <c r="B704" s="252" t="s">
        <v>3404</v>
      </c>
      <c r="C704" s="252" t="s">
        <v>240</v>
      </c>
      <c r="D704" s="252" t="s">
        <v>238</v>
      </c>
      <c r="E704" s="252" t="s">
        <v>238</v>
      </c>
      <c r="F704" s="252" t="s">
        <v>238</v>
      </c>
      <c r="G704" s="252" t="s">
        <v>238</v>
      </c>
      <c r="H704" s="252" t="s">
        <v>239</v>
      </c>
      <c r="I704" s="252" t="s">
        <v>240</v>
      </c>
      <c r="J704" s="252" t="s">
        <v>240</v>
      </c>
      <c r="K704" s="252" t="s">
        <v>240</v>
      </c>
      <c r="L704" s="252" t="s">
        <v>240</v>
      </c>
    </row>
    <row r="705" spans="1:12" x14ac:dyDescent="0.3">
      <c r="A705" s="252">
        <v>214821</v>
      </c>
      <c r="B705" s="252" t="s">
        <v>3404</v>
      </c>
      <c r="C705" s="252" t="s">
        <v>240</v>
      </c>
      <c r="D705" s="252" t="s">
        <v>240</v>
      </c>
      <c r="E705" s="252" t="s">
        <v>240</v>
      </c>
      <c r="F705" s="252" t="s">
        <v>239</v>
      </c>
      <c r="G705" s="252" t="s">
        <v>239</v>
      </c>
      <c r="H705" s="252" t="s">
        <v>239</v>
      </c>
      <c r="I705" s="252" t="s">
        <v>239</v>
      </c>
      <c r="J705" s="252" t="s">
        <v>239</v>
      </c>
      <c r="K705" s="252" t="s">
        <v>239</v>
      </c>
      <c r="L705" s="252" t="s">
        <v>239</v>
      </c>
    </row>
    <row r="706" spans="1:12" x14ac:dyDescent="0.3">
      <c r="A706" s="252">
        <v>214822</v>
      </c>
      <c r="B706" s="252" t="s">
        <v>3404</v>
      </c>
      <c r="C706" s="252" t="s">
        <v>239</v>
      </c>
      <c r="D706" s="252" t="s">
        <v>238</v>
      </c>
      <c r="E706" s="252" t="s">
        <v>238</v>
      </c>
      <c r="F706" s="252" t="s">
        <v>238</v>
      </c>
      <c r="G706" s="252" t="s">
        <v>239</v>
      </c>
      <c r="H706" s="252" t="s">
        <v>239</v>
      </c>
      <c r="I706" s="252" t="s">
        <v>239</v>
      </c>
      <c r="J706" s="252" t="s">
        <v>240</v>
      </c>
      <c r="K706" s="252" t="s">
        <v>239</v>
      </c>
      <c r="L706" s="252" t="s">
        <v>240</v>
      </c>
    </row>
    <row r="707" spans="1:12" x14ac:dyDescent="0.3">
      <c r="A707" s="252">
        <v>214823</v>
      </c>
      <c r="B707" s="252" t="s">
        <v>3404</v>
      </c>
      <c r="C707" s="252" t="s">
        <v>239</v>
      </c>
      <c r="D707" s="252" t="s">
        <v>240</v>
      </c>
      <c r="E707" s="252" t="s">
        <v>240</v>
      </c>
      <c r="F707" s="252" t="s">
        <v>240</v>
      </c>
      <c r="G707" s="252" t="s">
        <v>240</v>
      </c>
      <c r="H707" s="252" t="s">
        <v>239</v>
      </c>
      <c r="I707" s="252" t="s">
        <v>239</v>
      </c>
      <c r="J707" s="252" t="s">
        <v>239</v>
      </c>
      <c r="K707" s="252" t="s">
        <v>239</v>
      </c>
      <c r="L707" s="252" t="s">
        <v>239</v>
      </c>
    </row>
    <row r="708" spans="1:12" x14ac:dyDescent="0.3">
      <c r="A708" s="252">
        <v>214825</v>
      </c>
      <c r="B708" s="252" t="s">
        <v>3404</v>
      </c>
      <c r="C708" s="252" t="s">
        <v>239</v>
      </c>
      <c r="D708" s="252" t="s">
        <v>240</v>
      </c>
      <c r="E708" s="252" t="s">
        <v>240</v>
      </c>
      <c r="F708" s="252" t="s">
        <v>240</v>
      </c>
      <c r="G708" s="252" t="s">
        <v>239</v>
      </c>
      <c r="H708" s="252" t="s">
        <v>239</v>
      </c>
      <c r="I708" s="252" t="s">
        <v>239</v>
      </c>
      <c r="J708" s="252" t="s">
        <v>239</v>
      </c>
      <c r="K708" s="252" t="s">
        <v>239</v>
      </c>
      <c r="L708" s="252" t="s">
        <v>239</v>
      </c>
    </row>
    <row r="709" spans="1:12" x14ac:dyDescent="0.3">
      <c r="A709" s="252">
        <v>214826</v>
      </c>
      <c r="B709" s="252" t="s">
        <v>3404</v>
      </c>
      <c r="C709" s="252" t="s">
        <v>240</v>
      </c>
      <c r="D709" s="252" t="s">
        <v>239</v>
      </c>
      <c r="E709" s="252" t="s">
        <v>240</v>
      </c>
      <c r="F709" s="252" t="s">
        <v>240</v>
      </c>
      <c r="G709" s="252" t="s">
        <v>239</v>
      </c>
      <c r="H709" s="252" t="s">
        <v>239</v>
      </c>
      <c r="I709" s="252" t="s">
        <v>239</v>
      </c>
      <c r="J709" s="252" t="s">
        <v>239</v>
      </c>
      <c r="K709" s="252" t="s">
        <v>239</v>
      </c>
      <c r="L709" s="252" t="s">
        <v>239</v>
      </c>
    </row>
    <row r="710" spans="1:12" x14ac:dyDescent="0.3">
      <c r="A710" s="252">
        <v>214830</v>
      </c>
      <c r="B710" s="252" t="s">
        <v>3404</v>
      </c>
      <c r="C710" s="252" t="s">
        <v>238</v>
      </c>
      <c r="D710" s="252" t="s">
        <v>238</v>
      </c>
      <c r="E710" s="252" t="s">
        <v>238</v>
      </c>
      <c r="F710" s="252" t="s">
        <v>240</v>
      </c>
      <c r="G710" s="252" t="s">
        <v>240</v>
      </c>
      <c r="H710" s="252" t="s">
        <v>240</v>
      </c>
      <c r="I710" s="252" t="s">
        <v>238</v>
      </c>
      <c r="J710" s="252" t="s">
        <v>238</v>
      </c>
      <c r="K710" s="252" t="s">
        <v>238</v>
      </c>
      <c r="L710" s="252" t="s">
        <v>240</v>
      </c>
    </row>
    <row r="711" spans="1:12" x14ac:dyDescent="0.3">
      <c r="A711" s="252">
        <v>214831</v>
      </c>
      <c r="B711" s="252" t="s">
        <v>3404</v>
      </c>
      <c r="C711" s="252" t="s">
        <v>239</v>
      </c>
      <c r="D711" s="252" t="s">
        <v>240</v>
      </c>
      <c r="E711" s="252" t="s">
        <v>240</v>
      </c>
      <c r="F711" s="252" t="s">
        <v>240</v>
      </c>
      <c r="G711" s="252" t="s">
        <v>239</v>
      </c>
      <c r="H711" s="252" t="s">
        <v>239</v>
      </c>
      <c r="I711" s="252" t="s">
        <v>239</v>
      </c>
      <c r="J711" s="252" t="s">
        <v>239</v>
      </c>
      <c r="K711" s="252" t="s">
        <v>239</v>
      </c>
      <c r="L711" s="252" t="s">
        <v>239</v>
      </c>
    </row>
    <row r="712" spans="1:12" x14ac:dyDescent="0.3">
      <c r="A712" s="252">
        <v>214833</v>
      </c>
      <c r="B712" s="252" t="s">
        <v>3404</v>
      </c>
      <c r="C712" s="252" t="s">
        <v>240</v>
      </c>
      <c r="D712" s="252" t="s">
        <v>240</v>
      </c>
      <c r="E712" s="252" t="s">
        <v>240</v>
      </c>
      <c r="F712" s="252" t="s">
        <v>239</v>
      </c>
      <c r="G712" s="252" t="s">
        <v>239</v>
      </c>
      <c r="H712" s="252" t="s">
        <v>239</v>
      </c>
      <c r="I712" s="252" t="s">
        <v>239</v>
      </c>
      <c r="J712" s="252" t="s">
        <v>239</v>
      </c>
      <c r="K712" s="252" t="s">
        <v>239</v>
      </c>
      <c r="L712" s="252" t="s">
        <v>239</v>
      </c>
    </row>
    <row r="713" spans="1:12" x14ac:dyDescent="0.3">
      <c r="A713" s="252">
        <v>214837</v>
      </c>
      <c r="B713" s="252" t="s">
        <v>3404</v>
      </c>
      <c r="C713" s="252" t="s">
        <v>239</v>
      </c>
      <c r="D713" s="252" t="s">
        <v>240</v>
      </c>
      <c r="E713" s="252" t="s">
        <v>240</v>
      </c>
      <c r="F713" s="252" t="s">
        <v>240</v>
      </c>
      <c r="G713" s="252" t="s">
        <v>240</v>
      </c>
      <c r="H713" s="252" t="s">
        <v>239</v>
      </c>
      <c r="I713" s="252" t="s">
        <v>239</v>
      </c>
      <c r="J713" s="252" t="s">
        <v>239</v>
      </c>
      <c r="K713" s="252" t="s">
        <v>239</v>
      </c>
      <c r="L713" s="252" t="s">
        <v>239</v>
      </c>
    </row>
    <row r="714" spans="1:12" x14ac:dyDescent="0.3">
      <c r="A714" s="252">
        <v>214838</v>
      </c>
      <c r="B714" s="252" t="s">
        <v>3404</v>
      </c>
      <c r="C714" s="252" t="s">
        <v>238</v>
      </c>
      <c r="D714" s="252" t="s">
        <v>238</v>
      </c>
      <c r="E714" s="252" t="s">
        <v>238</v>
      </c>
      <c r="F714" s="252" t="s">
        <v>240</v>
      </c>
      <c r="G714" s="252" t="s">
        <v>239</v>
      </c>
      <c r="H714" s="252" t="s">
        <v>239</v>
      </c>
      <c r="I714" s="252" t="s">
        <v>240</v>
      </c>
      <c r="J714" s="252" t="s">
        <v>238</v>
      </c>
      <c r="K714" s="252" t="s">
        <v>238</v>
      </c>
      <c r="L714" s="252" t="s">
        <v>240</v>
      </c>
    </row>
    <row r="715" spans="1:12" x14ac:dyDescent="0.3">
      <c r="A715" s="252">
        <v>214839</v>
      </c>
      <c r="B715" s="252" t="s">
        <v>3404</v>
      </c>
      <c r="C715" s="252" t="s">
        <v>238</v>
      </c>
      <c r="D715" s="252" t="s">
        <v>238</v>
      </c>
      <c r="E715" s="252" t="s">
        <v>238</v>
      </c>
      <c r="F715" s="252" t="s">
        <v>238</v>
      </c>
      <c r="G715" s="252" t="s">
        <v>238</v>
      </c>
      <c r="H715" s="252" t="s">
        <v>240</v>
      </c>
      <c r="I715" s="252" t="s">
        <v>240</v>
      </c>
      <c r="J715" s="252" t="s">
        <v>240</v>
      </c>
      <c r="K715" s="252" t="s">
        <v>240</v>
      </c>
      <c r="L715" s="252" t="s">
        <v>240</v>
      </c>
    </row>
    <row r="716" spans="1:12" x14ac:dyDescent="0.3">
      <c r="A716" s="252">
        <v>214841</v>
      </c>
      <c r="B716" s="252" t="s">
        <v>3404</v>
      </c>
      <c r="C716" s="252" t="s">
        <v>240</v>
      </c>
      <c r="D716" s="252" t="s">
        <v>240</v>
      </c>
      <c r="E716" s="252" t="s">
        <v>240</v>
      </c>
      <c r="F716" s="252" t="s">
        <v>240</v>
      </c>
      <c r="G716" s="252" t="s">
        <v>240</v>
      </c>
      <c r="H716" s="252" t="s">
        <v>239</v>
      </c>
      <c r="I716" s="252" t="s">
        <v>239</v>
      </c>
      <c r="J716" s="252" t="s">
        <v>238</v>
      </c>
      <c r="K716" s="252" t="s">
        <v>238</v>
      </c>
      <c r="L716" s="252" t="s">
        <v>239</v>
      </c>
    </row>
    <row r="717" spans="1:12" x14ac:dyDescent="0.3">
      <c r="A717" s="252">
        <v>214843</v>
      </c>
      <c r="B717" s="252" t="s">
        <v>3404</v>
      </c>
      <c r="C717" s="252" t="s">
        <v>240</v>
      </c>
      <c r="D717" s="252" t="s">
        <v>240</v>
      </c>
      <c r="E717" s="252" t="s">
        <v>240</v>
      </c>
      <c r="F717" s="252" t="s">
        <v>239</v>
      </c>
      <c r="G717" s="252" t="s">
        <v>239</v>
      </c>
      <c r="H717" s="252" t="s">
        <v>239</v>
      </c>
      <c r="I717" s="252" t="s">
        <v>239</v>
      </c>
      <c r="J717" s="252" t="s">
        <v>239</v>
      </c>
      <c r="K717" s="252" t="s">
        <v>239</v>
      </c>
      <c r="L717" s="252" t="s">
        <v>239</v>
      </c>
    </row>
    <row r="718" spans="1:12" x14ac:dyDescent="0.3">
      <c r="A718" s="252">
        <v>214845</v>
      </c>
      <c r="B718" s="252" t="s">
        <v>3404</v>
      </c>
      <c r="C718" s="252" t="s">
        <v>240</v>
      </c>
      <c r="D718" s="252" t="s">
        <v>240</v>
      </c>
      <c r="E718" s="252" t="s">
        <v>240</v>
      </c>
      <c r="F718" s="252" t="s">
        <v>240</v>
      </c>
      <c r="G718" s="252" t="s">
        <v>239</v>
      </c>
      <c r="H718" s="252" t="s">
        <v>239</v>
      </c>
      <c r="I718" s="252" t="s">
        <v>239</v>
      </c>
      <c r="J718" s="252" t="s">
        <v>239</v>
      </c>
      <c r="K718" s="252" t="s">
        <v>239</v>
      </c>
      <c r="L718" s="252" t="s">
        <v>239</v>
      </c>
    </row>
    <row r="719" spans="1:12" x14ac:dyDescent="0.3">
      <c r="A719" s="252">
        <v>214846</v>
      </c>
      <c r="B719" s="252" t="s">
        <v>3404</v>
      </c>
      <c r="C719" s="252" t="s">
        <v>240</v>
      </c>
      <c r="D719" s="252" t="s">
        <v>240</v>
      </c>
      <c r="E719" s="252" t="s">
        <v>240</v>
      </c>
      <c r="F719" s="252" t="s">
        <v>240</v>
      </c>
      <c r="G719" s="252" t="s">
        <v>240</v>
      </c>
      <c r="H719" s="252" t="s">
        <v>239</v>
      </c>
      <c r="I719" s="252" t="s">
        <v>239</v>
      </c>
      <c r="J719" s="252" t="s">
        <v>239</v>
      </c>
      <c r="K719" s="252" t="s">
        <v>239</v>
      </c>
      <c r="L719" s="252" t="s">
        <v>239</v>
      </c>
    </row>
    <row r="720" spans="1:12" x14ac:dyDescent="0.3">
      <c r="A720" s="252">
        <v>214850</v>
      </c>
      <c r="B720" s="252" t="s">
        <v>3404</v>
      </c>
      <c r="C720" s="252" t="s">
        <v>240</v>
      </c>
      <c r="D720" s="252" t="s">
        <v>240</v>
      </c>
      <c r="E720" s="252" t="s">
        <v>240</v>
      </c>
      <c r="F720" s="252" t="s">
        <v>240</v>
      </c>
      <c r="G720" s="252" t="s">
        <v>239</v>
      </c>
      <c r="H720" s="252" t="s">
        <v>239</v>
      </c>
      <c r="I720" s="252" t="s">
        <v>239</v>
      </c>
      <c r="J720" s="252" t="s">
        <v>240</v>
      </c>
      <c r="K720" s="252" t="s">
        <v>240</v>
      </c>
      <c r="L720" s="252" t="s">
        <v>240</v>
      </c>
    </row>
    <row r="721" spans="1:12" x14ac:dyDescent="0.3">
      <c r="A721" s="252">
        <v>214851</v>
      </c>
      <c r="B721" s="252" t="s">
        <v>3404</v>
      </c>
      <c r="C721" s="252" t="s">
        <v>239</v>
      </c>
      <c r="D721" s="252" t="s">
        <v>240</v>
      </c>
      <c r="E721" s="252" t="s">
        <v>240</v>
      </c>
      <c r="F721" s="252" t="s">
        <v>240</v>
      </c>
      <c r="G721" s="252" t="s">
        <v>239</v>
      </c>
      <c r="H721" s="252" t="s">
        <v>239</v>
      </c>
      <c r="I721" s="252" t="s">
        <v>239</v>
      </c>
      <c r="J721" s="252" t="s">
        <v>239</v>
      </c>
      <c r="K721" s="252" t="s">
        <v>239</v>
      </c>
      <c r="L721" s="252" t="s">
        <v>239</v>
      </c>
    </row>
    <row r="722" spans="1:12" x14ac:dyDescent="0.3">
      <c r="A722" s="252">
        <v>214852</v>
      </c>
      <c r="B722" s="252" t="s">
        <v>3404</v>
      </c>
      <c r="C722" s="252" t="s">
        <v>240</v>
      </c>
      <c r="D722" s="252" t="s">
        <v>239</v>
      </c>
      <c r="E722" s="252" t="s">
        <v>240</v>
      </c>
      <c r="F722" s="252" t="s">
        <v>240</v>
      </c>
      <c r="G722" s="252" t="s">
        <v>239</v>
      </c>
      <c r="H722" s="252" t="s">
        <v>239</v>
      </c>
      <c r="I722" s="252" t="s">
        <v>239</v>
      </c>
      <c r="J722" s="252" t="s">
        <v>239</v>
      </c>
      <c r="K722" s="252" t="s">
        <v>239</v>
      </c>
      <c r="L722" s="252" t="s">
        <v>239</v>
      </c>
    </row>
    <row r="723" spans="1:12" x14ac:dyDescent="0.3">
      <c r="A723" s="252">
        <v>214853</v>
      </c>
      <c r="B723" s="252" t="s">
        <v>3404</v>
      </c>
      <c r="C723" s="252" t="s">
        <v>240</v>
      </c>
      <c r="D723" s="252" t="s">
        <v>240</v>
      </c>
      <c r="E723" s="252" t="s">
        <v>239</v>
      </c>
      <c r="F723" s="252" t="s">
        <v>239</v>
      </c>
      <c r="G723" s="252" t="s">
        <v>239</v>
      </c>
      <c r="H723" s="252" t="s">
        <v>239</v>
      </c>
      <c r="I723" s="252" t="s">
        <v>239</v>
      </c>
      <c r="J723" s="252" t="s">
        <v>239</v>
      </c>
      <c r="K723" s="252" t="s">
        <v>239</v>
      </c>
      <c r="L723" s="252" t="s">
        <v>239</v>
      </c>
    </row>
    <row r="724" spans="1:12" x14ac:dyDescent="0.3">
      <c r="A724" s="252">
        <v>214857</v>
      </c>
      <c r="B724" s="252" t="s">
        <v>3404</v>
      </c>
      <c r="C724" s="252" t="s">
        <v>240</v>
      </c>
      <c r="D724" s="252" t="s">
        <v>240</v>
      </c>
      <c r="E724" s="252" t="s">
        <v>240</v>
      </c>
      <c r="F724" s="252" t="s">
        <v>240</v>
      </c>
      <c r="G724" s="252" t="s">
        <v>240</v>
      </c>
      <c r="H724" s="252" t="s">
        <v>239</v>
      </c>
      <c r="I724" s="252" t="s">
        <v>239</v>
      </c>
      <c r="J724" s="252" t="s">
        <v>239</v>
      </c>
      <c r="K724" s="252" t="s">
        <v>239</v>
      </c>
      <c r="L724" s="252" t="s">
        <v>239</v>
      </c>
    </row>
    <row r="725" spans="1:12" x14ac:dyDescent="0.3">
      <c r="A725" s="252">
        <v>214858</v>
      </c>
      <c r="B725" s="252" t="s">
        <v>3404</v>
      </c>
      <c r="C725" s="252" t="s">
        <v>239</v>
      </c>
      <c r="D725" s="252" t="s">
        <v>240</v>
      </c>
      <c r="E725" s="252" t="s">
        <v>240</v>
      </c>
      <c r="F725" s="252" t="s">
        <v>240</v>
      </c>
      <c r="G725" s="252" t="s">
        <v>239</v>
      </c>
      <c r="H725" s="252" t="s">
        <v>239</v>
      </c>
      <c r="I725" s="252" t="s">
        <v>239</v>
      </c>
      <c r="J725" s="252" t="s">
        <v>239</v>
      </c>
      <c r="K725" s="252" t="s">
        <v>239</v>
      </c>
      <c r="L725" s="252" t="s">
        <v>239</v>
      </c>
    </row>
    <row r="726" spans="1:12" x14ac:dyDescent="0.3">
      <c r="A726" s="252">
        <v>214862</v>
      </c>
      <c r="B726" s="252" t="s">
        <v>3404</v>
      </c>
      <c r="C726" s="252" t="s">
        <v>240</v>
      </c>
      <c r="D726" s="252" t="s">
        <v>240</v>
      </c>
      <c r="E726" s="252" t="s">
        <v>240</v>
      </c>
      <c r="F726" s="252" t="s">
        <v>240</v>
      </c>
      <c r="G726" s="252" t="s">
        <v>240</v>
      </c>
      <c r="H726" s="252" t="s">
        <v>239</v>
      </c>
      <c r="I726" s="252" t="s">
        <v>239</v>
      </c>
      <c r="J726" s="252" t="s">
        <v>239</v>
      </c>
      <c r="K726" s="252" t="s">
        <v>239</v>
      </c>
      <c r="L726" s="252" t="s">
        <v>239</v>
      </c>
    </row>
    <row r="727" spans="1:12" x14ac:dyDescent="0.3">
      <c r="A727" s="252">
        <v>214863</v>
      </c>
      <c r="B727" s="252" t="s">
        <v>3404</v>
      </c>
      <c r="C727" s="252" t="s">
        <v>239</v>
      </c>
      <c r="D727" s="252" t="s">
        <v>239</v>
      </c>
      <c r="E727" s="252" t="s">
        <v>240</v>
      </c>
      <c r="F727" s="252" t="s">
        <v>239</v>
      </c>
      <c r="G727" s="252" t="s">
        <v>240</v>
      </c>
      <c r="H727" s="252" t="s">
        <v>239</v>
      </c>
      <c r="I727" s="252" t="s">
        <v>239</v>
      </c>
      <c r="J727" s="252" t="s">
        <v>239</v>
      </c>
      <c r="K727" s="252" t="s">
        <v>239</v>
      </c>
      <c r="L727" s="252" t="s">
        <v>239</v>
      </c>
    </row>
    <row r="728" spans="1:12" x14ac:dyDescent="0.3">
      <c r="A728" s="252">
        <v>214864</v>
      </c>
      <c r="B728" s="252" t="s">
        <v>3404</v>
      </c>
      <c r="C728" s="252" t="s">
        <v>240</v>
      </c>
      <c r="D728" s="252" t="s">
        <v>240</v>
      </c>
      <c r="E728" s="252" t="s">
        <v>240</v>
      </c>
      <c r="F728" s="252" t="s">
        <v>240</v>
      </c>
      <c r="G728" s="252" t="s">
        <v>240</v>
      </c>
      <c r="H728" s="252" t="s">
        <v>239</v>
      </c>
      <c r="I728" s="252" t="s">
        <v>240</v>
      </c>
      <c r="J728" s="252" t="s">
        <v>239</v>
      </c>
      <c r="K728" s="252" t="s">
        <v>240</v>
      </c>
      <c r="L728" s="252" t="s">
        <v>240</v>
      </c>
    </row>
    <row r="729" spans="1:12" x14ac:dyDescent="0.3">
      <c r="A729" s="252">
        <v>214866</v>
      </c>
      <c r="B729" s="252" t="s">
        <v>3404</v>
      </c>
      <c r="C729" s="252" t="s">
        <v>239</v>
      </c>
      <c r="D729" s="252" t="s">
        <v>240</v>
      </c>
      <c r="E729" s="252" t="s">
        <v>240</v>
      </c>
      <c r="F729" s="252" t="s">
        <v>239</v>
      </c>
      <c r="G729" s="252" t="s">
        <v>239</v>
      </c>
      <c r="H729" s="252" t="s">
        <v>239</v>
      </c>
      <c r="I729" s="252" t="s">
        <v>239</v>
      </c>
      <c r="J729" s="252" t="s">
        <v>239</v>
      </c>
      <c r="K729" s="252" t="s">
        <v>239</v>
      </c>
      <c r="L729" s="252" t="s">
        <v>239</v>
      </c>
    </row>
    <row r="730" spans="1:12" x14ac:dyDescent="0.3">
      <c r="A730" s="252">
        <v>214867</v>
      </c>
      <c r="B730" s="252" t="s">
        <v>3404</v>
      </c>
      <c r="C730" s="252" t="s">
        <v>240</v>
      </c>
      <c r="D730" s="252" t="s">
        <v>239</v>
      </c>
      <c r="E730" s="252" t="s">
        <v>240</v>
      </c>
      <c r="F730" s="252" t="s">
        <v>240</v>
      </c>
      <c r="G730" s="252" t="s">
        <v>239</v>
      </c>
      <c r="H730" s="252" t="s">
        <v>239</v>
      </c>
      <c r="I730" s="252" t="s">
        <v>239</v>
      </c>
      <c r="J730" s="252" t="s">
        <v>239</v>
      </c>
      <c r="K730" s="252" t="s">
        <v>239</v>
      </c>
      <c r="L730" s="252" t="s">
        <v>239</v>
      </c>
    </row>
    <row r="731" spans="1:12" x14ac:dyDescent="0.3">
      <c r="A731" s="252">
        <v>214868</v>
      </c>
      <c r="B731" s="252" t="s">
        <v>3404</v>
      </c>
      <c r="C731" s="252" t="s">
        <v>240</v>
      </c>
      <c r="D731" s="252" t="s">
        <v>240</v>
      </c>
      <c r="E731" s="252" t="s">
        <v>240</v>
      </c>
      <c r="F731" s="252" t="s">
        <v>238</v>
      </c>
      <c r="G731" s="252" t="s">
        <v>238</v>
      </c>
      <c r="H731" s="252" t="s">
        <v>240</v>
      </c>
      <c r="I731" s="252" t="s">
        <v>240</v>
      </c>
      <c r="J731" s="252" t="s">
        <v>240</v>
      </c>
      <c r="K731" s="252" t="s">
        <v>240</v>
      </c>
      <c r="L731" s="252" t="s">
        <v>239</v>
      </c>
    </row>
    <row r="732" spans="1:12" x14ac:dyDescent="0.3">
      <c r="A732" s="252">
        <v>214870</v>
      </c>
      <c r="B732" s="252" t="s">
        <v>3404</v>
      </c>
      <c r="C732" s="252" t="s">
        <v>239</v>
      </c>
      <c r="D732" s="252" t="s">
        <v>238</v>
      </c>
      <c r="E732" s="252" t="s">
        <v>238</v>
      </c>
      <c r="F732" s="252" t="s">
        <v>238</v>
      </c>
      <c r="G732" s="252" t="s">
        <v>238</v>
      </c>
      <c r="H732" s="252" t="s">
        <v>240</v>
      </c>
      <c r="I732" s="252" t="s">
        <v>240</v>
      </c>
      <c r="J732" s="252" t="s">
        <v>240</v>
      </c>
      <c r="K732" s="252" t="s">
        <v>238</v>
      </c>
      <c r="L732" s="252" t="s">
        <v>240</v>
      </c>
    </row>
    <row r="733" spans="1:12" x14ac:dyDescent="0.3">
      <c r="A733" s="252">
        <v>214875</v>
      </c>
      <c r="B733" s="252" t="s">
        <v>3404</v>
      </c>
      <c r="C733" s="252" t="s">
        <v>240</v>
      </c>
      <c r="D733" s="252" t="s">
        <v>240</v>
      </c>
      <c r="E733" s="252" t="s">
        <v>240</v>
      </c>
      <c r="F733" s="252" t="s">
        <v>240</v>
      </c>
      <c r="G733" s="252" t="s">
        <v>239</v>
      </c>
      <c r="H733" s="252" t="s">
        <v>239</v>
      </c>
      <c r="I733" s="252" t="s">
        <v>239</v>
      </c>
      <c r="J733" s="252" t="s">
        <v>239</v>
      </c>
      <c r="K733" s="252" t="s">
        <v>239</v>
      </c>
      <c r="L733" s="252" t="s">
        <v>239</v>
      </c>
    </row>
    <row r="734" spans="1:12" x14ac:dyDescent="0.3">
      <c r="A734" s="252">
        <v>214876</v>
      </c>
      <c r="B734" s="252" t="s">
        <v>3404</v>
      </c>
      <c r="C734" s="252" t="s">
        <v>238</v>
      </c>
      <c r="D734" s="252" t="s">
        <v>239</v>
      </c>
      <c r="E734" s="252" t="s">
        <v>240</v>
      </c>
      <c r="F734" s="252" t="s">
        <v>240</v>
      </c>
      <c r="G734" s="252" t="s">
        <v>239</v>
      </c>
      <c r="H734" s="252" t="s">
        <v>239</v>
      </c>
      <c r="I734" s="252" t="s">
        <v>239</v>
      </c>
      <c r="J734" s="252" t="s">
        <v>239</v>
      </c>
      <c r="K734" s="252" t="s">
        <v>239</v>
      </c>
      <c r="L734" s="252" t="s">
        <v>239</v>
      </c>
    </row>
    <row r="735" spans="1:12" x14ac:dyDescent="0.3">
      <c r="A735" s="252">
        <v>214878</v>
      </c>
      <c r="B735" s="252" t="s">
        <v>3404</v>
      </c>
      <c r="C735" s="252" t="s">
        <v>239</v>
      </c>
      <c r="D735" s="252" t="s">
        <v>240</v>
      </c>
      <c r="E735" s="252" t="s">
        <v>240</v>
      </c>
      <c r="F735" s="252" t="s">
        <v>240</v>
      </c>
      <c r="G735" s="252" t="s">
        <v>240</v>
      </c>
      <c r="H735" s="252" t="s">
        <v>239</v>
      </c>
      <c r="I735" s="252" t="s">
        <v>239</v>
      </c>
      <c r="J735" s="252" t="s">
        <v>239</v>
      </c>
      <c r="K735" s="252" t="s">
        <v>239</v>
      </c>
      <c r="L735" s="252" t="s">
        <v>239</v>
      </c>
    </row>
    <row r="736" spans="1:12" x14ac:dyDescent="0.3">
      <c r="A736" s="252">
        <v>214879</v>
      </c>
      <c r="B736" s="252" t="s">
        <v>3404</v>
      </c>
      <c r="C736" s="252" t="s">
        <v>239</v>
      </c>
      <c r="D736" s="252" t="s">
        <v>240</v>
      </c>
      <c r="E736" s="252" t="s">
        <v>240</v>
      </c>
      <c r="F736" s="252" t="s">
        <v>239</v>
      </c>
      <c r="G736" s="252" t="s">
        <v>239</v>
      </c>
      <c r="H736" s="252" t="s">
        <v>239</v>
      </c>
      <c r="I736" s="252" t="s">
        <v>239</v>
      </c>
      <c r="J736" s="252" t="s">
        <v>239</v>
      </c>
      <c r="K736" s="252" t="s">
        <v>239</v>
      </c>
      <c r="L736" s="252" t="s">
        <v>239</v>
      </c>
    </row>
    <row r="737" spans="1:12" x14ac:dyDescent="0.3">
      <c r="A737" s="252">
        <v>214884</v>
      </c>
      <c r="B737" s="252" t="s">
        <v>3404</v>
      </c>
      <c r="C737" s="252" t="s">
        <v>238</v>
      </c>
      <c r="D737" s="252" t="s">
        <v>238</v>
      </c>
      <c r="E737" s="252" t="s">
        <v>240</v>
      </c>
      <c r="F737" s="252" t="s">
        <v>240</v>
      </c>
      <c r="G737" s="252" t="s">
        <v>239</v>
      </c>
      <c r="H737" s="252" t="s">
        <v>240</v>
      </c>
      <c r="I737" s="252" t="s">
        <v>240</v>
      </c>
      <c r="J737" s="252" t="s">
        <v>239</v>
      </c>
      <c r="K737" s="252" t="s">
        <v>240</v>
      </c>
      <c r="L737" s="252" t="s">
        <v>239</v>
      </c>
    </row>
    <row r="738" spans="1:12" x14ac:dyDescent="0.3">
      <c r="A738" s="252">
        <v>214885</v>
      </c>
      <c r="B738" s="252" t="s">
        <v>3404</v>
      </c>
      <c r="C738" s="252" t="s">
        <v>240</v>
      </c>
      <c r="D738" s="252" t="s">
        <v>240</v>
      </c>
      <c r="E738" s="252" t="s">
        <v>238</v>
      </c>
      <c r="F738" s="252" t="s">
        <v>238</v>
      </c>
      <c r="G738" s="252" t="s">
        <v>239</v>
      </c>
      <c r="H738" s="252" t="s">
        <v>239</v>
      </c>
      <c r="I738" s="252" t="s">
        <v>240</v>
      </c>
      <c r="J738" s="252" t="s">
        <v>238</v>
      </c>
      <c r="K738" s="252" t="s">
        <v>238</v>
      </c>
      <c r="L738" s="252" t="s">
        <v>240</v>
      </c>
    </row>
    <row r="739" spans="1:12" x14ac:dyDescent="0.3">
      <c r="A739" s="252">
        <v>214887</v>
      </c>
      <c r="B739" s="252" t="s">
        <v>3404</v>
      </c>
      <c r="C739" s="252" t="s">
        <v>238</v>
      </c>
      <c r="D739" s="252" t="s">
        <v>238</v>
      </c>
      <c r="E739" s="252" t="s">
        <v>238</v>
      </c>
      <c r="F739" s="252" t="s">
        <v>238</v>
      </c>
      <c r="G739" s="252" t="s">
        <v>239</v>
      </c>
      <c r="H739" s="252" t="s">
        <v>239</v>
      </c>
      <c r="I739" s="252" t="s">
        <v>240</v>
      </c>
      <c r="J739" s="252" t="s">
        <v>239</v>
      </c>
      <c r="K739" s="252" t="s">
        <v>240</v>
      </c>
      <c r="L739" s="252" t="s">
        <v>239</v>
      </c>
    </row>
    <row r="740" spans="1:12" x14ac:dyDescent="0.3">
      <c r="A740" s="252">
        <v>214890</v>
      </c>
      <c r="B740" s="252" t="s">
        <v>3404</v>
      </c>
      <c r="C740" s="252" t="s">
        <v>240</v>
      </c>
      <c r="D740" s="252" t="s">
        <v>240</v>
      </c>
      <c r="E740" s="252" t="s">
        <v>240</v>
      </c>
      <c r="F740" s="252" t="s">
        <v>240</v>
      </c>
      <c r="G740" s="252" t="s">
        <v>239</v>
      </c>
      <c r="H740" s="252" t="s">
        <v>239</v>
      </c>
      <c r="I740" s="252" t="s">
        <v>239</v>
      </c>
      <c r="J740" s="252" t="s">
        <v>239</v>
      </c>
      <c r="K740" s="252" t="s">
        <v>239</v>
      </c>
      <c r="L740" s="252" t="s">
        <v>239</v>
      </c>
    </row>
    <row r="741" spans="1:12" x14ac:dyDescent="0.3">
      <c r="A741" s="252">
        <v>214894</v>
      </c>
      <c r="B741" s="252" t="s">
        <v>3404</v>
      </c>
      <c r="C741" s="252" t="s">
        <v>239</v>
      </c>
      <c r="D741" s="252" t="s">
        <v>238</v>
      </c>
      <c r="E741" s="252" t="s">
        <v>238</v>
      </c>
      <c r="F741" s="252" t="s">
        <v>238</v>
      </c>
      <c r="G741" s="252" t="s">
        <v>238</v>
      </c>
      <c r="H741" s="252" t="s">
        <v>239</v>
      </c>
      <c r="I741" s="252" t="s">
        <v>239</v>
      </c>
      <c r="J741" s="252" t="s">
        <v>239</v>
      </c>
      <c r="K741" s="252" t="s">
        <v>239</v>
      </c>
      <c r="L741" s="252" t="s">
        <v>239</v>
      </c>
    </row>
    <row r="742" spans="1:12" x14ac:dyDescent="0.3">
      <c r="A742" s="252">
        <v>214899</v>
      </c>
      <c r="B742" s="252" t="s">
        <v>3404</v>
      </c>
      <c r="C742" s="252" t="s">
        <v>240</v>
      </c>
      <c r="D742" s="252" t="s">
        <v>240</v>
      </c>
      <c r="E742" s="252" t="s">
        <v>240</v>
      </c>
      <c r="F742" s="252" t="s">
        <v>240</v>
      </c>
      <c r="G742" s="252" t="s">
        <v>240</v>
      </c>
      <c r="H742" s="252" t="s">
        <v>239</v>
      </c>
      <c r="I742" s="252" t="s">
        <v>239</v>
      </c>
      <c r="J742" s="252" t="s">
        <v>239</v>
      </c>
      <c r="K742" s="252" t="s">
        <v>239</v>
      </c>
      <c r="L742" s="252" t="s">
        <v>239</v>
      </c>
    </row>
    <row r="743" spans="1:12" x14ac:dyDescent="0.3">
      <c r="A743" s="252">
        <v>214904</v>
      </c>
      <c r="B743" s="252" t="s">
        <v>3404</v>
      </c>
      <c r="C743" s="252" t="s">
        <v>239</v>
      </c>
      <c r="D743" s="252" t="s">
        <v>240</v>
      </c>
      <c r="E743" s="252" t="s">
        <v>240</v>
      </c>
      <c r="F743" s="252" t="s">
        <v>239</v>
      </c>
      <c r="G743" s="252" t="s">
        <v>239</v>
      </c>
      <c r="H743" s="252" t="s">
        <v>239</v>
      </c>
      <c r="I743" s="252" t="s">
        <v>239</v>
      </c>
      <c r="J743" s="252" t="s">
        <v>239</v>
      </c>
      <c r="K743" s="252" t="s">
        <v>239</v>
      </c>
      <c r="L743" s="252" t="s">
        <v>239</v>
      </c>
    </row>
    <row r="744" spans="1:12" x14ac:dyDescent="0.3">
      <c r="A744" s="252">
        <v>214906</v>
      </c>
      <c r="B744" s="252" t="s">
        <v>3404</v>
      </c>
      <c r="C744" s="252" t="s">
        <v>240</v>
      </c>
      <c r="D744" s="252" t="s">
        <v>240</v>
      </c>
      <c r="E744" s="252" t="s">
        <v>239</v>
      </c>
      <c r="F744" s="252" t="s">
        <v>239</v>
      </c>
      <c r="G744" s="252" t="s">
        <v>239</v>
      </c>
      <c r="H744" s="252" t="s">
        <v>239</v>
      </c>
      <c r="I744" s="252" t="s">
        <v>239</v>
      </c>
      <c r="J744" s="252" t="s">
        <v>239</v>
      </c>
      <c r="K744" s="252" t="s">
        <v>239</v>
      </c>
      <c r="L744" s="252" t="s">
        <v>239</v>
      </c>
    </row>
    <row r="745" spans="1:12" x14ac:dyDescent="0.3">
      <c r="A745" s="252">
        <v>214908</v>
      </c>
      <c r="B745" s="252" t="s">
        <v>3404</v>
      </c>
      <c r="C745" s="252" t="s">
        <v>239</v>
      </c>
      <c r="D745" s="252" t="s">
        <v>239</v>
      </c>
      <c r="E745" s="252" t="s">
        <v>240</v>
      </c>
      <c r="F745" s="252" t="s">
        <v>240</v>
      </c>
      <c r="G745" s="252" t="s">
        <v>239</v>
      </c>
      <c r="H745" s="252" t="s">
        <v>239</v>
      </c>
      <c r="I745" s="252" t="s">
        <v>239</v>
      </c>
      <c r="J745" s="252" t="s">
        <v>239</v>
      </c>
      <c r="K745" s="252" t="s">
        <v>239</v>
      </c>
      <c r="L745" s="252" t="s">
        <v>239</v>
      </c>
    </row>
    <row r="746" spans="1:12" x14ac:dyDescent="0.3">
      <c r="A746" s="252">
        <v>214911</v>
      </c>
      <c r="B746" s="252" t="s">
        <v>3404</v>
      </c>
      <c r="C746" s="252" t="s">
        <v>240</v>
      </c>
      <c r="D746" s="252" t="s">
        <v>238</v>
      </c>
      <c r="E746" s="252" t="s">
        <v>239</v>
      </c>
      <c r="F746" s="252" t="s">
        <v>239</v>
      </c>
      <c r="G746" s="252" t="s">
        <v>240</v>
      </c>
      <c r="H746" s="252" t="s">
        <v>240</v>
      </c>
      <c r="I746" s="252" t="s">
        <v>240</v>
      </c>
      <c r="J746" s="252" t="s">
        <v>239</v>
      </c>
      <c r="K746" s="252" t="s">
        <v>239</v>
      </c>
      <c r="L746" s="252" t="s">
        <v>240</v>
      </c>
    </row>
    <row r="747" spans="1:12" x14ac:dyDescent="0.3">
      <c r="A747" s="252">
        <v>214914</v>
      </c>
      <c r="B747" s="252" t="s">
        <v>3404</v>
      </c>
      <c r="C747" s="252" t="s">
        <v>240</v>
      </c>
      <c r="D747" s="252" t="s">
        <v>240</v>
      </c>
      <c r="E747" s="252" t="s">
        <v>240</v>
      </c>
      <c r="F747" s="252" t="s">
        <v>240</v>
      </c>
      <c r="G747" s="252" t="s">
        <v>239</v>
      </c>
      <c r="H747" s="252" t="s">
        <v>240</v>
      </c>
      <c r="I747" s="252" t="s">
        <v>240</v>
      </c>
      <c r="J747" s="252" t="s">
        <v>240</v>
      </c>
      <c r="K747" s="252" t="s">
        <v>240</v>
      </c>
      <c r="L747" s="252" t="s">
        <v>240</v>
      </c>
    </row>
    <row r="748" spans="1:12" x14ac:dyDescent="0.3">
      <c r="A748" s="252">
        <v>214920</v>
      </c>
      <c r="B748" s="252" t="s">
        <v>3404</v>
      </c>
      <c r="C748" s="252" t="s">
        <v>240</v>
      </c>
      <c r="D748" s="252" t="s">
        <v>240</v>
      </c>
      <c r="E748" s="252" t="s">
        <v>240</v>
      </c>
      <c r="F748" s="252" t="s">
        <v>239</v>
      </c>
      <c r="G748" s="252" t="s">
        <v>240</v>
      </c>
      <c r="H748" s="252" t="s">
        <v>239</v>
      </c>
      <c r="I748" s="252" t="s">
        <v>239</v>
      </c>
      <c r="J748" s="252" t="s">
        <v>239</v>
      </c>
      <c r="K748" s="252" t="s">
        <v>239</v>
      </c>
      <c r="L748" s="252" t="s">
        <v>239</v>
      </c>
    </row>
    <row r="749" spans="1:12" x14ac:dyDescent="0.3">
      <c r="A749" s="252">
        <v>214921</v>
      </c>
      <c r="B749" s="252" t="s">
        <v>3404</v>
      </c>
      <c r="C749" s="252" t="s">
        <v>238</v>
      </c>
      <c r="D749" s="252" t="s">
        <v>240</v>
      </c>
      <c r="E749" s="252" t="s">
        <v>238</v>
      </c>
      <c r="F749" s="252" t="s">
        <v>238</v>
      </c>
      <c r="G749" s="252" t="s">
        <v>240</v>
      </c>
      <c r="H749" s="252" t="s">
        <v>239</v>
      </c>
      <c r="I749" s="252" t="s">
        <v>239</v>
      </c>
      <c r="J749" s="252" t="s">
        <v>240</v>
      </c>
      <c r="K749" s="252" t="s">
        <v>239</v>
      </c>
      <c r="L749" s="252" t="s">
        <v>240</v>
      </c>
    </row>
    <row r="750" spans="1:12" x14ac:dyDescent="0.3">
      <c r="A750" s="252">
        <v>214922</v>
      </c>
      <c r="B750" s="252" t="s">
        <v>3404</v>
      </c>
      <c r="C750" s="252" t="s">
        <v>239</v>
      </c>
      <c r="D750" s="252" t="s">
        <v>240</v>
      </c>
      <c r="E750" s="252" t="s">
        <v>240</v>
      </c>
      <c r="F750" s="252" t="s">
        <v>240</v>
      </c>
      <c r="G750" s="252" t="s">
        <v>239</v>
      </c>
      <c r="H750" s="252" t="s">
        <v>239</v>
      </c>
      <c r="I750" s="252" t="s">
        <v>239</v>
      </c>
      <c r="J750" s="252" t="s">
        <v>239</v>
      </c>
      <c r="K750" s="252" t="s">
        <v>239</v>
      </c>
      <c r="L750" s="252" t="s">
        <v>239</v>
      </c>
    </row>
    <row r="751" spans="1:12" x14ac:dyDescent="0.3">
      <c r="A751" s="252">
        <v>214924</v>
      </c>
      <c r="B751" s="252" t="s">
        <v>3404</v>
      </c>
      <c r="C751" s="252" t="s">
        <v>240</v>
      </c>
      <c r="D751" s="252" t="s">
        <v>239</v>
      </c>
      <c r="E751" s="252" t="s">
        <v>240</v>
      </c>
      <c r="F751" s="252" t="s">
        <v>239</v>
      </c>
      <c r="G751" s="252" t="s">
        <v>239</v>
      </c>
      <c r="H751" s="252" t="s">
        <v>239</v>
      </c>
      <c r="I751" s="252" t="s">
        <v>239</v>
      </c>
      <c r="J751" s="252" t="s">
        <v>239</v>
      </c>
      <c r="K751" s="252" t="s">
        <v>239</v>
      </c>
      <c r="L751" s="252" t="s">
        <v>239</v>
      </c>
    </row>
    <row r="752" spans="1:12" x14ac:dyDescent="0.3">
      <c r="A752" s="252">
        <v>214925</v>
      </c>
      <c r="B752" s="252" t="s">
        <v>3404</v>
      </c>
      <c r="C752" s="252" t="s">
        <v>239</v>
      </c>
      <c r="D752" s="252" t="s">
        <v>240</v>
      </c>
      <c r="E752" s="252" t="s">
        <v>240</v>
      </c>
      <c r="F752" s="252" t="s">
        <v>239</v>
      </c>
      <c r="G752" s="252" t="s">
        <v>239</v>
      </c>
      <c r="H752" s="252" t="s">
        <v>239</v>
      </c>
      <c r="I752" s="252" t="s">
        <v>239</v>
      </c>
      <c r="J752" s="252" t="s">
        <v>239</v>
      </c>
      <c r="K752" s="252" t="s">
        <v>239</v>
      </c>
      <c r="L752" s="252" t="s">
        <v>239</v>
      </c>
    </row>
    <row r="753" spans="1:12" x14ac:dyDescent="0.3">
      <c r="A753" s="252">
        <v>214927</v>
      </c>
      <c r="B753" s="252" t="s">
        <v>3404</v>
      </c>
      <c r="C753" s="252" t="s">
        <v>239</v>
      </c>
      <c r="D753" s="252" t="s">
        <v>238</v>
      </c>
      <c r="E753" s="252" t="s">
        <v>238</v>
      </c>
      <c r="F753" s="252" t="s">
        <v>240</v>
      </c>
      <c r="G753" s="252" t="s">
        <v>239</v>
      </c>
      <c r="H753" s="252" t="s">
        <v>239</v>
      </c>
      <c r="I753" s="252" t="s">
        <v>239</v>
      </c>
      <c r="J753" s="252" t="s">
        <v>239</v>
      </c>
      <c r="K753" s="252" t="s">
        <v>240</v>
      </c>
      <c r="L753" s="252" t="s">
        <v>239</v>
      </c>
    </row>
    <row r="754" spans="1:12" x14ac:dyDescent="0.3">
      <c r="A754" s="252">
        <v>214928</v>
      </c>
      <c r="B754" s="252" t="s">
        <v>3404</v>
      </c>
      <c r="C754" s="252" t="s">
        <v>240</v>
      </c>
      <c r="D754" s="252" t="s">
        <v>240</v>
      </c>
      <c r="E754" s="252" t="s">
        <v>240</v>
      </c>
      <c r="F754" s="252" t="s">
        <v>240</v>
      </c>
      <c r="G754" s="252" t="s">
        <v>240</v>
      </c>
      <c r="H754" s="252" t="s">
        <v>239</v>
      </c>
      <c r="I754" s="252" t="s">
        <v>239</v>
      </c>
      <c r="J754" s="252" t="s">
        <v>239</v>
      </c>
      <c r="K754" s="252" t="s">
        <v>239</v>
      </c>
      <c r="L754" s="252" t="s">
        <v>239</v>
      </c>
    </row>
    <row r="755" spans="1:12" x14ac:dyDescent="0.3">
      <c r="A755" s="252">
        <v>214930</v>
      </c>
      <c r="B755" s="252" t="s">
        <v>3404</v>
      </c>
      <c r="C755" s="252" t="s">
        <v>240</v>
      </c>
      <c r="D755" s="252" t="s">
        <v>238</v>
      </c>
      <c r="E755" s="252" t="s">
        <v>240</v>
      </c>
      <c r="F755" s="252" t="s">
        <v>238</v>
      </c>
      <c r="G755" s="252" t="s">
        <v>238</v>
      </c>
      <c r="H755" s="252" t="s">
        <v>240</v>
      </c>
      <c r="I755" s="252" t="s">
        <v>238</v>
      </c>
      <c r="J755" s="252" t="s">
        <v>238</v>
      </c>
      <c r="K755" s="252" t="s">
        <v>238</v>
      </c>
      <c r="L755" s="252" t="s">
        <v>240</v>
      </c>
    </row>
    <row r="756" spans="1:12" x14ac:dyDescent="0.3">
      <c r="A756" s="252">
        <v>214934</v>
      </c>
      <c r="B756" s="252" t="s">
        <v>3404</v>
      </c>
      <c r="C756" s="252" t="s">
        <v>239</v>
      </c>
      <c r="D756" s="252" t="s">
        <v>240</v>
      </c>
      <c r="E756" s="252" t="s">
        <v>240</v>
      </c>
      <c r="F756" s="252" t="s">
        <v>240</v>
      </c>
      <c r="G756" s="252" t="s">
        <v>240</v>
      </c>
      <c r="H756" s="252" t="s">
        <v>239</v>
      </c>
      <c r="I756" s="252" t="s">
        <v>239</v>
      </c>
      <c r="J756" s="252" t="s">
        <v>239</v>
      </c>
      <c r="K756" s="252" t="s">
        <v>239</v>
      </c>
      <c r="L756" s="252" t="s">
        <v>239</v>
      </c>
    </row>
    <row r="757" spans="1:12" x14ac:dyDescent="0.3">
      <c r="A757" s="252">
        <v>214939</v>
      </c>
      <c r="B757" s="252" t="s">
        <v>3404</v>
      </c>
      <c r="C757" s="252" t="s">
        <v>240</v>
      </c>
      <c r="D757" s="252" t="s">
        <v>240</v>
      </c>
      <c r="E757" s="252" t="s">
        <v>240</v>
      </c>
      <c r="F757" s="252" t="s">
        <v>240</v>
      </c>
      <c r="G757" s="252" t="s">
        <v>239</v>
      </c>
      <c r="H757" s="252" t="s">
        <v>239</v>
      </c>
      <c r="I757" s="252" t="s">
        <v>239</v>
      </c>
      <c r="J757" s="252" t="s">
        <v>239</v>
      </c>
      <c r="K757" s="252" t="s">
        <v>239</v>
      </c>
      <c r="L757" s="252" t="s">
        <v>239</v>
      </c>
    </row>
    <row r="758" spans="1:12" x14ac:dyDescent="0.3">
      <c r="A758" s="252">
        <v>214940</v>
      </c>
      <c r="B758" s="252" t="s">
        <v>3404</v>
      </c>
      <c r="C758" s="252" t="s">
        <v>240</v>
      </c>
      <c r="D758" s="252" t="s">
        <v>240</v>
      </c>
      <c r="E758" s="252" t="s">
        <v>240</v>
      </c>
      <c r="F758" s="252" t="s">
        <v>240</v>
      </c>
      <c r="G758" s="252" t="s">
        <v>239</v>
      </c>
      <c r="H758" s="252" t="s">
        <v>239</v>
      </c>
      <c r="I758" s="252" t="s">
        <v>239</v>
      </c>
      <c r="J758" s="252" t="s">
        <v>239</v>
      </c>
      <c r="K758" s="252" t="s">
        <v>239</v>
      </c>
      <c r="L758" s="252" t="s">
        <v>239</v>
      </c>
    </row>
    <row r="759" spans="1:12" x14ac:dyDescent="0.3">
      <c r="A759" s="252">
        <v>214941</v>
      </c>
      <c r="B759" s="252" t="s">
        <v>3404</v>
      </c>
      <c r="C759" s="252" t="s">
        <v>240</v>
      </c>
      <c r="D759" s="252" t="s">
        <v>240</v>
      </c>
      <c r="E759" s="252" t="s">
        <v>240</v>
      </c>
      <c r="F759" s="252" t="s">
        <v>240</v>
      </c>
      <c r="G759" s="252" t="s">
        <v>240</v>
      </c>
      <c r="H759" s="252" t="s">
        <v>239</v>
      </c>
      <c r="I759" s="252" t="s">
        <v>239</v>
      </c>
      <c r="J759" s="252" t="s">
        <v>239</v>
      </c>
      <c r="K759" s="252" t="s">
        <v>239</v>
      </c>
      <c r="L759" s="252" t="s">
        <v>239</v>
      </c>
    </row>
    <row r="760" spans="1:12" x14ac:dyDescent="0.3">
      <c r="A760" s="252">
        <v>214942</v>
      </c>
      <c r="B760" s="252" t="s">
        <v>3404</v>
      </c>
      <c r="C760" s="252" t="s">
        <v>240</v>
      </c>
      <c r="D760" s="252" t="s">
        <v>239</v>
      </c>
      <c r="E760" s="252" t="s">
        <v>240</v>
      </c>
      <c r="F760" s="252" t="s">
        <v>239</v>
      </c>
      <c r="G760" s="252" t="s">
        <v>239</v>
      </c>
      <c r="H760" s="252" t="s">
        <v>239</v>
      </c>
      <c r="I760" s="252" t="s">
        <v>239</v>
      </c>
      <c r="J760" s="252" t="s">
        <v>239</v>
      </c>
      <c r="K760" s="252" t="s">
        <v>239</v>
      </c>
      <c r="L760" s="252" t="s">
        <v>239</v>
      </c>
    </row>
    <row r="761" spans="1:12" x14ac:dyDescent="0.3">
      <c r="A761" s="252">
        <v>214944</v>
      </c>
      <c r="B761" s="252" t="s">
        <v>3404</v>
      </c>
      <c r="C761" s="252" t="s">
        <v>240</v>
      </c>
      <c r="D761" s="252" t="s">
        <v>240</v>
      </c>
      <c r="E761" s="252" t="s">
        <v>240</v>
      </c>
      <c r="F761" s="252" t="s">
        <v>240</v>
      </c>
      <c r="G761" s="252" t="s">
        <v>240</v>
      </c>
      <c r="H761" s="252" t="s">
        <v>240</v>
      </c>
      <c r="I761" s="252" t="s">
        <v>240</v>
      </c>
      <c r="J761" s="252" t="s">
        <v>240</v>
      </c>
      <c r="K761" s="252" t="s">
        <v>240</v>
      </c>
      <c r="L761" s="252" t="s">
        <v>240</v>
      </c>
    </row>
    <row r="762" spans="1:12" x14ac:dyDescent="0.3">
      <c r="A762" s="252">
        <v>214945</v>
      </c>
      <c r="B762" s="252" t="s">
        <v>3404</v>
      </c>
      <c r="C762" s="252" t="s">
        <v>238</v>
      </c>
      <c r="D762" s="252" t="s">
        <v>240</v>
      </c>
      <c r="E762" s="252" t="s">
        <v>240</v>
      </c>
      <c r="F762" s="252" t="s">
        <v>240</v>
      </c>
      <c r="G762" s="252" t="s">
        <v>240</v>
      </c>
      <c r="H762" s="252" t="s">
        <v>240</v>
      </c>
      <c r="I762" s="252" t="s">
        <v>238</v>
      </c>
      <c r="J762" s="252" t="s">
        <v>238</v>
      </c>
      <c r="K762" s="252" t="s">
        <v>238</v>
      </c>
      <c r="L762" s="252" t="s">
        <v>238</v>
      </c>
    </row>
    <row r="763" spans="1:12" x14ac:dyDescent="0.3">
      <c r="A763" s="252">
        <v>214948</v>
      </c>
      <c r="B763" s="252" t="s">
        <v>3404</v>
      </c>
      <c r="C763" s="252" t="s">
        <v>238</v>
      </c>
      <c r="D763" s="252" t="s">
        <v>238</v>
      </c>
      <c r="E763" s="252" t="s">
        <v>238</v>
      </c>
      <c r="F763" s="252" t="s">
        <v>238</v>
      </c>
      <c r="G763" s="252" t="s">
        <v>238</v>
      </c>
      <c r="H763" s="252" t="s">
        <v>239</v>
      </c>
      <c r="I763" s="252" t="s">
        <v>239</v>
      </c>
      <c r="J763" s="252" t="s">
        <v>239</v>
      </c>
      <c r="K763" s="252" t="s">
        <v>238</v>
      </c>
      <c r="L763" s="252" t="s">
        <v>239</v>
      </c>
    </row>
    <row r="764" spans="1:12" x14ac:dyDescent="0.3">
      <c r="A764" s="252">
        <v>214949</v>
      </c>
      <c r="B764" s="252" t="s">
        <v>3404</v>
      </c>
      <c r="C764" s="252" t="s">
        <v>240</v>
      </c>
      <c r="D764" s="252" t="s">
        <v>238</v>
      </c>
      <c r="E764" s="252" t="s">
        <v>240</v>
      </c>
      <c r="F764" s="252" t="s">
        <v>240</v>
      </c>
      <c r="G764" s="252" t="s">
        <v>240</v>
      </c>
      <c r="H764" s="252" t="s">
        <v>239</v>
      </c>
      <c r="I764" s="252" t="s">
        <v>239</v>
      </c>
      <c r="J764" s="252" t="s">
        <v>239</v>
      </c>
      <c r="K764" s="252" t="s">
        <v>238</v>
      </c>
      <c r="L764" s="252" t="s">
        <v>239</v>
      </c>
    </row>
    <row r="765" spans="1:12" x14ac:dyDescent="0.3">
      <c r="A765" s="252">
        <v>214951</v>
      </c>
      <c r="B765" s="252" t="s">
        <v>3404</v>
      </c>
      <c r="C765" s="252" t="s">
        <v>238</v>
      </c>
      <c r="D765" s="252" t="s">
        <v>238</v>
      </c>
      <c r="E765" s="252" t="s">
        <v>238</v>
      </c>
      <c r="F765" s="252" t="s">
        <v>238</v>
      </c>
      <c r="G765" s="252" t="s">
        <v>240</v>
      </c>
      <c r="H765" s="252" t="s">
        <v>239</v>
      </c>
      <c r="I765" s="252" t="s">
        <v>239</v>
      </c>
      <c r="J765" s="252" t="s">
        <v>240</v>
      </c>
      <c r="K765" s="252" t="s">
        <v>240</v>
      </c>
      <c r="L765" s="252" t="s">
        <v>239</v>
      </c>
    </row>
    <row r="766" spans="1:12" x14ac:dyDescent="0.3">
      <c r="A766" s="252">
        <v>214952</v>
      </c>
      <c r="B766" s="252" t="s">
        <v>3404</v>
      </c>
      <c r="C766" s="252" t="s">
        <v>238</v>
      </c>
      <c r="D766" s="252" t="s">
        <v>238</v>
      </c>
      <c r="E766" s="252" t="s">
        <v>238</v>
      </c>
      <c r="F766" s="252" t="s">
        <v>238</v>
      </c>
      <c r="G766" s="252" t="s">
        <v>240</v>
      </c>
      <c r="H766" s="252" t="s">
        <v>238</v>
      </c>
      <c r="I766" s="252" t="s">
        <v>239</v>
      </c>
      <c r="J766" s="252" t="s">
        <v>240</v>
      </c>
      <c r="K766" s="252" t="s">
        <v>240</v>
      </c>
      <c r="L766" s="252" t="s">
        <v>240</v>
      </c>
    </row>
    <row r="767" spans="1:12" x14ac:dyDescent="0.3">
      <c r="A767" s="252">
        <v>214956</v>
      </c>
      <c r="B767" s="252" t="s">
        <v>3404</v>
      </c>
      <c r="C767" s="252" t="s">
        <v>238</v>
      </c>
      <c r="D767" s="252" t="s">
        <v>238</v>
      </c>
      <c r="E767" s="252" t="s">
        <v>238</v>
      </c>
      <c r="F767" s="252" t="s">
        <v>238</v>
      </c>
      <c r="G767" s="252" t="s">
        <v>238</v>
      </c>
      <c r="H767" s="252" t="s">
        <v>240</v>
      </c>
      <c r="I767" s="252" t="s">
        <v>240</v>
      </c>
      <c r="J767" s="252" t="s">
        <v>239</v>
      </c>
      <c r="K767" s="252" t="s">
        <v>238</v>
      </c>
      <c r="L767" s="252" t="s">
        <v>240</v>
      </c>
    </row>
    <row r="768" spans="1:12" x14ac:dyDescent="0.3">
      <c r="A768" s="252">
        <v>214959</v>
      </c>
      <c r="B768" s="252" t="s">
        <v>3404</v>
      </c>
      <c r="C768" s="252" t="s">
        <v>239</v>
      </c>
      <c r="D768" s="252" t="s">
        <v>240</v>
      </c>
      <c r="E768" s="252" t="s">
        <v>240</v>
      </c>
      <c r="F768" s="252" t="s">
        <v>240</v>
      </c>
      <c r="G768" s="252" t="s">
        <v>239</v>
      </c>
      <c r="H768" s="252" t="s">
        <v>239</v>
      </c>
      <c r="I768" s="252" t="s">
        <v>239</v>
      </c>
      <c r="J768" s="252" t="s">
        <v>239</v>
      </c>
      <c r="K768" s="252" t="s">
        <v>239</v>
      </c>
      <c r="L768" s="252" t="s">
        <v>239</v>
      </c>
    </row>
    <row r="769" spans="1:12" x14ac:dyDescent="0.3">
      <c r="A769" s="252">
        <v>214964</v>
      </c>
      <c r="B769" s="252" t="s">
        <v>3404</v>
      </c>
      <c r="C769" s="252" t="s">
        <v>240</v>
      </c>
      <c r="D769" s="252" t="s">
        <v>240</v>
      </c>
      <c r="E769" s="252" t="s">
        <v>240</v>
      </c>
      <c r="F769" s="252" t="s">
        <v>239</v>
      </c>
      <c r="G769" s="252" t="s">
        <v>240</v>
      </c>
      <c r="H769" s="252" t="s">
        <v>239</v>
      </c>
      <c r="I769" s="252" t="s">
        <v>240</v>
      </c>
      <c r="J769" s="252" t="s">
        <v>240</v>
      </c>
      <c r="K769" s="252" t="s">
        <v>240</v>
      </c>
      <c r="L769" s="252" t="s">
        <v>240</v>
      </c>
    </row>
    <row r="770" spans="1:12" x14ac:dyDescent="0.3">
      <c r="A770" s="252">
        <v>214968</v>
      </c>
      <c r="B770" s="252" t="s">
        <v>3404</v>
      </c>
      <c r="C770" s="252" t="s">
        <v>239</v>
      </c>
      <c r="D770" s="252" t="s">
        <v>240</v>
      </c>
      <c r="E770" s="252" t="s">
        <v>240</v>
      </c>
      <c r="F770" s="252" t="s">
        <v>240</v>
      </c>
      <c r="G770" s="252" t="s">
        <v>240</v>
      </c>
      <c r="H770" s="252" t="s">
        <v>239</v>
      </c>
      <c r="I770" s="252" t="s">
        <v>239</v>
      </c>
      <c r="J770" s="252" t="s">
        <v>239</v>
      </c>
      <c r="K770" s="252" t="s">
        <v>239</v>
      </c>
      <c r="L770" s="252" t="s">
        <v>239</v>
      </c>
    </row>
    <row r="771" spans="1:12" x14ac:dyDescent="0.3">
      <c r="A771" s="252">
        <v>214975</v>
      </c>
      <c r="B771" s="252" t="s">
        <v>3404</v>
      </c>
      <c r="C771" s="252" t="s">
        <v>239</v>
      </c>
      <c r="D771" s="252" t="s">
        <v>238</v>
      </c>
      <c r="E771" s="252" t="s">
        <v>238</v>
      </c>
      <c r="F771" s="252" t="s">
        <v>238</v>
      </c>
      <c r="G771" s="252" t="s">
        <v>240</v>
      </c>
      <c r="H771" s="252" t="s">
        <v>239</v>
      </c>
      <c r="I771" s="252" t="s">
        <v>239</v>
      </c>
      <c r="J771" s="252" t="s">
        <v>239</v>
      </c>
      <c r="K771" s="252" t="s">
        <v>239</v>
      </c>
      <c r="L771" s="252" t="s">
        <v>239</v>
      </c>
    </row>
    <row r="772" spans="1:12" x14ac:dyDescent="0.3">
      <c r="A772" s="252">
        <v>214976</v>
      </c>
      <c r="B772" s="252" t="s">
        <v>3404</v>
      </c>
      <c r="C772" s="252" t="s">
        <v>240</v>
      </c>
      <c r="D772" s="252" t="s">
        <v>238</v>
      </c>
      <c r="E772" s="252" t="s">
        <v>238</v>
      </c>
      <c r="F772" s="252" t="s">
        <v>238</v>
      </c>
      <c r="G772" s="252" t="s">
        <v>238</v>
      </c>
      <c r="H772" s="252" t="s">
        <v>238</v>
      </c>
      <c r="I772" s="252" t="s">
        <v>239</v>
      </c>
      <c r="J772" s="252" t="s">
        <v>238</v>
      </c>
      <c r="K772" s="252" t="s">
        <v>240</v>
      </c>
      <c r="L772" s="252" t="s">
        <v>240</v>
      </c>
    </row>
    <row r="773" spans="1:12" x14ac:dyDescent="0.3">
      <c r="A773" s="252">
        <v>214977</v>
      </c>
      <c r="B773" s="252" t="s">
        <v>3404</v>
      </c>
      <c r="C773" s="252" t="s">
        <v>240</v>
      </c>
      <c r="D773" s="252" t="s">
        <v>240</v>
      </c>
      <c r="E773" s="252" t="s">
        <v>240</v>
      </c>
      <c r="F773" s="252" t="s">
        <v>240</v>
      </c>
      <c r="G773" s="252" t="s">
        <v>240</v>
      </c>
      <c r="H773" s="252" t="s">
        <v>239</v>
      </c>
      <c r="I773" s="252" t="s">
        <v>239</v>
      </c>
      <c r="J773" s="252" t="s">
        <v>239</v>
      </c>
      <c r="K773" s="252" t="s">
        <v>239</v>
      </c>
      <c r="L773" s="252" t="s">
        <v>239</v>
      </c>
    </row>
    <row r="774" spans="1:12" x14ac:dyDescent="0.3">
      <c r="A774" s="252">
        <v>214980</v>
      </c>
      <c r="B774" s="252" t="s">
        <v>3404</v>
      </c>
      <c r="C774" s="252" t="s">
        <v>239</v>
      </c>
      <c r="D774" s="252" t="s">
        <v>240</v>
      </c>
      <c r="E774" s="252" t="s">
        <v>240</v>
      </c>
      <c r="F774" s="252" t="s">
        <v>239</v>
      </c>
      <c r="G774" s="252" t="s">
        <v>240</v>
      </c>
      <c r="H774" s="252" t="s">
        <v>239</v>
      </c>
      <c r="I774" s="252" t="s">
        <v>239</v>
      </c>
      <c r="J774" s="252" t="s">
        <v>239</v>
      </c>
      <c r="K774" s="252" t="s">
        <v>239</v>
      </c>
      <c r="L774" s="252" t="s">
        <v>239</v>
      </c>
    </row>
    <row r="775" spans="1:12" x14ac:dyDescent="0.3">
      <c r="A775" s="252">
        <v>214981</v>
      </c>
      <c r="B775" s="252" t="s">
        <v>3404</v>
      </c>
      <c r="C775" s="252" t="s">
        <v>239</v>
      </c>
      <c r="D775" s="252" t="s">
        <v>240</v>
      </c>
      <c r="E775" s="252" t="s">
        <v>240</v>
      </c>
      <c r="F775" s="252" t="s">
        <v>240</v>
      </c>
      <c r="G775" s="252" t="s">
        <v>240</v>
      </c>
      <c r="H775" s="252" t="s">
        <v>239</v>
      </c>
      <c r="I775" s="252" t="s">
        <v>239</v>
      </c>
      <c r="J775" s="252" t="s">
        <v>239</v>
      </c>
      <c r="K775" s="252" t="s">
        <v>239</v>
      </c>
      <c r="L775" s="252" t="s">
        <v>239</v>
      </c>
    </row>
    <row r="776" spans="1:12" x14ac:dyDescent="0.3">
      <c r="A776" s="252">
        <v>214982</v>
      </c>
      <c r="B776" s="252" t="s">
        <v>3404</v>
      </c>
      <c r="C776" s="252" t="s">
        <v>239</v>
      </c>
      <c r="D776" s="252" t="s">
        <v>240</v>
      </c>
      <c r="E776" s="252" t="s">
        <v>240</v>
      </c>
      <c r="F776" s="252" t="s">
        <v>239</v>
      </c>
      <c r="G776" s="252" t="s">
        <v>239</v>
      </c>
      <c r="H776" s="252" t="s">
        <v>239</v>
      </c>
      <c r="I776" s="252" t="s">
        <v>239</v>
      </c>
      <c r="J776" s="252" t="s">
        <v>239</v>
      </c>
      <c r="K776" s="252" t="s">
        <v>239</v>
      </c>
      <c r="L776" s="252" t="s">
        <v>239</v>
      </c>
    </row>
    <row r="777" spans="1:12" x14ac:dyDescent="0.3">
      <c r="A777" s="252">
        <v>214984</v>
      </c>
      <c r="B777" s="252" t="s">
        <v>3404</v>
      </c>
      <c r="C777" s="252" t="s">
        <v>239</v>
      </c>
      <c r="D777" s="252" t="s">
        <v>240</v>
      </c>
      <c r="E777" s="252" t="s">
        <v>240</v>
      </c>
      <c r="F777" s="252" t="s">
        <v>240</v>
      </c>
      <c r="G777" s="252" t="s">
        <v>240</v>
      </c>
      <c r="H777" s="252" t="s">
        <v>240</v>
      </c>
      <c r="I777" s="252" t="s">
        <v>238</v>
      </c>
      <c r="J777" s="252" t="s">
        <v>239</v>
      </c>
      <c r="K777" s="252" t="s">
        <v>240</v>
      </c>
      <c r="L777" s="252" t="s">
        <v>240</v>
      </c>
    </row>
    <row r="778" spans="1:12" x14ac:dyDescent="0.3">
      <c r="A778" s="252">
        <v>214985</v>
      </c>
      <c r="B778" s="252" t="s">
        <v>3404</v>
      </c>
      <c r="C778" s="252" t="s">
        <v>240</v>
      </c>
      <c r="D778" s="252" t="s">
        <v>240</v>
      </c>
      <c r="E778" s="252" t="s">
        <v>240</v>
      </c>
      <c r="F778" s="252" t="s">
        <v>240</v>
      </c>
      <c r="G778" s="252" t="s">
        <v>240</v>
      </c>
      <c r="H778" s="252" t="s">
        <v>239</v>
      </c>
      <c r="I778" s="252" t="s">
        <v>239</v>
      </c>
      <c r="J778" s="252" t="s">
        <v>240</v>
      </c>
      <c r="K778" s="252" t="s">
        <v>240</v>
      </c>
      <c r="L778" s="252" t="s">
        <v>239</v>
      </c>
    </row>
    <row r="779" spans="1:12" x14ac:dyDescent="0.3">
      <c r="A779" s="252">
        <v>214986</v>
      </c>
      <c r="B779" s="252" t="s">
        <v>3404</v>
      </c>
      <c r="C779" s="252" t="s">
        <v>239</v>
      </c>
      <c r="D779" s="252" t="s">
        <v>240</v>
      </c>
      <c r="E779" s="252" t="s">
        <v>240</v>
      </c>
      <c r="F779" s="252" t="s">
        <v>240</v>
      </c>
      <c r="G779" s="252" t="s">
        <v>240</v>
      </c>
      <c r="H779" s="252" t="s">
        <v>239</v>
      </c>
      <c r="I779" s="252" t="s">
        <v>239</v>
      </c>
      <c r="J779" s="252" t="s">
        <v>239</v>
      </c>
      <c r="K779" s="252" t="s">
        <v>239</v>
      </c>
      <c r="L779" s="252" t="s">
        <v>239</v>
      </c>
    </row>
    <row r="780" spans="1:12" x14ac:dyDescent="0.3">
      <c r="A780" s="252">
        <v>214992</v>
      </c>
      <c r="B780" s="252" t="s">
        <v>3404</v>
      </c>
      <c r="C780" s="252" t="s">
        <v>238</v>
      </c>
      <c r="D780" s="252" t="s">
        <v>238</v>
      </c>
      <c r="E780" s="252" t="s">
        <v>238</v>
      </c>
      <c r="F780" s="252" t="s">
        <v>239</v>
      </c>
      <c r="G780" s="252" t="s">
        <v>239</v>
      </c>
      <c r="H780" s="252" t="s">
        <v>239</v>
      </c>
      <c r="I780" s="252" t="s">
        <v>239</v>
      </c>
      <c r="J780" s="252" t="s">
        <v>239</v>
      </c>
      <c r="K780" s="252" t="s">
        <v>239</v>
      </c>
      <c r="L780" s="252" t="s">
        <v>239</v>
      </c>
    </row>
    <row r="781" spans="1:12" x14ac:dyDescent="0.3">
      <c r="A781" s="252">
        <v>214993</v>
      </c>
      <c r="B781" s="252" t="s">
        <v>3404</v>
      </c>
      <c r="C781" s="252" t="s">
        <v>240</v>
      </c>
      <c r="D781" s="252" t="s">
        <v>240</v>
      </c>
      <c r="E781" s="252" t="s">
        <v>240</v>
      </c>
      <c r="F781" s="252" t="s">
        <v>240</v>
      </c>
      <c r="G781" s="252" t="s">
        <v>239</v>
      </c>
      <c r="H781" s="252" t="s">
        <v>240</v>
      </c>
      <c r="I781" s="252" t="s">
        <v>239</v>
      </c>
      <c r="J781" s="252" t="s">
        <v>239</v>
      </c>
      <c r="K781" s="252" t="s">
        <v>240</v>
      </c>
      <c r="L781" s="252" t="s">
        <v>239</v>
      </c>
    </row>
    <row r="782" spans="1:12" x14ac:dyDescent="0.3">
      <c r="A782" s="252">
        <v>214995</v>
      </c>
      <c r="B782" s="252" t="s">
        <v>3404</v>
      </c>
      <c r="C782" s="252" t="s">
        <v>240</v>
      </c>
      <c r="D782" s="252" t="s">
        <v>240</v>
      </c>
      <c r="E782" s="252" t="s">
        <v>240</v>
      </c>
      <c r="F782" s="252" t="s">
        <v>240</v>
      </c>
      <c r="G782" s="252" t="s">
        <v>240</v>
      </c>
      <c r="H782" s="252" t="s">
        <v>239</v>
      </c>
      <c r="I782" s="252" t="s">
        <v>240</v>
      </c>
      <c r="J782" s="252" t="s">
        <v>239</v>
      </c>
      <c r="K782" s="252" t="s">
        <v>240</v>
      </c>
      <c r="L782" s="252" t="s">
        <v>239</v>
      </c>
    </row>
    <row r="783" spans="1:12" x14ac:dyDescent="0.3">
      <c r="A783" s="252">
        <v>214998</v>
      </c>
      <c r="B783" s="252" t="s">
        <v>3404</v>
      </c>
      <c r="C783" s="252" t="s">
        <v>240</v>
      </c>
      <c r="D783" s="252" t="s">
        <v>240</v>
      </c>
      <c r="E783" s="252" t="s">
        <v>240</v>
      </c>
      <c r="F783" s="252" t="s">
        <v>240</v>
      </c>
      <c r="G783" s="252" t="s">
        <v>240</v>
      </c>
      <c r="H783" s="252" t="s">
        <v>239</v>
      </c>
      <c r="I783" s="252" t="s">
        <v>239</v>
      </c>
      <c r="J783" s="252" t="s">
        <v>239</v>
      </c>
      <c r="K783" s="252" t="s">
        <v>239</v>
      </c>
      <c r="L783" s="252" t="s">
        <v>239</v>
      </c>
    </row>
    <row r="784" spans="1:12" x14ac:dyDescent="0.3">
      <c r="A784" s="252">
        <v>215000</v>
      </c>
      <c r="B784" s="252" t="s">
        <v>3404</v>
      </c>
      <c r="C784" s="252" t="s">
        <v>240</v>
      </c>
      <c r="D784" s="252" t="s">
        <v>240</v>
      </c>
      <c r="E784" s="252" t="s">
        <v>240</v>
      </c>
      <c r="F784" s="252" t="s">
        <v>240</v>
      </c>
      <c r="G784" s="252" t="s">
        <v>240</v>
      </c>
      <c r="H784" s="252" t="s">
        <v>239</v>
      </c>
      <c r="I784" s="252" t="s">
        <v>239</v>
      </c>
      <c r="J784" s="252" t="s">
        <v>239</v>
      </c>
      <c r="K784" s="252" t="s">
        <v>239</v>
      </c>
      <c r="L784" s="252" t="s">
        <v>239</v>
      </c>
    </row>
    <row r="785" spans="1:12" x14ac:dyDescent="0.3">
      <c r="A785" s="252">
        <v>215003</v>
      </c>
      <c r="B785" s="252" t="s">
        <v>3404</v>
      </c>
      <c r="C785" s="252" t="s">
        <v>240</v>
      </c>
      <c r="D785" s="252" t="s">
        <v>240</v>
      </c>
      <c r="E785" s="252" t="s">
        <v>240</v>
      </c>
      <c r="F785" s="252" t="s">
        <v>240</v>
      </c>
      <c r="G785" s="252" t="s">
        <v>240</v>
      </c>
      <c r="H785" s="252" t="s">
        <v>239</v>
      </c>
      <c r="I785" s="252" t="s">
        <v>240</v>
      </c>
      <c r="J785" s="252" t="s">
        <v>240</v>
      </c>
      <c r="K785" s="252" t="s">
        <v>240</v>
      </c>
      <c r="L785" s="252" t="s">
        <v>239</v>
      </c>
    </row>
    <row r="786" spans="1:12" x14ac:dyDescent="0.3">
      <c r="A786" s="252">
        <v>215005</v>
      </c>
      <c r="B786" s="252" t="s">
        <v>3404</v>
      </c>
      <c r="C786" s="252" t="s">
        <v>239</v>
      </c>
      <c r="D786" s="252" t="s">
        <v>240</v>
      </c>
      <c r="E786" s="252" t="s">
        <v>240</v>
      </c>
      <c r="F786" s="252" t="s">
        <v>239</v>
      </c>
      <c r="G786" s="252" t="s">
        <v>239</v>
      </c>
      <c r="H786" s="252" t="s">
        <v>239</v>
      </c>
      <c r="I786" s="252" t="s">
        <v>239</v>
      </c>
      <c r="J786" s="252" t="s">
        <v>239</v>
      </c>
      <c r="K786" s="252" t="s">
        <v>239</v>
      </c>
      <c r="L786" s="252" t="s">
        <v>239</v>
      </c>
    </row>
    <row r="787" spans="1:12" x14ac:dyDescent="0.3">
      <c r="A787" s="252">
        <v>215006</v>
      </c>
      <c r="B787" s="252" t="s">
        <v>3404</v>
      </c>
      <c r="C787" s="252" t="s">
        <v>239</v>
      </c>
      <c r="D787" s="252" t="s">
        <v>238</v>
      </c>
      <c r="E787" s="252" t="s">
        <v>238</v>
      </c>
      <c r="F787" s="252" t="s">
        <v>240</v>
      </c>
      <c r="G787" s="252" t="s">
        <v>239</v>
      </c>
      <c r="H787" s="252" t="s">
        <v>240</v>
      </c>
      <c r="I787" s="252" t="s">
        <v>238</v>
      </c>
      <c r="J787" s="252" t="s">
        <v>240</v>
      </c>
      <c r="K787" s="252" t="s">
        <v>240</v>
      </c>
      <c r="L787" s="252" t="s">
        <v>239</v>
      </c>
    </row>
    <row r="788" spans="1:12" x14ac:dyDescent="0.3">
      <c r="A788" s="252">
        <v>215008</v>
      </c>
      <c r="B788" s="252" t="s">
        <v>3404</v>
      </c>
      <c r="C788" s="252" t="s">
        <v>238</v>
      </c>
      <c r="D788" s="252" t="s">
        <v>238</v>
      </c>
      <c r="E788" s="252" t="s">
        <v>239</v>
      </c>
      <c r="F788" s="252" t="s">
        <v>239</v>
      </c>
      <c r="G788" s="252" t="s">
        <v>239</v>
      </c>
      <c r="H788" s="252" t="s">
        <v>240</v>
      </c>
      <c r="I788" s="252" t="s">
        <v>240</v>
      </c>
      <c r="J788" s="252" t="s">
        <v>240</v>
      </c>
      <c r="K788" s="252" t="s">
        <v>240</v>
      </c>
      <c r="L788" s="252" t="s">
        <v>240</v>
      </c>
    </row>
    <row r="789" spans="1:12" x14ac:dyDescent="0.3">
      <c r="A789" s="252">
        <v>215011</v>
      </c>
      <c r="B789" s="252" t="s">
        <v>3404</v>
      </c>
      <c r="C789" s="252" t="s">
        <v>240</v>
      </c>
      <c r="D789" s="252" t="s">
        <v>240</v>
      </c>
      <c r="E789" s="252" t="s">
        <v>238</v>
      </c>
      <c r="F789" s="252" t="s">
        <v>238</v>
      </c>
      <c r="G789" s="252" t="s">
        <v>240</v>
      </c>
      <c r="H789" s="252" t="s">
        <v>239</v>
      </c>
      <c r="I789" s="252" t="s">
        <v>239</v>
      </c>
      <c r="J789" s="252" t="s">
        <v>240</v>
      </c>
      <c r="K789" s="252" t="s">
        <v>240</v>
      </c>
      <c r="L789" s="252" t="s">
        <v>239</v>
      </c>
    </row>
    <row r="790" spans="1:12" x14ac:dyDescent="0.3">
      <c r="A790" s="252">
        <v>215014</v>
      </c>
      <c r="B790" s="252" t="s">
        <v>3404</v>
      </c>
      <c r="C790" s="252" t="s">
        <v>240</v>
      </c>
      <c r="D790" s="252" t="s">
        <v>240</v>
      </c>
      <c r="E790" s="252" t="s">
        <v>240</v>
      </c>
      <c r="F790" s="252" t="s">
        <v>240</v>
      </c>
      <c r="G790" s="252" t="s">
        <v>240</v>
      </c>
      <c r="H790" s="252" t="s">
        <v>239</v>
      </c>
      <c r="I790" s="252" t="s">
        <v>239</v>
      </c>
      <c r="J790" s="252" t="s">
        <v>239</v>
      </c>
      <c r="K790" s="252" t="s">
        <v>239</v>
      </c>
      <c r="L790" s="252" t="s">
        <v>239</v>
      </c>
    </row>
    <row r="791" spans="1:12" x14ac:dyDescent="0.3">
      <c r="A791" s="252">
        <v>215015</v>
      </c>
      <c r="B791" s="252" t="s">
        <v>3404</v>
      </c>
      <c r="C791" s="252" t="s">
        <v>240</v>
      </c>
      <c r="D791" s="252" t="s">
        <v>238</v>
      </c>
      <c r="E791" s="252" t="s">
        <v>238</v>
      </c>
      <c r="F791" s="252" t="s">
        <v>239</v>
      </c>
      <c r="G791" s="252" t="s">
        <v>239</v>
      </c>
      <c r="H791" s="252" t="s">
        <v>239</v>
      </c>
      <c r="I791" s="252" t="s">
        <v>239</v>
      </c>
      <c r="J791" s="252" t="s">
        <v>240</v>
      </c>
      <c r="K791" s="252" t="s">
        <v>238</v>
      </c>
      <c r="L791" s="252" t="s">
        <v>239</v>
      </c>
    </row>
    <row r="792" spans="1:12" x14ac:dyDescent="0.3">
      <c r="A792" s="252">
        <v>215019</v>
      </c>
      <c r="B792" s="252" t="s">
        <v>3404</v>
      </c>
      <c r="C792" s="252" t="s">
        <v>240</v>
      </c>
      <c r="D792" s="252" t="s">
        <v>240</v>
      </c>
      <c r="E792" s="252" t="s">
        <v>240</v>
      </c>
      <c r="F792" s="252" t="s">
        <v>240</v>
      </c>
      <c r="G792" s="252" t="s">
        <v>240</v>
      </c>
      <c r="H792" s="252" t="s">
        <v>239</v>
      </c>
      <c r="I792" s="252" t="s">
        <v>239</v>
      </c>
      <c r="J792" s="252" t="s">
        <v>239</v>
      </c>
      <c r="K792" s="252" t="s">
        <v>239</v>
      </c>
      <c r="L792" s="252" t="s">
        <v>239</v>
      </c>
    </row>
    <row r="793" spans="1:12" x14ac:dyDescent="0.3">
      <c r="A793" s="252">
        <v>215020</v>
      </c>
      <c r="B793" s="252" t="s">
        <v>3404</v>
      </c>
      <c r="C793" s="252" t="s">
        <v>238</v>
      </c>
      <c r="D793" s="252" t="s">
        <v>238</v>
      </c>
      <c r="E793" s="252" t="s">
        <v>238</v>
      </c>
      <c r="F793" s="252" t="s">
        <v>240</v>
      </c>
      <c r="G793" s="252" t="s">
        <v>240</v>
      </c>
      <c r="H793" s="252" t="s">
        <v>239</v>
      </c>
      <c r="I793" s="252" t="s">
        <v>240</v>
      </c>
      <c r="J793" s="252" t="s">
        <v>240</v>
      </c>
      <c r="K793" s="252" t="s">
        <v>240</v>
      </c>
      <c r="L793" s="252" t="s">
        <v>240</v>
      </c>
    </row>
    <row r="794" spans="1:12" x14ac:dyDescent="0.3">
      <c r="A794" s="252">
        <v>215021</v>
      </c>
      <c r="B794" s="252" t="s">
        <v>3404</v>
      </c>
      <c r="C794" s="252" t="s">
        <v>240</v>
      </c>
      <c r="D794" s="252" t="s">
        <v>240</v>
      </c>
      <c r="E794" s="252" t="s">
        <v>240</v>
      </c>
      <c r="F794" s="252" t="s">
        <v>240</v>
      </c>
      <c r="G794" s="252" t="s">
        <v>240</v>
      </c>
      <c r="H794" s="252" t="s">
        <v>239</v>
      </c>
      <c r="I794" s="252" t="s">
        <v>239</v>
      </c>
      <c r="J794" s="252" t="s">
        <v>239</v>
      </c>
      <c r="K794" s="252" t="s">
        <v>239</v>
      </c>
      <c r="L794" s="252" t="s">
        <v>239</v>
      </c>
    </row>
    <row r="795" spans="1:12" x14ac:dyDescent="0.3">
      <c r="A795" s="252">
        <v>215022</v>
      </c>
      <c r="B795" s="252" t="s">
        <v>3404</v>
      </c>
      <c r="C795" s="252" t="s">
        <v>240</v>
      </c>
      <c r="D795" s="252" t="s">
        <v>239</v>
      </c>
      <c r="E795" s="252" t="s">
        <v>240</v>
      </c>
      <c r="F795" s="252" t="s">
        <v>239</v>
      </c>
      <c r="G795" s="252" t="s">
        <v>239</v>
      </c>
      <c r="H795" s="252" t="s">
        <v>239</v>
      </c>
      <c r="I795" s="252" t="s">
        <v>239</v>
      </c>
      <c r="J795" s="252" t="s">
        <v>239</v>
      </c>
      <c r="K795" s="252" t="s">
        <v>239</v>
      </c>
      <c r="L795" s="252" t="s">
        <v>239</v>
      </c>
    </row>
    <row r="796" spans="1:12" x14ac:dyDescent="0.3">
      <c r="A796" s="252">
        <v>215023</v>
      </c>
      <c r="B796" s="252" t="s">
        <v>3404</v>
      </c>
      <c r="C796" s="252" t="s">
        <v>239</v>
      </c>
      <c r="D796" s="252" t="s">
        <v>240</v>
      </c>
      <c r="E796" s="252" t="s">
        <v>240</v>
      </c>
      <c r="F796" s="252" t="s">
        <v>240</v>
      </c>
      <c r="G796" s="252" t="s">
        <v>240</v>
      </c>
      <c r="H796" s="252" t="s">
        <v>239</v>
      </c>
      <c r="I796" s="252" t="s">
        <v>239</v>
      </c>
      <c r="J796" s="252" t="s">
        <v>239</v>
      </c>
      <c r="K796" s="252" t="s">
        <v>239</v>
      </c>
      <c r="L796" s="252" t="s">
        <v>239</v>
      </c>
    </row>
    <row r="797" spans="1:12" x14ac:dyDescent="0.3">
      <c r="A797" s="252">
        <v>215025</v>
      </c>
      <c r="B797" s="252" t="s">
        <v>3404</v>
      </c>
      <c r="C797" s="252" t="s">
        <v>238</v>
      </c>
      <c r="D797" s="252" t="s">
        <v>240</v>
      </c>
      <c r="E797" s="252" t="s">
        <v>240</v>
      </c>
      <c r="F797" s="252" t="s">
        <v>240</v>
      </c>
      <c r="G797" s="252" t="s">
        <v>238</v>
      </c>
      <c r="H797" s="252" t="s">
        <v>240</v>
      </c>
      <c r="I797" s="252" t="s">
        <v>240</v>
      </c>
      <c r="J797" s="252" t="s">
        <v>240</v>
      </c>
      <c r="K797" s="252" t="s">
        <v>240</v>
      </c>
      <c r="L797" s="252" t="s">
        <v>240</v>
      </c>
    </row>
    <row r="798" spans="1:12" x14ac:dyDescent="0.3">
      <c r="A798" s="252">
        <v>215027</v>
      </c>
      <c r="B798" s="252" t="s">
        <v>3404</v>
      </c>
      <c r="C798" s="252" t="s">
        <v>240</v>
      </c>
      <c r="D798" s="252" t="s">
        <v>240</v>
      </c>
      <c r="E798" s="252" t="s">
        <v>240</v>
      </c>
      <c r="F798" s="252" t="s">
        <v>240</v>
      </c>
      <c r="G798" s="252" t="s">
        <v>240</v>
      </c>
      <c r="H798" s="252" t="s">
        <v>239</v>
      </c>
      <c r="I798" s="252" t="s">
        <v>239</v>
      </c>
      <c r="J798" s="252" t="s">
        <v>239</v>
      </c>
      <c r="K798" s="252" t="s">
        <v>239</v>
      </c>
      <c r="L798" s="252" t="s">
        <v>239</v>
      </c>
    </row>
    <row r="799" spans="1:12" x14ac:dyDescent="0.3">
      <c r="A799" s="252">
        <v>215028</v>
      </c>
      <c r="B799" s="252" t="s">
        <v>3404</v>
      </c>
      <c r="C799" s="252" t="s">
        <v>240</v>
      </c>
      <c r="D799" s="252" t="s">
        <v>240</v>
      </c>
      <c r="E799" s="252" t="s">
        <v>240</v>
      </c>
      <c r="F799" s="252" t="s">
        <v>240</v>
      </c>
      <c r="G799" s="252" t="s">
        <v>239</v>
      </c>
      <c r="H799" s="252" t="s">
        <v>239</v>
      </c>
      <c r="I799" s="252" t="s">
        <v>239</v>
      </c>
      <c r="J799" s="252" t="s">
        <v>239</v>
      </c>
      <c r="K799" s="252" t="s">
        <v>239</v>
      </c>
      <c r="L799" s="252" t="s">
        <v>239</v>
      </c>
    </row>
    <row r="800" spans="1:12" x14ac:dyDescent="0.3">
      <c r="A800" s="252">
        <v>215029</v>
      </c>
      <c r="B800" s="252" t="s">
        <v>3404</v>
      </c>
      <c r="C800" s="252" t="s">
        <v>239</v>
      </c>
      <c r="D800" s="252" t="s">
        <v>238</v>
      </c>
      <c r="E800" s="252" t="s">
        <v>238</v>
      </c>
      <c r="F800" s="252" t="s">
        <v>240</v>
      </c>
      <c r="G800" s="252" t="s">
        <v>240</v>
      </c>
      <c r="H800" s="252" t="s">
        <v>239</v>
      </c>
      <c r="I800" s="252" t="s">
        <v>240</v>
      </c>
      <c r="J800" s="252" t="s">
        <v>240</v>
      </c>
      <c r="K800" s="252" t="s">
        <v>240</v>
      </c>
      <c r="L800" s="252" t="s">
        <v>240</v>
      </c>
    </row>
    <row r="801" spans="1:12" x14ac:dyDescent="0.3">
      <c r="A801" s="252">
        <v>215030</v>
      </c>
      <c r="B801" s="252" t="s">
        <v>3404</v>
      </c>
      <c r="C801" s="252" t="s">
        <v>238</v>
      </c>
      <c r="D801" s="252" t="s">
        <v>238</v>
      </c>
      <c r="E801" s="252" t="s">
        <v>238</v>
      </c>
      <c r="F801" s="252" t="s">
        <v>238</v>
      </c>
      <c r="G801" s="252" t="s">
        <v>238</v>
      </c>
      <c r="H801" s="252" t="s">
        <v>238</v>
      </c>
      <c r="I801" s="252" t="s">
        <v>240</v>
      </c>
      <c r="J801" s="252" t="s">
        <v>238</v>
      </c>
      <c r="K801" s="252" t="s">
        <v>238</v>
      </c>
      <c r="L801" s="252" t="s">
        <v>240</v>
      </c>
    </row>
    <row r="802" spans="1:12" x14ac:dyDescent="0.3">
      <c r="A802" s="252">
        <v>215031</v>
      </c>
      <c r="B802" s="252" t="s">
        <v>3404</v>
      </c>
      <c r="C802" s="252" t="s">
        <v>238</v>
      </c>
      <c r="D802" s="252" t="s">
        <v>238</v>
      </c>
      <c r="E802" s="252" t="s">
        <v>240</v>
      </c>
      <c r="F802" s="252" t="s">
        <v>240</v>
      </c>
      <c r="G802" s="252" t="s">
        <v>240</v>
      </c>
      <c r="H802" s="252" t="s">
        <v>238</v>
      </c>
      <c r="I802" s="252" t="s">
        <v>240</v>
      </c>
      <c r="J802" s="252" t="s">
        <v>238</v>
      </c>
      <c r="K802" s="252" t="s">
        <v>240</v>
      </c>
      <c r="L802" s="252" t="s">
        <v>240</v>
      </c>
    </row>
    <row r="803" spans="1:12" x14ac:dyDescent="0.3">
      <c r="A803" s="252">
        <v>215032</v>
      </c>
      <c r="B803" s="252" t="s">
        <v>3404</v>
      </c>
      <c r="C803" s="252" t="s">
        <v>240</v>
      </c>
      <c r="D803" s="252" t="s">
        <v>240</v>
      </c>
      <c r="E803" s="252" t="s">
        <v>240</v>
      </c>
      <c r="F803" s="252" t="s">
        <v>240</v>
      </c>
      <c r="G803" s="252" t="s">
        <v>239</v>
      </c>
      <c r="H803" s="252" t="s">
        <v>239</v>
      </c>
      <c r="I803" s="252" t="s">
        <v>239</v>
      </c>
      <c r="J803" s="252" t="s">
        <v>239</v>
      </c>
      <c r="K803" s="252" t="s">
        <v>240</v>
      </c>
      <c r="L803" s="252" t="s">
        <v>239</v>
      </c>
    </row>
    <row r="804" spans="1:12" x14ac:dyDescent="0.3">
      <c r="A804" s="252">
        <v>215034</v>
      </c>
      <c r="B804" s="252" t="s">
        <v>3404</v>
      </c>
      <c r="C804" s="252" t="s">
        <v>239</v>
      </c>
      <c r="D804" s="252" t="s">
        <v>238</v>
      </c>
      <c r="E804" s="252" t="s">
        <v>238</v>
      </c>
      <c r="F804" s="252" t="s">
        <v>238</v>
      </c>
      <c r="G804" s="252" t="s">
        <v>239</v>
      </c>
      <c r="H804" s="252" t="s">
        <v>239</v>
      </c>
      <c r="I804" s="252" t="s">
        <v>240</v>
      </c>
      <c r="J804" s="252" t="s">
        <v>238</v>
      </c>
      <c r="K804" s="252" t="s">
        <v>240</v>
      </c>
      <c r="L804" s="252" t="s">
        <v>239</v>
      </c>
    </row>
    <row r="805" spans="1:12" x14ac:dyDescent="0.3">
      <c r="A805" s="252">
        <v>215035</v>
      </c>
      <c r="B805" s="252" t="s">
        <v>3404</v>
      </c>
      <c r="C805" s="252" t="s">
        <v>239</v>
      </c>
      <c r="D805" s="252" t="s">
        <v>240</v>
      </c>
      <c r="E805" s="252" t="s">
        <v>239</v>
      </c>
      <c r="F805" s="252" t="s">
        <v>240</v>
      </c>
      <c r="G805" s="252" t="s">
        <v>239</v>
      </c>
      <c r="H805" s="252" t="s">
        <v>239</v>
      </c>
      <c r="I805" s="252" t="s">
        <v>239</v>
      </c>
      <c r="J805" s="252" t="s">
        <v>239</v>
      </c>
      <c r="K805" s="252" t="s">
        <v>239</v>
      </c>
      <c r="L805" s="252" t="s">
        <v>239</v>
      </c>
    </row>
    <row r="806" spans="1:12" x14ac:dyDescent="0.3">
      <c r="A806" s="252">
        <v>215037</v>
      </c>
      <c r="B806" s="252" t="s">
        <v>3404</v>
      </c>
      <c r="C806" s="252" t="s">
        <v>240</v>
      </c>
      <c r="D806" s="252" t="s">
        <v>240</v>
      </c>
      <c r="E806" s="252" t="s">
        <v>239</v>
      </c>
      <c r="F806" s="252" t="s">
        <v>240</v>
      </c>
      <c r="G806" s="252" t="s">
        <v>239</v>
      </c>
      <c r="H806" s="252" t="s">
        <v>239</v>
      </c>
      <c r="I806" s="252" t="s">
        <v>239</v>
      </c>
      <c r="J806" s="252" t="s">
        <v>239</v>
      </c>
      <c r="K806" s="252" t="s">
        <v>239</v>
      </c>
      <c r="L806" s="252" t="s">
        <v>239</v>
      </c>
    </row>
    <row r="807" spans="1:12" x14ac:dyDescent="0.3">
      <c r="A807" s="252">
        <v>215038</v>
      </c>
      <c r="B807" s="252" t="s">
        <v>3404</v>
      </c>
      <c r="C807" s="252" t="s">
        <v>238</v>
      </c>
      <c r="D807" s="252" t="s">
        <v>238</v>
      </c>
      <c r="E807" s="252" t="s">
        <v>239</v>
      </c>
      <c r="F807" s="252" t="s">
        <v>240</v>
      </c>
      <c r="G807" s="252" t="s">
        <v>240</v>
      </c>
      <c r="H807" s="252" t="s">
        <v>239</v>
      </c>
      <c r="I807" s="252" t="s">
        <v>239</v>
      </c>
      <c r="J807" s="252" t="s">
        <v>239</v>
      </c>
      <c r="K807" s="252" t="s">
        <v>239</v>
      </c>
      <c r="L807" s="252" t="s">
        <v>239</v>
      </c>
    </row>
    <row r="808" spans="1:12" x14ac:dyDescent="0.3">
      <c r="A808" s="252">
        <v>215039</v>
      </c>
      <c r="B808" s="252" t="s">
        <v>3404</v>
      </c>
      <c r="C808" s="252" t="s">
        <v>240</v>
      </c>
      <c r="D808" s="252" t="s">
        <v>239</v>
      </c>
      <c r="E808" s="252" t="s">
        <v>240</v>
      </c>
      <c r="F808" s="252" t="s">
        <v>239</v>
      </c>
      <c r="G808" s="252" t="s">
        <v>239</v>
      </c>
      <c r="H808" s="252" t="s">
        <v>239</v>
      </c>
      <c r="I808" s="252" t="s">
        <v>239</v>
      </c>
      <c r="J808" s="252" t="s">
        <v>239</v>
      </c>
      <c r="K808" s="252" t="s">
        <v>239</v>
      </c>
      <c r="L808" s="252" t="s">
        <v>239</v>
      </c>
    </row>
    <row r="809" spans="1:12" x14ac:dyDescent="0.3">
      <c r="A809" s="252">
        <v>215040</v>
      </c>
      <c r="B809" s="252" t="s">
        <v>3404</v>
      </c>
      <c r="C809" s="252" t="s">
        <v>240</v>
      </c>
      <c r="D809" s="252" t="s">
        <v>240</v>
      </c>
      <c r="E809" s="252" t="s">
        <v>240</v>
      </c>
      <c r="F809" s="252" t="s">
        <v>238</v>
      </c>
      <c r="G809" s="252" t="s">
        <v>238</v>
      </c>
      <c r="H809" s="252" t="s">
        <v>240</v>
      </c>
      <c r="I809" s="252" t="s">
        <v>238</v>
      </c>
      <c r="J809" s="252" t="s">
        <v>240</v>
      </c>
      <c r="K809" s="252" t="s">
        <v>240</v>
      </c>
      <c r="L809" s="252" t="s">
        <v>240</v>
      </c>
    </row>
    <row r="810" spans="1:12" x14ac:dyDescent="0.3">
      <c r="A810" s="252">
        <v>215041</v>
      </c>
      <c r="B810" s="252" t="s">
        <v>3404</v>
      </c>
      <c r="C810" s="252" t="s">
        <v>239</v>
      </c>
      <c r="D810" s="252" t="s">
        <v>238</v>
      </c>
      <c r="E810" s="252" t="s">
        <v>238</v>
      </c>
      <c r="F810" s="252" t="s">
        <v>240</v>
      </c>
      <c r="G810" s="252" t="s">
        <v>239</v>
      </c>
      <c r="H810" s="252" t="s">
        <v>239</v>
      </c>
      <c r="I810" s="252" t="s">
        <v>240</v>
      </c>
      <c r="J810" s="252" t="s">
        <v>240</v>
      </c>
      <c r="K810" s="252" t="s">
        <v>238</v>
      </c>
      <c r="L810" s="252" t="s">
        <v>240</v>
      </c>
    </row>
    <row r="811" spans="1:12" x14ac:dyDescent="0.3">
      <c r="A811" s="252">
        <v>215046</v>
      </c>
      <c r="B811" s="252" t="s">
        <v>3404</v>
      </c>
      <c r="C811" s="252" t="s">
        <v>240</v>
      </c>
      <c r="D811" s="252" t="s">
        <v>240</v>
      </c>
      <c r="E811" s="252" t="s">
        <v>240</v>
      </c>
      <c r="F811" s="252" t="s">
        <v>240</v>
      </c>
      <c r="G811" s="252" t="s">
        <v>240</v>
      </c>
      <c r="H811" s="252" t="s">
        <v>239</v>
      </c>
      <c r="I811" s="252" t="s">
        <v>239</v>
      </c>
      <c r="J811" s="252" t="s">
        <v>239</v>
      </c>
      <c r="K811" s="252" t="s">
        <v>239</v>
      </c>
      <c r="L811" s="252" t="s">
        <v>239</v>
      </c>
    </row>
    <row r="812" spans="1:12" x14ac:dyDescent="0.3">
      <c r="A812" s="252">
        <v>215047</v>
      </c>
      <c r="B812" s="252" t="s">
        <v>3404</v>
      </c>
      <c r="C812" s="252" t="s">
        <v>240</v>
      </c>
      <c r="D812" s="252" t="s">
        <v>240</v>
      </c>
      <c r="E812" s="252" t="s">
        <v>240</v>
      </c>
      <c r="F812" s="252" t="s">
        <v>240</v>
      </c>
      <c r="G812" s="252" t="s">
        <v>240</v>
      </c>
      <c r="H812" s="252" t="s">
        <v>239</v>
      </c>
      <c r="I812" s="252" t="s">
        <v>239</v>
      </c>
      <c r="J812" s="252" t="s">
        <v>239</v>
      </c>
      <c r="K812" s="252" t="s">
        <v>239</v>
      </c>
      <c r="L812" s="252" t="s">
        <v>239</v>
      </c>
    </row>
    <row r="813" spans="1:12" x14ac:dyDescent="0.3">
      <c r="A813" s="252">
        <v>215048</v>
      </c>
      <c r="B813" s="252" t="s">
        <v>3404</v>
      </c>
      <c r="C813" s="252" t="s">
        <v>238</v>
      </c>
      <c r="D813" s="252" t="s">
        <v>240</v>
      </c>
      <c r="E813" s="252" t="s">
        <v>238</v>
      </c>
      <c r="F813" s="252" t="s">
        <v>238</v>
      </c>
      <c r="G813" s="252" t="s">
        <v>240</v>
      </c>
      <c r="H813" s="252" t="s">
        <v>239</v>
      </c>
      <c r="I813" s="252" t="s">
        <v>239</v>
      </c>
      <c r="J813" s="252" t="s">
        <v>239</v>
      </c>
      <c r="K813" s="252" t="s">
        <v>240</v>
      </c>
      <c r="L813" s="252" t="s">
        <v>239</v>
      </c>
    </row>
    <row r="814" spans="1:12" x14ac:dyDescent="0.3">
      <c r="A814" s="252">
        <v>215050</v>
      </c>
      <c r="B814" s="252" t="s">
        <v>3404</v>
      </c>
      <c r="C814" s="252" t="s">
        <v>239</v>
      </c>
      <c r="D814" s="252" t="s">
        <v>240</v>
      </c>
      <c r="E814" s="252" t="s">
        <v>240</v>
      </c>
      <c r="F814" s="252" t="s">
        <v>239</v>
      </c>
      <c r="G814" s="252" t="s">
        <v>239</v>
      </c>
      <c r="H814" s="252" t="s">
        <v>239</v>
      </c>
      <c r="I814" s="252" t="s">
        <v>239</v>
      </c>
      <c r="J814" s="252" t="s">
        <v>239</v>
      </c>
      <c r="K814" s="252" t="s">
        <v>239</v>
      </c>
      <c r="L814" s="252" t="s">
        <v>239</v>
      </c>
    </row>
    <row r="815" spans="1:12" x14ac:dyDescent="0.3">
      <c r="A815" s="252">
        <v>215051</v>
      </c>
      <c r="B815" s="252" t="s">
        <v>3404</v>
      </c>
      <c r="C815" s="252" t="s">
        <v>239</v>
      </c>
      <c r="D815" s="252" t="s">
        <v>240</v>
      </c>
      <c r="E815" s="252" t="s">
        <v>238</v>
      </c>
      <c r="F815" s="252" t="s">
        <v>239</v>
      </c>
      <c r="G815" s="252" t="s">
        <v>240</v>
      </c>
      <c r="H815" s="252" t="s">
        <v>240</v>
      </c>
      <c r="I815" s="252" t="s">
        <v>239</v>
      </c>
      <c r="J815" s="252" t="s">
        <v>239</v>
      </c>
      <c r="K815" s="252" t="s">
        <v>239</v>
      </c>
      <c r="L815" s="252" t="s">
        <v>239</v>
      </c>
    </row>
    <row r="816" spans="1:12" x14ac:dyDescent="0.3">
      <c r="A816" s="252">
        <v>215055</v>
      </c>
      <c r="B816" s="252" t="s">
        <v>3404</v>
      </c>
      <c r="C816" s="252" t="s">
        <v>238</v>
      </c>
      <c r="D816" s="252" t="s">
        <v>240</v>
      </c>
      <c r="E816" s="252" t="s">
        <v>238</v>
      </c>
      <c r="F816" s="252" t="s">
        <v>238</v>
      </c>
      <c r="G816" s="252" t="s">
        <v>239</v>
      </c>
      <c r="H816" s="252" t="s">
        <v>239</v>
      </c>
      <c r="I816" s="252" t="s">
        <v>239</v>
      </c>
      <c r="J816" s="252" t="s">
        <v>239</v>
      </c>
      <c r="K816" s="252" t="s">
        <v>239</v>
      </c>
      <c r="L816" s="252" t="s">
        <v>239</v>
      </c>
    </row>
    <row r="817" spans="1:12" x14ac:dyDescent="0.3">
      <c r="A817" s="252">
        <v>215056</v>
      </c>
      <c r="B817" s="252" t="s">
        <v>3404</v>
      </c>
      <c r="C817" s="252" t="s">
        <v>239</v>
      </c>
      <c r="D817" s="252" t="s">
        <v>240</v>
      </c>
      <c r="E817" s="252" t="s">
        <v>240</v>
      </c>
      <c r="F817" s="252" t="s">
        <v>240</v>
      </c>
      <c r="G817" s="252" t="s">
        <v>240</v>
      </c>
      <c r="H817" s="252" t="s">
        <v>240</v>
      </c>
      <c r="I817" s="252" t="s">
        <v>240</v>
      </c>
      <c r="J817" s="252" t="s">
        <v>239</v>
      </c>
      <c r="K817" s="252" t="s">
        <v>239</v>
      </c>
      <c r="L817" s="252" t="s">
        <v>240</v>
      </c>
    </row>
    <row r="818" spans="1:12" x14ac:dyDescent="0.3">
      <c r="A818" s="252">
        <v>215059</v>
      </c>
      <c r="B818" s="252" t="s">
        <v>3404</v>
      </c>
      <c r="C818" s="252" t="s">
        <v>239</v>
      </c>
      <c r="D818" s="252" t="s">
        <v>240</v>
      </c>
      <c r="E818" s="252" t="s">
        <v>240</v>
      </c>
      <c r="F818" s="252" t="s">
        <v>239</v>
      </c>
      <c r="G818" s="252" t="s">
        <v>239</v>
      </c>
      <c r="H818" s="252" t="s">
        <v>239</v>
      </c>
      <c r="I818" s="252" t="s">
        <v>239</v>
      </c>
      <c r="J818" s="252" t="s">
        <v>239</v>
      </c>
      <c r="K818" s="252" t="s">
        <v>239</v>
      </c>
      <c r="L818" s="252" t="s">
        <v>239</v>
      </c>
    </row>
    <row r="819" spans="1:12" x14ac:dyDescent="0.3">
      <c r="A819" s="252">
        <v>215062</v>
      </c>
      <c r="B819" s="252" t="s">
        <v>3404</v>
      </c>
      <c r="C819" s="252" t="s">
        <v>239</v>
      </c>
      <c r="D819" s="252" t="s">
        <v>240</v>
      </c>
      <c r="E819" s="252" t="s">
        <v>240</v>
      </c>
      <c r="F819" s="252" t="s">
        <v>239</v>
      </c>
      <c r="G819" s="252" t="s">
        <v>239</v>
      </c>
      <c r="H819" s="252" t="s">
        <v>239</v>
      </c>
      <c r="I819" s="252" t="s">
        <v>239</v>
      </c>
      <c r="J819" s="252" t="s">
        <v>239</v>
      </c>
      <c r="K819" s="252" t="s">
        <v>239</v>
      </c>
      <c r="L819" s="252" t="s">
        <v>239</v>
      </c>
    </row>
    <row r="820" spans="1:12" x14ac:dyDescent="0.3">
      <c r="A820" s="252">
        <v>215065</v>
      </c>
      <c r="B820" s="252" t="s">
        <v>3404</v>
      </c>
      <c r="C820" s="252" t="s">
        <v>240</v>
      </c>
      <c r="D820" s="252" t="s">
        <v>239</v>
      </c>
      <c r="E820" s="252" t="s">
        <v>240</v>
      </c>
      <c r="F820" s="252" t="s">
        <v>240</v>
      </c>
      <c r="G820" s="252" t="s">
        <v>240</v>
      </c>
      <c r="H820" s="252" t="s">
        <v>239</v>
      </c>
      <c r="I820" s="252" t="s">
        <v>239</v>
      </c>
      <c r="J820" s="252" t="s">
        <v>239</v>
      </c>
      <c r="K820" s="252" t="s">
        <v>239</v>
      </c>
      <c r="L820" s="252" t="s">
        <v>239</v>
      </c>
    </row>
    <row r="821" spans="1:12" x14ac:dyDescent="0.3">
      <c r="A821" s="252">
        <v>215066</v>
      </c>
      <c r="B821" s="252" t="s">
        <v>3404</v>
      </c>
      <c r="C821" s="252" t="s">
        <v>240</v>
      </c>
      <c r="D821" s="252" t="s">
        <v>239</v>
      </c>
      <c r="E821" s="252" t="s">
        <v>240</v>
      </c>
      <c r="F821" s="252" t="s">
        <v>239</v>
      </c>
      <c r="G821" s="252" t="s">
        <v>240</v>
      </c>
      <c r="H821" s="252" t="s">
        <v>239</v>
      </c>
      <c r="I821" s="252" t="s">
        <v>239</v>
      </c>
      <c r="J821" s="252" t="s">
        <v>239</v>
      </c>
      <c r="K821" s="252" t="s">
        <v>239</v>
      </c>
      <c r="L821" s="252" t="s">
        <v>239</v>
      </c>
    </row>
    <row r="822" spans="1:12" x14ac:dyDescent="0.3">
      <c r="A822" s="252">
        <v>215069</v>
      </c>
      <c r="B822" s="252" t="s">
        <v>3404</v>
      </c>
      <c r="C822" s="252" t="s">
        <v>240</v>
      </c>
      <c r="D822" s="252" t="s">
        <v>240</v>
      </c>
      <c r="E822" s="252" t="s">
        <v>240</v>
      </c>
      <c r="F822" s="252" t="s">
        <v>240</v>
      </c>
      <c r="G822" s="252" t="s">
        <v>240</v>
      </c>
      <c r="H822" s="252" t="s">
        <v>239</v>
      </c>
      <c r="I822" s="252" t="s">
        <v>239</v>
      </c>
      <c r="J822" s="252" t="s">
        <v>239</v>
      </c>
      <c r="K822" s="252" t="s">
        <v>239</v>
      </c>
      <c r="L822" s="252" t="s">
        <v>239</v>
      </c>
    </row>
    <row r="823" spans="1:12" x14ac:dyDescent="0.3">
      <c r="A823" s="252">
        <v>215072</v>
      </c>
      <c r="B823" s="252" t="s">
        <v>3404</v>
      </c>
      <c r="C823" s="252" t="s">
        <v>239</v>
      </c>
      <c r="D823" s="252" t="s">
        <v>240</v>
      </c>
      <c r="E823" s="252" t="s">
        <v>240</v>
      </c>
      <c r="F823" s="252" t="s">
        <v>240</v>
      </c>
      <c r="G823" s="252" t="s">
        <v>240</v>
      </c>
      <c r="H823" s="252" t="s">
        <v>239</v>
      </c>
      <c r="I823" s="252" t="s">
        <v>239</v>
      </c>
      <c r="J823" s="252" t="s">
        <v>239</v>
      </c>
      <c r="K823" s="252" t="s">
        <v>240</v>
      </c>
      <c r="L823" s="252" t="s">
        <v>240</v>
      </c>
    </row>
    <row r="824" spans="1:12" x14ac:dyDescent="0.3">
      <c r="A824" s="252">
        <v>215073</v>
      </c>
      <c r="B824" s="252" t="s">
        <v>3404</v>
      </c>
      <c r="C824" s="252" t="s">
        <v>240</v>
      </c>
      <c r="D824" s="252" t="s">
        <v>239</v>
      </c>
      <c r="E824" s="252" t="s">
        <v>239</v>
      </c>
      <c r="F824" s="252" t="s">
        <v>240</v>
      </c>
      <c r="G824" s="252" t="s">
        <v>239</v>
      </c>
      <c r="H824" s="252" t="s">
        <v>239</v>
      </c>
      <c r="I824" s="252" t="s">
        <v>239</v>
      </c>
      <c r="J824" s="252" t="s">
        <v>239</v>
      </c>
      <c r="K824" s="252" t="s">
        <v>239</v>
      </c>
      <c r="L824" s="252" t="s">
        <v>239</v>
      </c>
    </row>
    <row r="825" spans="1:12" x14ac:dyDescent="0.3">
      <c r="A825" s="252">
        <v>215074</v>
      </c>
      <c r="B825" s="252" t="s">
        <v>3404</v>
      </c>
      <c r="C825" s="252" t="s">
        <v>238</v>
      </c>
      <c r="D825" s="252" t="s">
        <v>238</v>
      </c>
      <c r="E825" s="252" t="s">
        <v>238</v>
      </c>
      <c r="F825" s="252" t="s">
        <v>238</v>
      </c>
      <c r="G825" s="252" t="s">
        <v>238</v>
      </c>
      <c r="H825" s="252" t="s">
        <v>240</v>
      </c>
      <c r="I825" s="252" t="s">
        <v>240</v>
      </c>
      <c r="J825" s="252" t="s">
        <v>240</v>
      </c>
      <c r="K825" s="252" t="s">
        <v>240</v>
      </c>
      <c r="L825" s="252" t="s">
        <v>240</v>
      </c>
    </row>
    <row r="826" spans="1:12" x14ac:dyDescent="0.3">
      <c r="A826" s="252">
        <v>215075</v>
      </c>
      <c r="B826" s="252" t="s">
        <v>3404</v>
      </c>
      <c r="C826" s="252" t="s">
        <v>239</v>
      </c>
      <c r="D826" s="252" t="s">
        <v>240</v>
      </c>
      <c r="E826" s="252" t="s">
        <v>240</v>
      </c>
      <c r="F826" s="252" t="s">
        <v>239</v>
      </c>
      <c r="G826" s="252" t="s">
        <v>239</v>
      </c>
      <c r="H826" s="252" t="s">
        <v>239</v>
      </c>
      <c r="I826" s="252" t="s">
        <v>239</v>
      </c>
      <c r="J826" s="252" t="s">
        <v>239</v>
      </c>
      <c r="K826" s="252" t="s">
        <v>239</v>
      </c>
      <c r="L826" s="252" t="s">
        <v>239</v>
      </c>
    </row>
    <row r="827" spans="1:12" x14ac:dyDescent="0.3">
      <c r="A827" s="252">
        <v>215077</v>
      </c>
      <c r="B827" s="252" t="s">
        <v>3404</v>
      </c>
      <c r="C827" s="252" t="s">
        <v>239</v>
      </c>
      <c r="D827" s="252" t="s">
        <v>240</v>
      </c>
      <c r="E827" s="252" t="s">
        <v>240</v>
      </c>
      <c r="F827" s="252" t="s">
        <v>240</v>
      </c>
      <c r="G827" s="252" t="s">
        <v>239</v>
      </c>
      <c r="H827" s="252" t="s">
        <v>239</v>
      </c>
      <c r="I827" s="252" t="s">
        <v>239</v>
      </c>
      <c r="J827" s="252" t="s">
        <v>239</v>
      </c>
      <c r="K827" s="252" t="s">
        <v>239</v>
      </c>
      <c r="L827" s="252" t="s">
        <v>239</v>
      </c>
    </row>
    <row r="828" spans="1:12" x14ac:dyDescent="0.3">
      <c r="A828" s="252">
        <v>215080</v>
      </c>
      <c r="B828" s="252" t="s">
        <v>3404</v>
      </c>
      <c r="C828" s="252" t="s">
        <v>239</v>
      </c>
      <c r="D828" s="252" t="s">
        <v>240</v>
      </c>
      <c r="E828" s="252" t="s">
        <v>240</v>
      </c>
      <c r="F828" s="252" t="s">
        <v>239</v>
      </c>
      <c r="G828" s="252" t="s">
        <v>239</v>
      </c>
      <c r="H828" s="252" t="s">
        <v>239</v>
      </c>
      <c r="I828" s="252" t="s">
        <v>239</v>
      </c>
      <c r="J828" s="252" t="s">
        <v>239</v>
      </c>
      <c r="K828" s="252" t="s">
        <v>239</v>
      </c>
      <c r="L828" s="252" t="s">
        <v>239</v>
      </c>
    </row>
    <row r="829" spans="1:12" x14ac:dyDescent="0.3">
      <c r="A829" s="252">
        <v>215081</v>
      </c>
      <c r="B829" s="252" t="s">
        <v>3404</v>
      </c>
      <c r="C829" s="252" t="s">
        <v>240</v>
      </c>
      <c r="D829" s="252" t="s">
        <v>239</v>
      </c>
      <c r="E829" s="252" t="s">
        <v>240</v>
      </c>
      <c r="F829" s="252" t="s">
        <v>240</v>
      </c>
      <c r="G829" s="252" t="s">
        <v>239</v>
      </c>
      <c r="H829" s="252" t="s">
        <v>239</v>
      </c>
      <c r="I829" s="252" t="s">
        <v>239</v>
      </c>
      <c r="J829" s="252" t="s">
        <v>239</v>
      </c>
      <c r="K829" s="252" t="s">
        <v>239</v>
      </c>
      <c r="L829" s="252" t="s">
        <v>239</v>
      </c>
    </row>
    <row r="830" spans="1:12" x14ac:dyDescent="0.3">
      <c r="A830" s="252">
        <v>215082</v>
      </c>
      <c r="B830" s="252" t="s">
        <v>3404</v>
      </c>
      <c r="C830" s="252" t="s">
        <v>240</v>
      </c>
      <c r="D830" s="252" t="s">
        <v>239</v>
      </c>
      <c r="E830" s="252" t="s">
        <v>239</v>
      </c>
      <c r="F830" s="252" t="s">
        <v>240</v>
      </c>
      <c r="G830" s="252" t="s">
        <v>240</v>
      </c>
      <c r="H830" s="252" t="s">
        <v>239</v>
      </c>
      <c r="I830" s="252" t="s">
        <v>239</v>
      </c>
      <c r="J830" s="252" t="s">
        <v>239</v>
      </c>
      <c r="K830" s="252" t="s">
        <v>239</v>
      </c>
      <c r="L830" s="252" t="s">
        <v>239</v>
      </c>
    </row>
    <row r="831" spans="1:12" x14ac:dyDescent="0.3">
      <c r="A831" s="252">
        <v>215084</v>
      </c>
      <c r="B831" s="252" t="s">
        <v>3404</v>
      </c>
      <c r="C831" s="252" t="s">
        <v>240</v>
      </c>
      <c r="D831" s="252" t="s">
        <v>238</v>
      </c>
      <c r="E831" s="252" t="s">
        <v>238</v>
      </c>
      <c r="F831" s="252" t="s">
        <v>238</v>
      </c>
      <c r="G831" s="252" t="s">
        <v>240</v>
      </c>
      <c r="H831" s="252" t="s">
        <v>239</v>
      </c>
      <c r="I831" s="252" t="s">
        <v>239</v>
      </c>
      <c r="J831" s="252" t="s">
        <v>239</v>
      </c>
      <c r="K831" s="252" t="s">
        <v>239</v>
      </c>
      <c r="L831" s="252" t="s">
        <v>239</v>
      </c>
    </row>
    <row r="832" spans="1:12" x14ac:dyDescent="0.3">
      <c r="A832" s="252">
        <v>215085</v>
      </c>
      <c r="B832" s="252" t="s">
        <v>3404</v>
      </c>
      <c r="C832" s="252" t="s">
        <v>239</v>
      </c>
      <c r="D832" s="252" t="s">
        <v>240</v>
      </c>
      <c r="E832" s="252" t="s">
        <v>240</v>
      </c>
      <c r="F832" s="252" t="s">
        <v>240</v>
      </c>
      <c r="G832" s="252" t="s">
        <v>239</v>
      </c>
      <c r="H832" s="252" t="s">
        <v>239</v>
      </c>
      <c r="I832" s="252" t="s">
        <v>239</v>
      </c>
      <c r="J832" s="252" t="s">
        <v>239</v>
      </c>
      <c r="K832" s="252" t="s">
        <v>239</v>
      </c>
      <c r="L832" s="252" t="s">
        <v>239</v>
      </c>
    </row>
    <row r="833" spans="1:12" x14ac:dyDescent="0.3">
      <c r="A833" s="252">
        <v>215086</v>
      </c>
      <c r="B833" s="252" t="s">
        <v>3404</v>
      </c>
      <c r="C833" s="252" t="s">
        <v>238</v>
      </c>
      <c r="D833" s="252" t="s">
        <v>238</v>
      </c>
      <c r="E833" s="252" t="s">
        <v>238</v>
      </c>
      <c r="F833" s="252" t="s">
        <v>238</v>
      </c>
      <c r="G833" s="252" t="s">
        <v>240</v>
      </c>
      <c r="H833" s="252" t="s">
        <v>239</v>
      </c>
      <c r="I833" s="252" t="s">
        <v>238</v>
      </c>
      <c r="J833" s="252" t="s">
        <v>238</v>
      </c>
      <c r="K833" s="252" t="s">
        <v>238</v>
      </c>
      <c r="L833" s="252" t="s">
        <v>240</v>
      </c>
    </row>
    <row r="834" spans="1:12" x14ac:dyDescent="0.3">
      <c r="A834" s="252">
        <v>215087</v>
      </c>
      <c r="B834" s="252" t="s">
        <v>3404</v>
      </c>
      <c r="C834" s="252" t="s">
        <v>240</v>
      </c>
      <c r="D834" s="252" t="s">
        <v>240</v>
      </c>
      <c r="E834" s="252" t="s">
        <v>240</v>
      </c>
      <c r="F834" s="252" t="s">
        <v>240</v>
      </c>
      <c r="G834" s="252" t="s">
        <v>239</v>
      </c>
      <c r="H834" s="252" t="s">
        <v>239</v>
      </c>
      <c r="I834" s="252" t="s">
        <v>239</v>
      </c>
      <c r="J834" s="252" t="s">
        <v>239</v>
      </c>
      <c r="K834" s="252" t="s">
        <v>239</v>
      </c>
      <c r="L834" s="252" t="s">
        <v>239</v>
      </c>
    </row>
    <row r="835" spans="1:12" x14ac:dyDescent="0.3">
      <c r="A835" s="252">
        <v>215089</v>
      </c>
      <c r="B835" s="252" t="s">
        <v>3404</v>
      </c>
      <c r="C835" s="252" t="s">
        <v>240</v>
      </c>
      <c r="D835" s="252" t="s">
        <v>240</v>
      </c>
      <c r="E835" s="252" t="s">
        <v>240</v>
      </c>
      <c r="F835" s="252" t="s">
        <v>240</v>
      </c>
      <c r="G835" s="252" t="s">
        <v>239</v>
      </c>
      <c r="H835" s="252" t="s">
        <v>239</v>
      </c>
      <c r="I835" s="252" t="s">
        <v>239</v>
      </c>
      <c r="J835" s="252" t="s">
        <v>239</v>
      </c>
      <c r="K835" s="252" t="s">
        <v>239</v>
      </c>
      <c r="L835" s="252" t="s">
        <v>239</v>
      </c>
    </row>
    <row r="836" spans="1:12" x14ac:dyDescent="0.3">
      <c r="A836" s="252">
        <v>215090</v>
      </c>
      <c r="B836" s="252" t="s">
        <v>3404</v>
      </c>
      <c r="C836" s="252" t="s">
        <v>239</v>
      </c>
      <c r="D836" s="252" t="s">
        <v>240</v>
      </c>
      <c r="E836" s="252" t="s">
        <v>240</v>
      </c>
      <c r="F836" s="252" t="s">
        <v>240</v>
      </c>
      <c r="G836" s="252" t="s">
        <v>239</v>
      </c>
      <c r="H836" s="252" t="s">
        <v>239</v>
      </c>
      <c r="I836" s="252" t="s">
        <v>239</v>
      </c>
      <c r="J836" s="252" t="s">
        <v>239</v>
      </c>
      <c r="K836" s="252" t="s">
        <v>239</v>
      </c>
      <c r="L836" s="252" t="s">
        <v>239</v>
      </c>
    </row>
    <row r="837" spans="1:12" x14ac:dyDescent="0.3">
      <c r="A837" s="252">
        <v>215092</v>
      </c>
      <c r="B837" s="252" t="s">
        <v>3404</v>
      </c>
      <c r="C837" s="252" t="s">
        <v>238</v>
      </c>
      <c r="D837" s="252" t="s">
        <v>238</v>
      </c>
      <c r="E837" s="252" t="s">
        <v>238</v>
      </c>
      <c r="F837" s="252" t="s">
        <v>238</v>
      </c>
      <c r="G837" s="252" t="s">
        <v>239</v>
      </c>
      <c r="H837" s="252" t="s">
        <v>239</v>
      </c>
      <c r="I837" s="252" t="s">
        <v>240</v>
      </c>
      <c r="J837" s="252" t="s">
        <v>240</v>
      </c>
      <c r="K837" s="252" t="s">
        <v>240</v>
      </c>
      <c r="L837" s="252" t="s">
        <v>240</v>
      </c>
    </row>
    <row r="838" spans="1:12" x14ac:dyDescent="0.3">
      <c r="A838" s="252">
        <v>215093</v>
      </c>
      <c r="B838" s="252" t="s">
        <v>3404</v>
      </c>
      <c r="C838" s="252" t="s">
        <v>238</v>
      </c>
      <c r="D838" s="252" t="s">
        <v>238</v>
      </c>
      <c r="E838" s="252" t="s">
        <v>238</v>
      </c>
      <c r="F838" s="252" t="s">
        <v>238</v>
      </c>
      <c r="G838" s="252" t="s">
        <v>238</v>
      </c>
      <c r="H838" s="252" t="s">
        <v>239</v>
      </c>
      <c r="I838" s="252" t="s">
        <v>240</v>
      </c>
      <c r="J838" s="252" t="s">
        <v>240</v>
      </c>
      <c r="K838" s="252" t="s">
        <v>240</v>
      </c>
      <c r="L838" s="252" t="s">
        <v>240</v>
      </c>
    </row>
    <row r="839" spans="1:12" x14ac:dyDescent="0.3">
      <c r="A839" s="252">
        <v>215094</v>
      </c>
      <c r="B839" s="252" t="s">
        <v>3404</v>
      </c>
      <c r="C839" s="252" t="s">
        <v>240</v>
      </c>
      <c r="D839" s="252" t="s">
        <v>238</v>
      </c>
      <c r="E839" s="252" t="s">
        <v>238</v>
      </c>
      <c r="F839" s="252" t="s">
        <v>240</v>
      </c>
      <c r="G839" s="252" t="s">
        <v>240</v>
      </c>
      <c r="H839" s="252" t="s">
        <v>239</v>
      </c>
      <c r="I839" s="252" t="s">
        <v>239</v>
      </c>
      <c r="J839" s="252" t="s">
        <v>240</v>
      </c>
      <c r="K839" s="252" t="s">
        <v>240</v>
      </c>
      <c r="L839" s="252" t="s">
        <v>239</v>
      </c>
    </row>
    <row r="840" spans="1:12" x14ac:dyDescent="0.3">
      <c r="A840" s="252">
        <v>215095</v>
      </c>
      <c r="B840" s="252" t="s">
        <v>3404</v>
      </c>
      <c r="C840" s="252" t="s">
        <v>238</v>
      </c>
      <c r="D840" s="252" t="s">
        <v>240</v>
      </c>
      <c r="E840" s="252" t="s">
        <v>240</v>
      </c>
      <c r="F840" s="252" t="s">
        <v>238</v>
      </c>
      <c r="G840" s="252" t="s">
        <v>239</v>
      </c>
      <c r="H840" s="252" t="s">
        <v>239</v>
      </c>
      <c r="I840" s="252" t="s">
        <v>239</v>
      </c>
      <c r="J840" s="252" t="s">
        <v>239</v>
      </c>
      <c r="K840" s="252" t="s">
        <v>239</v>
      </c>
      <c r="L840" s="252" t="s">
        <v>240</v>
      </c>
    </row>
    <row r="841" spans="1:12" x14ac:dyDescent="0.3">
      <c r="A841" s="252">
        <v>215097</v>
      </c>
      <c r="B841" s="252" t="s">
        <v>3404</v>
      </c>
      <c r="C841" s="252" t="s">
        <v>239</v>
      </c>
      <c r="D841" s="252" t="s">
        <v>238</v>
      </c>
      <c r="E841" s="252" t="s">
        <v>238</v>
      </c>
      <c r="F841" s="252" t="s">
        <v>240</v>
      </c>
      <c r="G841" s="252" t="s">
        <v>239</v>
      </c>
      <c r="H841" s="252" t="s">
        <v>239</v>
      </c>
      <c r="I841" s="252" t="s">
        <v>239</v>
      </c>
      <c r="J841" s="252" t="s">
        <v>239</v>
      </c>
      <c r="K841" s="252" t="s">
        <v>240</v>
      </c>
      <c r="L841" s="252" t="s">
        <v>239</v>
      </c>
    </row>
    <row r="842" spans="1:12" x14ac:dyDescent="0.3">
      <c r="A842" s="252">
        <v>215098</v>
      </c>
      <c r="B842" s="252" t="s">
        <v>3404</v>
      </c>
      <c r="C842" s="252" t="s">
        <v>239</v>
      </c>
      <c r="D842" s="252" t="s">
        <v>238</v>
      </c>
      <c r="E842" s="252" t="s">
        <v>238</v>
      </c>
      <c r="F842" s="252" t="s">
        <v>240</v>
      </c>
      <c r="G842" s="252" t="s">
        <v>239</v>
      </c>
      <c r="H842" s="252" t="s">
        <v>240</v>
      </c>
      <c r="I842" s="252" t="s">
        <v>240</v>
      </c>
      <c r="J842" s="252" t="s">
        <v>239</v>
      </c>
      <c r="K842" s="252" t="s">
        <v>239</v>
      </c>
      <c r="L842" s="252" t="s">
        <v>240</v>
      </c>
    </row>
    <row r="843" spans="1:12" x14ac:dyDescent="0.3">
      <c r="A843" s="252">
        <v>215099</v>
      </c>
      <c r="B843" s="252" t="s">
        <v>3404</v>
      </c>
      <c r="C843" s="252" t="s">
        <v>240</v>
      </c>
      <c r="D843" s="252" t="s">
        <v>240</v>
      </c>
      <c r="E843" s="252" t="s">
        <v>238</v>
      </c>
      <c r="F843" s="252" t="s">
        <v>238</v>
      </c>
      <c r="G843" s="252" t="s">
        <v>240</v>
      </c>
      <c r="H843" s="252" t="s">
        <v>239</v>
      </c>
      <c r="I843" s="252" t="s">
        <v>240</v>
      </c>
      <c r="J843" s="252" t="s">
        <v>240</v>
      </c>
      <c r="K843" s="252" t="s">
        <v>240</v>
      </c>
      <c r="L843" s="252" t="s">
        <v>239</v>
      </c>
    </row>
    <row r="844" spans="1:12" x14ac:dyDescent="0.3">
      <c r="A844" s="252">
        <v>215100</v>
      </c>
      <c r="B844" s="252" t="s">
        <v>3404</v>
      </c>
      <c r="C844" s="252" t="s">
        <v>240</v>
      </c>
      <c r="D844" s="252" t="s">
        <v>239</v>
      </c>
      <c r="E844" s="252" t="s">
        <v>240</v>
      </c>
      <c r="F844" s="252" t="s">
        <v>239</v>
      </c>
      <c r="G844" s="252" t="s">
        <v>240</v>
      </c>
      <c r="H844" s="252" t="s">
        <v>239</v>
      </c>
      <c r="I844" s="252" t="s">
        <v>239</v>
      </c>
      <c r="J844" s="252" t="s">
        <v>239</v>
      </c>
      <c r="K844" s="252" t="s">
        <v>239</v>
      </c>
      <c r="L844" s="252" t="s">
        <v>239</v>
      </c>
    </row>
    <row r="845" spans="1:12" x14ac:dyDescent="0.3">
      <c r="A845" s="252">
        <v>215107</v>
      </c>
      <c r="B845" s="252" t="s">
        <v>3404</v>
      </c>
      <c r="C845" s="252" t="s">
        <v>240</v>
      </c>
      <c r="D845" s="252" t="s">
        <v>240</v>
      </c>
      <c r="E845" s="252" t="s">
        <v>240</v>
      </c>
      <c r="F845" s="252" t="s">
        <v>239</v>
      </c>
      <c r="G845" s="252" t="s">
        <v>239</v>
      </c>
      <c r="H845" s="252" t="s">
        <v>239</v>
      </c>
      <c r="I845" s="252" t="s">
        <v>239</v>
      </c>
      <c r="J845" s="252" t="s">
        <v>239</v>
      </c>
      <c r="K845" s="252" t="s">
        <v>239</v>
      </c>
      <c r="L845" s="252" t="s">
        <v>239</v>
      </c>
    </row>
    <row r="846" spans="1:12" x14ac:dyDescent="0.3">
      <c r="A846" s="252">
        <v>215108</v>
      </c>
      <c r="B846" s="252" t="s">
        <v>3404</v>
      </c>
      <c r="C846" s="252" t="s">
        <v>238</v>
      </c>
      <c r="D846" s="252" t="s">
        <v>240</v>
      </c>
      <c r="E846" s="252" t="s">
        <v>240</v>
      </c>
      <c r="F846" s="252" t="s">
        <v>238</v>
      </c>
      <c r="G846" s="252" t="s">
        <v>238</v>
      </c>
      <c r="H846" s="252" t="s">
        <v>239</v>
      </c>
      <c r="I846" s="252" t="s">
        <v>239</v>
      </c>
      <c r="J846" s="252" t="s">
        <v>240</v>
      </c>
      <c r="K846" s="252" t="s">
        <v>240</v>
      </c>
      <c r="L846" s="252" t="s">
        <v>239</v>
      </c>
    </row>
    <row r="847" spans="1:12" x14ac:dyDescent="0.3">
      <c r="A847" s="252">
        <v>215109</v>
      </c>
      <c r="B847" s="252" t="s">
        <v>3404</v>
      </c>
      <c r="C847" s="252" t="s">
        <v>240</v>
      </c>
      <c r="D847" s="252" t="s">
        <v>239</v>
      </c>
      <c r="E847" s="252" t="s">
        <v>240</v>
      </c>
      <c r="F847" s="252" t="s">
        <v>240</v>
      </c>
      <c r="G847" s="252" t="s">
        <v>239</v>
      </c>
      <c r="H847" s="252" t="s">
        <v>239</v>
      </c>
      <c r="I847" s="252" t="s">
        <v>239</v>
      </c>
      <c r="J847" s="252" t="s">
        <v>239</v>
      </c>
      <c r="K847" s="252" t="s">
        <v>239</v>
      </c>
      <c r="L847" s="252" t="s">
        <v>239</v>
      </c>
    </row>
    <row r="848" spans="1:12" x14ac:dyDescent="0.3">
      <c r="A848" s="252">
        <v>215112</v>
      </c>
      <c r="B848" s="252" t="s">
        <v>3404</v>
      </c>
      <c r="C848" s="252" t="s">
        <v>240</v>
      </c>
      <c r="D848" s="252" t="s">
        <v>240</v>
      </c>
      <c r="E848" s="252" t="s">
        <v>240</v>
      </c>
      <c r="F848" s="252" t="s">
        <v>239</v>
      </c>
      <c r="G848" s="252" t="s">
        <v>239</v>
      </c>
      <c r="H848" s="252" t="s">
        <v>239</v>
      </c>
      <c r="I848" s="252" t="s">
        <v>239</v>
      </c>
      <c r="J848" s="252" t="s">
        <v>239</v>
      </c>
      <c r="K848" s="252" t="s">
        <v>239</v>
      </c>
      <c r="L848" s="252" t="s">
        <v>239</v>
      </c>
    </row>
    <row r="849" spans="1:12" x14ac:dyDescent="0.3">
      <c r="A849" s="252">
        <v>215114</v>
      </c>
      <c r="B849" s="252" t="s">
        <v>3404</v>
      </c>
      <c r="C849" s="252" t="s">
        <v>239</v>
      </c>
      <c r="D849" s="252" t="s">
        <v>240</v>
      </c>
      <c r="E849" s="252" t="s">
        <v>240</v>
      </c>
      <c r="F849" s="252" t="s">
        <v>240</v>
      </c>
      <c r="G849" s="252" t="s">
        <v>239</v>
      </c>
      <c r="H849" s="252" t="s">
        <v>239</v>
      </c>
      <c r="I849" s="252" t="s">
        <v>239</v>
      </c>
      <c r="J849" s="252" t="s">
        <v>239</v>
      </c>
      <c r="K849" s="252" t="s">
        <v>239</v>
      </c>
      <c r="L849" s="252" t="s">
        <v>239</v>
      </c>
    </row>
    <row r="850" spans="1:12" x14ac:dyDescent="0.3">
      <c r="A850" s="252">
        <v>215117</v>
      </c>
      <c r="B850" s="252" t="s">
        <v>3404</v>
      </c>
      <c r="C850" s="252" t="s">
        <v>240</v>
      </c>
      <c r="D850" s="252" t="s">
        <v>240</v>
      </c>
      <c r="E850" s="252" t="s">
        <v>240</v>
      </c>
      <c r="F850" s="252" t="s">
        <v>240</v>
      </c>
      <c r="G850" s="252" t="s">
        <v>239</v>
      </c>
      <c r="H850" s="252" t="s">
        <v>239</v>
      </c>
      <c r="I850" s="252" t="s">
        <v>239</v>
      </c>
      <c r="J850" s="252" t="s">
        <v>239</v>
      </c>
      <c r="K850" s="252" t="s">
        <v>239</v>
      </c>
      <c r="L850" s="252" t="s">
        <v>239</v>
      </c>
    </row>
    <row r="851" spans="1:12" x14ac:dyDescent="0.3">
      <c r="A851" s="252">
        <v>215119</v>
      </c>
      <c r="B851" s="252" t="s">
        <v>3404</v>
      </c>
      <c r="C851" s="252" t="s">
        <v>240</v>
      </c>
      <c r="D851" s="252" t="s">
        <v>240</v>
      </c>
      <c r="E851" s="252" t="s">
        <v>240</v>
      </c>
      <c r="F851" s="252" t="s">
        <v>240</v>
      </c>
      <c r="G851" s="252" t="s">
        <v>239</v>
      </c>
      <c r="H851" s="252" t="s">
        <v>239</v>
      </c>
      <c r="I851" s="252" t="s">
        <v>239</v>
      </c>
      <c r="J851" s="252" t="s">
        <v>239</v>
      </c>
      <c r="K851" s="252" t="s">
        <v>239</v>
      </c>
      <c r="L851" s="252" t="s">
        <v>239</v>
      </c>
    </row>
    <row r="852" spans="1:12" x14ac:dyDescent="0.3">
      <c r="A852" s="252">
        <v>215121</v>
      </c>
      <c r="B852" s="252" t="s">
        <v>3404</v>
      </c>
      <c r="C852" s="252" t="s">
        <v>239</v>
      </c>
      <c r="D852" s="252" t="s">
        <v>240</v>
      </c>
      <c r="E852" s="252" t="s">
        <v>240</v>
      </c>
      <c r="F852" s="252" t="s">
        <v>240</v>
      </c>
      <c r="G852" s="252" t="s">
        <v>239</v>
      </c>
      <c r="H852" s="252" t="s">
        <v>239</v>
      </c>
      <c r="I852" s="252" t="s">
        <v>239</v>
      </c>
      <c r="J852" s="252" t="s">
        <v>239</v>
      </c>
      <c r="K852" s="252" t="s">
        <v>239</v>
      </c>
      <c r="L852" s="252" t="s">
        <v>239</v>
      </c>
    </row>
    <row r="853" spans="1:12" x14ac:dyDescent="0.3">
      <c r="A853" s="252">
        <v>215122</v>
      </c>
      <c r="B853" s="252" t="s">
        <v>3404</v>
      </c>
      <c r="C853" s="252" t="s">
        <v>238</v>
      </c>
      <c r="D853" s="252" t="s">
        <v>238</v>
      </c>
      <c r="E853" s="252" t="s">
        <v>238</v>
      </c>
      <c r="F853" s="252" t="s">
        <v>238</v>
      </c>
      <c r="G853" s="252" t="s">
        <v>238</v>
      </c>
      <c r="H853" s="252" t="s">
        <v>239</v>
      </c>
      <c r="I853" s="252" t="s">
        <v>239</v>
      </c>
      <c r="J853" s="252" t="s">
        <v>239</v>
      </c>
      <c r="K853" s="252" t="s">
        <v>239</v>
      </c>
      <c r="L853" s="252" t="s">
        <v>239</v>
      </c>
    </row>
    <row r="854" spans="1:12" x14ac:dyDescent="0.3">
      <c r="A854" s="252">
        <v>215123</v>
      </c>
      <c r="B854" s="252" t="s">
        <v>3404</v>
      </c>
      <c r="C854" s="252" t="s">
        <v>239</v>
      </c>
      <c r="D854" s="252" t="s">
        <v>240</v>
      </c>
      <c r="E854" s="252" t="s">
        <v>240</v>
      </c>
      <c r="F854" s="252" t="s">
        <v>240</v>
      </c>
      <c r="G854" s="252" t="s">
        <v>239</v>
      </c>
      <c r="H854" s="252" t="s">
        <v>239</v>
      </c>
      <c r="I854" s="252" t="s">
        <v>239</v>
      </c>
      <c r="J854" s="252" t="s">
        <v>239</v>
      </c>
      <c r="K854" s="252" t="s">
        <v>239</v>
      </c>
      <c r="L854" s="252" t="s">
        <v>239</v>
      </c>
    </row>
    <row r="855" spans="1:12" x14ac:dyDescent="0.3">
      <c r="A855" s="252">
        <v>215125</v>
      </c>
      <c r="B855" s="252" t="s">
        <v>3404</v>
      </c>
      <c r="C855" s="252" t="s">
        <v>240</v>
      </c>
      <c r="D855" s="252" t="s">
        <v>240</v>
      </c>
      <c r="E855" s="252" t="s">
        <v>240</v>
      </c>
      <c r="F855" s="252" t="s">
        <v>240</v>
      </c>
      <c r="G855" s="252" t="s">
        <v>239</v>
      </c>
      <c r="H855" s="252" t="s">
        <v>239</v>
      </c>
      <c r="I855" s="252" t="s">
        <v>239</v>
      </c>
      <c r="J855" s="252" t="s">
        <v>239</v>
      </c>
      <c r="K855" s="252" t="s">
        <v>239</v>
      </c>
      <c r="L855" s="252" t="s">
        <v>239</v>
      </c>
    </row>
    <row r="856" spans="1:12" x14ac:dyDescent="0.3">
      <c r="A856" s="252">
        <v>215126</v>
      </c>
      <c r="B856" s="252" t="s">
        <v>3404</v>
      </c>
      <c r="C856" s="252" t="s">
        <v>240</v>
      </c>
      <c r="D856" s="252" t="s">
        <v>240</v>
      </c>
      <c r="E856" s="252" t="s">
        <v>240</v>
      </c>
      <c r="F856" s="252" t="s">
        <v>240</v>
      </c>
      <c r="G856" s="252" t="s">
        <v>239</v>
      </c>
      <c r="H856" s="252" t="s">
        <v>239</v>
      </c>
      <c r="I856" s="252" t="s">
        <v>239</v>
      </c>
      <c r="J856" s="252" t="s">
        <v>239</v>
      </c>
      <c r="K856" s="252" t="s">
        <v>239</v>
      </c>
      <c r="L856" s="252" t="s">
        <v>239</v>
      </c>
    </row>
    <row r="857" spans="1:12" x14ac:dyDescent="0.3">
      <c r="A857" s="252">
        <v>215127</v>
      </c>
      <c r="B857" s="252" t="s">
        <v>3404</v>
      </c>
      <c r="C857" s="252" t="s">
        <v>240</v>
      </c>
      <c r="D857" s="252" t="s">
        <v>239</v>
      </c>
      <c r="E857" s="252" t="s">
        <v>239</v>
      </c>
      <c r="F857" s="252" t="s">
        <v>240</v>
      </c>
      <c r="G857" s="252" t="s">
        <v>240</v>
      </c>
      <c r="H857" s="252" t="s">
        <v>239</v>
      </c>
      <c r="I857" s="252" t="s">
        <v>239</v>
      </c>
      <c r="J857" s="252" t="s">
        <v>239</v>
      </c>
      <c r="K857" s="252" t="s">
        <v>239</v>
      </c>
      <c r="L857" s="252" t="s">
        <v>239</v>
      </c>
    </row>
    <row r="858" spans="1:12" x14ac:dyDescent="0.3">
      <c r="A858" s="252">
        <v>215128</v>
      </c>
      <c r="B858" s="252" t="s">
        <v>3404</v>
      </c>
      <c r="C858" s="252" t="s">
        <v>240</v>
      </c>
      <c r="D858" s="252" t="s">
        <v>240</v>
      </c>
      <c r="E858" s="252" t="s">
        <v>240</v>
      </c>
      <c r="F858" s="252" t="s">
        <v>240</v>
      </c>
      <c r="G858" s="252" t="s">
        <v>240</v>
      </c>
      <c r="H858" s="252" t="s">
        <v>239</v>
      </c>
      <c r="I858" s="252" t="s">
        <v>239</v>
      </c>
      <c r="J858" s="252" t="s">
        <v>239</v>
      </c>
      <c r="K858" s="252" t="s">
        <v>239</v>
      </c>
      <c r="L858" s="252" t="s">
        <v>239</v>
      </c>
    </row>
    <row r="859" spans="1:12" x14ac:dyDescent="0.3">
      <c r="A859" s="252">
        <v>215131</v>
      </c>
      <c r="B859" s="252" t="s">
        <v>3404</v>
      </c>
      <c r="C859" s="252" t="s">
        <v>238</v>
      </c>
      <c r="D859" s="252" t="s">
        <v>239</v>
      </c>
      <c r="E859" s="252" t="s">
        <v>238</v>
      </c>
      <c r="F859" s="252" t="s">
        <v>238</v>
      </c>
      <c r="G859" s="252" t="s">
        <v>239</v>
      </c>
      <c r="H859" s="252" t="s">
        <v>240</v>
      </c>
      <c r="I859" s="252" t="s">
        <v>239</v>
      </c>
      <c r="J859" s="252" t="s">
        <v>239</v>
      </c>
      <c r="K859" s="252" t="s">
        <v>239</v>
      </c>
      <c r="L859" s="252" t="s">
        <v>239</v>
      </c>
    </row>
    <row r="860" spans="1:12" x14ac:dyDescent="0.3">
      <c r="A860" s="252">
        <v>215134</v>
      </c>
      <c r="B860" s="252" t="s">
        <v>3404</v>
      </c>
      <c r="C860" s="252" t="s">
        <v>240</v>
      </c>
      <c r="D860" s="252" t="s">
        <v>240</v>
      </c>
      <c r="E860" s="252" t="s">
        <v>240</v>
      </c>
      <c r="F860" s="252" t="s">
        <v>240</v>
      </c>
      <c r="G860" s="252" t="s">
        <v>240</v>
      </c>
      <c r="H860" s="252" t="s">
        <v>239</v>
      </c>
      <c r="I860" s="252" t="s">
        <v>239</v>
      </c>
      <c r="J860" s="252" t="s">
        <v>239</v>
      </c>
      <c r="K860" s="252" t="s">
        <v>239</v>
      </c>
      <c r="L860" s="252" t="s">
        <v>239</v>
      </c>
    </row>
    <row r="861" spans="1:12" x14ac:dyDescent="0.3">
      <c r="A861" s="252">
        <v>215135</v>
      </c>
      <c r="B861" s="252" t="s">
        <v>3404</v>
      </c>
      <c r="C861" s="252" t="s">
        <v>239</v>
      </c>
      <c r="D861" s="252" t="s">
        <v>240</v>
      </c>
      <c r="E861" s="252" t="s">
        <v>240</v>
      </c>
      <c r="F861" s="252" t="s">
        <v>239</v>
      </c>
      <c r="G861" s="252" t="s">
        <v>239</v>
      </c>
      <c r="H861" s="252" t="s">
        <v>239</v>
      </c>
      <c r="I861" s="252" t="s">
        <v>239</v>
      </c>
      <c r="J861" s="252" t="s">
        <v>239</v>
      </c>
      <c r="K861" s="252" t="s">
        <v>239</v>
      </c>
      <c r="L861" s="252" t="s">
        <v>239</v>
      </c>
    </row>
    <row r="862" spans="1:12" x14ac:dyDescent="0.3">
      <c r="A862" s="252">
        <v>215137</v>
      </c>
      <c r="B862" s="252" t="s">
        <v>3404</v>
      </c>
      <c r="C862" s="252" t="s">
        <v>240</v>
      </c>
      <c r="D862" s="252" t="s">
        <v>238</v>
      </c>
      <c r="E862" s="252" t="s">
        <v>238</v>
      </c>
      <c r="F862" s="252" t="s">
        <v>238</v>
      </c>
      <c r="G862" s="252" t="s">
        <v>238</v>
      </c>
      <c r="H862" s="252" t="s">
        <v>239</v>
      </c>
      <c r="I862" s="252" t="s">
        <v>240</v>
      </c>
      <c r="J862" s="252" t="s">
        <v>240</v>
      </c>
      <c r="K862" s="252" t="s">
        <v>240</v>
      </c>
      <c r="L862" s="252" t="s">
        <v>239</v>
      </c>
    </row>
    <row r="863" spans="1:12" x14ac:dyDescent="0.3">
      <c r="A863" s="252">
        <v>215140</v>
      </c>
      <c r="B863" s="252" t="s">
        <v>3404</v>
      </c>
      <c r="C863" s="252" t="s">
        <v>239</v>
      </c>
      <c r="D863" s="252" t="s">
        <v>238</v>
      </c>
      <c r="E863" s="252" t="s">
        <v>240</v>
      </c>
      <c r="F863" s="252" t="s">
        <v>238</v>
      </c>
      <c r="G863" s="252" t="s">
        <v>239</v>
      </c>
      <c r="H863" s="252" t="s">
        <v>239</v>
      </c>
      <c r="I863" s="252" t="s">
        <v>240</v>
      </c>
      <c r="J863" s="252" t="s">
        <v>239</v>
      </c>
      <c r="K863" s="252" t="s">
        <v>238</v>
      </c>
      <c r="L863" s="252" t="s">
        <v>240</v>
      </c>
    </row>
    <row r="864" spans="1:12" x14ac:dyDescent="0.3">
      <c r="A864" s="252">
        <v>215141</v>
      </c>
      <c r="B864" s="252" t="s">
        <v>3404</v>
      </c>
      <c r="C864" s="252" t="s">
        <v>239</v>
      </c>
      <c r="D864" s="252" t="s">
        <v>240</v>
      </c>
      <c r="E864" s="252" t="s">
        <v>239</v>
      </c>
      <c r="F864" s="252" t="s">
        <v>240</v>
      </c>
      <c r="G864" s="252" t="s">
        <v>240</v>
      </c>
      <c r="H864" s="252" t="s">
        <v>239</v>
      </c>
      <c r="I864" s="252" t="s">
        <v>239</v>
      </c>
      <c r="J864" s="252" t="s">
        <v>239</v>
      </c>
      <c r="K864" s="252" t="s">
        <v>239</v>
      </c>
      <c r="L864" s="252" t="s">
        <v>239</v>
      </c>
    </row>
    <row r="865" spans="1:12" x14ac:dyDescent="0.3">
      <c r="A865" s="252">
        <v>215145</v>
      </c>
      <c r="B865" s="252" t="s">
        <v>3404</v>
      </c>
      <c r="C865" s="252" t="s">
        <v>238</v>
      </c>
      <c r="D865" s="252" t="s">
        <v>238</v>
      </c>
      <c r="E865" s="252" t="s">
        <v>238</v>
      </c>
      <c r="F865" s="252" t="s">
        <v>240</v>
      </c>
      <c r="G865" s="252" t="s">
        <v>238</v>
      </c>
      <c r="H865" s="252" t="s">
        <v>239</v>
      </c>
      <c r="I865" s="252" t="s">
        <v>239</v>
      </c>
      <c r="J865" s="252" t="s">
        <v>240</v>
      </c>
      <c r="K865" s="252" t="s">
        <v>239</v>
      </c>
      <c r="L865" s="252" t="s">
        <v>239</v>
      </c>
    </row>
    <row r="866" spans="1:12" x14ac:dyDescent="0.3">
      <c r="A866" s="252">
        <v>215146</v>
      </c>
      <c r="B866" s="252" t="s">
        <v>3404</v>
      </c>
      <c r="C866" s="252" t="s">
        <v>238</v>
      </c>
      <c r="D866" s="252" t="s">
        <v>240</v>
      </c>
      <c r="E866" s="252" t="s">
        <v>238</v>
      </c>
      <c r="F866" s="252" t="s">
        <v>238</v>
      </c>
      <c r="G866" s="252" t="s">
        <v>238</v>
      </c>
      <c r="H866" s="252" t="s">
        <v>239</v>
      </c>
      <c r="I866" s="252" t="s">
        <v>239</v>
      </c>
      <c r="J866" s="252" t="s">
        <v>240</v>
      </c>
      <c r="K866" s="252" t="s">
        <v>240</v>
      </c>
      <c r="L866" s="252" t="s">
        <v>240</v>
      </c>
    </row>
    <row r="867" spans="1:12" x14ac:dyDescent="0.3">
      <c r="A867" s="252">
        <v>215147</v>
      </c>
      <c r="B867" s="252" t="s">
        <v>3404</v>
      </c>
      <c r="C867" s="252" t="s">
        <v>240</v>
      </c>
      <c r="D867" s="252" t="s">
        <v>240</v>
      </c>
      <c r="E867" s="252" t="s">
        <v>238</v>
      </c>
      <c r="F867" s="252" t="s">
        <v>238</v>
      </c>
      <c r="G867" s="252" t="s">
        <v>239</v>
      </c>
      <c r="H867" s="252" t="s">
        <v>239</v>
      </c>
      <c r="I867" s="252" t="s">
        <v>239</v>
      </c>
      <c r="J867" s="252" t="s">
        <v>239</v>
      </c>
      <c r="K867" s="252" t="s">
        <v>239</v>
      </c>
      <c r="L867" s="252" t="s">
        <v>239</v>
      </c>
    </row>
    <row r="868" spans="1:12" x14ac:dyDescent="0.3">
      <c r="A868" s="252">
        <v>215148</v>
      </c>
      <c r="B868" s="252" t="s">
        <v>3404</v>
      </c>
      <c r="C868" s="252" t="s">
        <v>238</v>
      </c>
      <c r="D868" s="252" t="s">
        <v>240</v>
      </c>
      <c r="E868" s="252" t="s">
        <v>240</v>
      </c>
      <c r="F868" s="252" t="s">
        <v>240</v>
      </c>
      <c r="G868" s="252" t="s">
        <v>240</v>
      </c>
      <c r="H868" s="252" t="s">
        <v>239</v>
      </c>
      <c r="I868" s="252" t="s">
        <v>239</v>
      </c>
      <c r="J868" s="252" t="s">
        <v>239</v>
      </c>
      <c r="K868" s="252" t="s">
        <v>239</v>
      </c>
      <c r="L868" s="252" t="s">
        <v>240</v>
      </c>
    </row>
    <row r="869" spans="1:12" x14ac:dyDescent="0.3">
      <c r="A869" s="252">
        <v>215149</v>
      </c>
      <c r="B869" s="252" t="s">
        <v>3404</v>
      </c>
      <c r="C869" s="252" t="s">
        <v>240</v>
      </c>
      <c r="D869" s="252" t="s">
        <v>240</v>
      </c>
      <c r="E869" s="252" t="s">
        <v>240</v>
      </c>
      <c r="F869" s="252" t="s">
        <v>240</v>
      </c>
      <c r="G869" s="252" t="s">
        <v>239</v>
      </c>
      <c r="H869" s="252" t="s">
        <v>239</v>
      </c>
      <c r="I869" s="252" t="s">
        <v>239</v>
      </c>
      <c r="J869" s="252" t="s">
        <v>239</v>
      </c>
      <c r="K869" s="252" t="s">
        <v>239</v>
      </c>
      <c r="L869" s="252" t="s">
        <v>239</v>
      </c>
    </row>
    <row r="870" spans="1:12" x14ac:dyDescent="0.3">
      <c r="A870" s="252">
        <v>215151</v>
      </c>
      <c r="B870" s="252" t="s">
        <v>3404</v>
      </c>
      <c r="C870" s="252" t="s">
        <v>238</v>
      </c>
      <c r="D870" s="252" t="s">
        <v>238</v>
      </c>
      <c r="E870" s="252" t="s">
        <v>238</v>
      </c>
      <c r="F870" s="252" t="s">
        <v>238</v>
      </c>
      <c r="G870" s="252" t="s">
        <v>238</v>
      </c>
      <c r="H870" s="252" t="s">
        <v>240</v>
      </c>
      <c r="I870" s="252" t="s">
        <v>240</v>
      </c>
      <c r="J870" s="252" t="s">
        <v>240</v>
      </c>
      <c r="K870" s="252" t="s">
        <v>240</v>
      </c>
      <c r="L870" s="252" t="s">
        <v>240</v>
      </c>
    </row>
    <row r="871" spans="1:12" x14ac:dyDescent="0.3">
      <c r="A871" s="252">
        <v>215153</v>
      </c>
      <c r="B871" s="252" t="s">
        <v>3404</v>
      </c>
      <c r="C871" s="252" t="s">
        <v>239</v>
      </c>
      <c r="D871" s="252" t="s">
        <v>240</v>
      </c>
      <c r="E871" s="252" t="s">
        <v>240</v>
      </c>
      <c r="F871" s="252" t="s">
        <v>240</v>
      </c>
      <c r="G871" s="252" t="s">
        <v>239</v>
      </c>
      <c r="H871" s="252" t="s">
        <v>239</v>
      </c>
      <c r="I871" s="252" t="s">
        <v>239</v>
      </c>
      <c r="J871" s="252" t="s">
        <v>239</v>
      </c>
      <c r="K871" s="252" t="s">
        <v>239</v>
      </c>
      <c r="L871" s="252" t="s">
        <v>239</v>
      </c>
    </row>
    <row r="872" spans="1:12" x14ac:dyDescent="0.3">
      <c r="A872" s="252">
        <v>215154</v>
      </c>
      <c r="B872" s="252" t="s">
        <v>3404</v>
      </c>
      <c r="C872" s="252" t="s">
        <v>240</v>
      </c>
      <c r="D872" s="252" t="s">
        <v>240</v>
      </c>
      <c r="E872" s="252" t="s">
        <v>240</v>
      </c>
      <c r="F872" s="252" t="s">
        <v>240</v>
      </c>
      <c r="G872" s="252" t="s">
        <v>239</v>
      </c>
      <c r="H872" s="252" t="s">
        <v>239</v>
      </c>
      <c r="I872" s="252" t="s">
        <v>239</v>
      </c>
      <c r="J872" s="252" t="s">
        <v>239</v>
      </c>
      <c r="K872" s="252" t="s">
        <v>239</v>
      </c>
      <c r="L872" s="252" t="s">
        <v>239</v>
      </c>
    </row>
    <row r="873" spans="1:12" x14ac:dyDescent="0.3">
      <c r="A873" s="252">
        <v>215155</v>
      </c>
      <c r="B873" s="252" t="s">
        <v>3404</v>
      </c>
      <c r="C873" s="252" t="s">
        <v>239</v>
      </c>
      <c r="D873" s="252" t="s">
        <v>240</v>
      </c>
      <c r="E873" s="252" t="s">
        <v>240</v>
      </c>
      <c r="F873" s="252" t="s">
        <v>239</v>
      </c>
      <c r="G873" s="252" t="s">
        <v>239</v>
      </c>
      <c r="H873" s="252" t="s">
        <v>239</v>
      </c>
      <c r="I873" s="252" t="s">
        <v>239</v>
      </c>
      <c r="J873" s="252" t="s">
        <v>239</v>
      </c>
      <c r="K873" s="252" t="s">
        <v>239</v>
      </c>
      <c r="L873" s="252" t="s">
        <v>239</v>
      </c>
    </row>
    <row r="874" spans="1:12" x14ac:dyDescent="0.3">
      <c r="A874" s="252">
        <v>215158</v>
      </c>
      <c r="B874" s="252" t="s">
        <v>3404</v>
      </c>
      <c r="C874" s="252" t="s">
        <v>239</v>
      </c>
      <c r="D874" s="252" t="s">
        <v>238</v>
      </c>
      <c r="E874" s="252" t="s">
        <v>238</v>
      </c>
      <c r="F874" s="252" t="s">
        <v>238</v>
      </c>
      <c r="G874" s="252" t="s">
        <v>239</v>
      </c>
      <c r="H874" s="252" t="s">
        <v>240</v>
      </c>
      <c r="I874" s="252" t="s">
        <v>240</v>
      </c>
      <c r="J874" s="252" t="s">
        <v>238</v>
      </c>
      <c r="K874" s="252" t="s">
        <v>240</v>
      </c>
      <c r="L874" s="252" t="s">
        <v>238</v>
      </c>
    </row>
    <row r="875" spans="1:12" x14ac:dyDescent="0.3">
      <c r="A875" s="252">
        <v>215160</v>
      </c>
      <c r="B875" s="252" t="s">
        <v>3404</v>
      </c>
      <c r="C875" s="252" t="s">
        <v>240</v>
      </c>
      <c r="D875" s="252" t="s">
        <v>238</v>
      </c>
      <c r="E875" s="252" t="s">
        <v>240</v>
      </c>
      <c r="F875" s="252" t="s">
        <v>238</v>
      </c>
      <c r="G875" s="252" t="s">
        <v>239</v>
      </c>
      <c r="H875" s="252" t="s">
        <v>239</v>
      </c>
      <c r="I875" s="252" t="s">
        <v>238</v>
      </c>
      <c r="J875" s="252" t="s">
        <v>238</v>
      </c>
      <c r="K875" s="252" t="s">
        <v>238</v>
      </c>
      <c r="L875" s="252" t="s">
        <v>240</v>
      </c>
    </row>
    <row r="876" spans="1:12" x14ac:dyDescent="0.3">
      <c r="A876" s="252">
        <v>215162</v>
      </c>
      <c r="B876" s="252" t="s">
        <v>3404</v>
      </c>
      <c r="C876" s="252" t="s">
        <v>238</v>
      </c>
      <c r="D876" s="252" t="s">
        <v>238</v>
      </c>
      <c r="E876" s="252" t="s">
        <v>238</v>
      </c>
      <c r="F876" s="252" t="s">
        <v>238</v>
      </c>
      <c r="G876" s="252" t="s">
        <v>238</v>
      </c>
      <c r="H876" s="252" t="s">
        <v>240</v>
      </c>
      <c r="I876" s="252" t="s">
        <v>238</v>
      </c>
      <c r="J876" s="252" t="s">
        <v>240</v>
      </c>
      <c r="K876" s="252" t="s">
        <v>240</v>
      </c>
      <c r="L876" s="252" t="s">
        <v>240</v>
      </c>
    </row>
    <row r="877" spans="1:12" x14ac:dyDescent="0.3">
      <c r="A877" s="252">
        <v>215164</v>
      </c>
      <c r="B877" s="252" t="s">
        <v>3404</v>
      </c>
      <c r="C877" s="252" t="s">
        <v>239</v>
      </c>
      <c r="D877" s="252" t="s">
        <v>240</v>
      </c>
      <c r="E877" s="252" t="s">
        <v>238</v>
      </c>
      <c r="F877" s="252" t="s">
        <v>239</v>
      </c>
      <c r="G877" s="252" t="s">
        <v>239</v>
      </c>
      <c r="H877" s="252" t="s">
        <v>239</v>
      </c>
      <c r="I877" s="252" t="s">
        <v>239</v>
      </c>
      <c r="J877" s="252" t="s">
        <v>239</v>
      </c>
      <c r="K877" s="252" t="s">
        <v>240</v>
      </c>
      <c r="L877" s="252" t="s">
        <v>240</v>
      </c>
    </row>
    <row r="878" spans="1:12" x14ac:dyDescent="0.3">
      <c r="A878" s="252">
        <v>215166</v>
      </c>
      <c r="B878" s="252" t="s">
        <v>3404</v>
      </c>
      <c r="C878" s="252" t="s">
        <v>238</v>
      </c>
      <c r="D878" s="252" t="s">
        <v>240</v>
      </c>
      <c r="E878" s="252" t="s">
        <v>240</v>
      </c>
      <c r="F878" s="252" t="s">
        <v>238</v>
      </c>
      <c r="G878" s="252" t="s">
        <v>240</v>
      </c>
      <c r="H878" s="252" t="s">
        <v>239</v>
      </c>
      <c r="I878" s="252" t="s">
        <v>240</v>
      </c>
      <c r="J878" s="252" t="s">
        <v>240</v>
      </c>
      <c r="K878" s="252" t="s">
        <v>238</v>
      </c>
      <c r="L878" s="252" t="s">
        <v>239</v>
      </c>
    </row>
    <row r="879" spans="1:12" x14ac:dyDescent="0.3">
      <c r="A879" s="252">
        <v>215167</v>
      </c>
      <c r="B879" s="252" t="s">
        <v>3404</v>
      </c>
      <c r="C879" s="252" t="s">
        <v>239</v>
      </c>
      <c r="D879" s="252" t="s">
        <v>238</v>
      </c>
      <c r="E879" s="252" t="s">
        <v>238</v>
      </c>
      <c r="F879" s="252" t="s">
        <v>238</v>
      </c>
      <c r="G879" s="252" t="s">
        <v>238</v>
      </c>
      <c r="H879" s="252" t="s">
        <v>239</v>
      </c>
      <c r="I879" s="252" t="s">
        <v>239</v>
      </c>
      <c r="J879" s="252" t="s">
        <v>239</v>
      </c>
      <c r="K879" s="252" t="s">
        <v>239</v>
      </c>
      <c r="L879" s="252" t="s">
        <v>239</v>
      </c>
    </row>
    <row r="880" spans="1:12" x14ac:dyDescent="0.3">
      <c r="A880" s="252">
        <v>215176</v>
      </c>
      <c r="B880" s="252" t="s">
        <v>3404</v>
      </c>
      <c r="C880" s="252" t="s">
        <v>240</v>
      </c>
      <c r="D880" s="252" t="s">
        <v>240</v>
      </c>
      <c r="E880" s="252" t="s">
        <v>240</v>
      </c>
      <c r="F880" s="252" t="s">
        <v>240</v>
      </c>
      <c r="G880" s="252" t="s">
        <v>239</v>
      </c>
      <c r="H880" s="252" t="s">
        <v>239</v>
      </c>
      <c r="I880" s="252" t="s">
        <v>239</v>
      </c>
      <c r="J880" s="252" t="s">
        <v>239</v>
      </c>
      <c r="K880" s="252" t="s">
        <v>239</v>
      </c>
      <c r="L880" s="252" t="s">
        <v>239</v>
      </c>
    </row>
    <row r="881" spans="1:12" x14ac:dyDescent="0.3">
      <c r="A881" s="252">
        <v>215178</v>
      </c>
      <c r="B881" s="252" t="s">
        <v>3404</v>
      </c>
      <c r="C881" s="252" t="s">
        <v>240</v>
      </c>
      <c r="D881" s="252" t="s">
        <v>239</v>
      </c>
      <c r="E881" s="252" t="s">
        <v>240</v>
      </c>
      <c r="F881" s="252" t="s">
        <v>239</v>
      </c>
      <c r="G881" s="252" t="s">
        <v>240</v>
      </c>
      <c r="H881" s="252" t="s">
        <v>239</v>
      </c>
      <c r="I881" s="252" t="s">
        <v>239</v>
      </c>
      <c r="J881" s="252" t="s">
        <v>239</v>
      </c>
      <c r="K881" s="252" t="s">
        <v>239</v>
      </c>
      <c r="L881" s="252" t="s">
        <v>239</v>
      </c>
    </row>
    <row r="882" spans="1:12" x14ac:dyDescent="0.3">
      <c r="A882" s="252">
        <v>215179</v>
      </c>
      <c r="B882" s="252" t="s">
        <v>3404</v>
      </c>
      <c r="C882" s="252" t="s">
        <v>240</v>
      </c>
      <c r="D882" s="252" t="s">
        <v>238</v>
      </c>
      <c r="E882" s="252" t="s">
        <v>238</v>
      </c>
      <c r="F882" s="252" t="s">
        <v>240</v>
      </c>
      <c r="G882" s="252" t="s">
        <v>240</v>
      </c>
      <c r="H882" s="252" t="s">
        <v>240</v>
      </c>
      <c r="I882" s="252" t="s">
        <v>240</v>
      </c>
      <c r="J882" s="252" t="s">
        <v>240</v>
      </c>
      <c r="K882" s="252" t="s">
        <v>240</v>
      </c>
      <c r="L882" s="252" t="s">
        <v>240</v>
      </c>
    </row>
    <row r="883" spans="1:12" x14ac:dyDescent="0.3">
      <c r="A883" s="252">
        <v>215180</v>
      </c>
      <c r="B883" s="252" t="s">
        <v>3404</v>
      </c>
      <c r="C883" s="252" t="s">
        <v>240</v>
      </c>
      <c r="D883" s="252" t="s">
        <v>240</v>
      </c>
      <c r="E883" s="252" t="s">
        <v>240</v>
      </c>
      <c r="F883" s="252" t="s">
        <v>240</v>
      </c>
      <c r="G883" s="252" t="s">
        <v>240</v>
      </c>
      <c r="H883" s="252" t="s">
        <v>239</v>
      </c>
      <c r="I883" s="252" t="s">
        <v>239</v>
      </c>
      <c r="J883" s="252" t="s">
        <v>239</v>
      </c>
      <c r="K883" s="252" t="s">
        <v>239</v>
      </c>
      <c r="L883" s="252" t="s">
        <v>239</v>
      </c>
    </row>
    <row r="884" spans="1:12" x14ac:dyDescent="0.3">
      <c r="A884" s="252">
        <v>215181</v>
      </c>
      <c r="B884" s="252" t="s">
        <v>3404</v>
      </c>
      <c r="C884" s="252" t="s">
        <v>239</v>
      </c>
      <c r="D884" s="252" t="s">
        <v>240</v>
      </c>
      <c r="E884" s="252" t="s">
        <v>240</v>
      </c>
      <c r="F884" s="252" t="s">
        <v>240</v>
      </c>
      <c r="G884" s="252" t="s">
        <v>239</v>
      </c>
      <c r="H884" s="252" t="s">
        <v>239</v>
      </c>
      <c r="I884" s="252" t="s">
        <v>239</v>
      </c>
      <c r="J884" s="252" t="s">
        <v>239</v>
      </c>
      <c r="K884" s="252" t="s">
        <v>239</v>
      </c>
      <c r="L884" s="252" t="s">
        <v>239</v>
      </c>
    </row>
    <row r="885" spans="1:12" x14ac:dyDescent="0.3">
      <c r="A885" s="252">
        <v>215186</v>
      </c>
      <c r="B885" s="252" t="s">
        <v>3404</v>
      </c>
      <c r="C885" s="252" t="s">
        <v>239</v>
      </c>
      <c r="D885" s="252" t="s">
        <v>238</v>
      </c>
      <c r="E885" s="252" t="s">
        <v>238</v>
      </c>
      <c r="F885" s="252" t="s">
        <v>238</v>
      </c>
      <c r="G885" s="252" t="s">
        <v>238</v>
      </c>
      <c r="H885" s="252" t="s">
        <v>240</v>
      </c>
      <c r="I885" s="252" t="s">
        <v>239</v>
      </c>
      <c r="J885" s="252" t="s">
        <v>240</v>
      </c>
      <c r="K885" s="252" t="s">
        <v>239</v>
      </c>
      <c r="L885" s="252" t="s">
        <v>239</v>
      </c>
    </row>
    <row r="886" spans="1:12" x14ac:dyDescent="0.3">
      <c r="A886" s="252">
        <v>215187</v>
      </c>
      <c r="B886" s="252" t="s">
        <v>3404</v>
      </c>
      <c r="C886" s="252" t="s">
        <v>240</v>
      </c>
      <c r="D886" s="252" t="s">
        <v>240</v>
      </c>
      <c r="E886" s="252" t="s">
        <v>240</v>
      </c>
      <c r="F886" s="252" t="s">
        <v>240</v>
      </c>
      <c r="G886" s="252" t="s">
        <v>240</v>
      </c>
      <c r="H886" s="252" t="s">
        <v>239</v>
      </c>
      <c r="I886" s="252" t="s">
        <v>239</v>
      </c>
      <c r="J886" s="252" t="s">
        <v>239</v>
      </c>
      <c r="K886" s="252" t="s">
        <v>239</v>
      </c>
      <c r="L886" s="252" t="s">
        <v>239</v>
      </c>
    </row>
    <row r="887" spans="1:12" x14ac:dyDescent="0.3">
      <c r="A887" s="252">
        <v>215188</v>
      </c>
      <c r="B887" s="252" t="s">
        <v>3404</v>
      </c>
      <c r="C887" s="252" t="s">
        <v>239</v>
      </c>
      <c r="D887" s="252" t="s">
        <v>240</v>
      </c>
      <c r="E887" s="252" t="s">
        <v>240</v>
      </c>
      <c r="F887" s="252" t="s">
        <v>239</v>
      </c>
      <c r="G887" s="252" t="s">
        <v>239</v>
      </c>
      <c r="H887" s="252" t="s">
        <v>239</v>
      </c>
      <c r="I887" s="252" t="s">
        <v>239</v>
      </c>
      <c r="J887" s="252" t="s">
        <v>239</v>
      </c>
      <c r="K887" s="252" t="s">
        <v>239</v>
      </c>
      <c r="L887" s="252" t="s">
        <v>239</v>
      </c>
    </row>
    <row r="888" spans="1:12" x14ac:dyDescent="0.3">
      <c r="A888" s="252">
        <v>215189</v>
      </c>
      <c r="B888" s="252" t="s">
        <v>3404</v>
      </c>
      <c r="C888" s="252" t="s">
        <v>239</v>
      </c>
      <c r="D888" s="252" t="s">
        <v>240</v>
      </c>
      <c r="E888" s="252" t="s">
        <v>239</v>
      </c>
      <c r="F888" s="252" t="s">
        <v>240</v>
      </c>
      <c r="G888" s="252" t="s">
        <v>239</v>
      </c>
      <c r="H888" s="252" t="s">
        <v>239</v>
      </c>
      <c r="I888" s="252" t="s">
        <v>239</v>
      </c>
      <c r="J888" s="252" t="s">
        <v>239</v>
      </c>
      <c r="K888" s="252" t="s">
        <v>239</v>
      </c>
      <c r="L888" s="252" t="s">
        <v>239</v>
      </c>
    </row>
    <row r="889" spans="1:12" x14ac:dyDescent="0.3">
      <c r="A889" s="252">
        <v>215194</v>
      </c>
      <c r="B889" s="252" t="s">
        <v>3404</v>
      </c>
      <c r="C889" s="252" t="s">
        <v>240</v>
      </c>
      <c r="D889" s="252" t="s">
        <v>240</v>
      </c>
      <c r="E889" s="252" t="s">
        <v>240</v>
      </c>
      <c r="F889" s="252" t="s">
        <v>239</v>
      </c>
      <c r="G889" s="252" t="s">
        <v>239</v>
      </c>
      <c r="H889" s="252" t="s">
        <v>239</v>
      </c>
      <c r="I889" s="252" t="s">
        <v>239</v>
      </c>
      <c r="J889" s="252" t="s">
        <v>239</v>
      </c>
      <c r="K889" s="252" t="s">
        <v>239</v>
      </c>
      <c r="L889" s="252" t="s">
        <v>239</v>
      </c>
    </row>
    <row r="890" spans="1:12" x14ac:dyDescent="0.3">
      <c r="A890" s="252">
        <v>215196</v>
      </c>
      <c r="B890" s="252" t="s">
        <v>3404</v>
      </c>
      <c r="C890" s="252" t="s">
        <v>240</v>
      </c>
      <c r="D890" s="252" t="s">
        <v>240</v>
      </c>
      <c r="E890" s="252" t="s">
        <v>240</v>
      </c>
      <c r="F890" s="252" t="s">
        <v>239</v>
      </c>
      <c r="G890" s="252" t="s">
        <v>240</v>
      </c>
      <c r="H890" s="252" t="s">
        <v>240</v>
      </c>
      <c r="I890" s="252" t="s">
        <v>240</v>
      </c>
      <c r="J890" s="252" t="s">
        <v>239</v>
      </c>
      <c r="K890" s="252" t="s">
        <v>240</v>
      </c>
      <c r="L890" s="252" t="s">
        <v>239</v>
      </c>
    </row>
    <row r="891" spans="1:12" x14ac:dyDescent="0.3">
      <c r="A891" s="252">
        <v>215198</v>
      </c>
      <c r="B891" s="252" t="s">
        <v>3404</v>
      </c>
      <c r="C891" s="252" t="s">
        <v>240</v>
      </c>
      <c r="D891" s="252" t="s">
        <v>238</v>
      </c>
      <c r="E891" s="252" t="s">
        <v>240</v>
      </c>
      <c r="F891" s="252" t="s">
        <v>240</v>
      </c>
      <c r="G891" s="252" t="s">
        <v>239</v>
      </c>
      <c r="H891" s="252" t="s">
        <v>239</v>
      </c>
      <c r="I891" s="252" t="s">
        <v>240</v>
      </c>
      <c r="J891" s="252" t="s">
        <v>239</v>
      </c>
      <c r="K891" s="252" t="s">
        <v>240</v>
      </c>
      <c r="L891" s="252" t="s">
        <v>240</v>
      </c>
    </row>
    <row r="892" spans="1:12" x14ac:dyDescent="0.3">
      <c r="A892" s="252">
        <v>215199</v>
      </c>
      <c r="B892" s="252" t="s">
        <v>3404</v>
      </c>
      <c r="C892" s="252" t="s">
        <v>240</v>
      </c>
      <c r="D892" s="252" t="s">
        <v>240</v>
      </c>
      <c r="E892" s="252" t="s">
        <v>240</v>
      </c>
      <c r="F892" s="252" t="s">
        <v>240</v>
      </c>
      <c r="G892" s="252" t="s">
        <v>239</v>
      </c>
      <c r="H892" s="252" t="s">
        <v>239</v>
      </c>
      <c r="I892" s="252" t="s">
        <v>239</v>
      </c>
      <c r="J892" s="252" t="s">
        <v>239</v>
      </c>
      <c r="K892" s="252" t="s">
        <v>239</v>
      </c>
      <c r="L892" s="252" t="s">
        <v>239</v>
      </c>
    </row>
    <row r="893" spans="1:12" x14ac:dyDescent="0.3">
      <c r="A893" s="252">
        <v>215200</v>
      </c>
      <c r="B893" s="252" t="s">
        <v>3404</v>
      </c>
      <c r="C893" s="252" t="s">
        <v>240</v>
      </c>
      <c r="D893" s="252" t="s">
        <v>240</v>
      </c>
      <c r="E893" s="252" t="s">
        <v>240</v>
      </c>
      <c r="F893" s="252" t="s">
        <v>240</v>
      </c>
      <c r="G893" s="252" t="s">
        <v>240</v>
      </c>
      <c r="H893" s="252" t="s">
        <v>239</v>
      </c>
      <c r="I893" s="252" t="s">
        <v>239</v>
      </c>
      <c r="J893" s="252" t="s">
        <v>239</v>
      </c>
      <c r="K893" s="252" t="s">
        <v>239</v>
      </c>
      <c r="L893" s="252" t="s">
        <v>239</v>
      </c>
    </row>
    <row r="894" spans="1:12" x14ac:dyDescent="0.3">
      <c r="A894" s="252">
        <v>215201</v>
      </c>
      <c r="B894" s="252" t="s">
        <v>3404</v>
      </c>
      <c r="C894" s="252" t="s">
        <v>240</v>
      </c>
      <c r="D894" s="252" t="s">
        <v>240</v>
      </c>
      <c r="E894" s="252" t="s">
        <v>240</v>
      </c>
      <c r="F894" s="252" t="s">
        <v>240</v>
      </c>
      <c r="G894" s="252" t="s">
        <v>240</v>
      </c>
      <c r="H894" s="252" t="s">
        <v>239</v>
      </c>
      <c r="I894" s="252" t="s">
        <v>239</v>
      </c>
      <c r="J894" s="252" t="s">
        <v>239</v>
      </c>
      <c r="K894" s="252" t="s">
        <v>239</v>
      </c>
      <c r="L894" s="252" t="s">
        <v>239</v>
      </c>
    </row>
    <row r="895" spans="1:12" x14ac:dyDescent="0.3">
      <c r="A895" s="252">
        <v>215202</v>
      </c>
      <c r="B895" s="252" t="s">
        <v>3404</v>
      </c>
      <c r="C895" s="252" t="s">
        <v>240</v>
      </c>
      <c r="D895" s="252" t="s">
        <v>240</v>
      </c>
      <c r="E895" s="252" t="s">
        <v>240</v>
      </c>
      <c r="F895" s="252" t="s">
        <v>240</v>
      </c>
      <c r="G895" s="252" t="s">
        <v>240</v>
      </c>
      <c r="H895" s="252" t="s">
        <v>239</v>
      </c>
      <c r="I895" s="252" t="s">
        <v>239</v>
      </c>
      <c r="J895" s="252" t="s">
        <v>239</v>
      </c>
      <c r="K895" s="252" t="s">
        <v>239</v>
      </c>
      <c r="L895" s="252" t="s">
        <v>239</v>
      </c>
    </row>
    <row r="896" spans="1:12" x14ac:dyDescent="0.3">
      <c r="A896" s="252">
        <v>215203</v>
      </c>
      <c r="B896" s="252" t="s">
        <v>3404</v>
      </c>
      <c r="C896" s="252" t="s">
        <v>238</v>
      </c>
      <c r="D896" s="252" t="s">
        <v>240</v>
      </c>
      <c r="E896" s="252" t="s">
        <v>238</v>
      </c>
      <c r="F896" s="252" t="s">
        <v>240</v>
      </c>
      <c r="G896" s="252" t="s">
        <v>239</v>
      </c>
      <c r="H896" s="252" t="s">
        <v>239</v>
      </c>
      <c r="I896" s="252" t="s">
        <v>238</v>
      </c>
      <c r="J896" s="252" t="s">
        <v>240</v>
      </c>
      <c r="K896" s="252" t="s">
        <v>240</v>
      </c>
      <c r="L896" s="252" t="s">
        <v>240</v>
      </c>
    </row>
    <row r="897" spans="1:12" x14ac:dyDescent="0.3">
      <c r="A897" s="252">
        <v>215204</v>
      </c>
      <c r="B897" s="252" t="s">
        <v>3404</v>
      </c>
      <c r="C897" s="252" t="s">
        <v>239</v>
      </c>
      <c r="D897" s="252" t="s">
        <v>240</v>
      </c>
      <c r="E897" s="252" t="s">
        <v>240</v>
      </c>
      <c r="F897" s="252" t="s">
        <v>240</v>
      </c>
      <c r="G897" s="252" t="s">
        <v>239</v>
      </c>
      <c r="H897" s="252" t="s">
        <v>239</v>
      </c>
      <c r="I897" s="252" t="s">
        <v>239</v>
      </c>
      <c r="J897" s="252" t="s">
        <v>239</v>
      </c>
      <c r="K897" s="252" t="s">
        <v>239</v>
      </c>
      <c r="L897" s="252" t="s">
        <v>239</v>
      </c>
    </row>
    <row r="898" spans="1:12" x14ac:dyDescent="0.3">
      <c r="A898" s="252">
        <v>215207</v>
      </c>
      <c r="B898" s="252" t="s">
        <v>3404</v>
      </c>
      <c r="C898" s="252" t="s">
        <v>239</v>
      </c>
      <c r="D898" s="252" t="s">
        <v>240</v>
      </c>
      <c r="E898" s="252" t="s">
        <v>240</v>
      </c>
      <c r="F898" s="252" t="s">
        <v>240</v>
      </c>
      <c r="G898" s="252" t="s">
        <v>240</v>
      </c>
      <c r="H898" s="252" t="s">
        <v>239</v>
      </c>
      <c r="I898" s="252" t="s">
        <v>239</v>
      </c>
      <c r="J898" s="252" t="s">
        <v>239</v>
      </c>
      <c r="K898" s="252" t="s">
        <v>239</v>
      </c>
      <c r="L898" s="252" t="s">
        <v>239</v>
      </c>
    </row>
    <row r="899" spans="1:12" x14ac:dyDescent="0.3">
      <c r="A899" s="252">
        <v>215208</v>
      </c>
      <c r="B899" s="252" t="s">
        <v>3404</v>
      </c>
      <c r="C899" s="252" t="s">
        <v>239</v>
      </c>
      <c r="D899" s="252" t="s">
        <v>240</v>
      </c>
      <c r="E899" s="252" t="s">
        <v>240</v>
      </c>
      <c r="F899" s="252" t="s">
        <v>240</v>
      </c>
      <c r="G899" s="252" t="s">
        <v>239</v>
      </c>
      <c r="H899" s="252" t="s">
        <v>239</v>
      </c>
      <c r="I899" s="252" t="s">
        <v>239</v>
      </c>
      <c r="J899" s="252" t="s">
        <v>239</v>
      </c>
      <c r="K899" s="252" t="s">
        <v>239</v>
      </c>
      <c r="L899" s="252" t="s">
        <v>239</v>
      </c>
    </row>
    <row r="900" spans="1:12" x14ac:dyDescent="0.3">
      <c r="A900" s="252">
        <v>215212</v>
      </c>
      <c r="B900" s="252" t="s">
        <v>3404</v>
      </c>
      <c r="C900" s="252" t="s">
        <v>240</v>
      </c>
      <c r="D900" s="252" t="s">
        <v>239</v>
      </c>
      <c r="E900" s="252" t="s">
        <v>240</v>
      </c>
      <c r="F900" s="252" t="s">
        <v>240</v>
      </c>
      <c r="G900" s="252" t="s">
        <v>239</v>
      </c>
      <c r="H900" s="252" t="s">
        <v>239</v>
      </c>
      <c r="I900" s="252" t="s">
        <v>239</v>
      </c>
      <c r="J900" s="252" t="s">
        <v>239</v>
      </c>
      <c r="K900" s="252" t="s">
        <v>239</v>
      </c>
      <c r="L900" s="252" t="s">
        <v>239</v>
      </c>
    </row>
    <row r="901" spans="1:12" x14ac:dyDescent="0.3">
      <c r="A901" s="252">
        <v>215213</v>
      </c>
      <c r="B901" s="252" t="s">
        <v>3404</v>
      </c>
      <c r="C901" s="252" t="s">
        <v>240</v>
      </c>
      <c r="D901" s="252" t="s">
        <v>240</v>
      </c>
      <c r="E901" s="252" t="s">
        <v>240</v>
      </c>
      <c r="F901" s="252" t="s">
        <v>240</v>
      </c>
      <c r="G901" s="252" t="s">
        <v>240</v>
      </c>
      <c r="H901" s="252" t="s">
        <v>239</v>
      </c>
      <c r="I901" s="252" t="s">
        <v>239</v>
      </c>
      <c r="J901" s="252" t="s">
        <v>239</v>
      </c>
      <c r="K901" s="252" t="s">
        <v>239</v>
      </c>
      <c r="L901" s="252" t="s">
        <v>239</v>
      </c>
    </row>
    <row r="902" spans="1:12" x14ac:dyDescent="0.3">
      <c r="A902" s="252">
        <v>215214</v>
      </c>
      <c r="B902" s="252" t="s">
        <v>3404</v>
      </c>
      <c r="C902" s="252" t="s">
        <v>240</v>
      </c>
      <c r="D902" s="252" t="s">
        <v>240</v>
      </c>
      <c r="E902" s="252" t="s">
        <v>240</v>
      </c>
      <c r="F902" s="252" t="s">
        <v>239</v>
      </c>
      <c r="G902" s="252" t="s">
        <v>239</v>
      </c>
      <c r="H902" s="252" t="s">
        <v>239</v>
      </c>
      <c r="I902" s="252" t="s">
        <v>239</v>
      </c>
      <c r="J902" s="252" t="s">
        <v>239</v>
      </c>
      <c r="K902" s="252" t="s">
        <v>239</v>
      </c>
      <c r="L902" s="252" t="s">
        <v>239</v>
      </c>
    </row>
    <row r="903" spans="1:12" x14ac:dyDescent="0.3">
      <c r="A903" s="252">
        <v>215216</v>
      </c>
      <c r="B903" s="252" t="s">
        <v>3404</v>
      </c>
      <c r="C903" s="252" t="s">
        <v>239</v>
      </c>
      <c r="D903" s="252" t="s">
        <v>240</v>
      </c>
      <c r="E903" s="252" t="s">
        <v>240</v>
      </c>
      <c r="F903" s="252" t="s">
        <v>239</v>
      </c>
      <c r="G903" s="252" t="s">
        <v>239</v>
      </c>
      <c r="H903" s="252" t="s">
        <v>239</v>
      </c>
      <c r="I903" s="252" t="s">
        <v>239</v>
      </c>
      <c r="J903" s="252" t="s">
        <v>239</v>
      </c>
      <c r="K903" s="252" t="s">
        <v>239</v>
      </c>
      <c r="L903" s="252" t="s">
        <v>239</v>
      </c>
    </row>
    <row r="904" spans="1:12" x14ac:dyDescent="0.3">
      <c r="A904" s="252">
        <v>215217</v>
      </c>
      <c r="B904" s="252" t="s">
        <v>3404</v>
      </c>
      <c r="C904" s="252" t="s">
        <v>240</v>
      </c>
      <c r="D904" s="252" t="s">
        <v>240</v>
      </c>
      <c r="E904" s="252" t="s">
        <v>239</v>
      </c>
      <c r="F904" s="252" t="s">
        <v>240</v>
      </c>
      <c r="G904" s="252" t="s">
        <v>240</v>
      </c>
      <c r="H904" s="252" t="s">
        <v>239</v>
      </c>
      <c r="I904" s="252" t="s">
        <v>239</v>
      </c>
      <c r="J904" s="252" t="s">
        <v>239</v>
      </c>
      <c r="K904" s="252" t="s">
        <v>239</v>
      </c>
      <c r="L904" s="252" t="s">
        <v>239</v>
      </c>
    </row>
    <row r="905" spans="1:12" x14ac:dyDescent="0.3">
      <c r="A905" s="252">
        <v>215219</v>
      </c>
      <c r="B905" s="252" t="s">
        <v>3404</v>
      </c>
      <c r="C905" s="252" t="s">
        <v>240</v>
      </c>
      <c r="D905" s="252" t="s">
        <v>240</v>
      </c>
      <c r="E905" s="252" t="s">
        <v>240</v>
      </c>
      <c r="F905" s="252" t="s">
        <v>239</v>
      </c>
      <c r="G905" s="252" t="s">
        <v>239</v>
      </c>
      <c r="H905" s="252" t="s">
        <v>239</v>
      </c>
      <c r="I905" s="252" t="s">
        <v>239</v>
      </c>
      <c r="J905" s="252" t="s">
        <v>239</v>
      </c>
      <c r="K905" s="252" t="s">
        <v>239</v>
      </c>
      <c r="L905" s="252" t="s">
        <v>239</v>
      </c>
    </row>
    <row r="906" spans="1:12" x14ac:dyDescent="0.3">
      <c r="A906" s="252">
        <v>215220</v>
      </c>
      <c r="B906" s="252" t="s">
        <v>3404</v>
      </c>
      <c r="C906" s="252" t="s">
        <v>240</v>
      </c>
      <c r="D906" s="252" t="s">
        <v>240</v>
      </c>
      <c r="E906" s="252" t="s">
        <v>238</v>
      </c>
      <c r="F906" s="252" t="s">
        <v>238</v>
      </c>
      <c r="G906" s="252" t="s">
        <v>240</v>
      </c>
      <c r="H906" s="252" t="s">
        <v>239</v>
      </c>
      <c r="I906" s="252" t="s">
        <v>240</v>
      </c>
      <c r="J906" s="252" t="s">
        <v>238</v>
      </c>
      <c r="K906" s="252" t="s">
        <v>238</v>
      </c>
      <c r="L906" s="252" t="s">
        <v>240</v>
      </c>
    </row>
    <row r="907" spans="1:12" x14ac:dyDescent="0.3">
      <c r="A907" s="252">
        <v>215221</v>
      </c>
      <c r="B907" s="252" t="s">
        <v>3404</v>
      </c>
      <c r="C907" s="252" t="s">
        <v>240</v>
      </c>
      <c r="D907" s="252" t="s">
        <v>238</v>
      </c>
      <c r="E907" s="252" t="s">
        <v>240</v>
      </c>
      <c r="F907" s="252" t="s">
        <v>238</v>
      </c>
      <c r="G907" s="252" t="s">
        <v>239</v>
      </c>
      <c r="H907" s="252" t="s">
        <v>240</v>
      </c>
      <c r="I907" s="252" t="s">
        <v>240</v>
      </c>
      <c r="J907" s="252" t="s">
        <v>238</v>
      </c>
      <c r="K907" s="252" t="s">
        <v>238</v>
      </c>
      <c r="L907" s="252" t="s">
        <v>238</v>
      </c>
    </row>
    <row r="908" spans="1:12" x14ac:dyDescent="0.3">
      <c r="A908" s="252">
        <v>215223</v>
      </c>
      <c r="B908" s="252" t="s">
        <v>3404</v>
      </c>
      <c r="C908" s="252" t="s">
        <v>240</v>
      </c>
      <c r="D908" s="252" t="s">
        <v>238</v>
      </c>
      <c r="E908" s="252" t="s">
        <v>238</v>
      </c>
      <c r="F908" s="252" t="s">
        <v>238</v>
      </c>
      <c r="G908" s="252" t="s">
        <v>238</v>
      </c>
      <c r="H908" s="252" t="s">
        <v>239</v>
      </c>
      <c r="I908" s="252" t="s">
        <v>239</v>
      </c>
      <c r="J908" s="252" t="s">
        <v>239</v>
      </c>
      <c r="K908" s="252" t="s">
        <v>239</v>
      </c>
      <c r="L908" s="252" t="s">
        <v>240</v>
      </c>
    </row>
    <row r="909" spans="1:12" x14ac:dyDescent="0.3">
      <c r="A909" s="252">
        <v>215224</v>
      </c>
      <c r="B909" s="252" t="s">
        <v>3404</v>
      </c>
      <c r="C909" s="252" t="s">
        <v>239</v>
      </c>
      <c r="D909" s="252" t="s">
        <v>240</v>
      </c>
      <c r="E909" s="252" t="s">
        <v>240</v>
      </c>
      <c r="F909" s="252" t="s">
        <v>240</v>
      </c>
      <c r="G909" s="252" t="s">
        <v>239</v>
      </c>
      <c r="H909" s="252" t="s">
        <v>239</v>
      </c>
      <c r="I909" s="252" t="s">
        <v>239</v>
      </c>
      <c r="J909" s="252" t="s">
        <v>239</v>
      </c>
      <c r="K909" s="252" t="s">
        <v>239</v>
      </c>
      <c r="L909" s="252" t="s">
        <v>239</v>
      </c>
    </row>
    <row r="910" spans="1:12" x14ac:dyDescent="0.3">
      <c r="A910" s="252">
        <v>215227</v>
      </c>
      <c r="B910" s="252" t="s">
        <v>3404</v>
      </c>
      <c r="C910" s="252" t="s">
        <v>239</v>
      </c>
      <c r="D910" s="252" t="s">
        <v>238</v>
      </c>
      <c r="E910" s="252" t="s">
        <v>240</v>
      </c>
      <c r="F910" s="252" t="s">
        <v>240</v>
      </c>
      <c r="G910" s="252" t="s">
        <v>240</v>
      </c>
      <c r="H910" s="252" t="s">
        <v>239</v>
      </c>
      <c r="I910" s="252" t="s">
        <v>240</v>
      </c>
      <c r="J910" s="252" t="s">
        <v>240</v>
      </c>
      <c r="K910" s="252" t="s">
        <v>240</v>
      </c>
      <c r="L910" s="252" t="s">
        <v>240</v>
      </c>
    </row>
    <row r="911" spans="1:12" x14ac:dyDescent="0.3">
      <c r="A911" s="252">
        <v>215230</v>
      </c>
      <c r="B911" s="252" t="s">
        <v>3404</v>
      </c>
      <c r="C911" s="252" t="s">
        <v>239</v>
      </c>
      <c r="D911" s="252" t="s">
        <v>240</v>
      </c>
      <c r="E911" s="252" t="s">
        <v>240</v>
      </c>
      <c r="F911" s="252" t="s">
        <v>240</v>
      </c>
      <c r="G911" s="252" t="s">
        <v>240</v>
      </c>
      <c r="H911" s="252" t="s">
        <v>240</v>
      </c>
      <c r="I911" s="252" t="s">
        <v>240</v>
      </c>
      <c r="J911" s="252" t="s">
        <v>239</v>
      </c>
      <c r="K911" s="252" t="s">
        <v>240</v>
      </c>
      <c r="L911" s="252" t="s">
        <v>239</v>
      </c>
    </row>
    <row r="912" spans="1:12" x14ac:dyDescent="0.3">
      <c r="A912" s="252">
        <v>215231</v>
      </c>
      <c r="B912" s="252" t="s">
        <v>3404</v>
      </c>
      <c r="C912" s="252" t="s">
        <v>239</v>
      </c>
      <c r="D912" s="252" t="s">
        <v>240</v>
      </c>
      <c r="E912" s="252" t="s">
        <v>240</v>
      </c>
      <c r="F912" s="252" t="s">
        <v>240</v>
      </c>
      <c r="G912" s="252" t="s">
        <v>239</v>
      </c>
      <c r="H912" s="252" t="s">
        <v>239</v>
      </c>
      <c r="I912" s="252" t="s">
        <v>239</v>
      </c>
      <c r="J912" s="252" t="s">
        <v>239</v>
      </c>
      <c r="K912" s="252" t="s">
        <v>239</v>
      </c>
      <c r="L912" s="252" t="s">
        <v>239</v>
      </c>
    </row>
    <row r="913" spans="1:12" x14ac:dyDescent="0.3">
      <c r="A913" s="252">
        <v>215233</v>
      </c>
      <c r="B913" s="252" t="s">
        <v>3404</v>
      </c>
      <c r="C913" s="252" t="s">
        <v>239</v>
      </c>
      <c r="D913" s="252" t="s">
        <v>238</v>
      </c>
      <c r="E913" s="252" t="s">
        <v>238</v>
      </c>
      <c r="F913" s="252" t="s">
        <v>238</v>
      </c>
      <c r="G913" s="252" t="s">
        <v>240</v>
      </c>
      <c r="H913" s="252" t="s">
        <v>239</v>
      </c>
      <c r="I913" s="252" t="s">
        <v>239</v>
      </c>
      <c r="J913" s="252" t="s">
        <v>239</v>
      </c>
      <c r="K913" s="252" t="s">
        <v>239</v>
      </c>
      <c r="L913" s="252" t="s">
        <v>239</v>
      </c>
    </row>
    <row r="914" spans="1:12" x14ac:dyDescent="0.3">
      <c r="A914" s="252">
        <v>215234</v>
      </c>
      <c r="B914" s="252" t="s">
        <v>3404</v>
      </c>
      <c r="C914" s="252" t="s">
        <v>240</v>
      </c>
      <c r="D914" s="252" t="s">
        <v>240</v>
      </c>
      <c r="E914" s="252" t="s">
        <v>240</v>
      </c>
      <c r="F914" s="252" t="s">
        <v>240</v>
      </c>
      <c r="G914" s="252" t="s">
        <v>240</v>
      </c>
      <c r="H914" s="252" t="s">
        <v>240</v>
      </c>
      <c r="I914" s="252" t="s">
        <v>240</v>
      </c>
      <c r="J914" s="252" t="s">
        <v>240</v>
      </c>
      <c r="K914" s="252" t="s">
        <v>240</v>
      </c>
      <c r="L914" s="252" t="s">
        <v>240</v>
      </c>
    </row>
    <row r="915" spans="1:12" x14ac:dyDescent="0.3">
      <c r="A915" s="252">
        <v>215235</v>
      </c>
      <c r="B915" s="252" t="s">
        <v>3404</v>
      </c>
      <c r="C915" s="252" t="s">
        <v>239</v>
      </c>
      <c r="D915" s="252" t="s">
        <v>240</v>
      </c>
      <c r="E915" s="252" t="s">
        <v>240</v>
      </c>
      <c r="F915" s="252" t="s">
        <v>238</v>
      </c>
      <c r="G915" s="252" t="s">
        <v>239</v>
      </c>
      <c r="H915" s="252" t="s">
        <v>239</v>
      </c>
      <c r="I915" s="252" t="s">
        <v>238</v>
      </c>
      <c r="J915" s="252" t="s">
        <v>240</v>
      </c>
      <c r="K915" s="252" t="s">
        <v>240</v>
      </c>
      <c r="L915" s="252" t="s">
        <v>239</v>
      </c>
    </row>
    <row r="916" spans="1:12" x14ac:dyDescent="0.3">
      <c r="A916" s="252">
        <v>215236</v>
      </c>
      <c r="B916" s="252" t="s">
        <v>3404</v>
      </c>
      <c r="C916" s="252" t="s">
        <v>240</v>
      </c>
      <c r="D916" s="252" t="s">
        <v>239</v>
      </c>
      <c r="E916" s="252" t="s">
        <v>240</v>
      </c>
      <c r="F916" s="252" t="s">
        <v>239</v>
      </c>
      <c r="G916" s="252" t="s">
        <v>240</v>
      </c>
      <c r="H916" s="252" t="s">
        <v>239</v>
      </c>
      <c r="I916" s="252" t="s">
        <v>239</v>
      </c>
      <c r="J916" s="252" t="s">
        <v>239</v>
      </c>
      <c r="K916" s="252" t="s">
        <v>239</v>
      </c>
      <c r="L916" s="252" t="s">
        <v>239</v>
      </c>
    </row>
    <row r="917" spans="1:12" x14ac:dyDescent="0.3">
      <c r="A917" s="252">
        <v>215237</v>
      </c>
      <c r="B917" s="252" t="s">
        <v>3404</v>
      </c>
      <c r="C917" s="252" t="s">
        <v>240</v>
      </c>
      <c r="D917" s="252" t="s">
        <v>240</v>
      </c>
      <c r="E917" s="252" t="s">
        <v>240</v>
      </c>
      <c r="F917" s="252" t="s">
        <v>239</v>
      </c>
      <c r="G917" s="252" t="s">
        <v>239</v>
      </c>
      <c r="H917" s="252" t="s">
        <v>239</v>
      </c>
      <c r="I917" s="252" t="s">
        <v>239</v>
      </c>
      <c r="J917" s="252" t="s">
        <v>239</v>
      </c>
      <c r="K917" s="252" t="s">
        <v>239</v>
      </c>
      <c r="L917" s="252" t="s">
        <v>239</v>
      </c>
    </row>
    <row r="918" spans="1:12" x14ac:dyDescent="0.3">
      <c r="A918" s="252">
        <v>215239</v>
      </c>
      <c r="B918" s="252" t="s">
        <v>3404</v>
      </c>
      <c r="C918" s="252" t="s">
        <v>239</v>
      </c>
      <c r="D918" s="252" t="s">
        <v>238</v>
      </c>
      <c r="E918" s="252" t="s">
        <v>238</v>
      </c>
      <c r="F918" s="252" t="s">
        <v>238</v>
      </c>
      <c r="G918" s="252" t="s">
        <v>239</v>
      </c>
      <c r="H918" s="252" t="s">
        <v>239</v>
      </c>
      <c r="I918" s="252" t="s">
        <v>239</v>
      </c>
      <c r="J918" s="252" t="s">
        <v>239</v>
      </c>
      <c r="K918" s="252" t="s">
        <v>239</v>
      </c>
      <c r="L918" s="252" t="s">
        <v>239</v>
      </c>
    </row>
    <row r="919" spans="1:12" x14ac:dyDescent="0.3">
      <c r="A919" s="252">
        <v>215240</v>
      </c>
      <c r="B919" s="252" t="s">
        <v>3404</v>
      </c>
      <c r="C919" s="252" t="s">
        <v>239</v>
      </c>
      <c r="D919" s="252" t="s">
        <v>240</v>
      </c>
      <c r="E919" s="252" t="s">
        <v>240</v>
      </c>
      <c r="F919" s="252" t="s">
        <v>239</v>
      </c>
      <c r="G919" s="252" t="s">
        <v>239</v>
      </c>
      <c r="H919" s="252" t="s">
        <v>239</v>
      </c>
      <c r="I919" s="252" t="s">
        <v>239</v>
      </c>
      <c r="J919" s="252" t="s">
        <v>239</v>
      </c>
      <c r="K919" s="252" t="s">
        <v>239</v>
      </c>
      <c r="L919" s="252" t="s">
        <v>239</v>
      </c>
    </row>
    <row r="920" spans="1:12" x14ac:dyDescent="0.3">
      <c r="A920" s="252">
        <v>215242</v>
      </c>
      <c r="B920" s="252" t="s">
        <v>3404</v>
      </c>
      <c r="C920" s="252" t="s">
        <v>240</v>
      </c>
      <c r="D920" s="252" t="s">
        <v>240</v>
      </c>
      <c r="E920" s="252" t="s">
        <v>240</v>
      </c>
      <c r="F920" s="252" t="s">
        <v>240</v>
      </c>
      <c r="G920" s="252" t="s">
        <v>239</v>
      </c>
      <c r="H920" s="252" t="s">
        <v>239</v>
      </c>
      <c r="I920" s="252" t="s">
        <v>239</v>
      </c>
      <c r="J920" s="252" t="s">
        <v>239</v>
      </c>
      <c r="K920" s="252" t="s">
        <v>239</v>
      </c>
      <c r="L920" s="252" t="s">
        <v>239</v>
      </c>
    </row>
    <row r="921" spans="1:12" x14ac:dyDescent="0.3">
      <c r="A921" s="252">
        <v>215244</v>
      </c>
      <c r="B921" s="252" t="s">
        <v>3404</v>
      </c>
      <c r="C921" s="252" t="s">
        <v>240</v>
      </c>
      <c r="D921" s="252" t="s">
        <v>239</v>
      </c>
      <c r="E921" s="252" t="s">
        <v>240</v>
      </c>
      <c r="F921" s="252" t="s">
        <v>239</v>
      </c>
      <c r="G921" s="252" t="s">
        <v>239</v>
      </c>
      <c r="H921" s="252" t="s">
        <v>239</v>
      </c>
      <c r="I921" s="252" t="s">
        <v>239</v>
      </c>
      <c r="J921" s="252" t="s">
        <v>239</v>
      </c>
      <c r="K921" s="252" t="s">
        <v>239</v>
      </c>
      <c r="L921" s="252" t="s">
        <v>239</v>
      </c>
    </row>
    <row r="922" spans="1:12" x14ac:dyDescent="0.3">
      <c r="A922" s="252">
        <v>215245</v>
      </c>
      <c r="B922" s="252" t="s">
        <v>3404</v>
      </c>
      <c r="C922" s="252" t="s">
        <v>239</v>
      </c>
      <c r="D922" s="252" t="s">
        <v>238</v>
      </c>
      <c r="E922" s="252" t="s">
        <v>238</v>
      </c>
      <c r="F922" s="252" t="s">
        <v>240</v>
      </c>
      <c r="G922" s="252" t="s">
        <v>240</v>
      </c>
      <c r="H922" s="252" t="s">
        <v>239</v>
      </c>
      <c r="I922" s="252" t="s">
        <v>240</v>
      </c>
      <c r="J922" s="252" t="s">
        <v>240</v>
      </c>
      <c r="K922" s="252" t="s">
        <v>240</v>
      </c>
      <c r="L922" s="252" t="s">
        <v>240</v>
      </c>
    </row>
    <row r="923" spans="1:12" x14ac:dyDescent="0.3">
      <c r="A923" s="252">
        <v>215246</v>
      </c>
      <c r="B923" s="252" t="s">
        <v>3404</v>
      </c>
      <c r="C923" s="252" t="s">
        <v>240</v>
      </c>
      <c r="D923" s="252" t="s">
        <v>240</v>
      </c>
      <c r="E923" s="252" t="s">
        <v>239</v>
      </c>
      <c r="F923" s="252" t="s">
        <v>240</v>
      </c>
      <c r="G923" s="252" t="s">
        <v>239</v>
      </c>
      <c r="H923" s="252" t="s">
        <v>239</v>
      </c>
      <c r="I923" s="252" t="s">
        <v>239</v>
      </c>
      <c r="J923" s="252" t="s">
        <v>239</v>
      </c>
      <c r="K923" s="252" t="s">
        <v>239</v>
      </c>
      <c r="L923" s="252" t="s">
        <v>239</v>
      </c>
    </row>
    <row r="924" spans="1:12" x14ac:dyDescent="0.3">
      <c r="A924" s="252">
        <v>215247</v>
      </c>
      <c r="B924" s="252" t="s">
        <v>3404</v>
      </c>
      <c r="C924" s="252" t="s">
        <v>240</v>
      </c>
      <c r="D924" s="252" t="s">
        <v>239</v>
      </c>
      <c r="E924" s="252" t="s">
        <v>240</v>
      </c>
      <c r="F924" s="252" t="s">
        <v>240</v>
      </c>
      <c r="G924" s="252" t="s">
        <v>239</v>
      </c>
      <c r="H924" s="252" t="s">
        <v>239</v>
      </c>
      <c r="I924" s="252" t="s">
        <v>239</v>
      </c>
      <c r="J924" s="252" t="s">
        <v>239</v>
      </c>
      <c r="K924" s="252" t="s">
        <v>239</v>
      </c>
      <c r="L924" s="252" t="s">
        <v>239</v>
      </c>
    </row>
    <row r="925" spans="1:12" x14ac:dyDescent="0.3">
      <c r="A925" s="252">
        <v>215248</v>
      </c>
      <c r="B925" s="252" t="s">
        <v>3404</v>
      </c>
      <c r="C925" s="252" t="s">
        <v>240</v>
      </c>
      <c r="D925" s="252" t="s">
        <v>240</v>
      </c>
      <c r="E925" s="252" t="s">
        <v>238</v>
      </c>
      <c r="F925" s="252" t="s">
        <v>240</v>
      </c>
      <c r="G925" s="252" t="s">
        <v>240</v>
      </c>
      <c r="H925" s="252" t="s">
        <v>240</v>
      </c>
      <c r="I925" s="252" t="s">
        <v>240</v>
      </c>
      <c r="J925" s="252" t="s">
        <v>240</v>
      </c>
      <c r="K925" s="252" t="s">
        <v>240</v>
      </c>
      <c r="L925" s="252" t="s">
        <v>239</v>
      </c>
    </row>
    <row r="926" spans="1:12" x14ac:dyDescent="0.3">
      <c r="A926" s="252">
        <v>215249</v>
      </c>
      <c r="B926" s="252" t="s">
        <v>3404</v>
      </c>
      <c r="C926" s="252" t="s">
        <v>240</v>
      </c>
      <c r="D926" s="252" t="s">
        <v>240</v>
      </c>
      <c r="E926" s="252" t="s">
        <v>240</v>
      </c>
      <c r="F926" s="252" t="s">
        <v>240</v>
      </c>
      <c r="G926" s="252" t="s">
        <v>239</v>
      </c>
      <c r="H926" s="252" t="s">
        <v>239</v>
      </c>
      <c r="I926" s="252" t="s">
        <v>239</v>
      </c>
      <c r="J926" s="252" t="s">
        <v>239</v>
      </c>
      <c r="K926" s="252" t="s">
        <v>239</v>
      </c>
      <c r="L926" s="252" t="s">
        <v>239</v>
      </c>
    </row>
    <row r="927" spans="1:12" x14ac:dyDescent="0.3">
      <c r="A927" s="252">
        <v>215250</v>
      </c>
      <c r="B927" s="252" t="s">
        <v>3404</v>
      </c>
      <c r="C927" s="252" t="s">
        <v>240</v>
      </c>
      <c r="D927" s="252" t="s">
        <v>238</v>
      </c>
      <c r="E927" s="252" t="s">
        <v>238</v>
      </c>
      <c r="F927" s="252" t="s">
        <v>238</v>
      </c>
      <c r="G927" s="252" t="s">
        <v>238</v>
      </c>
      <c r="H927" s="252" t="s">
        <v>240</v>
      </c>
      <c r="I927" s="252" t="s">
        <v>238</v>
      </c>
      <c r="J927" s="252" t="s">
        <v>238</v>
      </c>
      <c r="K927" s="252" t="s">
        <v>238</v>
      </c>
      <c r="L927" s="252" t="s">
        <v>240</v>
      </c>
    </row>
    <row r="928" spans="1:12" x14ac:dyDescent="0.3">
      <c r="A928" s="252">
        <v>215252</v>
      </c>
      <c r="B928" s="252" t="s">
        <v>3404</v>
      </c>
      <c r="C928" s="252" t="s">
        <v>240</v>
      </c>
      <c r="D928" s="252" t="s">
        <v>239</v>
      </c>
      <c r="E928" s="252" t="s">
        <v>239</v>
      </c>
      <c r="F928" s="252" t="s">
        <v>240</v>
      </c>
      <c r="G928" s="252" t="s">
        <v>240</v>
      </c>
      <c r="H928" s="252" t="s">
        <v>239</v>
      </c>
      <c r="I928" s="252" t="s">
        <v>239</v>
      </c>
      <c r="J928" s="252" t="s">
        <v>239</v>
      </c>
      <c r="K928" s="252" t="s">
        <v>239</v>
      </c>
      <c r="L928" s="252" t="s">
        <v>239</v>
      </c>
    </row>
    <row r="929" spans="1:12" x14ac:dyDescent="0.3">
      <c r="A929" s="252">
        <v>215255</v>
      </c>
      <c r="B929" s="252" t="s">
        <v>3404</v>
      </c>
      <c r="C929" s="252" t="s">
        <v>239</v>
      </c>
      <c r="D929" s="252" t="s">
        <v>240</v>
      </c>
      <c r="E929" s="252" t="s">
        <v>240</v>
      </c>
      <c r="F929" s="252" t="s">
        <v>240</v>
      </c>
      <c r="G929" s="252" t="s">
        <v>239</v>
      </c>
      <c r="H929" s="252" t="s">
        <v>239</v>
      </c>
      <c r="I929" s="252" t="s">
        <v>239</v>
      </c>
      <c r="J929" s="252" t="s">
        <v>239</v>
      </c>
      <c r="K929" s="252" t="s">
        <v>239</v>
      </c>
      <c r="L929" s="252" t="s">
        <v>239</v>
      </c>
    </row>
    <row r="930" spans="1:12" x14ac:dyDescent="0.3">
      <c r="A930" s="252">
        <v>215259</v>
      </c>
      <c r="B930" s="252" t="s">
        <v>3404</v>
      </c>
      <c r="C930" s="252" t="s">
        <v>240</v>
      </c>
      <c r="D930" s="252" t="s">
        <v>240</v>
      </c>
      <c r="E930" s="252" t="s">
        <v>240</v>
      </c>
      <c r="F930" s="252" t="s">
        <v>240</v>
      </c>
      <c r="G930" s="252" t="s">
        <v>240</v>
      </c>
      <c r="H930" s="252" t="s">
        <v>239</v>
      </c>
      <c r="I930" s="252" t="s">
        <v>239</v>
      </c>
      <c r="J930" s="252" t="s">
        <v>240</v>
      </c>
      <c r="K930" s="252" t="s">
        <v>240</v>
      </c>
      <c r="L930" s="252" t="s">
        <v>239</v>
      </c>
    </row>
    <row r="931" spans="1:12" x14ac:dyDescent="0.3">
      <c r="A931" s="252">
        <v>215260</v>
      </c>
      <c r="B931" s="252" t="s">
        <v>3404</v>
      </c>
      <c r="C931" s="252" t="s">
        <v>238</v>
      </c>
      <c r="D931" s="252" t="s">
        <v>238</v>
      </c>
      <c r="E931" s="252" t="s">
        <v>238</v>
      </c>
      <c r="F931" s="252" t="s">
        <v>238</v>
      </c>
      <c r="G931" s="252" t="s">
        <v>240</v>
      </c>
      <c r="H931" s="252" t="s">
        <v>240</v>
      </c>
      <c r="I931" s="252" t="s">
        <v>240</v>
      </c>
      <c r="J931" s="252" t="s">
        <v>239</v>
      </c>
      <c r="K931" s="252" t="s">
        <v>240</v>
      </c>
      <c r="L931" s="252" t="s">
        <v>240</v>
      </c>
    </row>
    <row r="932" spans="1:12" x14ac:dyDescent="0.3">
      <c r="A932" s="252">
        <v>215262</v>
      </c>
      <c r="B932" s="252" t="s">
        <v>3404</v>
      </c>
      <c r="C932" s="252" t="s">
        <v>240</v>
      </c>
      <c r="D932" s="252" t="s">
        <v>240</v>
      </c>
      <c r="E932" s="252" t="s">
        <v>240</v>
      </c>
      <c r="F932" s="252" t="s">
        <v>240</v>
      </c>
      <c r="G932" s="252" t="s">
        <v>240</v>
      </c>
      <c r="H932" s="252" t="s">
        <v>239</v>
      </c>
      <c r="I932" s="252" t="s">
        <v>239</v>
      </c>
      <c r="J932" s="252" t="s">
        <v>239</v>
      </c>
      <c r="K932" s="252" t="s">
        <v>239</v>
      </c>
      <c r="L932" s="252" t="s">
        <v>239</v>
      </c>
    </row>
    <row r="933" spans="1:12" x14ac:dyDescent="0.3">
      <c r="A933" s="252">
        <v>215265</v>
      </c>
      <c r="B933" s="252" t="s">
        <v>3404</v>
      </c>
      <c r="C933" s="252" t="s">
        <v>240</v>
      </c>
      <c r="D933" s="252" t="s">
        <v>240</v>
      </c>
      <c r="E933" s="252" t="s">
        <v>240</v>
      </c>
      <c r="F933" s="252" t="s">
        <v>240</v>
      </c>
      <c r="G933" s="252" t="s">
        <v>239</v>
      </c>
      <c r="H933" s="252" t="s">
        <v>239</v>
      </c>
      <c r="I933" s="252" t="s">
        <v>239</v>
      </c>
      <c r="J933" s="252" t="s">
        <v>239</v>
      </c>
      <c r="K933" s="252" t="s">
        <v>239</v>
      </c>
      <c r="L933" s="252" t="s">
        <v>239</v>
      </c>
    </row>
    <row r="934" spans="1:12" x14ac:dyDescent="0.3">
      <c r="A934" s="252">
        <v>215266</v>
      </c>
      <c r="B934" s="252" t="s">
        <v>3404</v>
      </c>
      <c r="C934" s="252" t="s">
        <v>239</v>
      </c>
      <c r="D934" s="252" t="s">
        <v>240</v>
      </c>
      <c r="E934" s="252" t="s">
        <v>240</v>
      </c>
      <c r="F934" s="252" t="s">
        <v>240</v>
      </c>
      <c r="G934" s="252" t="s">
        <v>239</v>
      </c>
      <c r="H934" s="252" t="s">
        <v>239</v>
      </c>
      <c r="I934" s="252" t="s">
        <v>239</v>
      </c>
      <c r="J934" s="252" t="s">
        <v>239</v>
      </c>
      <c r="K934" s="252" t="s">
        <v>239</v>
      </c>
      <c r="L934" s="252" t="s">
        <v>239</v>
      </c>
    </row>
    <row r="935" spans="1:12" x14ac:dyDescent="0.3">
      <c r="A935" s="252">
        <v>215268</v>
      </c>
      <c r="B935" s="252" t="s">
        <v>3404</v>
      </c>
      <c r="C935" s="252" t="s">
        <v>240</v>
      </c>
      <c r="D935" s="252" t="s">
        <v>240</v>
      </c>
      <c r="E935" s="252" t="s">
        <v>238</v>
      </c>
      <c r="F935" s="252" t="s">
        <v>238</v>
      </c>
      <c r="G935" s="252" t="s">
        <v>240</v>
      </c>
      <c r="H935" s="252" t="s">
        <v>239</v>
      </c>
      <c r="I935" s="252" t="s">
        <v>239</v>
      </c>
      <c r="J935" s="252" t="s">
        <v>240</v>
      </c>
      <c r="K935" s="252" t="s">
        <v>240</v>
      </c>
      <c r="L935" s="252" t="s">
        <v>240</v>
      </c>
    </row>
    <row r="936" spans="1:12" x14ac:dyDescent="0.3">
      <c r="A936" s="252">
        <v>215269</v>
      </c>
      <c r="B936" s="252" t="s">
        <v>3404</v>
      </c>
      <c r="C936" s="252" t="s">
        <v>240</v>
      </c>
      <c r="D936" s="252" t="s">
        <v>240</v>
      </c>
      <c r="E936" s="252" t="s">
        <v>240</v>
      </c>
      <c r="F936" s="252" t="s">
        <v>239</v>
      </c>
      <c r="G936" s="252" t="s">
        <v>240</v>
      </c>
      <c r="H936" s="252" t="s">
        <v>239</v>
      </c>
      <c r="I936" s="252" t="s">
        <v>239</v>
      </c>
      <c r="J936" s="252" t="s">
        <v>239</v>
      </c>
      <c r="K936" s="252" t="s">
        <v>239</v>
      </c>
      <c r="L936" s="252" t="s">
        <v>239</v>
      </c>
    </row>
    <row r="937" spans="1:12" x14ac:dyDescent="0.3">
      <c r="A937" s="252">
        <v>215273</v>
      </c>
      <c r="B937" s="252" t="s">
        <v>3404</v>
      </c>
      <c r="C937" s="252" t="s">
        <v>238</v>
      </c>
      <c r="D937" s="252" t="s">
        <v>238</v>
      </c>
      <c r="E937" s="252" t="s">
        <v>238</v>
      </c>
      <c r="F937" s="252" t="s">
        <v>240</v>
      </c>
      <c r="G937" s="252" t="s">
        <v>240</v>
      </c>
      <c r="H937" s="252" t="s">
        <v>239</v>
      </c>
      <c r="I937" s="252" t="s">
        <v>239</v>
      </c>
      <c r="J937" s="252" t="s">
        <v>240</v>
      </c>
      <c r="K937" s="252" t="s">
        <v>239</v>
      </c>
      <c r="L937" s="252" t="s">
        <v>239</v>
      </c>
    </row>
    <row r="938" spans="1:12" x14ac:dyDescent="0.3">
      <c r="A938" s="252">
        <v>215275</v>
      </c>
      <c r="B938" s="252" t="s">
        <v>3404</v>
      </c>
      <c r="C938" s="252" t="s">
        <v>239</v>
      </c>
      <c r="D938" s="252" t="s">
        <v>240</v>
      </c>
      <c r="E938" s="252" t="s">
        <v>240</v>
      </c>
      <c r="F938" s="252" t="s">
        <v>239</v>
      </c>
      <c r="G938" s="252" t="s">
        <v>239</v>
      </c>
      <c r="H938" s="252" t="s">
        <v>239</v>
      </c>
      <c r="I938" s="252" t="s">
        <v>239</v>
      </c>
      <c r="J938" s="252" t="s">
        <v>239</v>
      </c>
      <c r="K938" s="252" t="s">
        <v>239</v>
      </c>
      <c r="L938" s="252" t="s">
        <v>239</v>
      </c>
    </row>
    <row r="939" spans="1:12" x14ac:dyDescent="0.3">
      <c r="A939" s="252">
        <v>215276</v>
      </c>
      <c r="B939" s="252" t="s">
        <v>3404</v>
      </c>
      <c r="C939" s="252" t="s">
        <v>240</v>
      </c>
      <c r="D939" s="252" t="s">
        <v>240</v>
      </c>
      <c r="E939" s="252" t="s">
        <v>240</v>
      </c>
      <c r="F939" s="252" t="s">
        <v>239</v>
      </c>
      <c r="G939" s="252" t="s">
        <v>240</v>
      </c>
      <c r="H939" s="252" t="s">
        <v>239</v>
      </c>
      <c r="I939" s="252" t="s">
        <v>239</v>
      </c>
      <c r="J939" s="252" t="s">
        <v>239</v>
      </c>
      <c r="K939" s="252" t="s">
        <v>239</v>
      </c>
      <c r="L939" s="252" t="s">
        <v>239</v>
      </c>
    </row>
    <row r="940" spans="1:12" x14ac:dyDescent="0.3">
      <c r="A940" s="252">
        <v>215278</v>
      </c>
      <c r="B940" s="252" t="s">
        <v>3404</v>
      </c>
      <c r="C940" s="252" t="s">
        <v>240</v>
      </c>
      <c r="D940" s="252" t="s">
        <v>238</v>
      </c>
      <c r="E940" s="252" t="s">
        <v>238</v>
      </c>
      <c r="F940" s="252" t="s">
        <v>238</v>
      </c>
      <c r="G940" s="252" t="s">
        <v>240</v>
      </c>
      <c r="H940" s="252" t="s">
        <v>239</v>
      </c>
      <c r="I940" s="252" t="s">
        <v>239</v>
      </c>
      <c r="J940" s="252" t="s">
        <v>240</v>
      </c>
      <c r="K940" s="252" t="s">
        <v>240</v>
      </c>
      <c r="L940" s="252" t="s">
        <v>240</v>
      </c>
    </row>
    <row r="941" spans="1:12" x14ac:dyDescent="0.3">
      <c r="A941" s="252">
        <v>215280</v>
      </c>
      <c r="B941" s="252" t="s">
        <v>3404</v>
      </c>
      <c r="C941" s="252" t="s">
        <v>240</v>
      </c>
      <c r="D941" s="252" t="s">
        <v>240</v>
      </c>
      <c r="E941" s="252" t="s">
        <v>240</v>
      </c>
      <c r="F941" s="252" t="s">
        <v>240</v>
      </c>
      <c r="G941" s="252" t="s">
        <v>240</v>
      </c>
      <c r="H941" s="252" t="s">
        <v>239</v>
      </c>
      <c r="I941" s="252" t="s">
        <v>239</v>
      </c>
      <c r="J941" s="252" t="s">
        <v>239</v>
      </c>
      <c r="K941" s="252" t="s">
        <v>239</v>
      </c>
      <c r="L941" s="252" t="s">
        <v>239</v>
      </c>
    </row>
    <row r="942" spans="1:12" x14ac:dyDescent="0.3">
      <c r="A942" s="252">
        <v>215287</v>
      </c>
      <c r="B942" s="252" t="s">
        <v>3404</v>
      </c>
      <c r="C942" s="252" t="s">
        <v>240</v>
      </c>
      <c r="D942" s="252" t="s">
        <v>238</v>
      </c>
      <c r="E942" s="252" t="s">
        <v>238</v>
      </c>
      <c r="F942" s="252" t="s">
        <v>238</v>
      </c>
      <c r="G942" s="252" t="s">
        <v>240</v>
      </c>
      <c r="H942" s="252" t="s">
        <v>238</v>
      </c>
      <c r="I942" s="252" t="s">
        <v>238</v>
      </c>
      <c r="J942" s="252" t="s">
        <v>240</v>
      </c>
      <c r="K942" s="252" t="s">
        <v>238</v>
      </c>
      <c r="L942" s="252" t="s">
        <v>238</v>
      </c>
    </row>
    <row r="943" spans="1:12" x14ac:dyDescent="0.3">
      <c r="A943" s="252">
        <v>215289</v>
      </c>
      <c r="B943" s="252" t="s">
        <v>3404</v>
      </c>
      <c r="C943" s="252" t="s">
        <v>239</v>
      </c>
      <c r="D943" s="252" t="s">
        <v>240</v>
      </c>
      <c r="E943" s="252" t="s">
        <v>240</v>
      </c>
      <c r="F943" s="252" t="s">
        <v>240</v>
      </c>
      <c r="G943" s="252" t="s">
        <v>239</v>
      </c>
      <c r="H943" s="252" t="s">
        <v>239</v>
      </c>
      <c r="I943" s="252" t="s">
        <v>239</v>
      </c>
      <c r="J943" s="252" t="s">
        <v>239</v>
      </c>
      <c r="K943" s="252" t="s">
        <v>239</v>
      </c>
      <c r="L943" s="252" t="s">
        <v>239</v>
      </c>
    </row>
    <row r="944" spans="1:12" x14ac:dyDescent="0.3">
      <c r="A944" s="252">
        <v>215292</v>
      </c>
      <c r="B944" s="252" t="s">
        <v>3404</v>
      </c>
      <c r="C944" s="252" t="s">
        <v>238</v>
      </c>
      <c r="D944" s="252" t="s">
        <v>238</v>
      </c>
      <c r="E944" s="252" t="s">
        <v>238</v>
      </c>
      <c r="F944" s="252" t="s">
        <v>238</v>
      </c>
      <c r="G944" s="252" t="s">
        <v>238</v>
      </c>
      <c r="H944" s="252" t="s">
        <v>239</v>
      </c>
      <c r="I944" s="252" t="s">
        <v>239</v>
      </c>
      <c r="J944" s="252" t="s">
        <v>239</v>
      </c>
      <c r="K944" s="252" t="s">
        <v>239</v>
      </c>
      <c r="L944" s="252" t="s">
        <v>239</v>
      </c>
    </row>
    <row r="945" spans="1:12" x14ac:dyDescent="0.3">
      <c r="A945" s="252">
        <v>215293</v>
      </c>
      <c r="B945" s="252" t="s">
        <v>3404</v>
      </c>
      <c r="C945" s="252" t="s">
        <v>240</v>
      </c>
      <c r="D945" s="252" t="s">
        <v>240</v>
      </c>
      <c r="E945" s="252" t="s">
        <v>240</v>
      </c>
      <c r="F945" s="252" t="s">
        <v>240</v>
      </c>
      <c r="G945" s="252" t="s">
        <v>239</v>
      </c>
      <c r="H945" s="252" t="s">
        <v>239</v>
      </c>
      <c r="I945" s="252" t="s">
        <v>240</v>
      </c>
      <c r="J945" s="252" t="s">
        <v>239</v>
      </c>
      <c r="K945" s="252" t="s">
        <v>240</v>
      </c>
      <c r="L945" s="252" t="s">
        <v>239</v>
      </c>
    </row>
    <row r="946" spans="1:12" x14ac:dyDescent="0.3">
      <c r="A946" s="252">
        <v>215299</v>
      </c>
      <c r="B946" s="252" t="s">
        <v>3404</v>
      </c>
      <c r="C946" s="252" t="s">
        <v>239</v>
      </c>
      <c r="D946" s="252" t="s">
        <v>240</v>
      </c>
      <c r="E946" s="252" t="s">
        <v>240</v>
      </c>
      <c r="F946" s="252" t="s">
        <v>239</v>
      </c>
      <c r="G946" s="252" t="s">
        <v>240</v>
      </c>
      <c r="H946" s="252" t="s">
        <v>239</v>
      </c>
      <c r="I946" s="252" t="s">
        <v>239</v>
      </c>
      <c r="J946" s="252" t="s">
        <v>239</v>
      </c>
      <c r="K946" s="252" t="s">
        <v>239</v>
      </c>
      <c r="L946" s="252" t="s">
        <v>239</v>
      </c>
    </row>
    <row r="947" spans="1:12" x14ac:dyDescent="0.3">
      <c r="A947" s="252">
        <v>215300</v>
      </c>
      <c r="B947" s="252" t="s">
        <v>3404</v>
      </c>
      <c r="C947" s="252" t="s">
        <v>240</v>
      </c>
      <c r="D947" s="252" t="s">
        <v>239</v>
      </c>
      <c r="E947" s="252" t="s">
        <v>240</v>
      </c>
      <c r="F947" s="252" t="s">
        <v>239</v>
      </c>
      <c r="G947" s="252" t="s">
        <v>240</v>
      </c>
      <c r="H947" s="252" t="s">
        <v>239</v>
      </c>
      <c r="I947" s="252" t="s">
        <v>239</v>
      </c>
      <c r="J947" s="252" t="s">
        <v>239</v>
      </c>
      <c r="K947" s="252" t="s">
        <v>239</v>
      </c>
      <c r="L947" s="252" t="s">
        <v>239</v>
      </c>
    </row>
    <row r="948" spans="1:12" x14ac:dyDescent="0.3">
      <c r="A948" s="252">
        <v>215306</v>
      </c>
      <c r="B948" s="252" t="s">
        <v>3404</v>
      </c>
      <c r="C948" s="252" t="s">
        <v>240</v>
      </c>
      <c r="D948" s="252" t="s">
        <v>240</v>
      </c>
      <c r="E948" s="252" t="s">
        <v>240</v>
      </c>
      <c r="F948" s="252" t="s">
        <v>239</v>
      </c>
      <c r="G948" s="252" t="s">
        <v>239</v>
      </c>
      <c r="H948" s="252" t="s">
        <v>239</v>
      </c>
      <c r="I948" s="252" t="s">
        <v>239</v>
      </c>
      <c r="J948" s="252" t="s">
        <v>239</v>
      </c>
      <c r="K948" s="252" t="s">
        <v>239</v>
      </c>
      <c r="L948" s="252" t="s">
        <v>239</v>
      </c>
    </row>
    <row r="949" spans="1:12" x14ac:dyDescent="0.3">
      <c r="A949" s="252">
        <v>215307</v>
      </c>
      <c r="B949" s="252" t="s">
        <v>3404</v>
      </c>
      <c r="C949" s="252" t="s">
        <v>239</v>
      </c>
      <c r="D949" s="252" t="s">
        <v>239</v>
      </c>
      <c r="E949" s="252" t="s">
        <v>240</v>
      </c>
      <c r="F949" s="252" t="s">
        <v>240</v>
      </c>
      <c r="G949" s="252" t="s">
        <v>240</v>
      </c>
      <c r="H949" s="252" t="s">
        <v>239</v>
      </c>
      <c r="I949" s="252" t="s">
        <v>239</v>
      </c>
      <c r="J949" s="252" t="s">
        <v>239</v>
      </c>
      <c r="K949" s="252" t="s">
        <v>239</v>
      </c>
      <c r="L949" s="252" t="s">
        <v>239</v>
      </c>
    </row>
    <row r="950" spans="1:12" x14ac:dyDescent="0.3">
      <c r="A950" s="252">
        <v>215308</v>
      </c>
      <c r="B950" s="252" t="s">
        <v>3404</v>
      </c>
      <c r="C950" s="252" t="s">
        <v>239</v>
      </c>
      <c r="D950" s="252" t="s">
        <v>240</v>
      </c>
      <c r="E950" s="252" t="s">
        <v>240</v>
      </c>
      <c r="F950" s="252" t="s">
        <v>240</v>
      </c>
      <c r="G950" s="252" t="s">
        <v>240</v>
      </c>
      <c r="H950" s="252" t="s">
        <v>239</v>
      </c>
      <c r="I950" s="252" t="s">
        <v>239</v>
      </c>
      <c r="J950" s="252" t="s">
        <v>239</v>
      </c>
      <c r="K950" s="252" t="s">
        <v>239</v>
      </c>
      <c r="L950" s="252" t="s">
        <v>239</v>
      </c>
    </row>
    <row r="951" spans="1:12" x14ac:dyDescent="0.3">
      <c r="A951" s="252">
        <v>215310</v>
      </c>
      <c r="B951" s="252" t="s">
        <v>3404</v>
      </c>
      <c r="C951" s="252" t="s">
        <v>240</v>
      </c>
      <c r="D951" s="252" t="s">
        <v>240</v>
      </c>
      <c r="E951" s="252" t="s">
        <v>240</v>
      </c>
      <c r="F951" s="252" t="s">
        <v>240</v>
      </c>
      <c r="G951" s="252" t="s">
        <v>239</v>
      </c>
      <c r="H951" s="252" t="s">
        <v>239</v>
      </c>
      <c r="I951" s="252" t="s">
        <v>239</v>
      </c>
      <c r="J951" s="252" t="s">
        <v>239</v>
      </c>
      <c r="K951" s="252" t="s">
        <v>239</v>
      </c>
      <c r="L951" s="252" t="s">
        <v>239</v>
      </c>
    </row>
    <row r="952" spans="1:12" x14ac:dyDescent="0.3">
      <c r="A952" s="252">
        <v>215311</v>
      </c>
      <c r="B952" s="252" t="s">
        <v>3404</v>
      </c>
      <c r="C952" s="252" t="s">
        <v>240</v>
      </c>
      <c r="D952" s="252" t="s">
        <v>240</v>
      </c>
      <c r="E952" s="252" t="s">
        <v>240</v>
      </c>
      <c r="F952" s="252" t="s">
        <v>240</v>
      </c>
      <c r="G952" s="252" t="s">
        <v>240</v>
      </c>
      <c r="H952" s="252" t="s">
        <v>239</v>
      </c>
      <c r="I952" s="252" t="s">
        <v>239</v>
      </c>
      <c r="J952" s="252" t="s">
        <v>239</v>
      </c>
      <c r="K952" s="252" t="s">
        <v>239</v>
      </c>
      <c r="L952" s="252" t="s">
        <v>239</v>
      </c>
    </row>
    <row r="953" spans="1:12" x14ac:dyDescent="0.3">
      <c r="A953" s="252">
        <v>215312</v>
      </c>
      <c r="B953" s="252" t="s">
        <v>3404</v>
      </c>
      <c r="C953" s="252" t="s">
        <v>240</v>
      </c>
      <c r="D953" s="252" t="s">
        <v>240</v>
      </c>
      <c r="E953" s="252" t="s">
        <v>240</v>
      </c>
      <c r="F953" s="252" t="s">
        <v>239</v>
      </c>
      <c r="G953" s="252" t="s">
        <v>239</v>
      </c>
      <c r="H953" s="252" t="s">
        <v>239</v>
      </c>
      <c r="I953" s="252" t="s">
        <v>239</v>
      </c>
      <c r="J953" s="252" t="s">
        <v>239</v>
      </c>
      <c r="K953" s="252" t="s">
        <v>239</v>
      </c>
      <c r="L953" s="252" t="s">
        <v>239</v>
      </c>
    </row>
    <row r="954" spans="1:12" x14ac:dyDescent="0.3">
      <c r="A954" s="252">
        <v>215315</v>
      </c>
      <c r="B954" s="252" t="s">
        <v>3404</v>
      </c>
      <c r="C954" s="252" t="s">
        <v>240</v>
      </c>
      <c r="D954" s="252" t="s">
        <v>240</v>
      </c>
      <c r="E954" s="252" t="s">
        <v>239</v>
      </c>
      <c r="F954" s="252" t="s">
        <v>239</v>
      </c>
      <c r="G954" s="252" t="s">
        <v>239</v>
      </c>
      <c r="H954" s="252" t="s">
        <v>239</v>
      </c>
      <c r="I954" s="252" t="s">
        <v>239</v>
      </c>
      <c r="J954" s="252" t="s">
        <v>239</v>
      </c>
      <c r="K954" s="252" t="s">
        <v>239</v>
      </c>
      <c r="L954" s="252" t="s">
        <v>239</v>
      </c>
    </row>
    <row r="955" spans="1:12" x14ac:dyDescent="0.3">
      <c r="A955" s="252">
        <v>215319</v>
      </c>
      <c r="B955" s="252" t="s">
        <v>3404</v>
      </c>
      <c r="C955" s="252" t="s">
        <v>239</v>
      </c>
      <c r="D955" s="252" t="s">
        <v>240</v>
      </c>
      <c r="E955" s="252" t="s">
        <v>240</v>
      </c>
      <c r="F955" s="252" t="s">
        <v>239</v>
      </c>
      <c r="G955" s="252" t="s">
        <v>239</v>
      </c>
      <c r="H955" s="252" t="s">
        <v>239</v>
      </c>
      <c r="I955" s="252" t="s">
        <v>239</v>
      </c>
      <c r="J955" s="252" t="s">
        <v>239</v>
      </c>
      <c r="K955" s="252" t="s">
        <v>239</v>
      </c>
      <c r="L955" s="252" t="s">
        <v>239</v>
      </c>
    </row>
    <row r="956" spans="1:12" x14ac:dyDescent="0.3">
      <c r="A956" s="252">
        <v>215323</v>
      </c>
      <c r="B956" s="252" t="s">
        <v>3404</v>
      </c>
      <c r="C956" s="252" t="s">
        <v>240</v>
      </c>
      <c r="D956" s="252" t="s">
        <v>240</v>
      </c>
      <c r="E956" s="252" t="s">
        <v>240</v>
      </c>
      <c r="F956" s="252" t="s">
        <v>240</v>
      </c>
      <c r="G956" s="252" t="s">
        <v>239</v>
      </c>
      <c r="H956" s="252" t="s">
        <v>239</v>
      </c>
      <c r="I956" s="252" t="s">
        <v>239</v>
      </c>
      <c r="J956" s="252" t="s">
        <v>239</v>
      </c>
      <c r="K956" s="252" t="s">
        <v>239</v>
      </c>
      <c r="L956" s="252" t="s">
        <v>239</v>
      </c>
    </row>
    <row r="957" spans="1:12" x14ac:dyDescent="0.3">
      <c r="A957" s="252">
        <v>215329</v>
      </c>
      <c r="B957" s="252" t="s">
        <v>3404</v>
      </c>
      <c r="C957" s="252" t="s">
        <v>238</v>
      </c>
      <c r="D957" s="252" t="s">
        <v>240</v>
      </c>
      <c r="E957" s="252" t="s">
        <v>240</v>
      </c>
      <c r="F957" s="252" t="s">
        <v>238</v>
      </c>
      <c r="G957" s="252" t="s">
        <v>238</v>
      </c>
      <c r="H957" s="252" t="s">
        <v>239</v>
      </c>
      <c r="I957" s="252" t="s">
        <v>240</v>
      </c>
      <c r="J957" s="252" t="s">
        <v>239</v>
      </c>
      <c r="K957" s="252" t="s">
        <v>240</v>
      </c>
      <c r="L957" s="252" t="s">
        <v>239</v>
      </c>
    </row>
    <row r="958" spans="1:12" x14ac:dyDescent="0.3">
      <c r="A958" s="252">
        <v>215332</v>
      </c>
      <c r="B958" s="252" t="s">
        <v>3404</v>
      </c>
      <c r="C958" s="252" t="s">
        <v>240</v>
      </c>
      <c r="D958" s="252" t="s">
        <v>240</v>
      </c>
      <c r="E958" s="252" t="s">
        <v>240</v>
      </c>
      <c r="F958" s="252" t="s">
        <v>240</v>
      </c>
      <c r="G958" s="252" t="s">
        <v>239</v>
      </c>
      <c r="H958" s="252" t="s">
        <v>239</v>
      </c>
      <c r="I958" s="252" t="s">
        <v>239</v>
      </c>
      <c r="J958" s="252" t="s">
        <v>239</v>
      </c>
      <c r="K958" s="252" t="s">
        <v>239</v>
      </c>
      <c r="L958" s="252" t="s">
        <v>239</v>
      </c>
    </row>
    <row r="959" spans="1:12" x14ac:dyDescent="0.3">
      <c r="A959" s="252">
        <v>215336</v>
      </c>
      <c r="B959" s="252" t="s">
        <v>3404</v>
      </c>
      <c r="C959" s="252" t="s">
        <v>239</v>
      </c>
      <c r="D959" s="252" t="s">
        <v>240</v>
      </c>
      <c r="E959" s="252" t="s">
        <v>240</v>
      </c>
      <c r="F959" s="252" t="s">
        <v>239</v>
      </c>
      <c r="G959" s="252" t="s">
        <v>239</v>
      </c>
      <c r="H959" s="252" t="s">
        <v>239</v>
      </c>
      <c r="I959" s="252" t="s">
        <v>239</v>
      </c>
      <c r="J959" s="252" t="s">
        <v>239</v>
      </c>
      <c r="K959" s="252" t="s">
        <v>239</v>
      </c>
      <c r="L959" s="252" t="s">
        <v>239</v>
      </c>
    </row>
    <row r="960" spans="1:12" x14ac:dyDescent="0.3">
      <c r="A960" s="252">
        <v>215341</v>
      </c>
      <c r="B960" s="252" t="s">
        <v>3404</v>
      </c>
      <c r="C960" s="252" t="s">
        <v>239</v>
      </c>
      <c r="D960" s="252" t="s">
        <v>240</v>
      </c>
      <c r="E960" s="252" t="s">
        <v>240</v>
      </c>
      <c r="F960" s="252" t="s">
        <v>240</v>
      </c>
      <c r="G960" s="252" t="s">
        <v>239</v>
      </c>
      <c r="H960" s="252" t="s">
        <v>239</v>
      </c>
      <c r="I960" s="252" t="s">
        <v>239</v>
      </c>
      <c r="J960" s="252" t="s">
        <v>239</v>
      </c>
      <c r="K960" s="252" t="s">
        <v>239</v>
      </c>
      <c r="L960" s="252" t="s">
        <v>239</v>
      </c>
    </row>
    <row r="961" spans="1:12" x14ac:dyDescent="0.3">
      <c r="A961" s="252">
        <v>215344</v>
      </c>
      <c r="B961" s="252" t="s">
        <v>3404</v>
      </c>
      <c r="C961" s="252" t="s">
        <v>239</v>
      </c>
      <c r="D961" s="252" t="s">
        <v>240</v>
      </c>
      <c r="E961" s="252" t="s">
        <v>240</v>
      </c>
      <c r="F961" s="252" t="s">
        <v>239</v>
      </c>
      <c r="G961" s="252" t="s">
        <v>240</v>
      </c>
      <c r="H961" s="252" t="s">
        <v>239</v>
      </c>
      <c r="I961" s="252" t="s">
        <v>239</v>
      </c>
      <c r="J961" s="252" t="s">
        <v>239</v>
      </c>
      <c r="K961" s="252" t="s">
        <v>239</v>
      </c>
      <c r="L961" s="252" t="s">
        <v>239</v>
      </c>
    </row>
    <row r="962" spans="1:12" x14ac:dyDescent="0.3">
      <c r="A962" s="252">
        <v>215346</v>
      </c>
      <c r="B962" s="252" t="s">
        <v>3404</v>
      </c>
      <c r="C962" s="252" t="s">
        <v>240</v>
      </c>
      <c r="D962" s="252" t="s">
        <v>240</v>
      </c>
      <c r="E962" s="252" t="s">
        <v>240</v>
      </c>
      <c r="F962" s="252" t="s">
        <v>240</v>
      </c>
      <c r="G962" s="252" t="s">
        <v>240</v>
      </c>
      <c r="H962" s="252" t="s">
        <v>239</v>
      </c>
      <c r="I962" s="252" t="s">
        <v>239</v>
      </c>
      <c r="J962" s="252" t="s">
        <v>239</v>
      </c>
      <c r="K962" s="252" t="s">
        <v>239</v>
      </c>
      <c r="L962" s="252" t="s">
        <v>239</v>
      </c>
    </row>
    <row r="963" spans="1:12" x14ac:dyDescent="0.3">
      <c r="A963" s="252">
        <v>215348</v>
      </c>
      <c r="B963" s="252" t="s">
        <v>3404</v>
      </c>
      <c r="C963" s="252" t="s">
        <v>240</v>
      </c>
      <c r="D963" s="252" t="s">
        <v>240</v>
      </c>
      <c r="E963" s="252" t="s">
        <v>239</v>
      </c>
      <c r="F963" s="252" t="s">
        <v>239</v>
      </c>
      <c r="G963" s="252" t="s">
        <v>240</v>
      </c>
      <c r="H963" s="252" t="s">
        <v>239</v>
      </c>
      <c r="I963" s="252" t="s">
        <v>239</v>
      </c>
      <c r="J963" s="252" t="s">
        <v>239</v>
      </c>
      <c r="K963" s="252" t="s">
        <v>239</v>
      </c>
      <c r="L963" s="252" t="s">
        <v>239</v>
      </c>
    </row>
    <row r="964" spans="1:12" x14ac:dyDescent="0.3">
      <c r="A964" s="252">
        <v>215349</v>
      </c>
      <c r="B964" s="252" t="s">
        <v>3404</v>
      </c>
      <c r="C964" s="252" t="s">
        <v>240</v>
      </c>
      <c r="D964" s="252" t="s">
        <v>238</v>
      </c>
      <c r="E964" s="252" t="s">
        <v>240</v>
      </c>
      <c r="F964" s="252" t="s">
        <v>240</v>
      </c>
      <c r="G964" s="252" t="s">
        <v>239</v>
      </c>
      <c r="H964" s="252" t="s">
        <v>239</v>
      </c>
      <c r="I964" s="252" t="s">
        <v>239</v>
      </c>
      <c r="J964" s="252" t="s">
        <v>239</v>
      </c>
      <c r="K964" s="252" t="s">
        <v>240</v>
      </c>
      <c r="L964" s="252" t="s">
        <v>239</v>
      </c>
    </row>
    <row r="965" spans="1:12" x14ac:dyDescent="0.3">
      <c r="A965" s="252">
        <v>215356</v>
      </c>
      <c r="B965" s="252" t="s">
        <v>3404</v>
      </c>
      <c r="C965" s="252" t="s">
        <v>238</v>
      </c>
      <c r="D965" s="252" t="s">
        <v>238</v>
      </c>
      <c r="E965" s="252" t="s">
        <v>238</v>
      </c>
      <c r="F965" s="252" t="s">
        <v>238</v>
      </c>
      <c r="G965" s="252" t="s">
        <v>238</v>
      </c>
      <c r="H965" s="252" t="s">
        <v>240</v>
      </c>
      <c r="I965" s="252" t="s">
        <v>240</v>
      </c>
      <c r="J965" s="252" t="s">
        <v>239</v>
      </c>
      <c r="K965" s="252" t="s">
        <v>240</v>
      </c>
      <c r="L965" s="252" t="s">
        <v>240</v>
      </c>
    </row>
    <row r="966" spans="1:12" x14ac:dyDescent="0.3">
      <c r="A966" s="252">
        <v>215358</v>
      </c>
      <c r="B966" s="252" t="s">
        <v>3404</v>
      </c>
      <c r="C966" s="252" t="s">
        <v>240</v>
      </c>
      <c r="D966" s="252" t="s">
        <v>239</v>
      </c>
      <c r="E966" s="252" t="s">
        <v>240</v>
      </c>
      <c r="F966" s="252" t="s">
        <v>240</v>
      </c>
      <c r="G966" s="252" t="s">
        <v>239</v>
      </c>
      <c r="H966" s="252" t="s">
        <v>239</v>
      </c>
      <c r="I966" s="252" t="s">
        <v>239</v>
      </c>
      <c r="J966" s="252" t="s">
        <v>239</v>
      </c>
      <c r="K966" s="252" t="s">
        <v>239</v>
      </c>
      <c r="L966" s="252" t="s">
        <v>239</v>
      </c>
    </row>
    <row r="967" spans="1:12" x14ac:dyDescent="0.3">
      <c r="A967" s="252">
        <v>215359</v>
      </c>
      <c r="B967" s="252" t="s">
        <v>3404</v>
      </c>
      <c r="C967" s="252" t="s">
        <v>240</v>
      </c>
      <c r="D967" s="252" t="s">
        <v>239</v>
      </c>
      <c r="E967" s="252" t="s">
        <v>240</v>
      </c>
      <c r="F967" s="252" t="s">
        <v>239</v>
      </c>
      <c r="G967" s="252" t="s">
        <v>239</v>
      </c>
      <c r="H967" s="252" t="s">
        <v>239</v>
      </c>
      <c r="I967" s="252" t="s">
        <v>239</v>
      </c>
      <c r="J967" s="252" t="s">
        <v>239</v>
      </c>
      <c r="K967" s="252" t="s">
        <v>239</v>
      </c>
      <c r="L967" s="252" t="s">
        <v>239</v>
      </c>
    </row>
    <row r="968" spans="1:12" x14ac:dyDescent="0.3">
      <c r="A968" s="252">
        <v>215361</v>
      </c>
      <c r="B968" s="252" t="s">
        <v>3404</v>
      </c>
      <c r="C968" s="252" t="s">
        <v>239</v>
      </c>
      <c r="D968" s="252" t="s">
        <v>238</v>
      </c>
      <c r="E968" s="252" t="s">
        <v>238</v>
      </c>
      <c r="F968" s="252" t="s">
        <v>239</v>
      </c>
      <c r="G968" s="252" t="s">
        <v>239</v>
      </c>
      <c r="H968" s="252" t="s">
        <v>239</v>
      </c>
      <c r="I968" s="252" t="s">
        <v>239</v>
      </c>
      <c r="J968" s="252" t="s">
        <v>239</v>
      </c>
      <c r="K968" s="252" t="s">
        <v>240</v>
      </c>
      <c r="L968" s="252" t="s">
        <v>239</v>
      </c>
    </row>
    <row r="969" spans="1:12" x14ac:dyDescent="0.3">
      <c r="A969" s="252">
        <v>215363</v>
      </c>
      <c r="B969" s="252" t="s">
        <v>3404</v>
      </c>
      <c r="C969" s="252" t="s">
        <v>239</v>
      </c>
      <c r="D969" s="252" t="s">
        <v>240</v>
      </c>
      <c r="E969" s="252" t="s">
        <v>240</v>
      </c>
      <c r="F969" s="252" t="s">
        <v>240</v>
      </c>
      <c r="G969" s="252" t="s">
        <v>239</v>
      </c>
      <c r="H969" s="252" t="s">
        <v>239</v>
      </c>
      <c r="I969" s="252" t="s">
        <v>239</v>
      </c>
      <c r="J969" s="252" t="s">
        <v>239</v>
      </c>
      <c r="K969" s="252" t="s">
        <v>239</v>
      </c>
      <c r="L969" s="252" t="s">
        <v>239</v>
      </c>
    </row>
    <row r="970" spans="1:12" x14ac:dyDescent="0.3">
      <c r="A970" s="252">
        <v>215367</v>
      </c>
      <c r="B970" s="252" t="s">
        <v>3404</v>
      </c>
      <c r="C970" s="252" t="s">
        <v>238</v>
      </c>
      <c r="D970" s="252" t="s">
        <v>240</v>
      </c>
      <c r="E970" s="252" t="s">
        <v>240</v>
      </c>
      <c r="F970" s="252" t="s">
        <v>238</v>
      </c>
      <c r="G970" s="252" t="s">
        <v>238</v>
      </c>
      <c r="H970" s="252" t="s">
        <v>240</v>
      </c>
      <c r="I970" s="252" t="s">
        <v>240</v>
      </c>
      <c r="J970" s="252" t="s">
        <v>240</v>
      </c>
      <c r="K970" s="252" t="s">
        <v>240</v>
      </c>
      <c r="L970" s="252" t="s">
        <v>240</v>
      </c>
    </row>
    <row r="971" spans="1:12" x14ac:dyDescent="0.3">
      <c r="A971" s="252">
        <v>215370</v>
      </c>
      <c r="B971" s="252" t="s">
        <v>3404</v>
      </c>
      <c r="C971" s="252" t="s">
        <v>240</v>
      </c>
      <c r="D971" s="252" t="s">
        <v>238</v>
      </c>
      <c r="E971" s="252" t="s">
        <v>238</v>
      </c>
      <c r="F971" s="252" t="s">
        <v>240</v>
      </c>
      <c r="G971" s="252" t="s">
        <v>240</v>
      </c>
      <c r="H971" s="252" t="s">
        <v>239</v>
      </c>
      <c r="I971" s="252" t="s">
        <v>239</v>
      </c>
      <c r="J971" s="252" t="s">
        <v>239</v>
      </c>
      <c r="K971" s="252" t="s">
        <v>239</v>
      </c>
      <c r="L971" s="252" t="s">
        <v>239</v>
      </c>
    </row>
    <row r="972" spans="1:12" x14ac:dyDescent="0.3">
      <c r="A972" s="252">
        <v>215371</v>
      </c>
      <c r="B972" s="252" t="s">
        <v>3404</v>
      </c>
      <c r="C972" s="252" t="s">
        <v>239</v>
      </c>
      <c r="D972" s="252" t="s">
        <v>240</v>
      </c>
      <c r="E972" s="252" t="s">
        <v>240</v>
      </c>
      <c r="F972" s="252" t="s">
        <v>239</v>
      </c>
      <c r="G972" s="252" t="s">
        <v>240</v>
      </c>
      <c r="H972" s="252" t="s">
        <v>239</v>
      </c>
      <c r="I972" s="252" t="s">
        <v>239</v>
      </c>
      <c r="J972" s="252" t="s">
        <v>239</v>
      </c>
      <c r="K972" s="252" t="s">
        <v>239</v>
      </c>
      <c r="L972" s="252" t="s">
        <v>239</v>
      </c>
    </row>
    <row r="973" spans="1:12" x14ac:dyDescent="0.3">
      <c r="A973" s="252">
        <v>215372</v>
      </c>
      <c r="B973" s="252" t="s">
        <v>3404</v>
      </c>
      <c r="C973" s="252" t="s">
        <v>239</v>
      </c>
      <c r="D973" s="252" t="s">
        <v>240</v>
      </c>
      <c r="E973" s="252" t="s">
        <v>238</v>
      </c>
      <c r="F973" s="252" t="s">
        <v>240</v>
      </c>
      <c r="G973" s="252" t="s">
        <v>240</v>
      </c>
      <c r="H973" s="252" t="s">
        <v>240</v>
      </c>
      <c r="I973" s="252" t="s">
        <v>240</v>
      </c>
      <c r="J973" s="252" t="s">
        <v>240</v>
      </c>
      <c r="K973" s="252" t="s">
        <v>240</v>
      </c>
      <c r="L973" s="252" t="s">
        <v>239</v>
      </c>
    </row>
    <row r="974" spans="1:12" x14ac:dyDescent="0.3">
      <c r="A974" s="252">
        <v>215373</v>
      </c>
      <c r="B974" s="252" t="s">
        <v>3404</v>
      </c>
      <c r="C974" s="252" t="s">
        <v>240</v>
      </c>
      <c r="D974" s="252" t="s">
        <v>240</v>
      </c>
      <c r="E974" s="252" t="s">
        <v>240</v>
      </c>
      <c r="F974" s="252" t="s">
        <v>240</v>
      </c>
      <c r="G974" s="252" t="s">
        <v>240</v>
      </c>
      <c r="H974" s="252" t="s">
        <v>239</v>
      </c>
      <c r="I974" s="252" t="s">
        <v>239</v>
      </c>
      <c r="J974" s="252" t="s">
        <v>239</v>
      </c>
      <c r="K974" s="252" t="s">
        <v>239</v>
      </c>
      <c r="L974" s="252" t="s">
        <v>239</v>
      </c>
    </row>
    <row r="975" spans="1:12" x14ac:dyDescent="0.3">
      <c r="A975" s="252">
        <v>215375</v>
      </c>
      <c r="B975" s="252" t="s">
        <v>3404</v>
      </c>
      <c r="C975" s="252" t="s">
        <v>238</v>
      </c>
      <c r="D975" s="252" t="s">
        <v>240</v>
      </c>
      <c r="E975" s="252" t="s">
        <v>240</v>
      </c>
      <c r="F975" s="252" t="s">
        <v>238</v>
      </c>
      <c r="G975" s="252" t="s">
        <v>238</v>
      </c>
      <c r="H975" s="252" t="s">
        <v>240</v>
      </c>
      <c r="I975" s="252" t="s">
        <v>240</v>
      </c>
      <c r="J975" s="252" t="s">
        <v>239</v>
      </c>
      <c r="K975" s="252" t="s">
        <v>240</v>
      </c>
      <c r="L975" s="252" t="s">
        <v>239</v>
      </c>
    </row>
    <row r="976" spans="1:12" x14ac:dyDescent="0.3">
      <c r="A976" s="252">
        <v>215379</v>
      </c>
      <c r="B976" s="252" t="s">
        <v>3404</v>
      </c>
      <c r="C976" s="252" t="s">
        <v>239</v>
      </c>
      <c r="D976" s="252" t="s">
        <v>240</v>
      </c>
      <c r="E976" s="252" t="s">
        <v>240</v>
      </c>
      <c r="F976" s="252" t="s">
        <v>240</v>
      </c>
      <c r="G976" s="252" t="s">
        <v>239</v>
      </c>
      <c r="H976" s="252" t="s">
        <v>239</v>
      </c>
      <c r="I976" s="252" t="s">
        <v>239</v>
      </c>
      <c r="J976" s="252" t="s">
        <v>239</v>
      </c>
      <c r="K976" s="252" t="s">
        <v>239</v>
      </c>
      <c r="L976" s="252" t="s">
        <v>239</v>
      </c>
    </row>
    <row r="977" spans="1:12" x14ac:dyDescent="0.3">
      <c r="A977" s="252">
        <v>215380</v>
      </c>
      <c r="B977" s="252" t="s">
        <v>3404</v>
      </c>
      <c r="C977" s="252" t="s">
        <v>240</v>
      </c>
      <c r="D977" s="252" t="s">
        <v>238</v>
      </c>
      <c r="E977" s="252" t="s">
        <v>238</v>
      </c>
      <c r="F977" s="252" t="s">
        <v>240</v>
      </c>
      <c r="G977" s="252" t="s">
        <v>238</v>
      </c>
      <c r="H977" s="252" t="s">
        <v>239</v>
      </c>
      <c r="I977" s="252" t="s">
        <v>239</v>
      </c>
      <c r="J977" s="252" t="s">
        <v>239</v>
      </c>
      <c r="K977" s="252" t="s">
        <v>239</v>
      </c>
      <c r="L977" s="252" t="s">
        <v>239</v>
      </c>
    </row>
    <row r="978" spans="1:12" x14ac:dyDescent="0.3">
      <c r="A978" s="252">
        <v>215381</v>
      </c>
      <c r="B978" s="252" t="s">
        <v>3404</v>
      </c>
      <c r="C978" s="252" t="s">
        <v>239</v>
      </c>
      <c r="D978" s="252" t="s">
        <v>240</v>
      </c>
      <c r="E978" s="252" t="s">
        <v>240</v>
      </c>
      <c r="F978" s="252" t="s">
        <v>239</v>
      </c>
      <c r="G978" s="252" t="s">
        <v>239</v>
      </c>
      <c r="H978" s="252" t="s">
        <v>239</v>
      </c>
      <c r="I978" s="252" t="s">
        <v>239</v>
      </c>
      <c r="J978" s="252" t="s">
        <v>239</v>
      </c>
      <c r="K978" s="252" t="s">
        <v>239</v>
      </c>
      <c r="L978" s="252" t="s">
        <v>239</v>
      </c>
    </row>
    <row r="979" spans="1:12" x14ac:dyDescent="0.3">
      <c r="A979" s="252">
        <v>215382</v>
      </c>
      <c r="B979" s="252" t="s">
        <v>3404</v>
      </c>
      <c r="C979" s="252" t="s">
        <v>239</v>
      </c>
      <c r="D979" s="252" t="s">
        <v>240</v>
      </c>
      <c r="E979" s="252" t="s">
        <v>240</v>
      </c>
      <c r="F979" s="252" t="s">
        <v>239</v>
      </c>
      <c r="G979" s="252" t="s">
        <v>240</v>
      </c>
      <c r="H979" s="252" t="s">
        <v>239</v>
      </c>
      <c r="I979" s="252" t="s">
        <v>239</v>
      </c>
      <c r="J979" s="252" t="s">
        <v>239</v>
      </c>
      <c r="K979" s="252" t="s">
        <v>239</v>
      </c>
      <c r="L979" s="252" t="s">
        <v>239</v>
      </c>
    </row>
    <row r="980" spans="1:12" x14ac:dyDescent="0.3">
      <c r="A980" s="252">
        <v>215386</v>
      </c>
      <c r="B980" s="252" t="s">
        <v>3404</v>
      </c>
      <c r="C980" s="252" t="s">
        <v>238</v>
      </c>
      <c r="D980" s="252" t="s">
        <v>238</v>
      </c>
      <c r="E980" s="252" t="s">
        <v>240</v>
      </c>
      <c r="F980" s="252" t="s">
        <v>240</v>
      </c>
      <c r="G980" s="252" t="s">
        <v>240</v>
      </c>
      <c r="H980" s="252" t="s">
        <v>239</v>
      </c>
      <c r="I980" s="252" t="s">
        <v>239</v>
      </c>
      <c r="J980" s="252" t="s">
        <v>240</v>
      </c>
      <c r="K980" s="252" t="s">
        <v>240</v>
      </c>
      <c r="L980" s="252" t="s">
        <v>240</v>
      </c>
    </row>
    <row r="981" spans="1:12" x14ac:dyDescent="0.3">
      <c r="A981" s="252">
        <v>215387</v>
      </c>
      <c r="B981" s="252" t="s">
        <v>3404</v>
      </c>
      <c r="C981" s="252" t="s">
        <v>238</v>
      </c>
      <c r="D981" s="252" t="s">
        <v>238</v>
      </c>
      <c r="E981" s="252" t="s">
        <v>240</v>
      </c>
      <c r="F981" s="252" t="s">
        <v>238</v>
      </c>
      <c r="G981" s="252" t="s">
        <v>238</v>
      </c>
      <c r="H981" s="252" t="s">
        <v>240</v>
      </c>
      <c r="I981" s="252" t="s">
        <v>238</v>
      </c>
      <c r="J981" s="252" t="s">
        <v>238</v>
      </c>
      <c r="K981" s="252" t="s">
        <v>238</v>
      </c>
      <c r="L981" s="252" t="s">
        <v>240</v>
      </c>
    </row>
    <row r="982" spans="1:12" x14ac:dyDescent="0.3">
      <c r="A982" s="252">
        <v>215389</v>
      </c>
      <c r="B982" s="252" t="s">
        <v>3404</v>
      </c>
      <c r="C982" s="252" t="s">
        <v>240</v>
      </c>
      <c r="D982" s="252" t="s">
        <v>240</v>
      </c>
      <c r="E982" s="252" t="s">
        <v>240</v>
      </c>
      <c r="F982" s="252" t="s">
        <v>239</v>
      </c>
      <c r="G982" s="252" t="s">
        <v>240</v>
      </c>
      <c r="H982" s="252" t="s">
        <v>239</v>
      </c>
      <c r="I982" s="252" t="s">
        <v>239</v>
      </c>
      <c r="J982" s="252" t="s">
        <v>239</v>
      </c>
      <c r="K982" s="252" t="s">
        <v>239</v>
      </c>
      <c r="L982" s="252" t="s">
        <v>239</v>
      </c>
    </row>
    <row r="983" spans="1:12" x14ac:dyDescent="0.3">
      <c r="A983" s="252">
        <v>215391</v>
      </c>
      <c r="B983" s="252" t="s">
        <v>3404</v>
      </c>
      <c r="C983" s="252" t="s">
        <v>238</v>
      </c>
      <c r="D983" s="252" t="s">
        <v>240</v>
      </c>
      <c r="E983" s="252" t="s">
        <v>240</v>
      </c>
      <c r="F983" s="252" t="s">
        <v>240</v>
      </c>
      <c r="G983" s="252" t="s">
        <v>239</v>
      </c>
      <c r="H983" s="252" t="s">
        <v>240</v>
      </c>
      <c r="I983" s="252" t="s">
        <v>240</v>
      </c>
      <c r="J983" s="252" t="s">
        <v>240</v>
      </c>
      <c r="K983" s="252" t="s">
        <v>240</v>
      </c>
      <c r="L983" s="252" t="s">
        <v>239</v>
      </c>
    </row>
    <row r="984" spans="1:12" x14ac:dyDescent="0.3">
      <c r="A984" s="252">
        <v>215394</v>
      </c>
      <c r="B984" s="252" t="s">
        <v>3404</v>
      </c>
      <c r="C984" s="252" t="s">
        <v>240</v>
      </c>
      <c r="D984" s="252" t="s">
        <v>240</v>
      </c>
      <c r="E984" s="252" t="s">
        <v>240</v>
      </c>
      <c r="F984" s="252" t="s">
        <v>240</v>
      </c>
      <c r="G984" s="252" t="s">
        <v>240</v>
      </c>
      <c r="H984" s="252" t="s">
        <v>239</v>
      </c>
      <c r="I984" s="252" t="s">
        <v>239</v>
      </c>
      <c r="J984" s="252" t="s">
        <v>239</v>
      </c>
      <c r="K984" s="252" t="s">
        <v>239</v>
      </c>
      <c r="L984" s="252" t="s">
        <v>239</v>
      </c>
    </row>
    <row r="985" spans="1:12" x14ac:dyDescent="0.3">
      <c r="A985" s="252">
        <v>215405</v>
      </c>
      <c r="B985" s="252" t="s">
        <v>3404</v>
      </c>
      <c r="C985" s="252" t="s">
        <v>238</v>
      </c>
      <c r="D985" s="252" t="s">
        <v>238</v>
      </c>
      <c r="E985" s="252" t="s">
        <v>240</v>
      </c>
      <c r="F985" s="252" t="s">
        <v>239</v>
      </c>
      <c r="G985" s="252" t="s">
        <v>240</v>
      </c>
      <c r="H985" s="252" t="s">
        <v>240</v>
      </c>
      <c r="I985" s="252" t="s">
        <v>240</v>
      </c>
      <c r="J985" s="252" t="s">
        <v>240</v>
      </c>
      <c r="K985" s="252" t="s">
        <v>238</v>
      </c>
      <c r="L985" s="252" t="s">
        <v>239</v>
      </c>
    </row>
    <row r="986" spans="1:12" x14ac:dyDescent="0.3">
      <c r="A986" s="252">
        <v>215407</v>
      </c>
      <c r="B986" s="252" t="s">
        <v>3404</v>
      </c>
      <c r="C986" s="252" t="s">
        <v>240</v>
      </c>
      <c r="D986" s="252" t="s">
        <v>240</v>
      </c>
      <c r="E986" s="252" t="s">
        <v>240</v>
      </c>
      <c r="F986" s="252" t="s">
        <v>239</v>
      </c>
      <c r="G986" s="252" t="s">
        <v>239</v>
      </c>
      <c r="H986" s="252" t="s">
        <v>239</v>
      </c>
      <c r="I986" s="252" t="s">
        <v>239</v>
      </c>
      <c r="J986" s="252" t="s">
        <v>239</v>
      </c>
      <c r="K986" s="252" t="s">
        <v>239</v>
      </c>
      <c r="L986" s="252" t="s">
        <v>239</v>
      </c>
    </row>
    <row r="987" spans="1:12" x14ac:dyDescent="0.3">
      <c r="A987" s="252">
        <v>215409</v>
      </c>
      <c r="B987" s="252" t="s">
        <v>3404</v>
      </c>
      <c r="C987" s="252" t="s">
        <v>239</v>
      </c>
      <c r="D987" s="252" t="s">
        <v>238</v>
      </c>
      <c r="E987" s="252" t="s">
        <v>238</v>
      </c>
      <c r="F987" s="252" t="s">
        <v>238</v>
      </c>
      <c r="G987" s="252" t="s">
        <v>240</v>
      </c>
      <c r="H987" s="252" t="s">
        <v>238</v>
      </c>
      <c r="I987" s="252" t="s">
        <v>240</v>
      </c>
      <c r="J987" s="252" t="s">
        <v>238</v>
      </c>
      <c r="K987" s="252" t="s">
        <v>238</v>
      </c>
      <c r="L987" s="252" t="s">
        <v>238</v>
      </c>
    </row>
    <row r="988" spans="1:12" x14ac:dyDescent="0.3">
      <c r="A988" s="252">
        <v>215412</v>
      </c>
      <c r="B988" s="252" t="s">
        <v>3404</v>
      </c>
      <c r="C988" s="252" t="s">
        <v>239</v>
      </c>
      <c r="D988" s="252" t="s">
        <v>240</v>
      </c>
      <c r="E988" s="252" t="s">
        <v>240</v>
      </c>
      <c r="F988" s="252" t="s">
        <v>239</v>
      </c>
      <c r="G988" s="252" t="s">
        <v>240</v>
      </c>
      <c r="H988" s="252" t="s">
        <v>239</v>
      </c>
      <c r="I988" s="252" t="s">
        <v>239</v>
      </c>
      <c r="J988" s="252" t="s">
        <v>239</v>
      </c>
      <c r="K988" s="252" t="s">
        <v>239</v>
      </c>
      <c r="L988" s="252" t="s">
        <v>239</v>
      </c>
    </row>
    <row r="989" spans="1:12" x14ac:dyDescent="0.3">
      <c r="A989" s="252">
        <v>215413</v>
      </c>
      <c r="B989" s="252" t="s">
        <v>3404</v>
      </c>
      <c r="C989" s="252" t="s">
        <v>240</v>
      </c>
      <c r="D989" s="252" t="s">
        <v>239</v>
      </c>
      <c r="E989" s="252" t="s">
        <v>240</v>
      </c>
      <c r="F989" s="252" t="s">
        <v>239</v>
      </c>
      <c r="G989" s="252" t="s">
        <v>240</v>
      </c>
      <c r="H989" s="252" t="s">
        <v>239</v>
      </c>
      <c r="I989" s="252" t="s">
        <v>239</v>
      </c>
      <c r="J989" s="252" t="s">
        <v>239</v>
      </c>
      <c r="K989" s="252" t="s">
        <v>239</v>
      </c>
      <c r="L989" s="252" t="s">
        <v>239</v>
      </c>
    </row>
    <row r="990" spans="1:12" x14ac:dyDescent="0.3">
      <c r="A990" s="252">
        <v>215418</v>
      </c>
      <c r="B990" s="252" t="s">
        <v>3404</v>
      </c>
      <c r="C990" s="252" t="s">
        <v>240</v>
      </c>
      <c r="D990" s="252" t="s">
        <v>240</v>
      </c>
      <c r="E990" s="252" t="s">
        <v>238</v>
      </c>
      <c r="F990" s="252" t="s">
        <v>240</v>
      </c>
      <c r="G990" s="252" t="s">
        <v>239</v>
      </c>
      <c r="H990" s="252" t="s">
        <v>240</v>
      </c>
      <c r="I990" s="252" t="s">
        <v>238</v>
      </c>
      <c r="J990" s="252" t="s">
        <v>238</v>
      </c>
      <c r="K990" s="252" t="s">
        <v>240</v>
      </c>
      <c r="L990" s="252" t="s">
        <v>240</v>
      </c>
    </row>
    <row r="991" spans="1:12" x14ac:dyDescent="0.3">
      <c r="A991" s="252">
        <v>215421</v>
      </c>
      <c r="B991" s="252" t="s">
        <v>3404</v>
      </c>
      <c r="C991" s="252" t="s">
        <v>238</v>
      </c>
      <c r="D991" s="252" t="s">
        <v>238</v>
      </c>
      <c r="E991" s="252" t="s">
        <v>238</v>
      </c>
      <c r="F991" s="252" t="s">
        <v>240</v>
      </c>
      <c r="G991" s="252" t="s">
        <v>240</v>
      </c>
      <c r="H991" s="252" t="s">
        <v>240</v>
      </c>
      <c r="I991" s="252" t="s">
        <v>239</v>
      </c>
      <c r="J991" s="252" t="s">
        <v>240</v>
      </c>
      <c r="K991" s="252" t="s">
        <v>240</v>
      </c>
      <c r="L991" s="252" t="s">
        <v>240</v>
      </c>
    </row>
    <row r="992" spans="1:12" x14ac:dyDescent="0.3">
      <c r="A992" s="252">
        <v>215422</v>
      </c>
      <c r="B992" s="252" t="s">
        <v>3404</v>
      </c>
      <c r="C992" s="252" t="s">
        <v>238</v>
      </c>
      <c r="D992" s="252" t="s">
        <v>240</v>
      </c>
      <c r="E992" s="252" t="s">
        <v>238</v>
      </c>
      <c r="F992" s="252" t="s">
        <v>240</v>
      </c>
      <c r="G992" s="252" t="s">
        <v>238</v>
      </c>
      <c r="H992" s="252" t="s">
        <v>240</v>
      </c>
      <c r="I992" s="252" t="s">
        <v>240</v>
      </c>
      <c r="J992" s="252" t="s">
        <v>240</v>
      </c>
      <c r="K992" s="252" t="s">
        <v>240</v>
      </c>
      <c r="L992" s="252" t="s">
        <v>240</v>
      </c>
    </row>
    <row r="993" spans="1:12" x14ac:dyDescent="0.3">
      <c r="A993" s="252">
        <v>215423</v>
      </c>
      <c r="B993" s="252" t="s">
        <v>3404</v>
      </c>
      <c r="C993" s="252" t="s">
        <v>240</v>
      </c>
      <c r="D993" s="252" t="s">
        <v>240</v>
      </c>
      <c r="E993" s="252" t="s">
        <v>240</v>
      </c>
      <c r="F993" s="252" t="s">
        <v>239</v>
      </c>
      <c r="G993" s="252" t="s">
        <v>239</v>
      </c>
      <c r="H993" s="252" t="s">
        <v>239</v>
      </c>
      <c r="I993" s="252" t="s">
        <v>239</v>
      </c>
      <c r="J993" s="252" t="s">
        <v>239</v>
      </c>
      <c r="K993" s="252" t="s">
        <v>239</v>
      </c>
      <c r="L993" s="252" t="s">
        <v>239</v>
      </c>
    </row>
    <row r="994" spans="1:12" x14ac:dyDescent="0.3">
      <c r="A994" s="252">
        <v>215428</v>
      </c>
      <c r="B994" s="252" t="s">
        <v>3404</v>
      </c>
      <c r="C994" s="252" t="s">
        <v>238</v>
      </c>
      <c r="D994" s="252" t="s">
        <v>240</v>
      </c>
      <c r="E994" s="252" t="s">
        <v>240</v>
      </c>
      <c r="F994" s="252" t="s">
        <v>240</v>
      </c>
      <c r="G994" s="252" t="s">
        <v>240</v>
      </c>
      <c r="H994" s="252" t="s">
        <v>240</v>
      </c>
      <c r="I994" s="252" t="s">
        <v>240</v>
      </c>
      <c r="J994" s="252" t="s">
        <v>240</v>
      </c>
      <c r="K994" s="252" t="s">
        <v>240</v>
      </c>
      <c r="L994" s="252" t="s">
        <v>240</v>
      </c>
    </row>
    <row r="995" spans="1:12" x14ac:dyDescent="0.3">
      <c r="A995" s="252">
        <v>215429</v>
      </c>
      <c r="B995" s="252" t="s">
        <v>3404</v>
      </c>
      <c r="C995" s="252" t="s">
        <v>240</v>
      </c>
      <c r="D995" s="252" t="s">
        <v>239</v>
      </c>
      <c r="E995" s="252" t="s">
        <v>239</v>
      </c>
      <c r="F995" s="252" t="s">
        <v>240</v>
      </c>
      <c r="G995" s="252" t="s">
        <v>240</v>
      </c>
      <c r="H995" s="252" t="s">
        <v>239</v>
      </c>
      <c r="I995" s="252" t="s">
        <v>239</v>
      </c>
      <c r="J995" s="252" t="s">
        <v>240</v>
      </c>
      <c r="K995" s="252" t="s">
        <v>240</v>
      </c>
      <c r="L995" s="252" t="s">
        <v>239</v>
      </c>
    </row>
    <row r="996" spans="1:12" x14ac:dyDescent="0.3">
      <c r="A996" s="252">
        <v>215431</v>
      </c>
      <c r="B996" s="252" t="s">
        <v>3404</v>
      </c>
      <c r="C996" s="252" t="s">
        <v>240</v>
      </c>
      <c r="D996" s="252" t="s">
        <v>239</v>
      </c>
      <c r="E996" s="252" t="s">
        <v>240</v>
      </c>
      <c r="F996" s="252" t="s">
        <v>239</v>
      </c>
      <c r="G996" s="252" t="s">
        <v>239</v>
      </c>
      <c r="H996" s="252" t="s">
        <v>239</v>
      </c>
      <c r="I996" s="252" t="s">
        <v>239</v>
      </c>
      <c r="J996" s="252" t="s">
        <v>239</v>
      </c>
      <c r="K996" s="252" t="s">
        <v>239</v>
      </c>
      <c r="L996" s="252" t="s">
        <v>239</v>
      </c>
    </row>
    <row r="997" spans="1:12" x14ac:dyDescent="0.3">
      <c r="A997" s="252">
        <v>215433</v>
      </c>
      <c r="B997" s="252" t="s">
        <v>3404</v>
      </c>
      <c r="C997" s="252" t="s">
        <v>239</v>
      </c>
      <c r="D997" s="252" t="s">
        <v>240</v>
      </c>
      <c r="E997" s="252" t="s">
        <v>240</v>
      </c>
      <c r="F997" s="252" t="s">
        <v>240</v>
      </c>
      <c r="G997" s="252" t="s">
        <v>240</v>
      </c>
      <c r="H997" s="252" t="s">
        <v>239</v>
      </c>
      <c r="I997" s="252" t="s">
        <v>239</v>
      </c>
      <c r="J997" s="252" t="s">
        <v>239</v>
      </c>
      <c r="K997" s="252" t="s">
        <v>239</v>
      </c>
      <c r="L997" s="252" t="s">
        <v>239</v>
      </c>
    </row>
    <row r="998" spans="1:12" x14ac:dyDescent="0.3">
      <c r="A998" s="252">
        <v>215435</v>
      </c>
      <c r="B998" s="252" t="s">
        <v>3404</v>
      </c>
      <c r="C998" s="252" t="s">
        <v>240</v>
      </c>
      <c r="D998" s="252" t="s">
        <v>240</v>
      </c>
      <c r="E998" s="252" t="s">
        <v>240</v>
      </c>
      <c r="F998" s="252" t="s">
        <v>240</v>
      </c>
      <c r="G998" s="252" t="s">
        <v>240</v>
      </c>
      <c r="H998" s="252" t="s">
        <v>239</v>
      </c>
      <c r="I998" s="252" t="s">
        <v>239</v>
      </c>
      <c r="J998" s="252" t="s">
        <v>239</v>
      </c>
      <c r="K998" s="252" t="s">
        <v>239</v>
      </c>
      <c r="L998" s="252" t="s">
        <v>239</v>
      </c>
    </row>
    <row r="999" spans="1:12" x14ac:dyDescent="0.3">
      <c r="A999" s="252">
        <v>215436</v>
      </c>
      <c r="B999" s="252" t="s">
        <v>3404</v>
      </c>
      <c r="C999" s="252" t="s">
        <v>238</v>
      </c>
      <c r="D999" s="252" t="s">
        <v>238</v>
      </c>
      <c r="E999" s="252" t="s">
        <v>238</v>
      </c>
      <c r="F999" s="252" t="s">
        <v>238</v>
      </c>
      <c r="G999" s="252" t="s">
        <v>238</v>
      </c>
      <c r="H999" s="252" t="s">
        <v>240</v>
      </c>
      <c r="I999" s="252" t="s">
        <v>240</v>
      </c>
      <c r="J999" s="252" t="s">
        <v>239</v>
      </c>
      <c r="K999" s="252" t="s">
        <v>240</v>
      </c>
      <c r="L999" s="252" t="s">
        <v>239</v>
      </c>
    </row>
    <row r="1000" spans="1:12" x14ac:dyDescent="0.3">
      <c r="A1000" s="252">
        <v>215438</v>
      </c>
      <c r="B1000" s="252" t="s">
        <v>3404</v>
      </c>
      <c r="C1000" s="252" t="s">
        <v>239</v>
      </c>
      <c r="D1000" s="252" t="s">
        <v>238</v>
      </c>
      <c r="E1000" s="252" t="s">
        <v>238</v>
      </c>
      <c r="F1000" s="252" t="s">
        <v>238</v>
      </c>
      <c r="G1000" s="252" t="s">
        <v>239</v>
      </c>
      <c r="H1000" s="252" t="s">
        <v>239</v>
      </c>
      <c r="I1000" s="252" t="s">
        <v>240</v>
      </c>
      <c r="J1000" s="252" t="s">
        <v>240</v>
      </c>
      <c r="K1000" s="252" t="s">
        <v>240</v>
      </c>
      <c r="L1000" s="252" t="s">
        <v>239</v>
      </c>
    </row>
    <row r="1001" spans="1:12" x14ac:dyDescent="0.3">
      <c r="A1001" s="252">
        <v>215442</v>
      </c>
      <c r="B1001" s="252" t="s">
        <v>3404</v>
      </c>
      <c r="C1001" s="252" t="s">
        <v>240</v>
      </c>
      <c r="D1001" s="252" t="s">
        <v>238</v>
      </c>
      <c r="E1001" s="252" t="s">
        <v>238</v>
      </c>
      <c r="F1001" s="252" t="s">
        <v>238</v>
      </c>
      <c r="G1001" s="252" t="s">
        <v>238</v>
      </c>
      <c r="H1001" s="252" t="s">
        <v>240</v>
      </c>
      <c r="I1001" s="252" t="s">
        <v>239</v>
      </c>
      <c r="J1001" s="252" t="s">
        <v>240</v>
      </c>
      <c r="K1001" s="252" t="s">
        <v>240</v>
      </c>
      <c r="L1001" s="252" t="s">
        <v>240</v>
      </c>
    </row>
    <row r="1002" spans="1:12" x14ac:dyDescent="0.3">
      <c r="A1002" s="252">
        <v>215444</v>
      </c>
      <c r="B1002" s="252" t="s">
        <v>3404</v>
      </c>
      <c r="C1002" s="252" t="s">
        <v>239</v>
      </c>
      <c r="D1002" s="252" t="s">
        <v>240</v>
      </c>
      <c r="E1002" s="252" t="s">
        <v>240</v>
      </c>
      <c r="F1002" s="252" t="s">
        <v>239</v>
      </c>
      <c r="G1002" s="252" t="s">
        <v>239</v>
      </c>
      <c r="H1002" s="252" t="s">
        <v>239</v>
      </c>
      <c r="I1002" s="252" t="s">
        <v>239</v>
      </c>
      <c r="J1002" s="252" t="s">
        <v>239</v>
      </c>
      <c r="K1002" s="252" t="s">
        <v>239</v>
      </c>
      <c r="L1002" s="252" t="s">
        <v>239</v>
      </c>
    </row>
    <row r="1003" spans="1:12" x14ac:dyDescent="0.3">
      <c r="A1003" s="252">
        <v>215445</v>
      </c>
      <c r="B1003" s="252" t="s">
        <v>3404</v>
      </c>
      <c r="C1003" s="252" t="s">
        <v>240</v>
      </c>
      <c r="D1003" s="252" t="s">
        <v>238</v>
      </c>
      <c r="E1003" s="252" t="s">
        <v>238</v>
      </c>
      <c r="F1003" s="252" t="s">
        <v>240</v>
      </c>
      <c r="G1003" s="252" t="s">
        <v>239</v>
      </c>
      <c r="H1003" s="252" t="s">
        <v>239</v>
      </c>
      <c r="I1003" s="252" t="s">
        <v>239</v>
      </c>
      <c r="J1003" s="252" t="s">
        <v>239</v>
      </c>
      <c r="K1003" s="252" t="s">
        <v>239</v>
      </c>
      <c r="L1003" s="252" t="s">
        <v>239</v>
      </c>
    </row>
    <row r="1004" spans="1:12" x14ac:dyDescent="0.3">
      <c r="A1004" s="252">
        <v>215446</v>
      </c>
      <c r="B1004" s="252" t="s">
        <v>3404</v>
      </c>
      <c r="C1004" s="252" t="s">
        <v>240</v>
      </c>
      <c r="D1004" s="252" t="s">
        <v>238</v>
      </c>
      <c r="E1004" s="252" t="s">
        <v>238</v>
      </c>
      <c r="F1004" s="252" t="s">
        <v>240</v>
      </c>
      <c r="G1004" s="252" t="s">
        <v>239</v>
      </c>
      <c r="H1004" s="252" t="s">
        <v>239</v>
      </c>
      <c r="I1004" s="252" t="s">
        <v>239</v>
      </c>
      <c r="J1004" s="252" t="s">
        <v>239</v>
      </c>
      <c r="K1004" s="252" t="s">
        <v>239</v>
      </c>
      <c r="L1004" s="252" t="s">
        <v>239</v>
      </c>
    </row>
    <row r="1005" spans="1:12" x14ac:dyDescent="0.3">
      <c r="A1005" s="252">
        <v>215449</v>
      </c>
      <c r="B1005" s="252" t="s">
        <v>3404</v>
      </c>
      <c r="C1005" s="252" t="s">
        <v>240</v>
      </c>
      <c r="D1005" s="252" t="s">
        <v>239</v>
      </c>
      <c r="E1005" s="252" t="s">
        <v>239</v>
      </c>
      <c r="F1005" s="252" t="s">
        <v>239</v>
      </c>
      <c r="G1005" s="252" t="s">
        <v>240</v>
      </c>
      <c r="H1005" s="252" t="s">
        <v>239</v>
      </c>
      <c r="I1005" s="252" t="s">
        <v>239</v>
      </c>
      <c r="J1005" s="252" t="s">
        <v>239</v>
      </c>
      <c r="K1005" s="252" t="s">
        <v>239</v>
      </c>
      <c r="L1005" s="252" t="s">
        <v>239</v>
      </c>
    </row>
    <row r="1006" spans="1:12" x14ac:dyDescent="0.3">
      <c r="A1006" s="252">
        <v>215452</v>
      </c>
      <c r="B1006" s="252" t="s">
        <v>3404</v>
      </c>
      <c r="C1006" s="252" t="s">
        <v>240</v>
      </c>
      <c r="D1006" s="252" t="s">
        <v>240</v>
      </c>
      <c r="E1006" s="252" t="s">
        <v>240</v>
      </c>
      <c r="F1006" s="252" t="s">
        <v>240</v>
      </c>
      <c r="G1006" s="252" t="s">
        <v>239</v>
      </c>
      <c r="H1006" s="252" t="s">
        <v>239</v>
      </c>
      <c r="I1006" s="252" t="s">
        <v>240</v>
      </c>
      <c r="J1006" s="252" t="s">
        <v>238</v>
      </c>
      <c r="K1006" s="252" t="s">
        <v>240</v>
      </c>
      <c r="L1006" s="252" t="s">
        <v>239</v>
      </c>
    </row>
    <row r="1007" spans="1:12" x14ac:dyDescent="0.3">
      <c r="A1007" s="252">
        <v>215454</v>
      </c>
      <c r="B1007" s="252" t="s">
        <v>3404</v>
      </c>
      <c r="C1007" s="252" t="s">
        <v>239</v>
      </c>
      <c r="D1007" s="252" t="s">
        <v>238</v>
      </c>
      <c r="E1007" s="252" t="s">
        <v>238</v>
      </c>
      <c r="F1007" s="252" t="s">
        <v>238</v>
      </c>
      <c r="G1007" s="252" t="s">
        <v>238</v>
      </c>
      <c r="H1007" s="252" t="s">
        <v>239</v>
      </c>
      <c r="I1007" s="252" t="s">
        <v>239</v>
      </c>
      <c r="J1007" s="252" t="s">
        <v>239</v>
      </c>
      <c r="K1007" s="252" t="s">
        <v>239</v>
      </c>
      <c r="L1007" s="252" t="s">
        <v>239</v>
      </c>
    </row>
    <row r="1008" spans="1:12" x14ac:dyDescent="0.3">
      <c r="A1008" s="252">
        <v>215455</v>
      </c>
      <c r="B1008" s="252" t="s">
        <v>3404</v>
      </c>
      <c r="C1008" s="252" t="s">
        <v>238</v>
      </c>
      <c r="D1008" s="252" t="s">
        <v>238</v>
      </c>
      <c r="E1008" s="252" t="s">
        <v>238</v>
      </c>
      <c r="F1008" s="252" t="s">
        <v>238</v>
      </c>
      <c r="G1008" s="252" t="s">
        <v>240</v>
      </c>
      <c r="H1008" s="252" t="s">
        <v>239</v>
      </c>
      <c r="I1008" s="252" t="s">
        <v>239</v>
      </c>
      <c r="J1008" s="252" t="s">
        <v>239</v>
      </c>
      <c r="K1008" s="252" t="s">
        <v>239</v>
      </c>
      <c r="L1008" s="252" t="s">
        <v>239</v>
      </c>
    </row>
    <row r="1009" spans="1:12" x14ac:dyDescent="0.3">
      <c r="A1009" s="252">
        <v>215456</v>
      </c>
      <c r="B1009" s="252" t="s">
        <v>3404</v>
      </c>
      <c r="C1009" s="252" t="s">
        <v>240</v>
      </c>
      <c r="D1009" s="252" t="s">
        <v>238</v>
      </c>
      <c r="E1009" s="252" t="s">
        <v>238</v>
      </c>
      <c r="F1009" s="252" t="s">
        <v>240</v>
      </c>
      <c r="G1009" s="252" t="s">
        <v>240</v>
      </c>
      <c r="H1009" s="252" t="s">
        <v>239</v>
      </c>
      <c r="I1009" s="252" t="s">
        <v>238</v>
      </c>
      <c r="J1009" s="252" t="s">
        <v>239</v>
      </c>
      <c r="K1009" s="252" t="s">
        <v>240</v>
      </c>
      <c r="L1009" s="252" t="s">
        <v>239</v>
      </c>
    </row>
    <row r="1010" spans="1:12" x14ac:dyDescent="0.3">
      <c r="A1010" s="252">
        <v>215457</v>
      </c>
      <c r="B1010" s="252" t="s">
        <v>3404</v>
      </c>
      <c r="C1010" s="252" t="s">
        <v>238</v>
      </c>
      <c r="D1010" s="252" t="s">
        <v>238</v>
      </c>
      <c r="E1010" s="252" t="s">
        <v>240</v>
      </c>
      <c r="F1010" s="252" t="s">
        <v>238</v>
      </c>
      <c r="G1010" s="252" t="s">
        <v>240</v>
      </c>
      <c r="H1010" s="252" t="s">
        <v>240</v>
      </c>
      <c r="I1010" s="252" t="s">
        <v>238</v>
      </c>
      <c r="J1010" s="252" t="s">
        <v>240</v>
      </c>
      <c r="K1010" s="252" t="s">
        <v>240</v>
      </c>
      <c r="L1010" s="252" t="s">
        <v>239</v>
      </c>
    </row>
    <row r="1011" spans="1:12" x14ac:dyDescent="0.3">
      <c r="A1011" s="252">
        <v>215458</v>
      </c>
      <c r="B1011" s="252" t="s">
        <v>3404</v>
      </c>
      <c r="C1011" s="252" t="s">
        <v>239</v>
      </c>
      <c r="D1011" s="252" t="s">
        <v>239</v>
      </c>
      <c r="E1011" s="252" t="s">
        <v>240</v>
      </c>
      <c r="F1011" s="252" t="s">
        <v>240</v>
      </c>
      <c r="G1011" s="252" t="s">
        <v>239</v>
      </c>
      <c r="H1011" s="252" t="s">
        <v>239</v>
      </c>
      <c r="I1011" s="252" t="s">
        <v>239</v>
      </c>
      <c r="J1011" s="252" t="s">
        <v>239</v>
      </c>
      <c r="K1011" s="252" t="s">
        <v>239</v>
      </c>
      <c r="L1011" s="252" t="s">
        <v>239</v>
      </c>
    </row>
    <row r="1012" spans="1:12" x14ac:dyDescent="0.3">
      <c r="A1012" s="252">
        <v>215461</v>
      </c>
      <c r="B1012" s="252" t="s">
        <v>3404</v>
      </c>
      <c r="C1012" s="252" t="s">
        <v>240</v>
      </c>
      <c r="D1012" s="252" t="s">
        <v>239</v>
      </c>
      <c r="E1012" s="252" t="s">
        <v>240</v>
      </c>
      <c r="F1012" s="252" t="s">
        <v>240</v>
      </c>
      <c r="G1012" s="252" t="s">
        <v>239</v>
      </c>
      <c r="H1012" s="252" t="s">
        <v>239</v>
      </c>
      <c r="I1012" s="252" t="s">
        <v>239</v>
      </c>
      <c r="J1012" s="252" t="s">
        <v>239</v>
      </c>
      <c r="K1012" s="252" t="s">
        <v>239</v>
      </c>
      <c r="L1012" s="252" t="s">
        <v>239</v>
      </c>
    </row>
    <row r="1013" spans="1:12" x14ac:dyDescent="0.3">
      <c r="A1013" s="252">
        <v>215462</v>
      </c>
      <c r="B1013" s="252" t="s">
        <v>3404</v>
      </c>
      <c r="C1013" s="252" t="s">
        <v>238</v>
      </c>
      <c r="D1013" s="252" t="s">
        <v>240</v>
      </c>
      <c r="E1013" s="252" t="s">
        <v>238</v>
      </c>
      <c r="F1013" s="252" t="s">
        <v>238</v>
      </c>
      <c r="G1013" s="252" t="s">
        <v>238</v>
      </c>
      <c r="H1013" s="252" t="s">
        <v>240</v>
      </c>
      <c r="I1013" s="252" t="s">
        <v>240</v>
      </c>
      <c r="J1013" s="252" t="s">
        <v>240</v>
      </c>
      <c r="K1013" s="252" t="s">
        <v>240</v>
      </c>
      <c r="L1013" s="252" t="s">
        <v>239</v>
      </c>
    </row>
    <row r="1014" spans="1:12" x14ac:dyDescent="0.3">
      <c r="A1014" s="252">
        <v>215463</v>
      </c>
      <c r="B1014" s="252" t="s">
        <v>3404</v>
      </c>
      <c r="C1014" s="252" t="s">
        <v>238</v>
      </c>
      <c r="D1014" s="252" t="s">
        <v>238</v>
      </c>
      <c r="E1014" s="252" t="s">
        <v>240</v>
      </c>
      <c r="F1014" s="252" t="s">
        <v>238</v>
      </c>
      <c r="G1014" s="252" t="s">
        <v>238</v>
      </c>
      <c r="H1014" s="252" t="s">
        <v>240</v>
      </c>
      <c r="I1014" s="252" t="s">
        <v>240</v>
      </c>
      <c r="J1014" s="252" t="s">
        <v>240</v>
      </c>
      <c r="K1014" s="252" t="s">
        <v>240</v>
      </c>
      <c r="L1014" s="252" t="s">
        <v>240</v>
      </c>
    </row>
    <row r="1015" spans="1:12" x14ac:dyDescent="0.3">
      <c r="A1015" s="252">
        <v>215465</v>
      </c>
      <c r="B1015" s="252" t="s">
        <v>3404</v>
      </c>
      <c r="C1015" s="252" t="s">
        <v>240</v>
      </c>
      <c r="D1015" s="252" t="s">
        <v>238</v>
      </c>
      <c r="E1015" s="252" t="s">
        <v>238</v>
      </c>
      <c r="F1015" s="252" t="s">
        <v>238</v>
      </c>
      <c r="G1015" s="252" t="s">
        <v>238</v>
      </c>
      <c r="H1015" s="252" t="s">
        <v>239</v>
      </c>
      <c r="I1015" s="252" t="s">
        <v>239</v>
      </c>
      <c r="J1015" s="252" t="s">
        <v>239</v>
      </c>
      <c r="K1015" s="252" t="s">
        <v>239</v>
      </c>
      <c r="L1015" s="252" t="s">
        <v>239</v>
      </c>
    </row>
    <row r="1016" spans="1:12" x14ac:dyDescent="0.3">
      <c r="A1016" s="252">
        <v>215468</v>
      </c>
      <c r="B1016" s="252" t="s">
        <v>3404</v>
      </c>
      <c r="C1016" s="252" t="s">
        <v>240</v>
      </c>
      <c r="D1016" s="252" t="s">
        <v>240</v>
      </c>
      <c r="E1016" s="252" t="s">
        <v>240</v>
      </c>
      <c r="F1016" s="252" t="s">
        <v>239</v>
      </c>
      <c r="G1016" s="252" t="s">
        <v>239</v>
      </c>
      <c r="H1016" s="252" t="s">
        <v>239</v>
      </c>
      <c r="I1016" s="252" t="s">
        <v>239</v>
      </c>
      <c r="J1016" s="252" t="s">
        <v>239</v>
      </c>
      <c r="K1016" s="252" t="s">
        <v>239</v>
      </c>
      <c r="L1016" s="252" t="s">
        <v>239</v>
      </c>
    </row>
    <row r="1017" spans="1:12" x14ac:dyDescent="0.3">
      <c r="A1017" s="252">
        <v>215471</v>
      </c>
      <c r="B1017" s="252" t="s">
        <v>3404</v>
      </c>
      <c r="C1017" s="252" t="s">
        <v>240</v>
      </c>
      <c r="D1017" s="252" t="s">
        <v>239</v>
      </c>
      <c r="E1017" s="252" t="s">
        <v>240</v>
      </c>
      <c r="F1017" s="252" t="s">
        <v>240</v>
      </c>
      <c r="G1017" s="252" t="s">
        <v>240</v>
      </c>
      <c r="H1017" s="252" t="s">
        <v>239</v>
      </c>
      <c r="I1017" s="252" t="s">
        <v>239</v>
      </c>
      <c r="J1017" s="252" t="s">
        <v>239</v>
      </c>
      <c r="K1017" s="252" t="s">
        <v>239</v>
      </c>
      <c r="L1017" s="252" t="s">
        <v>239</v>
      </c>
    </row>
    <row r="1018" spans="1:12" x14ac:dyDescent="0.3">
      <c r="A1018" s="252">
        <v>215475</v>
      </c>
      <c r="B1018" s="252" t="s">
        <v>3404</v>
      </c>
      <c r="C1018" s="252" t="s">
        <v>238</v>
      </c>
      <c r="D1018" s="252" t="s">
        <v>238</v>
      </c>
      <c r="E1018" s="252" t="s">
        <v>238</v>
      </c>
      <c r="F1018" s="252" t="s">
        <v>238</v>
      </c>
      <c r="G1018" s="252" t="s">
        <v>238</v>
      </c>
      <c r="H1018" s="252" t="s">
        <v>240</v>
      </c>
      <c r="I1018" s="252" t="s">
        <v>238</v>
      </c>
      <c r="J1018" s="252" t="s">
        <v>239</v>
      </c>
      <c r="K1018" s="252" t="s">
        <v>238</v>
      </c>
      <c r="L1018" s="252" t="s">
        <v>239</v>
      </c>
    </row>
    <row r="1019" spans="1:12" x14ac:dyDescent="0.3">
      <c r="A1019" s="252">
        <v>215478</v>
      </c>
      <c r="B1019" s="252" t="s">
        <v>3404</v>
      </c>
      <c r="C1019" s="252" t="s">
        <v>240</v>
      </c>
      <c r="D1019" s="252" t="s">
        <v>240</v>
      </c>
      <c r="E1019" s="252" t="s">
        <v>240</v>
      </c>
      <c r="F1019" s="252" t="s">
        <v>239</v>
      </c>
      <c r="G1019" s="252" t="s">
        <v>239</v>
      </c>
      <c r="H1019" s="252" t="s">
        <v>239</v>
      </c>
      <c r="I1019" s="252" t="s">
        <v>239</v>
      </c>
      <c r="J1019" s="252" t="s">
        <v>239</v>
      </c>
      <c r="K1019" s="252" t="s">
        <v>240</v>
      </c>
      <c r="L1019" s="252" t="s">
        <v>239</v>
      </c>
    </row>
    <row r="1020" spans="1:12" x14ac:dyDescent="0.3">
      <c r="A1020" s="252">
        <v>215479</v>
      </c>
      <c r="B1020" s="252" t="s">
        <v>3404</v>
      </c>
      <c r="C1020" s="252" t="s">
        <v>238</v>
      </c>
      <c r="D1020" s="252" t="s">
        <v>238</v>
      </c>
      <c r="E1020" s="252" t="s">
        <v>238</v>
      </c>
      <c r="F1020" s="252" t="s">
        <v>238</v>
      </c>
      <c r="G1020" s="252" t="s">
        <v>238</v>
      </c>
      <c r="H1020" s="252" t="s">
        <v>240</v>
      </c>
      <c r="I1020" s="252" t="s">
        <v>240</v>
      </c>
      <c r="J1020" s="252" t="s">
        <v>240</v>
      </c>
      <c r="K1020" s="252" t="s">
        <v>240</v>
      </c>
      <c r="L1020" s="252" t="s">
        <v>240</v>
      </c>
    </row>
    <row r="1021" spans="1:12" x14ac:dyDescent="0.3">
      <c r="A1021" s="252">
        <v>215480</v>
      </c>
      <c r="B1021" s="252" t="s">
        <v>3404</v>
      </c>
      <c r="C1021" s="252" t="s">
        <v>240</v>
      </c>
      <c r="D1021" s="252" t="s">
        <v>240</v>
      </c>
      <c r="E1021" s="252" t="s">
        <v>240</v>
      </c>
      <c r="F1021" s="252" t="s">
        <v>240</v>
      </c>
      <c r="G1021" s="252" t="s">
        <v>240</v>
      </c>
      <c r="H1021" s="252" t="s">
        <v>239</v>
      </c>
      <c r="I1021" s="252" t="s">
        <v>239</v>
      </c>
      <c r="J1021" s="252" t="s">
        <v>239</v>
      </c>
      <c r="K1021" s="252" t="s">
        <v>239</v>
      </c>
      <c r="L1021" s="252" t="s">
        <v>239</v>
      </c>
    </row>
    <row r="1022" spans="1:12" x14ac:dyDescent="0.3">
      <c r="A1022" s="252">
        <v>215481</v>
      </c>
      <c r="B1022" s="252" t="s">
        <v>3404</v>
      </c>
      <c r="C1022" s="252" t="s">
        <v>240</v>
      </c>
      <c r="D1022" s="252" t="s">
        <v>240</v>
      </c>
      <c r="E1022" s="252" t="s">
        <v>240</v>
      </c>
      <c r="F1022" s="252" t="s">
        <v>239</v>
      </c>
      <c r="G1022" s="252" t="s">
        <v>239</v>
      </c>
      <c r="H1022" s="252" t="s">
        <v>239</v>
      </c>
      <c r="I1022" s="252" t="s">
        <v>239</v>
      </c>
      <c r="J1022" s="252" t="s">
        <v>239</v>
      </c>
      <c r="K1022" s="252" t="s">
        <v>239</v>
      </c>
      <c r="L1022" s="252" t="s">
        <v>239</v>
      </c>
    </row>
    <row r="1023" spans="1:12" x14ac:dyDescent="0.3">
      <c r="A1023" s="252">
        <v>215483</v>
      </c>
      <c r="B1023" s="252" t="s">
        <v>3404</v>
      </c>
      <c r="C1023" s="252" t="s">
        <v>240</v>
      </c>
      <c r="D1023" s="252" t="s">
        <v>240</v>
      </c>
      <c r="E1023" s="252" t="s">
        <v>239</v>
      </c>
      <c r="F1023" s="252" t="s">
        <v>239</v>
      </c>
      <c r="G1023" s="252" t="s">
        <v>239</v>
      </c>
      <c r="H1023" s="252" t="s">
        <v>239</v>
      </c>
      <c r="I1023" s="252" t="s">
        <v>239</v>
      </c>
      <c r="J1023" s="252" t="s">
        <v>239</v>
      </c>
      <c r="K1023" s="252" t="s">
        <v>239</v>
      </c>
      <c r="L1023" s="252" t="s">
        <v>239</v>
      </c>
    </row>
    <row r="1024" spans="1:12" x14ac:dyDescent="0.3">
      <c r="A1024" s="252">
        <v>215489</v>
      </c>
      <c r="B1024" s="252" t="s">
        <v>3404</v>
      </c>
      <c r="C1024" s="252" t="s">
        <v>239</v>
      </c>
      <c r="D1024" s="252" t="s">
        <v>240</v>
      </c>
      <c r="E1024" s="252" t="s">
        <v>240</v>
      </c>
      <c r="F1024" s="252" t="s">
        <v>240</v>
      </c>
      <c r="G1024" s="252" t="s">
        <v>239</v>
      </c>
      <c r="H1024" s="252" t="s">
        <v>239</v>
      </c>
      <c r="I1024" s="252" t="s">
        <v>239</v>
      </c>
      <c r="J1024" s="252" t="s">
        <v>239</v>
      </c>
      <c r="K1024" s="252" t="s">
        <v>239</v>
      </c>
      <c r="L1024" s="252" t="s">
        <v>239</v>
      </c>
    </row>
    <row r="1025" spans="1:12" x14ac:dyDescent="0.3">
      <c r="A1025" s="252">
        <v>215490</v>
      </c>
      <c r="B1025" s="252" t="s">
        <v>3404</v>
      </c>
      <c r="C1025" s="252" t="s">
        <v>240</v>
      </c>
      <c r="D1025" s="252" t="s">
        <v>240</v>
      </c>
      <c r="E1025" s="252" t="s">
        <v>239</v>
      </c>
      <c r="F1025" s="252" t="s">
        <v>239</v>
      </c>
      <c r="G1025" s="252" t="s">
        <v>239</v>
      </c>
      <c r="H1025" s="252" t="s">
        <v>239</v>
      </c>
      <c r="I1025" s="252" t="s">
        <v>239</v>
      </c>
      <c r="J1025" s="252" t="s">
        <v>239</v>
      </c>
      <c r="K1025" s="252" t="s">
        <v>240</v>
      </c>
      <c r="L1025" s="252" t="s">
        <v>239</v>
      </c>
    </row>
    <row r="1026" spans="1:12" x14ac:dyDescent="0.3">
      <c r="A1026" s="252">
        <v>215493</v>
      </c>
      <c r="B1026" s="252" t="s">
        <v>3404</v>
      </c>
      <c r="C1026" s="252" t="s">
        <v>240</v>
      </c>
      <c r="D1026" s="252" t="s">
        <v>239</v>
      </c>
      <c r="E1026" s="252" t="s">
        <v>240</v>
      </c>
      <c r="F1026" s="252" t="s">
        <v>239</v>
      </c>
      <c r="G1026" s="252" t="s">
        <v>239</v>
      </c>
      <c r="H1026" s="252" t="s">
        <v>239</v>
      </c>
      <c r="I1026" s="252" t="s">
        <v>239</v>
      </c>
      <c r="J1026" s="252" t="s">
        <v>239</v>
      </c>
      <c r="K1026" s="252" t="s">
        <v>239</v>
      </c>
      <c r="L1026" s="252" t="s">
        <v>239</v>
      </c>
    </row>
    <row r="1027" spans="1:12" x14ac:dyDescent="0.3">
      <c r="A1027" s="252">
        <v>215496</v>
      </c>
      <c r="B1027" s="252" t="s">
        <v>3404</v>
      </c>
      <c r="C1027" s="252" t="s">
        <v>239</v>
      </c>
      <c r="D1027" s="252" t="s">
        <v>239</v>
      </c>
      <c r="E1027" s="252" t="s">
        <v>240</v>
      </c>
      <c r="F1027" s="252" t="s">
        <v>240</v>
      </c>
      <c r="G1027" s="252" t="s">
        <v>239</v>
      </c>
      <c r="H1027" s="252" t="s">
        <v>239</v>
      </c>
      <c r="I1027" s="252" t="s">
        <v>239</v>
      </c>
      <c r="J1027" s="252" t="s">
        <v>239</v>
      </c>
      <c r="K1027" s="252" t="s">
        <v>239</v>
      </c>
      <c r="L1027" s="252" t="s">
        <v>239</v>
      </c>
    </row>
    <row r="1028" spans="1:12" x14ac:dyDescent="0.3">
      <c r="A1028" s="252">
        <v>215497</v>
      </c>
      <c r="B1028" s="252" t="s">
        <v>3404</v>
      </c>
      <c r="C1028" s="252" t="s">
        <v>240</v>
      </c>
      <c r="D1028" s="252" t="s">
        <v>239</v>
      </c>
      <c r="E1028" s="252" t="s">
        <v>239</v>
      </c>
      <c r="F1028" s="252" t="s">
        <v>240</v>
      </c>
      <c r="G1028" s="252" t="s">
        <v>240</v>
      </c>
      <c r="H1028" s="252" t="s">
        <v>239</v>
      </c>
      <c r="I1028" s="252" t="s">
        <v>239</v>
      </c>
      <c r="J1028" s="252" t="s">
        <v>239</v>
      </c>
      <c r="K1028" s="252" t="s">
        <v>239</v>
      </c>
      <c r="L1028" s="252" t="s">
        <v>239</v>
      </c>
    </row>
    <row r="1029" spans="1:12" x14ac:dyDescent="0.3">
      <c r="A1029" s="252">
        <v>215498</v>
      </c>
      <c r="B1029" s="252" t="s">
        <v>3404</v>
      </c>
      <c r="C1029" s="252" t="s">
        <v>239</v>
      </c>
      <c r="D1029" s="252" t="s">
        <v>240</v>
      </c>
      <c r="E1029" s="252" t="s">
        <v>239</v>
      </c>
      <c r="F1029" s="252" t="s">
        <v>240</v>
      </c>
      <c r="G1029" s="252" t="s">
        <v>239</v>
      </c>
      <c r="H1029" s="252" t="s">
        <v>239</v>
      </c>
      <c r="I1029" s="252" t="s">
        <v>239</v>
      </c>
      <c r="J1029" s="252" t="s">
        <v>239</v>
      </c>
      <c r="K1029" s="252" t="s">
        <v>239</v>
      </c>
      <c r="L1029" s="252" t="s">
        <v>239</v>
      </c>
    </row>
    <row r="1030" spans="1:12" x14ac:dyDescent="0.3">
      <c r="A1030" s="252">
        <v>215501</v>
      </c>
      <c r="B1030" s="252" t="s">
        <v>3404</v>
      </c>
      <c r="C1030" s="252" t="s">
        <v>239</v>
      </c>
      <c r="D1030" s="252" t="s">
        <v>240</v>
      </c>
      <c r="E1030" s="252" t="s">
        <v>240</v>
      </c>
      <c r="F1030" s="252" t="s">
        <v>240</v>
      </c>
      <c r="G1030" s="252" t="s">
        <v>240</v>
      </c>
      <c r="H1030" s="252" t="s">
        <v>239</v>
      </c>
      <c r="I1030" s="252" t="s">
        <v>239</v>
      </c>
      <c r="J1030" s="252" t="s">
        <v>239</v>
      </c>
      <c r="K1030" s="252" t="s">
        <v>239</v>
      </c>
      <c r="L1030" s="252" t="s">
        <v>239</v>
      </c>
    </row>
    <row r="1031" spans="1:12" x14ac:dyDescent="0.3">
      <c r="A1031" s="252">
        <v>215502</v>
      </c>
      <c r="B1031" s="252" t="s">
        <v>3404</v>
      </c>
      <c r="C1031" s="252" t="s">
        <v>240</v>
      </c>
      <c r="D1031" s="252" t="s">
        <v>240</v>
      </c>
      <c r="E1031" s="252" t="s">
        <v>240</v>
      </c>
      <c r="F1031" s="252" t="s">
        <v>240</v>
      </c>
      <c r="G1031" s="252" t="s">
        <v>240</v>
      </c>
      <c r="H1031" s="252" t="s">
        <v>239</v>
      </c>
      <c r="I1031" s="252" t="s">
        <v>239</v>
      </c>
      <c r="J1031" s="252" t="s">
        <v>239</v>
      </c>
      <c r="K1031" s="252" t="s">
        <v>239</v>
      </c>
      <c r="L1031" s="252" t="s">
        <v>239</v>
      </c>
    </row>
    <row r="1032" spans="1:12" x14ac:dyDescent="0.3">
      <c r="A1032" s="252">
        <v>215503</v>
      </c>
      <c r="B1032" s="252" t="s">
        <v>3404</v>
      </c>
      <c r="C1032" s="252" t="s">
        <v>240</v>
      </c>
      <c r="D1032" s="252" t="s">
        <v>240</v>
      </c>
      <c r="E1032" s="252" t="s">
        <v>239</v>
      </c>
      <c r="F1032" s="252" t="s">
        <v>240</v>
      </c>
      <c r="G1032" s="252" t="s">
        <v>239</v>
      </c>
      <c r="H1032" s="252" t="s">
        <v>239</v>
      </c>
      <c r="I1032" s="252" t="s">
        <v>239</v>
      </c>
      <c r="J1032" s="252" t="s">
        <v>239</v>
      </c>
      <c r="K1032" s="252" t="s">
        <v>239</v>
      </c>
      <c r="L1032" s="252" t="s">
        <v>239</v>
      </c>
    </row>
    <row r="1033" spans="1:12" x14ac:dyDescent="0.3">
      <c r="A1033" s="252">
        <v>215506</v>
      </c>
      <c r="B1033" s="252" t="s">
        <v>3404</v>
      </c>
      <c r="C1033" s="252" t="s">
        <v>240</v>
      </c>
      <c r="D1033" s="252" t="s">
        <v>238</v>
      </c>
      <c r="E1033" s="252" t="s">
        <v>238</v>
      </c>
      <c r="F1033" s="252" t="s">
        <v>240</v>
      </c>
      <c r="G1033" s="252" t="s">
        <v>240</v>
      </c>
      <c r="H1033" s="252" t="s">
        <v>239</v>
      </c>
      <c r="I1033" s="252" t="s">
        <v>238</v>
      </c>
      <c r="J1033" s="252" t="s">
        <v>238</v>
      </c>
      <c r="K1033" s="252" t="s">
        <v>238</v>
      </c>
      <c r="L1033" s="252" t="s">
        <v>240</v>
      </c>
    </row>
    <row r="1034" spans="1:12" x14ac:dyDescent="0.3">
      <c r="A1034" s="252">
        <v>215507</v>
      </c>
      <c r="B1034" s="252" t="s">
        <v>3404</v>
      </c>
      <c r="C1034" s="252" t="s">
        <v>239</v>
      </c>
      <c r="D1034" s="252" t="s">
        <v>240</v>
      </c>
      <c r="E1034" s="252" t="s">
        <v>240</v>
      </c>
      <c r="F1034" s="252" t="s">
        <v>239</v>
      </c>
      <c r="G1034" s="252" t="s">
        <v>239</v>
      </c>
      <c r="H1034" s="252" t="s">
        <v>239</v>
      </c>
      <c r="I1034" s="252" t="s">
        <v>239</v>
      </c>
      <c r="J1034" s="252" t="s">
        <v>239</v>
      </c>
      <c r="K1034" s="252" t="s">
        <v>239</v>
      </c>
      <c r="L1034" s="252" t="s">
        <v>239</v>
      </c>
    </row>
    <row r="1035" spans="1:12" x14ac:dyDescent="0.3">
      <c r="A1035" s="252">
        <v>215508</v>
      </c>
      <c r="B1035" s="252" t="s">
        <v>3404</v>
      </c>
      <c r="C1035" s="252" t="s">
        <v>239</v>
      </c>
      <c r="D1035" s="252" t="s">
        <v>239</v>
      </c>
      <c r="E1035" s="252" t="s">
        <v>240</v>
      </c>
      <c r="F1035" s="252" t="s">
        <v>240</v>
      </c>
      <c r="G1035" s="252" t="s">
        <v>240</v>
      </c>
      <c r="H1035" s="252" t="s">
        <v>239</v>
      </c>
      <c r="I1035" s="252" t="s">
        <v>239</v>
      </c>
      <c r="J1035" s="252" t="s">
        <v>239</v>
      </c>
      <c r="K1035" s="252" t="s">
        <v>239</v>
      </c>
      <c r="L1035" s="252" t="s">
        <v>239</v>
      </c>
    </row>
    <row r="1036" spans="1:12" x14ac:dyDescent="0.3">
      <c r="A1036" s="252">
        <v>215509</v>
      </c>
      <c r="B1036" s="252" t="s">
        <v>3404</v>
      </c>
      <c r="C1036" s="252" t="s">
        <v>240</v>
      </c>
      <c r="D1036" s="252" t="s">
        <v>240</v>
      </c>
      <c r="E1036" s="252" t="s">
        <v>240</v>
      </c>
      <c r="F1036" s="252" t="s">
        <v>240</v>
      </c>
      <c r="G1036" s="252" t="s">
        <v>240</v>
      </c>
      <c r="H1036" s="252" t="s">
        <v>239</v>
      </c>
      <c r="I1036" s="252" t="s">
        <v>239</v>
      </c>
      <c r="J1036" s="252" t="s">
        <v>239</v>
      </c>
      <c r="K1036" s="252" t="s">
        <v>239</v>
      </c>
      <c r="L1036" s="252" t="s">
        <v>239</v>
      </c>
    </row>
    <row r="1037" spans="1:12" x14ac:dyDescent="0.3">
      <c r="A1037" s="252">
        <v>215511</v>
      </c>
      <c r="B1037" s="252" t="s">
        <v>3404</v>
      </c>
      <c r="C1037" s="252" t="s">
        <v>238</v>
      </c>
      <c r="D1037" s="252" t="s">
        <v>239</v>
      </c>
      <c r="E1037" s="252" t="s">
        <v>240</v>
      </c>
      <c r="F1037" s="252" t="s">
        <v>240</v>
      </c>
      <c r="G1037" s="252" t="s">
        <v>239</v>
      </c>
      <c r="H1037" s="252" t="s">
        <v>239</v>
      </c>
      <c r="I1037" s="252" t="s">
        <v>239</v>
      </c>
      <c r="J1037" s="252" t="s">
        <v>239</v>
      </c>
      <c r="K1037" s="252" t="s">
        <v>239</v>
      </c>
      <c r="L1037" s="252" t="s">
        <v>240</v>
      </c>
    </row>
    <row r="1038" spans="1:12" x14ac:dyDescent="0.3">
      <c r="A1038" s="252">
        <v>215513</v>
      </c>
      <c r="B1038" s="252" t="s">
        <v>3404</v>
      </c>
      <c r="C1038" s="252" t="s">
        <v>240</v>
      </c>
      <c r="D1038" s="252" t="s">
        <v>240</v>
      </c>
      <c r="E1038" s="252" t="s">
        <v>240</v>
      </c>
      <c r="F1038" s="252" t="s">
        <v>240</v>
      </c>
      <c r="G1038" s="252" t="s">
        <v>240</v>
      </c>
      <c r="H1038" s="252" t="s">
        <v>239</v>
      </c>
      <c r="I1038" s="252" t="s">
        <v>239</v>
      </c>
      <c r="J1038" s="252" t="s">
        <v>239</v>
      </c>
      <c r="K1038" s="252" t="s">
        <v>239</v>
      </c>
      <c r="L1038" s="252" t="s">
        <v>239</v>
      </c>
    </row>
    <row r="1039" spans="1:12" x14ac:dyDescent="0.3">
      <c r="A1039" s="252">
        <v>215514</v>
      </c>
      <c r="B1039" s="252" t="s">
        <v>3404</v>
      </c>
      <c r="C1039" s="252" t="s">
        <v>240</v>
      </c>
      <c r="D1039" s="252" t="s">
        <v>239</v>
      </c>
      <c r="E1039" s="252" t="s">
        <v>239</v>
      </c>
      <c r="F1039" s="252" t="s">
        <v>240</v>
      </c>
      <c r="G1039" s="252" t="s">
        <v>239</v>
      </c>
      <c r="H1039" s="252" t="s">
        <v>239</v>
      </c>
      <c r="I1039" s="252" t="s">
        <v>239</v>
      </c>
      <c r="J1039" s="252" t="s">
        <v>240</v>
      </c>
      <c r="K1039" s="252" t="s">
        <v>239</v>
      </c>
      <c r="L1039" s="252" t="s">
        <v>240</v>
      </c>
    </row>
    <row r="1040" spans="1:12" x14ac:dyDescent="0.3">
      <c r="A1040" s="252">
        <v>215515</v>
      </c>
      <c r="B1040" s="252" t="s">
        <v>3404</v>
      </c>
      <c r="C1040" s="252" t="s">
        <v>238</v>
      </c>
      <c r="D1040" s="252" t="s">
        <v>238</v>
      </c>
      <c r="E1040" s="252" t="s">
        <v>238</v>
      </c>
      <c r="F1040" s="252" t="s">
        <v>238</v>
      </c>
      <c r="G1040" s="252" t="s">
        <v>238</v>
      </c>
      <c r="H1040" s="252" t="s">
        <v>238</v>
      </c>
      <c r="I1040" s="252" t="s">
        <v>240</v>
      </c>
      <c r="J1040" s="252" t="s">
        <v>240</v>
      </c>
      <c r="K1040" s="252" t="s">
        <v>238</v>
      </c>
      <c r="L1040" s="252" t="s">
        <v>240</v>
      </c>
    </row>
    <row r="1041" spans="1:12" x14ac:dyDescent="0.3">
      <c r="A1041" s="252">
        <v>215516</v>
      </c>
      <c r="B1041" s="252" t="s">
        <v>3404</v>
      </c>
      <c r="C1041" s="252" t="s">
        <v>239</v>
      </c>
      <c r="D1041" s="252" t="s">
        <v>240</v>
      </c>
      <c r="E1041" s="252" t="s">
        <v>240</v>
      </c>
      <c r="F1041" s="252" t="s">
        <v>239</v>
      </c>
      <c r="G1041" s="252" t="s">
        <v>239</v>
      </c>
      <c r="H1041" s="252" t="s">
        <v>239</v>
      </c>
      <c r="I1041" s="252" t="s">
        <v>239</v>
      </c>
      <c r="J1041" s="252" t="s">
        <v>239</v>
      </c>
      <c r="K1041" s="252" t="s">
        <v>239</v>
      </c>
      <c r="L1041" s="252" t="s">
        <v>239</v>
      </c>
    </row>
    <row r="1042" spans="1:12" x14ac:dyDescent="0.3">
      <c r="A1042" s="252">
        <v>215519</v>
      </c>
      <c r="B1042" s="252" t="s">
        <v>3404</v>
      </c>
      <c r="C1042" s="252" t="s">
        <v>240</v>
      </c>
      <c r="D1042" s="252" t="s">
        <v>240</v>
      </c>
      <c r="E1042" s="252" t="s">
        <v>240</v>
      </c>
      <c r="F1042" s="252" t="s">
        <v>240</v>
      </c>
      <c r="G1042" s="252" t="s">
        <v>240</v>
      </c>
      <c r="H1042" s="252" t="s">
        <v>239</v>
      </c>
      <c r="I1042" s="252" t="s">
        <v>239</v>
      </c>
      <c r="J1042" s="252" t="s">
        <v>239</v>
      </c>
      <c r="K1042" s="252" t="s">
        <v>239</v>
      </c>
      <c r="L1042" s="252" t="s">
        <v>239</v>
      </c>
    </row>
    <row r="1043" spans="1:12" x14ac:dyDescent="0.3">
      <c r="A1043" s="252">
        <v>215521</v>
      </c>
      <c r="B1043" s="252" t="s">
        <v>3404</v>
      </c>
      <c r="C1043" s="252" t="s">
        <v>238</v>
      </c>
      <c r="D1043" s="252" t="s">
        <v>238</v>
      </c>
      <c r="E1043" s="252" t="s">
        <v>238</v>
      </c>
      <c r="F1043" s="252" t="s">
        <v>240</v>
      </c>
      <c r="G1043" s="252" t="s">
        <v>238</v>
      </c>
      <c r="H1043" s="252" t="s">
        <v>240</v>
      </c>
      <c r="I1043" s="252" t="s">
        <v>240</v>
      </c>
      <c r="J1043" s="252" t="s">
        <v>240</v>
      </c>
      <c r="K1043" s="252" t="s">
        <v>240</v>
      </c>
      <c r="L1043" s="252" t="s">
        <v>240</v>
      </c>
    </row>
    <row r="1044" spans="1:12" x14ac:dyDescent="0.3">
      <c r="A1044" s="252">
        <v>215523</v>
      </c>
      <c r="B1044" s="252" t="s">
        <v>3404</v>
      </c>
      <c r="C1044" s="252" t="s">
        <v>240</v>
      </c>
      <c r="D1044" s="252" t="s">
        <v>240</v>
      </c>
      <c r="E1044" s="252" t="s">
        <v>240</v>
      </c>
      <c r="F1044" s="252" t="s">
        <v>240</v>
      </c>
      <c r="G1044" s="252" t="s">
        <v>240</v>
      </c>
      <c r="H1044" s="252" t="s">
        <v>239</v>
      </c>
      <c r="I1044" s="252" t="s">
        <v>239</v>
      </c>
      <c r="J1044" s="252" t="s">
        <v>239</v>
      </c>
      <c r="K1044" s="252" t="s">
        <v>239</v>
      </c>
      <c r="L1044" s="252" t="s">
        <v>239</v>
      </c>
    </row>
    <row r="1045" spans="1:12" x14ac:dyDescent="0.3">
      <c r="A1045" s="252">
        <v>215524</v>
      </c>
      <c r="B1045" s="252" t="s">
        <v>3404</v>
      </c>
      <c r="C1045" s="252" t="s">
        <v>238</v>
      </c>
      <c r="D1045" s="252" t="s">
        <v>238</v>
      </c>
      <c r="E1045" s="252" t="s">
        <v>238</v>
      </c>
      <c r="F1045" s="252" t="s">
        <v>238</v>
      </c>
      <c r="G1045" s="252" t="s">
        <v>238</v>
      </c>
      <c r="H1045" s="252" t="s">
        <v>240</v>
      </c>
      <c r="I1045" s="252" t="s">
        <v>238</v>
      </c>
      <c r="J1045" s="252" t="s">
        <v>240</v>
      </c>
      <c r="K1045" s="252" t="s">
        <v>240</v>
      </c>
      <c r="L1045" s="252" t="s">
        <v>240</v>
      </c>
    </row>
    <row r="1046" spans="1:12" x14ac:dyDescent="0.3">
      <c r="A1046" s="252">
        <v>215525</v>
      </c>
      <c r="B1046" s="252" t="s">
        <v>3404</v>
      </c>
      <c r="C1046" s="252" t="s">
        <v>238</v>
      </c>
      <c r="D1046" s="252" t="s">
        <v>238</v>
      </c>
      <c r="E1046" s="252" t="s">
        <v>238</v>
      </c>
      <c r="F1046" s="252" t="s">
        <v>238</v>
      </c>
      <c r="G1046" s="252" t="s">
        <v>238</v>
      </c>
      <c r="H1046" s="252" t="s">
        <v>240</v>
      </c>
      <c r="I1046" s="252" t="s">
        <v>240</v>
      </c>
      <c r="J1046" s="252" t="s">
        <v>240</v>
      </c>
      <c r="K1046" s="252" t="s">
        <v>240</v>
      </c>
      <c r="L1046" s="252" t="s">
        <v>240</v>
      </c>
    </row>
    <row r="1047" spans="1:12" x14ac:dyDescent="0.3">
      <c r="A1047" s="252">
        <v>215526</v>
      </c>
      <c r="B1047" s="252" t="s">
        <v>3404</v>
      </c>
      <c r="C1047" s="252" t="s">
        <v>239</v>
      </c>
      <c r="D1047" s="252" t="s">
        <v>240</v>
      </c>
      <c r="E1047" s="252" t="s">
        <v>240</v>
      </c>
      <c r="F1047" s="252" t="s">
        <v>240</v>
      </c>
      <c r="G1047" s="252" t="s">
        <v>239</v>
      </c>
      <c r="H1047" s="252" t="s">
        <v>239</v>
      </c>
      <c r="I1047" s="252" t="s">
        <v>239</v>
      </c>
      <c r="J1047" s="252" t="s">
        <v>239</v>
      </c>
      <c r="K1047" s="252" t="s">
        <v>239</v>
      </c>
      <c r="L1047" s="252" t="s">
        <v>239</v>
      </c>
    </row>
    <row r="1048" spans="1:12" x14ac:dyDescent="0.3">
      <c r="A1048" s="252">
        <v>215527</v>
      </c>
      <c r="B1048" s="252" t="s">
        <v>3404</v>
      </c>
      <c r="C1048" s="252" t="s">
        <v>240</v>
      </c>
      <c r="D1048" s="252" t="s">
        <v>240</v>
      </c>
      <c r="E1048" s="252" t="s">
        <v>240</v>
      </c>
      <c r="F1048" s="252" t="s">
        <v>240</v>
      </c>
      <c r="G1048" s="252" t="s">
        <v>240</v>
      </c>
      <c r="H1048" s="252" t="s">
        <v>239</v>
      </c>
      <c r="I1048" s="252" t="s">
        <v>239</v>
      </c>
      <c r="J1048" s="252" t="s">
        <v>239</v>
      </c>
      <c r="K1048" s="252" t="s">
        <v>239</v>
      </c>
      <c r="L1048" s="252" t="s">
        <v>239</v>
      </c>
    </row>
    <row r="1049" spans="1:12" x14ac:dyDescent="0.3">
      <c r="A1049" s="252">
        <v>215528</v>
      </c>
      <c r="B1049" s="252" t="s">
        <v>3404</v>
      </c>
      <c r="C1049" s="252" t="s">
        <v>238</v>
      </c>
      <c r="D1049" s="252" t="s">
        <v>238</v>
      </c>
      <c r="E1049" s="252" t="s">
        <v>238</v>
      </c>
      <c r="F1049" s="252" t="s">
        <v>238</v>
      </c>
      <c r="G1049" s="252" t="s">
        <v>239</v>
      </c>
      <c r="H1049" s="252" t="s">
        <v>239</v>
      </c>
      <c r="I1049" s="252" t="s">
        <v>240</v>
      </c>
      <c r="J1049" s="252" t="s">
        <v>239</v>
      </c>
      <c r="K1049" s="252" t="s">
        <v>240</v>
      </c>
      <c r="L1049" s="252" t="s">
        <v>239</v>
      </c>
    </row>
    <row r="1050" spans="1:12" x14ac:dyDescent="0.3">
      <c r="A1050" s="252">
        <v>215530</v>
      </c>
      <c r="B1050" s="252" t="s">
        <v>3404</v>
      </c>
      <c r="C1050" s="252" t="s">
        <v>240</v>
      </c>
      <c r="D1050" s="252" t="s">
        <v>239</v>
      </c>
      <c r="E1050" s="252" t="s">
        <v>240</v>
      </c>
      <c r="F1050" s="252" t="s">
        <v>240</v>
      </c>
      <c r="G1050" s="252" t="s">
        <v>239</v>
      </c>
      <c r="H1050" s="252" t="s">
        <v>240</v>
      </c>
      <c r="I1050" s="252" t="s">
        <v>240</v>
      </c>
      <c r="J1050" s="252" t="s">
        <v>240</v>
      </c>
      <c r="K1050" s="252" t="s">
        <v>239</v>
      </c>
      <c r="L1050" s="252" t="s">
        <v>239</v>
      </c>
    </row>
    <row r="1051" spans="1:12" x14ac:dyDescent="0.3">
      <c r="A1051" s="252">
        <v>215531</v>
      </c>
      <c r="B1051" s="252" t="s">
        <v>3404</v>
      </c>
      <c r="C1051" s="252" t="s">
        <v>239</v>
      </c>
      <c r="D1051" s="252" t="s">
        <v>240</v>
      </c>
      <c r="E1051" s="252" t="s">
        <v>240</v>
      </c>
      <c r="F1051" s="252" t="s">
        <v>239</v>
      </c>
      <c r="G1051" s="252" t="s">
        <v>239</v>
      </c>
      <c r="H1051" s="252" t="s">
        <v>239</v>
      </c>
      <c r="I1051" s="252" t="s">
        <v>239</v>
      </c>
      <c r="J1051" s="252" t="s">
        <v>239</v>
      </c>
      <c r="K1051" s="252" t="s">
        <v>239</v>
      </c>
      <c r="L1051" s="252" t="s">
        <v>239</v>
      </c>
    </row>
    <row r="1052" spans="1:12" x14ac:dyDescent="0.3">
      <c r="A1052" s="252">
        <v>215533</v>
      </c>
      <c r="B1052" s="252" t="s">
        <v>3404</v>
      </c>
      <c r="C1052" s="252" t="s">
        <v>238</v>
      </c>
      <c r="D1052" s="252" t="s">
        <v>238</v>
      </c>
      <c r="E1052" s="252" t="s">
        <v>238</v>
      </c>
      <c r="F1052" s="252" t="s">
        <v>240</v>
      </c>
      <c r="G1052" s="252" t="s">
        <v>238</v>
      </c>
      <c r="H1052" s="252" t="s">
        <v>240</v>
      </c>
      <c r="I1052" s="252" t="s">
        <v>238</v>
      </c>
      <c r="J1052" s="252" t="s">
        <v>238</v>
      </c>
      <c r="K1052" s="252" t="s">
        <v>238</v>
      </c>
      <c r="L1052" s="252" t="s">
        <v>238</v>
      </c>
    </row>
    <row r="1053" spans="1:12" x14ac:dyDescent="0.3">
      <c r="A1053" s="252">
        <v>215534</v>
      </c>
      <c r="B1053" s="252" t="s">
        <v>3404</v>
      </c>
      <c r="C1053" s="252" t="s">
        <v>238</v>
      </c>
      <c r="D1053" s="252" t="s">
        <v>238</v>
      </c>
      <c r="E1053" s="252" t="s">
        <v>238</v>
      </c>
      <c r="F1053" s="252" t="s">
        <v>238</v>
      </c>
      <c r="G1053" s="252" t="s">
        <v>239</v>
      </c>
      <c r="H1053" s="252" t="s">
        <v>240</v>
      </c>
      <c r="I1053" s="252" t="s">
        <v>238</v>
      </c>
      <c r="J1053" s="252" t="s">
        <v>240</v>
      </c>
      <c r="K1053" s="252" t="s">
        <v>240</v>
      </c>
      <c r="L1053" s="252" t="s">
        <v>240</v>
      </c>
    </row>
    <row r="1054" spans="1:12" x14ac:dyDescent="0.3">
      <c r="A1054" s="252">
        <v>215535</v>
      </c>
      <c r="B1054" s="252" t="s">
        <v>3404</v>
      </c>
      <c r="C1054" s="252" t="s">
        <v>240</v>
      </c>
      <c r="D1054" s="252" t="s">
        <v>240</v>
      </c>
      <c r="E1054" s="252" t="s">
        <v>240</v>
      </c>
      <c r="F1054" s="252" t="s">
        <v>238</v>
      </c>
      <c r="G1054" s="252" t="s">
        <v>240</v>
      </c>
      <c r="H1054" s="252" t="s">
        <v>240</v>
      </c>
      <c r="I1054" s="252" t="s">
        <v>240</v>
      </c>
      <c r="J1054" s="252" t="s">
        <v>240</v>
      </c>
      <c r="K1054" s="252" t="s">
        <v>240</v>
      </c>
      <c r="L1054" s="252" t="s">
        <v>239</v>
      </c>
    </row>
    <row r="1055" spans="1:12" x14ac:dyDescent="0.3">
      <c r="A1055" s="252">
        <v>215536</v>
      </c>
      <c r="B1055" s="252" t="s">
        <v>3404</v>
      </c>
      <c r="C1055" s="252" t="s">
        <v>239</v>
      </c>
      <c r="D1055" s="252" t="s">
        <v>240</v>
      </c>
      <c r="E1055" s="252" t="s">
        <v>240</v>
      </c>
      <c r="F1055" s="252" t="s">
        <v>240</v>
      </c>
      <c r="G1055" s="252" t="s">
        <v>239</v>
      </c>
      <c r="H1055" s="252" t="s">
        <v>239</v>
      </c>
      <c r="I1055" s="252" t="s">
        <v>239</v>
      </c>
      <c r="J1055" s="252" t="s">
        <v>239</v>
      </c>
      <c r="K1055" s="252" t="s">
        <v>239</v>
      </c>
      <c r="L1055" s="252" t="s">
        <v>239</v>
      </c>
    </row>
    <row r="1056" spans="1:12" x14ac:dyDescent="0.3">
      <c r="A1056" s="252">
        <v>215537</v>
      </c>
      <c r="B1056" s="252" t="s">
        <v>3404</v>
      </c>
      <c r="C1056" s="252" t="s">
        <v>240</v>
      </c>
      <c r="D1056" s="252" t="s">
        <v>240</v>
      </c>
      <c r="E1056" s="252" t="s">
        <v>240</v>
      </c>
      <c r="F1056" s="252" t="s">
        <v>239</v>
      </c>
      <c r="G1056" s="252" t="s">
        <v>239</v>
      </c>
      <c r="H1056" s="252" t="s">
        <v>239</v>
      </c>
      <c r="I1056" s="252" t="s">
        <v>239</v>
      </c>
      <c r="J1056" s="252" t="s">
        <v>239</v>
      </c>
      <c r="K1056" s="252" t="s">
        <v>239</v>
      </c>
      <c r="L1056" s="252" t="s">
        <v>239</v>
      </c>
    </row>
    <row r="1057" spans="1:12" x14ac:dyDescent="0.3">
      <c r="A1057" s="252">
        <v>215539</v>
      </c>
      <c r="B1057" s="252" t="s">
        <v>3404</v>
      </c>
      <c r="C1057" s="252" t="s">
        <v>238</v>
      </c>
      <c r="D1057" s="252" t="s">
        <v>238</v>
      </c>
      <c r="E1057" s="252" t="s">
        <v>238</v>
      </c>
      <c r="F1057" s="252" t="s">
        <v>240</v>
      </c>
      <c r="G1057" s="252" t="s">
        <v>240</v>
      </c>
      <c r="H1057" s="252" t="s">
        <v>239</v>
      </c>
      <c r="I1057" s="252" t="s">
        <v>240</v>
      </c>
      <c r="J1057" s="252" t="s">
        <v>240</v>
      </c>
      <c r="K1057" s="252" t="s">
        <v>240</v>
      </c>
      <c r="L1057" s="252" t="s">
        <v>239</v>
      </c>
    </row>
    <row r="1058" spans="1:12" x14ac:dyDescent="0.3">
      <c r="A1058" s="252">
        <v>215541</v>
      </c>
      <c r="B1058" s="252" t="s">
        <v>3404</v>
      </c>
      <c r="C1058" s="252" t="s">
        <v>240</v>
      </c>
      <c r="D1058" s="252" t="s">
        <v>240</v>
      </c>
      <c r="E1058" s="252" t="s">
        <v>240</v>
      </c>
      <c r="F1058" s="252" t="s">
        <v>240</v>
      </c>
      <c r="G1058" s="252" t="s">
        <v>240</v>
      </c>
      <c r="H1058" s="252" t="s">
        <v>239</v>
      </c>
      <c r="I1058" s="252" t="s">
        <v>239</v>
      </c>
      <c r="J1058" s="252" t="s">
        <v>239</v>
      </c>
      <c r="K1058" s="252" t="s">
        <v>239</v>
      </c>
      <c r="L1058" s="252" t="s">
        <v>239</v>
      </c>
    </row>
    <row r="1059" spans="1:12" x14ac:dyDescent="0.3">
      <c r="A1059" s="252">
        <v>215546</v>
      </c>
      <c r="B1059" s="252" t="s">
        <v>3404</v>
      </c>
      <c r="C1059" s="252" t="s">
        <v>240</v>
      </c>
      <c r="D1059" s="252" t="s">
        <v>240</v>
      </c>
      <c r="E1059" s="252" t="s">
        <v>240</v>
      </c>
      <c r="F1059" s="252" t="s">
        <v>240</v>
      </c>
      <c r="G1059" s="252" t="s">
        <v>240</v>
      </c>
      <c r="H1059" s="252" t="s">
        <v>239</v>
      </c>
      <c r="I1059" s="252" t="s">
        <v>239</v>
      </c>
      <c r="J1059" s="252" t="s">
        <v>239</v>
      </c>
      <c r="K1059" s="252" t="s">
        <v>239</v>
      </c>
      <c r="L1059" s="252" t="s">
        <v>239</v>
      </c>
    </row>
    <row r="1060" spans="1:12" x14ac:dyDescent="0.3">
      <c r="A1060" s="252">
        <v>215547</v>
      </c>
      <c r="B1060" s="252" t="s">
        <v>3404</v>
      </c>
      <c r="C1060" s="252" t="s">
        <v>240</v>
      </c>
      <c r="D1060" s="252" t="s">
        <v>240</v>
      </c>
      <c r="E1060" s="252" t="s">
        <v>240</v>
      </c>
      <c r="F1060" s="252" t="s">
        <v>240</v>
      </c>
      <c r="G1060" s="252" t="s">
        <v>239</v>
      </c>
      <c r="H1060" s="252" t="s">
        <v>239</v>
      </c>
      <c r="I1060" s="252" t="s">
        <v>239</v>
      </c>
      <c r="J1060" s="252" t="s">
        <v>239</v>
      </c>
      <c r="K1060" s="252" t="s">
        <v>239</v>
      </c>
      <c r="L1060" s="252" t="s">
        <v>239</v>
      </c>
    </row>
    <row r="1061" spans="1:12" x14ac:dyDescent="0.3">
      <c r="A1061" s="252">
        <v>215548</v>
      </c>
      <c r="B1061" s="252" t="s">
        <v>3404</v>
      </c>
      <c r="C1061" s="252" t="s">
        <v>240</v>
      </c>
      <c r="D1061" s="252" t="s">
        <v>240</v>
      </c>
      <c r="E1061" s="252" t="s">
        <v>240</v>
      </c>
      <c r="F1061" s="252" t="s">
        <v>240</v>
      </c>
      <c r="G1061" s="252" t="s">
        <v>240</v>
      </c>
      <c r="H1061" s="252" t="s">
        <v>239</v>
      </c>
      <c r="I1061" s="252" t="s">
        <v>239</v>
      </c>
      <c r="J1061" s="252" t="s">
        <v>239</v>
      </c>
      <c r="K1061" s="252" t="s">
        <v>239</v>
      </c>
      <c r="L1061" s="252" t="s">
        <v>239</v>
      </c>
    </row>
    <row r="1062" spans="1:12" x14ac:dyDescent="0.3">
      <c r="A1062" s="252">
        <v>215549</v>
      </c>
      <c r="B1062" s="252" t="s">
        <v>3404</v>
      </c>
      <c r="C1062" s="252" t="s">
        <v>240</v>
      </c>
      <c r="D1062" s="252" t="s">
        <v>240</v>
      </c>
      <c r="E1062" s="252" t="s">
        <v>240</v>
      </c>
      <c r="F1062" s="252" t="s">
        <v>240</v>
      </c>
      <c r="G1062" s="252" t="s">
        <v>240</v>
      </c>
      <c r="H1062" s="252" t="s">
        <v>239</v>
      </c>
      <c r="I1062" s="252" t="s">
        <v>239</v>
      </c>
      <c r="J1062" s="252" t="s">
        <v>239</v>
      </c>
      <c r="K1062" s="252" t="s">
        <v>239</v>
      </c>
      <c r="L1062" s="252" t="s">
        <v>239</v>
      </c>
    </row>
    <row r="1063" spans="1:12" x14ac:dyDescent="0.3">
      <c r="A1063" s="252">
        <v>215550</v>
      </c>
      <c r="B1063" s="252" t="s">
        <v>3404</v>
      </c>
      <c r="C1063" s="252" t="s">
        <v>238</v>
      </c>
      <c r="D1063" s="252" t="s">
        <v>238</v>
      </c>
      <c r="E1063" s="252" t="s">
        <v>238</v>
      </c>
      <c r="F1063" s="252" t="s">
        <v>239</v>
      </c>
      <c r="G1063" s="252" t="s">
        <v>240</v>
      </c>
      <c r="H1063" s="252" t="s">
        <v>239</v>
      </c>
      <c r="I1063" s="252" t="s">
        <v>240</v>
      </c>
      <c r="J1063" s="252" t="s">
        <v>238</v>
      </c>
      <c r="K1063" s="252" t="s">
        <v>238</v>
      </c>
      <c r="L1063" s="252" t="s">
        <v>239</v>
      </c>
    </row>
    <row r="1064" spans="1:12" x14ac:dyDescent="0.3">
      <c r="A1064" s="252">
        <v>215551</v>
      </c>
      <c r="B1064" s="252" t="s">
        <v>3404</v>
      </c>
      <c r="C1064" s="252" t="s">
        <v>239</v>
      </c>
      <c r="D1064" s="252" t="s">
        <v>239</v>
      </c>
      <c r="E1064" s="252" t="s">
        <v>239</v>
      </c>
      <c r="F1064" s="252" t="s">
        <v>240</v>
      </c>
      <c r="G1064" s="252" t="s">
        <v>240</v>
      </c>
      <c r="H1064" s="252" t="s">
        <v>239</v>
      </c>
      <c r="I1064" s="252" t="s">
        <v>239</v>
      </c>
      <c r="J1064" s="252" t="s">
        <v>239</v>
      </c>
      <c r="K1064" s="252" t="s">
        <v>239</v>
      </c>
      <c r="L1064" s="252" t="s">
        <v>239</v>
      </c>
    </row>
    <row r="1065" spans="1:12" x14ac:dyDescent="0.3">
      <c r="A1065" s="252">
        <v>215552</v>
      </c>
      <c r="B1065" s="252" t="s">
        <v>3404</v>
      </c>
      <c r="C1065" s="252" t="s">
        <v>240</v>
      </c>
      <c r="D1065" s="252" t="s">
        <v>240</v>
      </c>
      <c r="E1065" s="252" t="s">
        <v>238</v>
      </c>
      <c r="F1065" s="252" t="s">
        <v>240</v>
      </c>
      <c r="G1065" s="252" t="s">
        <v>240</v>
      </c>
      <c r="H1065" s="252" t="s">
        <v>239</v>
      </c>
      <c r="I1065" s="252" t="s">
        <v>240</v>
      </c>
      <c r="J1065" s="252" t="s">
        <v>240</v>
      </c>
      <c r="K1065" s="252" t="s">
        <v>240</v>
      </c>
      <c r="L1065" s="252" t="s">
        <v>240</v>
      </c>
    </row>
    <row r="1066" spans="1:12" x14ac:dyDescent="0.3">
      <c r="A1066" s="252">
        <v>215555</v>
      </c>
      <c r="B1066" s="252" t="s">
        <v>3404</v>
      </c>
      <c r="C1066" s="252" t="s">
        <v>239</v>
      </c>
      <c r="D1066" s="252" t="s">
        <v>238</v>
      </c>
      <c r="E1066" s="252" t="s">
        <v>238</v>
      </c>
      <c r="F1066" s="252" t="s">
        <v>238</v>
      </c>
      <c r="G1066" s="252" t="s">
        <v>240</v>
      </c>
      <c r="H1066" s="252" t="s">
        <v>239</v>
      </c>
      <c r="I1066" s="252" t="s">
        <v>239</v>
      </c>
      <c r="J1066" s="252" t="s">
        <v>239</v>
      </c>
      <c r="K1066" s="252" t="s">
        <v>239</v>
      </c>
      <c r="L1066" s="252" t="s">
        <v>239</v>
      </c>
    </row>
    <row r="1067" spans="1:12" x14ac:dyDescent="0.3">
      <c r="A1067" s="252">
        <v>215557</v>
      </c>
      <c r="B1067" s="252" t="s">
        <v>3404</v>
      </c>
      <c r="C1067" s="252" t="s">
        <v>240</v>
      </c>
      <c r="D1067" s="252" t="s">
        <v>238</v>
      </c>
      <c r="E1067" s="252" t="s">
        <v>238</v>
      </c>
      <c r="F1067" s="252" t="s">
        <v>238</v>
      </c>
      <c r="G1067" s="252" t="s">
        <v>238</v>
      </c>
      <c r="H1067" s="252" t="s">
        <v>238</v>
      </c>
      <c r="I1067" s="252" t="s">
        <v>240</v>
      </c>
      <c r="J1067" s="252" t="s">
        <v>238</v>
      </c>
      <c r="K1067" s="252" t="s">
        <v>238</v>
      </c>
      <c r="L1067" s="252" t="s">
        <v>240</v>
      </c>
    </row>
    <row r="1068" spans="1:12" x14ac:dyDescent="0.3">
      <c r="A1068" s="252">
        <v>215558</v>
      </c>
      <c r="B1068" s="252" t="s">
        <v>3404</v>
      </c>
      <c r="C1068" s="252" t="s">
        <v>239</v>
      </c>
      <c r="D1068" s="252" t="s">
        <v>240</v>
      </c>
      <c r="E1068" s="252" t="s">
        <v>240</v>
      </c>
      <c r="F1068" s="252" t="s">
        <v>240</v>
      </c>
      <c r="G1068" s="252" t="s">
        <v>240</v>
      </c>
      <c r="H1068" s="252" t="s">
        <v>239</v>
      </c>
      <c r="I1068" s="252" t="s">
        <v>239</v>
      </c>
      <c r="J1068" s="252" t="s">
        <v>239</v>
      </c>
      <c r="K1068" s="252" t="s">
        <v>239</v>
      </c>
      <c r="L1068" s="252" t="s">
        <v>239</v>
      </c>
    </row>
    <row r="1069" spans="1:12" x14ac:dyDescent="0.3">
      <c r="A1069" s="252">
        <v>215561</v>
      </c>
      <c r="B1069" s="252" t="s">
        <v>3404</v>
      </c>
      <c r="C1069" s="252" t="s">
        <v>239</v>
      </c>
      <c r="D1069" s="252" t="s">
        <v>238</v>
      </c>
      <c r="E1069" s="252" t="s">
        <v>238</v>
      </c>
      <c r="F1069" s="252" t="s">
        <v>240</v>
      </c>
      <c r="G1069" s="252" t="s">
        <v>240</v>
      </c>
      <c r="H1069" s="252" t="s">
        <v>239</v>
      </c>
      <c r="I1069" s="252" t="s">
        <v>239</v>
      </c>
      <c r="J1069" s="252" t="s">
        <v>239</v>
      </c>
      <c r="K1069" s="252" t="s">
        <v>239</v>
      </c>
      <c r="L1069" s="252" t="s">
        <v>239</v>
      </c>
    </row>
    <row r="1070" spans="1:12" x14ac:dyDescent="0.3">
      <c r="A1070" s="252">
        <v>215564</v>
      </c>
      <c r="B1070" s="252" t="s">
        <v>3404</v>
      </c>
      <c r="C1070" s="252" t="s">
        <v>240</v>
      </c>
      <c r="D1070" s="252" t="s">
        <v>240</v>
      </c>
      <c r="E1070" s="252" t="s">
        <v>240</v>
      </c>
      <c r="F1070" s="252" t="s">
        <v>238</v>
      </c>
      <c r="G1070" s="252" t="s">
        <v>240</v>
      </c>
      <c r="H1070" s="252" t="s">
        <v>240</v>
      </c>
      <c r="I1070" s="252" t="s">
        <v>240</v>
      </c>
      <c r="J1070" s="252" t="s">
        <v>240</v>
      </c>
      <c r="K1070" s="252" t="s">
        <v>240</v>
      </c>
      <c r="L1070" s="252" t="s">
        <v>240</v>
      </c>
    </row>
    <row r="1071" spans="1:12" x14ac:dyDescent="0.3">
      <c r="A1071" s="252">
        <v>215565</v>
      </c>
      <c r="B1071" s="252" t="s">
        <v>3404</v>
      </c>
      <c r="C1071" s="252" t="s">
        <v>239</v>
      </c>
      <c r="D1071" s="252" t="s">
        <v>240</v>
      </c>
      <c r="E1071" s="252" t="s">
        <v>240</v>
      </c>
      <c r="F1071" s="252" t="s">
        <v>239</v>
      </c>
      <c r="G1071" s="252" t="s">
        <v>239</v>
      </c>
      <c r="H1071" s="252" t="s">
        <v>239</v>
      </c>
      <c r="I1071" s="252" t="s">
        <v>239</v>
      </c>
      <c r="J1071" s="252" t="s">
        <v>239</v>
      </c>
      <c r="K1071" s="252" t="s">
        <v>239</v>
      </c>
      <c r="L1071" s="252" t="s">
        <v>239</v>
      </c>
    </row>
    <row r="1072" spans="1:12" x14ac:dyDescent="0.3">
      <c r="A1072" s="252">
        <v>215566</v>
      </c>
      <c r="B1072" s="252" t="s">
        <v>3404</v>
      </c>
      <c r="C1072" s="252" t="s">
        <v>240</v>
      </c>
      <c r="D1072" s="252" t="s">
        <v>240</v>
      </c>
      <c r="E1072" s="252" t="s">
        <v>240</v>
      </c>
      <c r="F1072" s="252" t="s">
        <v>240</v>
      </c>
      <c r="G1072" s="252" t="s">
        <v>239</v>
      </c>
      <c r="H1072" s="252" t="s">
        <v>239</v>
      </c>
      <c r="I1072" s="252" t="s">
        <v>239</v>
      </c>
      <c r="J1072" s="252" t="s">
        <v>239</v>
      </c>
      <c r="K1072" s="252" t="s">
        <v>239</v>
      </c>
      <c r="L1072" s="252" t="s">
        <v>239</v>
      </c>
    </row>
    <row r="1073" spans="1:12" x14ac:dyDescent="0.3">
      <c r="A1073" s="252">
        <v>215567</v>
      </c>
      <c r="B1073" s="252" t="s">
        <v>3404</v>
      </c>
      <c r="C1073" s="252" t="s">
        <v>240</v>
      </c>
      <c r="D1073" s="252" t="s">
        <v>240</v>
      </c>
      <c r="E1073" s="252" t="s">
        <v>240</v>
      </c>
      <c r="F1073" s="252" t="s">
        <v>238</v>
      </c>
      <c r="G1073" s="252" t="s">
        <v>240</v>
      </c>
      <c r="H1073" s="252" t="s">
        <v>240</v>
      </c>
      <c r="I1073" s="252" t="s">
        <v>238</v>
      </c>
      <c r="J1073" s="252" t="s">
        <v>238</v>
      </c>
      <c r="K1073" s="252" t="s">
        <v>240</v>
      </c>
      <c r="L1073" s="252" t="s">
        <v>239</v>
      </c>
    </row>
    <row r="1074" spans="1:12" x14ac:dyDescent="0.3">
      <c r="A1074" s="252">
        <v>215568</v>
      </c>
      <c r="B1074" s="252" t="s">
        <v>3404</v>
      </c>
      <c r="C1074" s="252" t="s">
        <v>238</v>
      </c>
      <c r="D1074" s="252" t="s">
        <v>238</v>
      </c>
      <c r="E1074" s="252" t="s">
        <v>238</v>
      </c>
      <c r="F1074" s="252" t="s">
        <v>238</v>
      </c>
      <c r="G1074" s="252" t="s">
        <v>239</v>
      </c>
      <c r="H1074" s="252" t="s">
        <v>239</v>
      </c>
      <c r="I1074" s="252" t="s">
        <v>239</v>
      </c>
      <c r="J1074" s="252" t="s">
        <v>240</v>
      </c>
      <c r="K1074" s="252" t="s">
        <v>240</v>
      </c>
      <c r="L1074" s="252" t="s">
        <v>240</v>
      </c>
    </row>
    <row r="1075" spans="1:12" x14ac:dyDescent="0.3">
      <c r="A1075" s="252">
        <v>215575</v>
      </c>
      <c r="B1075" s="252" t="s">
        <v>3404</v>
      </c>
      <c r="C1075" s="252" t="s">
        <v>240</v>
      </c>
      <c r="D1075" s="252" t="s">
        <v>240</v>
      </c>
      <c r="E1075" s="252" t="s">
        <v>240</v>
      </c>
      <c r="F1075" s="252" t="s">
        <v>240</v>
      </c>
      <c r="G1075" s="252" t="s">
        <v>240</v>
      </c>
      <c r="H1075" s="252" t="s">
        <v>239</v>
      </c>
      <c r="I1075" s="252" t="s">
        <v>239</v>
      </c>
      <c r="J1075" s="252" t="s">
        <v>239</v>
      </c>
      <c r="K1075" s="252" t="s">
        <v>239</v>
      </c>
      <c r="L1075" s="252" t="s">
        <v>239</v>
      </c>
    </row>
    <row r="1076" spans="1:12" x14ac:dyDescent="0.3">
      <c r="A1076" s="252">
        <v>215576</v>
      </c>
      <c r="B1076" s="252" t="s">
        <v>3404</v>
      </c>
      <c r="C1076" s="252" t="s">
        <v>240</v>
      </c>
      <c r="D1076" s="252" t="s">
        <v>240</v>
      </c>
      <c r="E1076" s="252" t="s">
        <v>240</v>
      </c>
      <c r="F1076" s="252" t="s">
        <v>240</v>
      </c>
      <c r="G1076" s="252" t="s">
        <v>240</v>
      </c>
      <c r="H1076" s="252" t="s">
        <v>239</v>
      </c>
      <c r="I1076" s="252" t="s">
        <v>239</v>
      </c>
      <c r="J1076" s="252" t="s">
        <v>239</v>
      </c>
      <c r="K1076" s="252" t="s">
        <v>239</v>
      </c>
      <c r="L1076" s="252" t="s">
        <v>239</v>
      </c>
    </row>
    <row r="1077" spans="1:12" x14ac:dyDescent="0.3">
      <c r="A1077" s="252">
        <v>215577</v>
      </c>
      <c r="B1077" s="252" t="s">
        <v>3404</v>
      </c>
      <c r="C1077" s="252" t="s">
        <v>240</v>
      </c>
      <c r="D1077" s="252" t="s">
        <v>240</v>
      </c>
      <c r="E1077" s="252" t="s">
        <v>238</v>
      </c>
      <c r="F1077" s="252" t="s">
        <v>238</v>
      </c>
      <c r="G1077" s="252" t="s">
        <v>240</v>
      </c>
      <c r="H1077" s="252" t="s">
        <v>240</v>
      </c>
      <c r="I1077" s="252" t="s">
        <v>240</v>
      </c>
      <c r="J1077" s="252" t="s">
        <v>240</v>
      </c>
      <c r="K1077" s="252" t="s">
        <v>240</v>
      </c>
      <c r="L1077" s="252" t="s">
        <v>240</v>
      </c>
    </row>
    <row r="1078" spans="1:12" x14ac:dyDescent="0.3">
      <c r="A1078" s="252">
        <v>215578</v>
      </c>
      <c r="B1078" s="252" t="s">
        <v>3404</v>
      </c>
      <c r="C1078" s="252" t="s">
        <v>240</v>
      </c>
      <c r="D1078" s="252" t="s">
        <v>240</v>
      </c>
      <c r="E1078" s="252" t="s">
        <v>240</v>
      </c>
      <c r="F1078" s="252" t="s">
        <v>240</v>
      </c>
      <c r="G1078" s="252" t="s">
        <v>240</v>
      </c>
      <c r="H1078" s="252" t="s">
        <v>239</v>
      </c>
      <c r="I1078" s="252" t="s">
        <v>239</v>
      </c>
      <c r="J1078" s="252" t="s">
        <v>239</v>
      </c>
      <c r="K1078" s="252" t="s">
        <v>239</v>
      </c>
      <c r="L1078" s="252" t="s">
        <v>239</v>
      </c>
    </row>
    <row r="1079" spans="1:12" x14ac:dyDescent="0.3">
      <c r="A1079" s="252">
        <v>215579</v>
      </c>
      <c r="B1079" s="252" t="s">
        <v>3404</v>
      </c>
      <c r="C1079" s="252" t="s">
        <v>238</v>
      </c>
      <c r="D1079" s="252" t="s">
        <v>238</v>
      </c>
      <c r="E1079" s="252" t="s">
        <v>238</v>
      </c>
      <c r="F1079" s="252" t="s">
        <v>238</v>
      </c>
      <c r="G1079" s="252" t="s">
        <v>238</v>
      </c>
      <c r="H1079" s="252" t="s">
        <v>240</v>
      </c>
      <c r="I1079" s="252" t="s">
        <v>240</v>
      </c>
      <c r="J1079" s="252" t="s">
        <v>240</v>
      </c>
      <c r="K1079" s="252" t="s">
        <v>240</v>
      </c>
      <c r="L1079" s="252" t="s">
        <v>240</v>
      </c>
    </row>
    <row r="1080" spans="1:12" x14ac:dyDescent="0.3">
      <c r="A1080" s="252">
        <v>215580</v>
      </c>
      <c r="B1080" s="252" t="s">
        <v>3404</v>
      </c>
      <c r="C1080" s="252" t="s">
        <v>240</v>
      </c>
      <c r="D1080" s="252" t="s">
        <v>240</v>
      </c>
      <c r="E1080" s="252" t="s">
        <v>240</v>
      </c>
      <c r="F1080" s="252" t="s">
        <v>240</v>
      </c>
      <c r="G1080" s="252" t="s">
        <v>240</v>
      </c>
      <c r="H1080" s="252" t="s">
        <v>239</v>
      </c>
      <c r="I1080" s="252" t="s">
        <v>239</v>
      </c>
      <c r="J1080" s="252" t="s">
        <v>239</v>
      </c>
      <c r="K1080" s="252" t="s">
        <v>239</v>
      </c>
      <c r="L1080" s="252" t="s">
        <v>239</v>
      </c>
    </row>
    <row r="1081" spans="1:12" x14ac:dyDescent="0.3">
      <c r="A1081" s="252">
        <v>215581</v>
      </c>
      <c r="B1081" s="252" t="s">
        <v>3404</v>
      </c>
      <c r="C1081" s="252" t="s">
        <v>239</v>
      </c>
      <c r="D1081" s="252" t="s">
        <v>238</v>
      </c>
      <c r="E1081" s="252" t="s">
        <v>238</v>
      </c>
      <c r="F1081" s="252" t="s">
        <v>238</v>
      </c>
      <c r="G1081" s="252" t="s">
        <v>238</v>
      </c>
      <c r="H1081" s="252" t="s">
        <v>238</v>
      </c>
      <c r="I1081" s="252" t="s">
        <v>240</v>
      </c>
      <c r="J1081" s="252" t="s">
        <v>238</v>
      </c>
      <c r="K1081" s="252" t="s">
        <v>238</v>
      </c>
      <c r="L1081" s="252" t="s">
        <v>240</v>
      </c>
    </row>
    <row r="1082" spans="1:12" x14ac:dyDescent="0.3">
      <c r="A1082" s="252">
        <v>215582</v>
      </c>
      <c r="B1082" s="252" t="s">
        <v>3404</v>
      </c>
      <c r="C1082" s="252" t="s">
        <v>240</v>
      </c>
      <c r="D1082" s="252" t="s">
        <v>240</v>
      </c>
      <c r="E1082" s="252" t="s">
        <v>240</v>
      </c>
      <c r="F1082" s="252" t="s">
        <v>239</v>
      </c>
      <c r="G1082" s="252" t="s">
        <v>239</v>
      </c>
      <c r="H1082" s="252" t="s">
        <v>239</v>
      </c>
      <c r="I1082" s="252" t="s">
        <v>239</v>
      </c>
      <c r="J1082" s="252" t="s">
        <v>239</v>
      </c>
      <c r="K1082" s="252" t="s">
        <v>239</v>
      </c>
      <c r="L1082" s="252" t="s">
        <v>239</v>
      </c>
    </row>
    <row r="1083" spans="1:12" x14ac:dyDescent="0.3">
      <c r="A1083" s="252">
        <v>215583</v>
      </c>
      <c r="B1083" s="252" t="s">
        <v>3404</v>
      </c>
      <c r="C1083" s="252" t="s">
        <v>240</v>
      </c>
      <c r="D1083" s="252" t="s">
        <v>240</v>
      </c>
      <c r="E1083" s="252" t="s">
        <v>240</v>
      </c>
      <c r="F1083" s="252" t="s">
        <v>240</v>
      </c>
      <c r="G1083" s="252" t="s">
        <v>239</v>
      </c>
      <c r="H1083" s="252" t="s">
        <v>239</v>
      </c>
      <c r="I1083" s="252" t="s">
        <v>239</v>
      </c>
      <c r="J1083" s="252" t="s">
        <v>239</v>
      </c>
      <c r="K1083" s="252" t="s">
        <v>239</v>
      </c>
      <c r="L1083" s="252" t="s">
        <v>239</v>
      </c>
    </row>
    <row r="1084" spans="1:12" x14ac:dyDescent="0.3">
      <c r="A1084" s="252">
        <v>215584</v>
      </c>
      <c r="B1084" s="252" t="s">
        <v>3404</v>
      </c>
      <c r="C1084" s="252" t="s">
        <v>240</v>
      </c>
      <c r="D1084" s="252" t="s">
        <v>240</v>
      </c>
      <c r="E1084" s="252" t="s">
        <v>240</v>
      </c>
      <c r="F1084" s="252" t="s">
        <v>240</v>
      </c>
      <c r="G1084" s="252" t="s">
        <v>240</v>
      </c>
      <c r="H1084" s="252" t="s">
        <v>239</v>
      </c>
      <c r="I1084" s="252" t="s">
        <v>239</v>
      </c>
      <c r="J1084" s="252" t="s">
        <v>239</v>
      </c>
      <c r="K1084" s="252" t="s">
        <v>239</v>
      </c>
      <c r="L1084" s="252" t="s">
        <v>239</v>
      </c>
    </row>
    <row r="1085" spans="1:12" x14ac:dyDescent="0.3">
      <c r="A1085" s="252">
        <v>215585</v>
      </c>
      <c r="B1085" s="252" t="s">
        <v>3404</v>
      </c>
      <c r="C1085" s="252" t="s">
        <v>240</v>
      </c>
      <c r="D1085" s="252" t="s">
        <v>240</v>
      </c>
      <c r="E1085" s="252" t="s">
        <v>240</v>
      </c>
      <c r="F1085" s="252" t="s">
        <v>239</v>
      </c>
      <c r="G1085" s="252" t="s">
        <v>239</v>
      </c>
      <c r="H1085" s="252" t="s">
        <v>239</v>
      </c>
      <c r="I1085" s="252" t="s">
        <v>239</v>
      </c>
      <c r="J1085" s="252" t="s">
        <v>240</v>
      </c>
      <c r="K1085" s="252" t="s">
        <v>240</v>
      </c>
      <c r="L1085" s="252" t="s">
        <v>239</v>
      </c>
    </row>
    <row r="1086" spans="1:12" x14ac:dyDescent="0.3">
      <c r="A1086" s="252">
        <v>215587</v>
      </c>
      <c r="B1086" s="252" t="s">
        <v>3404</v>
      </c>
      <c r="C1086" s="252" t="s">
        <v>239</v>
      </c>
      <c r="D1086" s="252" t="s">
        <v>239</v>
      </c>
      <c r="E1086" s="252" t="s">
        <v>240</v>
      </c>
      <c r="F1086" s="252" t="s">
        <v>240</v>
      </c>
      <c r="G1086" s="252" t="s">
        <v>239</v>
      </c>
      <c r="H1086" s="252" t="s">
        <v>239</v>
      </c>
      <c r="I1086" s="252" t="s">
        <v>239</v>
      </c>
      <c r="J1086" s="252" t="s">
        <v>239</v>
      </c>
      <c r="K1086" s="252" t="s">
        <v>239</v>
      </c>
      <c r="L1086" s="252" t="s">
        <v>239</v>
      </c>
    </row>
    <row r="1087" spans="1:12" x14ac:dyDescent="0.3">
      <c r="A1087" s="252">
        <v>215590</v>
      </c>
      <c r="B1087" s="252" t="s">
        <v>3404</v>
      </c>
      <c r="C1087" s="252" t="s">
        <v>240</v>
      </c>
      <c r="D1087" s="252" t="s">
        <v>239</v>
      </c>
      <c r="E1087" s="252" t="s">
        <v>240</v>
      </c>
      <c r="F1087" s="252" t="s">
        <v>240</v>
      </c>
      <c r="G1087" s="252" t="s">
        <v>239</v>
      </c>
      <c r="H1087" s="252" t="s">
        <v>239</v>
      </c>
      <c r="I1087" s="252" t="s">
        <v>239</v>
      </c>
      <c r="J1087" s="252" t="s">
        <v>239</v>
      </c>
      <c r="K1087" s="252" t="s">
        <v>239</v>
      </c>
      <c r="L1087" s="252" t="s">
        <v>239</v>
      </c>
    </row>
    <row r="1088" spans="1:12" x14ac:dyDescent="0.3">
      <c r="A1088" s="252">
        <v>215592</v>
      </c>
      <c r="B1088" s="252" t="s">
        <v>3404</v>
      </c>
      <c r="C1088" s="252" t="s">
        <v>239</v>
      </c>
      <c r="D1088" s="252" t="s">
        <v>238</v>
      </c>
      <c r="E1088" s="252" t="s">
        <v>238</v>
      </c>
      <c r="F1088" s="252" t="s">
        <v>239</v>
      </c>
      <c r="G1088" s="252" t="s">
        <v>239</v>
      </c>
      <c r="H1088" s="252" t="s">
        <v>239</v>
      </c>
      <c r="I1088" s="252" t="s">
        <v>239</v>
      </c>
      <c r="J1088" s="252" t="s">
        <v>239</v>
      </c>
      <c r="K1088" s="252" t="s">
        <v>239</v>
      </c>
      <c r="L1088" s="252" t="s">
        <v>239</v>
      </c>
    </row>
    <row r="1089" spans="1:12" x14ac:dyDescent="0.3">
      <c r="A1089" s="252">
        <v>215593</v>
      </c>
      <c r="B1089" s="252" t="s">
        <v>3404</v>
      </c>
      <c r="C1089" s="252" t="s">
        <v>240</v>
      </c>
      <c r="D1089" s="252" t="s">
        <v>238</v>
      </c>
      <c r="E1089" s="252" t="s">
        <v>238</v>
      </c>
      <c r="F1089" s="252" t="s">
        <v>238</v>
      </c>
      <c r="G1089" s="252" t="s">
        <v>240</v>
      </c>
      <c r="H1089" s="252" t="s">
        <v>240</v>
      </c>
      <c r="I1089" s="252" t="s">
        <v>240</v>
      </c>
      <c r="J1089" s="252" t="s">
        <v>240</v>
      </c>
      <c r="K1089" s="252" t="s">
        <v>240</v>
      </c>
      <c r="L1089" s="252" t="s">
        <v>240</v>
      </c>
    </row>
    <row r="1090" spans="1:12" x14ac:dyDescent="0.3">
      <c r="A1090" s="252">
        <v>215594</v>
      </c>
      <c r="B1090" s="252" t="s">
        <v>3404</v>
      </c>
      <c r="C1090" s="252" t="s">
        <v>240</v>
      </c>
      <c r="D1090" s="252" t="s">
        <v>240</v>
      </c>
      <c r="E1090" s="252" t="s">
        <v>240</v>
      </c>
      <c r="F1090" s="252" t="s">
        <v>240</v>
      </c>
      <c r="G1090" s="252" t="s">
        <v>240</v>
      </c>
      <c r="H1090" s="252" t="s">
        <v>239</v>
      </c>
      <c r="I1090" s="252" t="s">
        <v>239</v>
      </c>
      <c r="J1090" s="252" t="s">
        <v>239</v>
      </c>
      <c r="K1090" s="252" t="s">
        <v>239</v>
      </c>
      <c r="L1090" s="252" t="s">
        <v>239</v>
      </c>
    </row>
    <row r="1091" spans="1:12" x14ac:dyDescent="0.3">
      <c r="A1091" s="252">
        <v>215596</v>
      </c>
      <c r="B1091" s="252" t="s">
        <v>3404</v>
      </c>
      <c r="C1091" s="252" t="s">
        <v>240</v>
      </c>
      <c r="D1091" s="252" t="s">
        <v>240</v>
      </c>
      <c r="E1091" s="252" t="s">
        <v>240</v>
      </c>
      <c r="F1091" s="252" t="s">
        <v>240</v>
      </c>
      <c r="G1091" s="252" t="s">
        <v>239</v>
      </c>
      <c r="H1091" s="252" t="s">
        <v>239</v>
      </c>
      <c r="I1091" s="252" t="s">
        <v>239</v>
      </c>
      <c r="J1091" s="252" t="s">
        <v>239</v>
      </c>
      <c r="K1091" s="252" t="s">
        <v>239</v>
      </c>
      <c r="L1091" s="252" t="s">
        <v>239</v>
      </c>
    </row>
    <row r="1092" spans="1:12" x14ac:dyDescent="0.3">
      <c r="A1092" s="252">
        <v>215599</v>
      </c>
      <c r="B1092" s="252" t="s">
        <v>3404</v>
      </c>
      <c r="C1092" s="252" t="s">
        <v>238</v>
      </c>
      <c r="D1092" s="252" t="s">
        <v>238</v>
      </c>
      <c r="E1092" s="252" t="s">
        <v>238</v>
      </c>
      <c r="F1092" s="252" t="s">
        <v>240</v>
      </c>
      <c r="G1092" s="252" t="s">
        <v>238</v>
      </c>
      <c r="H1092" s="252" t="s">
        <v>239</v>
      </c>
      <c r="I1092" s="252" t="s">
        <v>239</v>
      </c>
      <c r="J1092" s="252" t="s">
        <v>238</v>
      </c>
      <c r="K1092" s="252" t="s">
        <v>238</v>
      </c>
      <c r="L1092" s="252" t="s">
        <v>239</v>
      </c>
    </row>
    <row r="1093" spans="1:12" x14ac:dyDescent="0.3">
      <c r="A1093" s="252">
        <v>215603</v>
      </c>
      <c r="B1093" s="252" t="s">
        <v>3404</v>
      </c>
      <c r="C1093" s="252" t="s">
        <v>238</v>
      </c>
      <c r="D1093" s="252" t="s">
        <v>238</v>
      </c>
      <c r="E1093" s="252" t="s">
        <v>240</v>
      </c>
      <c r="F1093" s="252" t="s">
        <v>239</v>
      </c>
      <c r="G1093" s="252" t="s">
        <v>238</v>
      </c>
      <c r="H1093" s="252" t="s">
        <v>239</v>
      </c>
      <c r="I1093" s="252" t="s">
        <v>239</v>
      </c>
      <c r="J1093" s="252" t="s">
        <v>239</v>
      </c>
      <c r="K1093" s="252" t="s">
        <v>239</v>
      </c>
      <c r="L1093" s="252" t="s">
        <v>239</v>
      </c>
    </row>
    <row r="1094" spans="1:12" x14ac:dyDescent="0.3">
      <c r="A1094" s="252">
        <v>215606</v>
      </c>
      <c r="B1094" s="252" t="s">
        <v>3404</v>
      </c>
      <c r="C1094" s="252" t="s">
        <v>238</v>
      </c>
      <c r="D1094" s="252" t="s">
        <v>240</v>
      </c>
      <c r="E1094" s="252" t="s">
        <v>238</v>
      </c>
      <c r="F1094" s="252" t="s">
        <v>240</v>
      </c>
      <c r="G1094" s="252" t="s">
        <v>239</v>
      </c>
      <c r="H1094" s="252" t="s">
        <v>239</v>
      </c>
      <c r="I1094" s="252" t="s">
        <v>239</v>
      </c>
      <c r="J1094" s="252" t="s">
        <v>240</v>
      </c>
      <c r="K1094" s="252" t="s">
        <v>239</v>
      </c>
      <c r="L1094" s="252" t="s">
        <v>239</v>
      </c>
    </row>
    <row r="1095" spans="1:12" x14ac:dyDescent="0.3">
      <c r="A1095" s="252">
        <v>215608</v>
      </c>
      <c r="B1095" s="252" t="s">
        <v>3404</v>
      </c>
      <c r="C1095" s="252" t="s">
        <v>240</v>
      </c>
      <c r="D1095" s="252" t="s">
        <v>240</v>
      </c>
      <c r="E1095" s="252" t="s">
        <v>240</v>
      </c>
      <c r="F1095" s="252" t="s">
        <v>240</v>
      </c>
      <c r="G1095" s="252" t="s">
        <v>239</v>
      </c>
      <c r="H1095" s="252" t="s">
        <v>239</v>
      </c>
      <c r="I1095" s="252" t="s">
        <v>240</v>
      </c>
      <c r="J1095" s="252" t="s">
        <v>239</v>
      </c>
      <c r="K1095" s="252" t="s">
        <v>240</v>
      </c>
      <c r="L1095" s="252" t="s">
        <v>240</v>
      </c>
    </row>
    <row r="1096" spans="1:12" x14ac:dyDescent="0.3">
      <c r="A1096" s="252">
        <v>215609</v>
      </c>
      <c r="B1096" s="252" t="s">
        <v>3404</v>
      </c>
      <c r="C1096" s="252" t="s">
        <v>238</v>
      </c>
      <c r="D1096" s="252" t="s">
        <v>240</v>
      </c>
      <c r="E1096" s="252" t="s">
        <v>238</v>
      </c>
      <c r="F1096" s="252" t="s">
        <v>238</v>
      </c>
      <c r="G1096" s="252" t="s">
        <v>238</v>
      </c>
      <c r="H1096" s="252" t="s">
        <v>238</v>
      </c>
      <c r="I1096" s="252" t="s">
        <v>238</v>
      </c>
      <c r="J1096" s="252" t="s">
        <v>238</v>
      </c>
      <c r="K1096" s="252" t="s">
        <v>238</v>
      </c>
      <c r="L1096" s="252" t="s">
        <v>240</v>
      </c>
    </row>
    <row r="1097" spans="1:12" x14ac:dyDescent="0.3">
      <c r="A1097" s="252">
        <v>215610</v>
      </c>
      <c r="B1097" s="252" t="s">
        <v>3404</v>
      </c>
      <c r="C1097" s="252" t="s">
        <v>240</v>
      </c>
      <c r="D1097" s="252" t="s">
        <v>238</v>
      </c>
      <c r="E1097" s="252" t="s">
        <v>238</v>
      </c>
      <c r="F1097" s="252" t="s">
        <v>238</v>
      </c>
      <c r="G1097" s="252" t="s">
        <v>240</v>
      </c>
      <c r="H1097" s="252" t="s">
        <v>240</v>
      </c>
      <c r="I1097" s="252" t="s">
        <v>238</v>
      </c>
      <c r="J1097" s="252" t="s">
        <v>238</v>
      </c>
      <c r="K1097" s="252" t="s">
        <v>238</v>
      </c>
      <c r="L1097" s="252" t="s">
        <v>238</v>
      </c>
    </row>
    <row r="1098" spans="1:12" x14ac:dyDescent="0.3">
      <c r="A1098" s="252">
        <v>215611</v>
      </c>
      <c r="B1098" s="252" t="s">
        <v>3404</v>
      </c>
      <c r="C1098" s="252" t="s">
        <v>240</v>
      </c>
      <c r="D1098" s="252" t="s">
        <v>238</v>
      </c>
      <c r="E1098" s="252" t="s">
        <v>238</v>
      </c>
      <c r="F1098" s="252" t="s">
        <v>238</v>
      </c>
      <c r="G1098" s="252" t="s">
        <v>239</v>
      </c>
      <c r="H1098" s="252" t="s">
        <v>240</v>
      </c>
      <c r="I1098" s="252" t="s">
        <v>238</v>
      </c>
      <c r="J1098" s="252" t="s">
        <v>238</v>
      </c>
      <c r="K1098" s="252" t="s">
        <v>238</v>
      </c>
      <c r="L1098" s="252" t="s">
        <v>240</v>
      </c>
    </row>
    <row r="1099" spans="1:12" x14ac:dyDescent="0.3">
      <c r="A1099" s="252">
        <v>215615</v>
      </c>
      <c r="B1099" s="252" t="s">
        <v>3404</v>
      </c>
      <c r="C1099" s="252" t="s">
        <v>238</v>
      </c>
      <c r="D1099" s="252" t="s">
        <v>238</v>
      </c>
      <c r="E1099" s="252" t="s">
        <v>240</v>
      </c>
      <c r="F1099" s="252" t="s">
        <v>240</v>
      </c>
      <c r="G1099" s="252" t="s">
        <v>240</v>
      </c>
      <c r="H1099" s="252" t="s">
        <v>238</v>
      </c>
      <c r="I1099" s="252" t="s">
        <v>240</v>
      </c>
      <c r="J1099" s="252" t="s">
        <v>240</v>
      </c>
      <c r="K1099" s="252" t="s">
        <v>238</v>
      </c>
      <c r="L1099" s="252" t="s">
        <v>240</v>
      </c>
    </row>
    <row r="1100" spans="1:12" x14ac:dyDescent="0.3">
      <c r="A1100" s="252">
        <v>215616</v>
      </c>
      <c r="B1100" s="252" t="s">
        <v>3404</v>
      </c>
      <c r="C1100" s="252" t="s">
        <v>238</v>
      </c>
      <c r="D1100" s="252" t="s">
        <v>238</v>
      </c>
      <c r="E1100" s="252" t="s">
        <v>238</v>
      </c>
      <c r="F1100" s="252" t="s">
        <v>238</v>
      </c>
      <c r="G1100" s="252" t="s">
        <v>238</v>
      </c>
      <c r="H1100" s="252" t="s">
        <v>240</v>
      </c>
      <c r="I1100" s="252" t="s">
        <v>240</v>
      </c>
      <c r="J1100" s="252" t="s">
        <v>240</v>
      </c>
      <c r="K1100" s="252" t="s">
        <v>240</v>
      </c>
      <c r="L1100" s="252" t="s">
        <v>240</v>
      </c>
    </row>
    <row r="1101" spans="1:12" x14ac:dyDescent="0.3">
      <c r="A1101" s="252">
        <v>215617</v>
      </c>
      <c r="B1101" s="252" t="s">
        <v>3404</v>
      </c>
      <c r="C1101" s="252" t="s">
        <v>240</v>
      </c>
      <c r="D1101" s="252" t="s">
        <v>240</v>
      </c>
      <c r="E1101" s="252" t="s">
        <v>240</v>
      </c>
      <c r="F1101" s="252" t="s">
        <v>240</v>
      </c>
      <c r="G1101" s="252" t="s">
        <v>240</v>
      </c>
      <c r="H1101" s="252" t="s">
        <v>239</v>
      </c>
      <c r="I1101" s="252" t="s">
        <v>239</v>
      </c>
      <c r="J1101" s="252" t="s">
        <v>239</v>
      </c>
      <c r="K1101" s="252" t="s">
        <v>239</v>
      </c>
      <c r="L1101" s="252" t="s">
        <v>239</v>
      </c>
    </row>
    <row r="1102" spans="1:12" x14ac:dyDescent="0.3">
      <c r="A1102" s="252">
        <v>215620</v>
      </c>
      <c r="B1102" s="252" t="s">
        <v>3404</v>
      </c>
      <c r="C1102" s="252" t="s">
        <v>238</v>
      </c>
      <c r="D1102" s="252" t="s">
        <v>238</v>
      </c>
      <c r="E1102" s="252" t="s">
        <v>238</v>
      </c>
      <c r="F1102" s="252" t="s">
        <v>238</v>
      </c>
      <c r="G1102" s="252" t="s">
        <v>240</v>
      </c>
      <c r="H1102" s="252" t="s">
        <v>239</v>
      </c>
      <c r="I1102" s="252" t="s">
        <v>239</v>
      </c>
      <c r="J1102" s="252" t="s">
        <v>239</v>
      </c>
      <c r="K1102" s="252" t="s">
        <v>239</v>
      </c>
      <c r="L1102" s="252" t="s">
        <v>239</v>
      </c>
    </row>
    <row r="1103" spans="1:12" x14ac:dyDescent="0.3">
      <c r="A1103" s="252">
        <v>215624</v>
      </c>
      <c r="B1103" s="252" t="s">
        <v>3404</v>
      </c>
      <c r="C1103" s="252" t="s">
        <v>240</v>
      </c>
      <c r="D1103" s="252" t="s">
        <v>240</v>
      </c>
      <c r="E1103" s="252" t="s">
        <v>240</v>
      </c>
      <c r="F1103" s="252" t="s">
        <v>240</v>
      </c>
      <c r="G1103" s="252" t="s">
        <v>240</v>
      </c>
      <c r="H1103" s="252" t="s">
        <v>240</v>
      </c>
      <c r="I1103" s="252" t="s">
        <v>239</v>
      </c>
      <c r="J1103" s="252" t="s">
        <v>240</v>
      </c>
      <c r="K1103" s="252" t="s">
        <v>240</v>
      </c>
      <c r="L1103" s="252" t="s">
        <v>239</v>
      </c>
    </row>
    <row r="1104" spans="1:12" x14ac:dyDescent="0.3">
      <c r="A1104" s="252">
        <v>215628</v>
      </c>
      <c r="B1104" s="252" t="s">
        <v>3404</v>
      </c>
      <c r="C1104" s="252" t="s">
        <v>239</v>
      </c>
      <c r="D1104" s="252" t="s">
        <v>240</v>
      </c>
      <c r="E1104" s="252" t="s">
        <v>240</v>
      </c>
      <c r="F1104" s="252" t="s">
        <v>240</v>
      </c>
      <c r="G1104" s="252" t="s">
        <v>239</v>
      </c>
      <c r="H1104" s="252" t="s">
        <v>239</v>
      </c>
      <c r="I1104" s="252" t="s">
        <v>239</v>
      </c>
      <c r="J1104" s="252" t="s">
        <v>239</v>
      </c>
      <c r="K1104" s="252" t="s">
        <v>239</v>
      </c>
      <c r="L1104" s="252" t="s">
        <v>239</v>
      </c>
    </row>
    <row r="1105" spans="1:12" x14ac:dyDescent="0.3">
      <c r="A1105" s="252">
        <v>215629</v>
      </c>
      <c r="B1105" s="252" t="s">
        <v>3404</v>
      </c>
      <c r="C1105" s="252" t="s">
        <v>240</v>
      </c>
      <c r="D1105" s="252" t="s">
        <v>240</v>
      </c>
      <c r="E1105" s="252" t="s">
        <v>240</v>
      </c>
      <c r="F1105" s="252" t="s">
        <v>239</v>
      </c>
      <c r="G1105" s="252" t="s">
        <v>239</v>
      </c>
      <c r="H1105" s="252" t="s">
        <v>239</v>
      </c>
      <c r="I1105" s="252" t="s">
        <v>239</v>
      </c>
      <c r="J1105" s="252" t="s">
        <v>239</v>
      </c>
      <c r="K1105" s="252" t="s">
        <v>239</v>
      </c>
      <c r="L1105" s="252" t="s">
        <v>239</v>
      </c>
    </row>
    <row r="1106" spans="1:12" x14ac:dyDescent="0.3">
      <c r="A1106" s="252">
        <v>215631</v>
      </c>
      <c r="B1106" s="252" t="s">
        <v>3404</v>
      </c>
      <c r="C1106" s="252" t="s">
        <v>239</v>
      </c>
      <c r="D1106" s="252" t="s">
        <v>240</v>
      </c>
      <c r="E1106" s="252" t="s">
        <v>240</v>
      </c>
      <c r="F1106" s="252" t="s">
        <v>239</v>
      </c>
      <c r="G1106" s="252" t="s">
        <v>240</v>
      </c>
      <c r="H1106" s="252" t="s">
        <v>239</v>
      </c>
      <c r="I1106" s="252" t="s">
        <v>239</v>
      </c>
      <c r="J1106" s="252" t="s">
        <v>239</v>
      </c>
      <c r="K1106" s="252" t="s">
        <v>239</v>
      </c>
      <c r="L1106" s="252" t="s">
        <v>239</v>
      </c>
    </row>
    <row r="1107" spans="1:12" x14ac:dyDescent="0.3">
      <c r="A1107" s="252">
        <v>215633</v>
      </c>
      <c r="B1107" s="252" t="s">
        <v>3404</v>
      </c>
      <c r="C1107" s="252" t="s">
        <v>240</v>
      </c>
      <c r="D1107" s="252" t="s">
        <v>240</v>
      </c>
      <c r="E1107" s="252" t="s">
        <v>240</v>
      </c>
      <c r="F1107" s="252" t="s">
        <v>239</v>
      </c>
      <c r="G1107" s="252" t="s">
        <v>239</v>
      </c>
      <c r="H1107" s="252" t="s">
        <v>239</v>
      </c>
      <c r="I1107" s="252" t="s">
        <v>239</v>
      </c>
      <c r="J1107" s="252" t="s">
        <v>239</v>
      </c>
      <c r="K1107" s="252" t="s">
        <v>239</v>
      </c>
      <c r="L1107" s="252" t="s">
        <v>239</v>
      </c>
    </row>
    <row r="1108" spans="1:12" x14ac:dyDescent="0.3">
      <c r="A1108" s="252">
        <v>215638</v>
      </c>
      <c r="B1108" s="252" t="s">
        <v>3404</v>
      </c>
      <c r="C1108" s="252" t="s">
        <v>240</v>
      </c>
      <c r="D1108" s="252" t="s">
        <v>239</v>
      </c>
      <c r="E1108" s="252" t="s">
        <v>240</v>
      </c>
      <c r="F1108" s="252" t="s">
        <v>240</v>
      </c>
      <c r="G1108" s="252" t="s">
        <v>240</v>
      </c>
      <c r="H1108" s="252" t="s">
        <v>239</v>
      </c>
      <c r="I1108" s="252" t="s">
        <v>239</v>
      </c>
      <c r="J1108" s="252" t="s">
        <v>239</v>
      </c>
      <c r="K1108" s="252" t="s">
        <v>239</v>
      </c>
      <c r="L1108" s="252" t="s">
        <v>239</v>
      </c>
    </row>
    <row r="1109" spans="1:12" x14ac:dyDescent="0.3">
      <c r="A1109" s="252">
        <v>215640</v>
      </c>
      <c r="B1109" s="252" t="s">
        <v>3404</v>
      </c>
      <c r="C1109" s="252" t="s">
        <v>239</v>
      </c>
      <c r="D1109" s="252" t="s">
        <v>240</v>
      </c>
      <c r="E1109" s="252" t="s">
        <v>238</v>
      </c>
      <c r="F1109" s="252" t="s">
        <v>240</v>
      </c>
      <c r="G1109" s="252" t="s">
        <v>240</v>
      </c>
      <c r="H1109" s="252" t="s">
        <v>239</v>
      </c>
      <c r="I1109" s="252" t="s">
        <v>239</v>
      </c>
      <c r="J1109" s="252" t="s">
        <v>240</v>
      </c>
      <c r="K1109" s="252" t="s">
        <v>240</v>
      </c>
      <c r="L1109" s="252" t="s">
        <v>239</v>
      </c>
    </row>
    <row r="1110" spans="1:12" x14ac:dyDescent="0.3">
      <c r="A1110" s="252">
        <v>215643</v>
      </c>
      <c r="B1110" s="252" t="s">
        <v>3404</v>
      </c>
      <c r="C1110" s="252" t="s">
        <v>239</v>
      </c>
      <c r="D1110" s="252" t="s">
        <v>240</v>
      </c>
      <c r="E1110" s="252" t="s">
        <v>240</v>
      </c>
      <c r="F1110" s="252" t="s">
        <v>239</v>
      </c>
      <c r="G1110" s="252" t="s">
        <v>240</v>
      </c>
      <c r="H1110" s="252" t="s">
        <v>239</v>
      </c>
      <c r="I1110" s="252" t="s">
        <v>239</v>
      </c>
      <c r="J1110" s="252" t="s">
        <v>239</v>
      </c>
      <c r="K1110" s="252" t="s">
        <v>239</v>
      </c>
      <c r="L1110" s="252" t="s">
        <v>239</v>
      </c>
    </row>
    <row r="1111" spans="1:12" x14ac:dyDescent="0.3">
      <c r="A1111" s="252">
        <v>215644</v>
      </c>
      <c r="B1111" s="252" t="s">
        <v>3404</v>
      </c>
      <c r="C1111" s="252" t="s">
        <v>239</v>
      </c>
      <c r="D1111" s="252" t="s">
        <v>240</v>
      </c>
      <c r="E1111" s="252" t="s">
        <v>240</v>
      </c>
      <c r="F1111" s="252" t="s">
        <v>239</v>
      </c>
      <c r="G1111" s="252" t="s">
        <v>240</v>
      </c>
      <c r="H1111" s="252" t="s">
        <v>239</v>
      </c>
      <c r="I1111" s="252" t="s">
        <v>239</v>
      </c>
      <c r="J1111" s="252" t="s">
        <v>239</v>
      </c>
      <c r="K1111" s="252" t="s">
        <v>239</v>
      </c>
      <c r="L1111" s="252" t="s">
        <v>239</v>
      </c>
    </row>
    <row r="1112" spans="1:12" x14ac:dyDescent="0.3">
      <c r="A1112" s="252">
        <v>215646</v>
      </c>
      <c r="B1112" s="252" t="s">
        <v>3404</v>
      </c>
      <c r="C1112" s="252" t="s">
        <v>239</v>
      </c>
      <c r="D1112" s="252" t="s">
        <v>240</v>
      </c>
      <c r="E1112" s="252" t="s">
        <v>240</v>
      </c>
      <c r="F1112" s="252" t="s">
        <v>240</v>
      </c>
      <c r="G1112" s="252" t="s">
        <v>239</v>
      </c>
      <c r="H1112" s="252" t="s">
        <v>239</v>
      </c>
      <c r="I1112" s="252" t="s">
        <v>239</v>
      </c>
      <c r="J1112" s="252" t="s">
        <v>239</v>
      </c>
      <c r="K1112" s="252" t="s">
        <v>239</v>
      </c>
      <c r="L1112" s="252" t="s">
        <v>239</v>
      </c>
    </row>
    <row r="1113" spans="1:12" x14ac:dyDescent="0.3">
      <c r="A1113" s="252">
        <v>215648</v>
      </c>
      <c r="B1113" s="252" t="s">
        <v>3404</v>
      </c>
      <c r="C1113" s="252" t="s">
        <v>240</v>
      </c>
      <c r="D1113" s="252" t="s">
        <v>240</v>
      </c>
      <c r="E1113" s="252" t="s">
        <v>240</v>
      </c>
      <c r="F1113" s="252" t="s">
        <v>240</v>
      </c>
      <c r="G1113" s="252" t="s">
        <v>240</v>
      </c>
      <c r="H1113" s="252" t="s">
        <v>239</v>
      </c>
      <c r="I1113" s="252" t="s">
        <v>239</v>
      </c>
      <c r="J1113" s="252" t="s">
        <v>239</v>
      </c>
      <c r="K1113" s="252" t="s">
        <v>239</v>
      </c>
      <c r="L1113" s="252" t="s">
        <v>239</v>
      </c>
    </row>
    <row r="1114" spans="1:12" x14ac:dyDescent="0.3">
      <c r="A1114" s="252">
        <v>215650</v>
      </c>
      <c r="B1114" s="252" t="s">
        <v>3404</v>
      </c>
      <c r="C1114" s="252" t="s">
        <v>238</v>
      </c>
      <c r="D1114" s="252" t="s">
        <v>238</v>
      </c>
      <c r="E1114" s="252" t="s">
        <v>238</v>
      </c>
      <c r="F1114" s="252" t="s">
        <v>240</v>
      </c>
      <c r="G1114" s="252" t="s">
        <v>240</v>
      </c>
      <c r="H1114" s="252" t="s">
        <v>238</v>
      </c>
      <c r="I1114" s="252" t="s">
        <v>239</v>
      </c>
      <c r="J1114" s="252" t="s">
        <v>238</v>
      </c>
      <c r="K1114" s="252" t="s">
        <v>238</v>
      </c>
      <c r="L1114" s="252" t="s">
        <v>240</v>
      </c>
    </row>
    <row r="1115" spans="1:12" x14ac:dyDescent="0.3">
      <c r="A1115" s="252">
        <v>215652</v>
      </c>
      <c r="B1115" s="252" t="s">
        <v>3404</v>
      </c>
      <c r="C1115" s="252" t="s">
        <v>240</v>
      </c>
      <c r="D1115" s="252" t="s">
        <v>239</v>
      </c>
      <c r="E1115" s="252" t="s">
        <v>239</v>
      </c>
      <c r="F1115" s="252" t="s">
        <v>240</v>
      </c>
      <c r="G1115" s="252" t="s">
        <v>240</v>
      </c>
      <c r="H1115" s="252" t="s">
        <v>240</v>
      </c>
      <c r="I1115" s="252" t="s">
        <v>240</v>
      </c>
      <c r="J1115" s="252" t="s">
        <v>239</v>
      </c>
      <c r="K1115" s="252" t="s">
        <v>240</v>
      </c>
      <c r="L1115" s="252" t="s">
        <v>240</v>
      </c>
    </row>
    <row r="1116" spans="1:12" x14ac:dyDescent="0.3">
      <c r="A1116" s="252">
        <v>215654</v>
      </c>
      <c r="B1116" s="252" t="s">
        <v>3404</v>
      </c>
      <c r="C1116" s="252" t="s">
        <v>238</v>
      </c>
      <c r="D1116" s="252" t="s">
        <v>240</v>
      </c>
      <c r="E1116" s="252" t="s">
        <v>240</v>
      </c>
      <c r="F1116" s="252" t="s">
        <v>238</v>
      </c>
      <c r="G1116" s="252" t="s">
        <v>240</v>
      </c>
      <c r="H1116" s="252" t="s">
        <v>239</v>
      </c>
      <c r="I1116" s="252" t="s">
        <v>238</v>
      </c>
      <c r="J1116" s="252" t="s">
        <v>238</v>
      </c>
      <c r="K1116" s="252" t="s">
        <v>238</v>
      </c>
      <c r="L1116" s="252" t="s">
        <v>238</v>
      </c>
    </row>
    <row r="1117" spans="1:12" x14ac:dyDescent="0.3">
      <c r="A1117" s="252">
        <v>215656</v>
      </c>
      <c r="B1117" s="252" t="s">
        <v>3404</v>
      </c>
      <c r="C1117" s="252" t="s">
        <v>240</v>
      </c>
      <c r="D1117" s="252" t="s">
        <v>238</v>
      </c>
      <c r="E1117" s="252" t="s">
        <v>238</v>
      </c>
      <c r="F1117" s="252" t="s">
        <v>238</v>
      </c>
      <c r="G1117" s="252" t="s">
        <v>239</v>
      </c>
      <c r="H1117" s="252" t="s">
        <v>239</v>
      </c>
      <c r="I1117" s="252" t="s">
        <v>240</v>
      </c>
      <c r="J1117" s="252" t="s">
        <v>239</v>
      </c>
      <c r="K1117" s="252" t="s">
        <v>240</v>
      </c>
      <c r="L1117" s="252" t="s">
        <v>240</v>
      </c>
    </row>
    <row r="1118" spans="1:12" x14ac:dyDescent="0.3">
      <c r="A1118" s="252">
        <v>215657</v>
      </c>
      <c r="B1118" s="252" t="s">
        <v>3404</v>
      </c>
      <c r="C1118" s="252" t="s">
        <v>239</v>
      </c>
      <c r="D1118" s="252" t="s">
        <v>239</v>
      </c>
      <c r="E1118" s="252" t="s">
        <v>239</v>
      </c>
      <c r="F1118" s="252" t="s">
        <v>239</v>
      </c>
      <c r="G1118" s="252" t="s">
        <v>239</v>
      </c>
      <c r="H1118" s="252" t="s">
        <v>239</v>
      </c>
      <c r="I1118" s="252" t="s">
        <v>239</v>
      </c>
      <c r="J1118" s="252" t="s">
        <v>239</v>
      </c>
      <c r="K1118" s="252" t="s">
        <v>239</v>
      </c>
      <c r="L1118" s="252" t="s">
        <v>239</v>
      </c>
    </row>
    <row r="1119" spans="1:12" x14ac:dyDescent="0.3">
      <c r="A1119" s="252">
        <v>215658</v>
      </c>
      <c r="B1119" s="252" t="s">
        <v>3404</v>
      </c>
      <c r="C1119" s="252" t="s">
        <v>238</v>
      </c>
      <c r="D1119" s="252" t="s">
        <v>238</v>
      </c>
      <c r="E1119" s="252" t="s">
        <v>238</v>
      </c>
      <c r="F1119" s="252" t="s">
        <v>238</v>
      </c>
      <c r="G1119" s="252" t="s">
        <v>238</v>
      </c>
      <c r="H1119" s="252" t="s">
        <v>240</v>
      </c>
      <c r="I1119" s="252" t="s">
        <v>240</v>
      </c>
      <c r="J1119" s="252" t="s">
        <v>240</v>
      </c>
      <c r="K1119" s="252" t="s">
        <v>240</v>
      </c>
      <c r="L1119" s="252" t="s">
        <v>239</v>
      </c>
    </row>
    <row r="1120" spans="1:12" x14ac:dyDescent="0.3">
      <c r="A1120" s="252">
        <v>215662</v>
      </c>
      <c r="B1120" s="252" t="s">
        <v>3404</v>
      </c>
      <c r="C1120" s="252" t="s">
        <v>240</v>
      </c>
      <c r="D1120" s="252" t="s">
        <v>240</v>
      </c>
      <c r="E1120" s="252" t="s">
        <v>240</v>
      </c>
      <c r="F1120" s="252" t="s">
        <v>238</v>
      </c>
      <c r="G1120" s="252" t="s">
        <v>240</v>
      </c>
      <c r="H1120" s="252" t="s">
        <v>239</v>
      </c>
      <c r="I1120" s="252" t="s">
        <v>240</v>
      </c>
      <c r="J1120" s="252" t="s">
        <v>240</v>
      </c>
      <c r="K1120" s="252" t="s">
        <v>239</v>
      </c>
      <c r="L1120" s="252" t="s">
        <v>239</v>
      </c>
    </row>
    <row r="1121" spans="1:12" x14ac:dyDescent="0.3">
      <c r="A1121" s="252">
        <v>215664</v>
      </c>
      <c r="B1121" s="252" t="s">
        <v>3404</v>
      </c>
      <c r="C1121" s="252" t="s">
        <v>239</v>
      </c>
      <c r="D1121" s="252" t="s">
        <v>239</v>
      </c>
      <c r="E1121" s="252" t="s">
        <v>239</v>
      </c>
      <c r="F1121" s="252" t="s">
        <v>239</v>
      </c>
      <c r="G1121" s="252" t="s">
        <v>239</v>
      </c>
      <c r="H1121" s="252" t="s">
        <v>239</v>
      </c>
      <c r="I1121" s="252" t="s">
        <v>239</v>
      </c>
      <c r="J1121" s="252" t="s">
        <v>239</v>
      </c>
      <c r="K1121" s="252" t="s">
        <v>239</v>
      </c>
      <c r="L1121" s="252" t="s">
        <v>239</v>
      </c>
    </row>
    <row r="1122" spans="1:12" x14ac:dyDescent="0.3">
      <c r="A1122" s="252">
        <v>215665</v>
      </c>
      <c r="B1122" s="252" t="s">
        <v>3404</v>
      </c>
      <c r="C1122" s="252" t="s">
        <v>240</v>
      </c>
      <c r="D1122" s="252" t="s">
        <v>240</v>
      </c>
      <c r="E1122" s="252" t="s">
        <v>240</v>
      </c>
      <c r="F1122" s="252" t="s">
        <v>240</v>
      </c>
      <c r="G1122" s="252" t="s">
        <v>239</v>
      </c>
      <c r="H1122" s="252" t="s">
        <v>239</v>
      </c>
      <c r="I1122" s="252" t="s">
        <v>239</v>
      </c>
      <c r="J1122" s="252" t="s">
        <v>239</v>
      </c>
      <c r="K1122" s="252" t="s">
        <v>239</v>
      </c>
      <c r="L1122" s="252" t="s">
        <v>239</v>
      </c>
    </row>
    <row r="1123" spans="1:12" x14ac:dyDescent="0.3">
      <c r="A1123" s="252">
        <v>215669</v>
      </c>
      <c r="B1123" s="252" t="s">
        <v>3404</v>
      </c>
      <c r="C1123" s="252" t="s">
        <v>240</v>
      </c>
      <c r="D1123" s="252" t="s">
        <v>240</v>
      </c>
      <c r="E1123" s="252" t="s">
        <v>240</v>
      </c>
      <c r="F1123" s="252" t="s">
        <v>240</v>
      </c>
      <c r="G1123" s="252" t="s">
        <v>239</v>
      </c>
      <c r="H1123" s="252" t="s">
        <v>239</v>
      </c>
      <c r="I1123" s="252" t="s">
        <v>239</v>
      </c>
      <c r="J1123" s="252" t="s">
        <v>239</v>
      </c>
      <c r="K1123" s="252" t="s">
        <v>239</v>
      </c>
      <c r="L1123" s="252" t="s">
        <v>239</v>
      </c>
    </row>
    <row r="1124" spans="1:12" x14ac:dyDescent="0.3">
      <c r="A1124" s="252">
        <v>215671</v>
      </c>
      <c r="B1124" s="252" t="s">
        <v>3404</v>
      </c>
      <c r="C1124" s="252" t="s">
        <v>240</v>
      </c>
      <c r="D1124" s="252" t="s">
        <v>240</v>
      </c>
      <c r="E1124" s="252" t="s">
        <v>240</v>
      </c>
      <c r="F1124" s="252" t="s">
        <v>240</v>
      </c>
      <c r="G1124" s="252" t="s">
        <v>240</v>
      </c>
      <c r="H1124" s="252" t="s">
        <v>239</v>
      </c>
      <c r="I1124" s="252" t="s">
        <v>239</v>
      </c>
      <c r="J1124" s="252" t="s">
        <v>239</v>
      </c>
      <c r="K1124" s="252" t="s">
        <v>239</v>
      </c>
      <c r="L1124" s="252" t="s">
        <v>239</v>
      </c>
    </row>
    <row r="1125" spans="1:12" x14ac:dyDescent="0.3">
      <c r="A1125" s="252">
        <v>215672</v>
      </c>
      <c r="B1125" s="252" t="s">
        <v>3404</v>
      </c>
      <c r="C1125" s="252" t="s">
        <v>240</v>
      </c>
      <c r="D1125" s="252" t="s">
        <v>239</v>
      </c>
      <c r="E1125" s="252" t="s">
        <v>240</v>
      </c>
      <c r="F1125" s="252" t="s">
        <v>239</v>
      </c>
      <c r="G1125" s="252" t="s">
        <v>240</v>
      </c>
      <c r="H1125" s="252" t="s">
        <v>239</v>
      </c>
      <c r="I1125" s="252" t="s">
        <v>239</v>
      </c>
      <c r="J1125" s="252" t="s">
        <v>239</v>
      </c>
      <c r="K1125" s="252" t="s">
        <v>239</v>
      </c>
      <c r="L1125" s="252" t="s">
        <v>239</v>
      </c>
    </row>
    <row r="1126" spans="1:12" x14ac:dyDescent="0.3">
      <c r="A1126" s="252">
        <v>215673</v>
      </c>
      <c r="B1126" s="252" t="s">
        <v>3404</v>
      </c>
      <c r="C1126" s="252" t="s">
        <v>239</v>
      </c>
      <c r="D1126" s="252" t="s">
        <v>240</v>
      </c>
      <c r="E1126" s="252" t="s">
        <v>240</v>
      </c>
      <c r="F1126" s="252" t="s">
        <v>239</v>
      </c>
      <c r="G1126" s="252" t="s">
        <v>240</v>
      </c>
      <c r="H1126" s="252" t="s">
        <v>239</v>
      </c>
      <c r="I1126" s="252" t="s">
        <v>239</v>
      </c>
      <c r="J1126" s="252" t="s">
        <v>239</v>
      </c>
      <c r="K1126" s="252" t="s">
        <v>239</v>
      </c>
      <c r="L1126" s="252" t="s">
        <v>239</v>
      </c>
    </row>
    <row r="1127" spans="1:12" x14ac:dyDescent="0.3">
      <c r="A1127" s="252">
        <v>215675</v>
      </c>
      <c r="B1127" s="252" t="s">
        <v>3404</v>
      </c>
      <c r="C1127" s="252" t="s">
        <v>238</v>
      </c>
      <c r="D1127" s="252" t="s">
        <v>238</v>
      </c>
      <c r="E1127" s="252" t="s">
        <v>238</v>
      </c>
      <c r="F1127" s="252" t="s">
        <v>238</v>
      </c>
      <c r="G1127" s="252" t="s">
        <v>240</v>
      </c>
      <c r="H1127" s="252" t="s">
        <v>240</v>
      </c>
      <c r="I1127" s="252" t="s">
        <v>240</v>
      </c>
      <c r="J1127" s="252" t="s">
        <v>240</v>
      </c>
      <c r="K1127" s="252" t="s">
        <v>240</v>
      </c>
      <c r="L1127" s="252" t="s">
        <v>240</v>
      </c>
    </row>
    <row r="1128" spans="1:12" x14ac:dyDescent="0.3">
      <c r="A1128" s="252">
        <v>215678</v>
      </c>
      <c r="B1128" s="252" t="s">
        <v>3404</v>
      </c>
      <c r="C1128" s="252" t="s">
        <v>238</v>
      </c>
      <c r="D1128" s="252" t="s">
        <v>240</v>
      </c>
      <c r="E1128" s="252" t="s">
        <v>240</v>
      </c>
      <c r="F1128" s="252" t="s">
        <v>238</v>
      </c>
      <c r="G1128" s="252" t="s">
        <v>240</v>
      </c>
      <c r="H1128" s="252" t="s">
        <v>238</v>
      </c>
      <c r="I1128" s="252" t="s">
        <v>238</v>
      </c>
      <c r="J1128" s="252" t="s">
        <v>240</v>
      </c>
      <c r="K1128" s="252" t="s">
        <v>240</v>
      </c>
      <c r="L1128" s="252" t="s">
        <v>238</v>
      </c>
    </row>
    <row r="1129" spans="1:12" x14ac:dyDescent="0.3">
      <c r="A1129" s="252">
        <v>215681</v>
      </c>
      <c r="B1129" s="252" t="s">
        <v>3404</v>
      </c>
      <c r="C1129" s="252" t="s">
        <v>238</v>
      </c>
      <c r="D1129" s="252" t="s">
        <v>238</v>
      </c>
      <c r="E1129" s="252" t="s">
        <v>238</v>
      </c>
      <c r="F1129" s="252" t="s">
        <v>238</v>
      </c>
      <c r="G1129" s="252" t="s">
        <v>238</v>
      </c>
      <c r="H1129" s="252" t="s">
        <v>240</v>
      </c>
      <c r="I1129" s="252" t="s">
        <v>240</v>
      </c>
      <c r="J1129" s="252" t="s">
        <v>239</v>
      </c>
      <c r="K1129" s="252" t="s">
        <v>238</v>
      </c>
      <c r="L1129" s="252" t="s">
        <v>238</v>
      </c>
    </row>
    <row r="1130" spans="1:12" x14ac:dyDescent="0.3">
      <c r="A1130" s="252">
        <v>215682</v>
      </c>
      <c r="B1130" s="252" t="s">
        <v>3404</v>
      </c>
      <c r="C1130" s="252" t="s">
        <v>238</v>
      </c>
      <c r="D1130" s="252" t="s">
        <v>238</v>
      </c>
      <c r="E1130" s="252" t="s">
        <v>238</v>
      </c>
      <c r="F1130" s="252" t="s">
        <v>238</v>
      </c>
      <c r="G1130" s="252" t="s">
        <v>238</v>
      </c>
      <c r="H1130" s="252" t="s">
        <v>238</v>
      </c>
      <c r="I1130" s="252" t="s">
        <v>240</v>
      </c>
      <c r="J1130" s="252" t="s">
        <v>240</v>
      </c>
      <c r="K1130" s="252" t="s">
        <v>238</v>
      </c>
      <c r="L1130" s="252" t="s">
        <v>240</v>
      </c>
    </row>
    <row r="1131" spans="1:12" x14ac:dyDescent="0.3">
      <c r="A1131" s="252">
        <v>215685</v>
      </c>
      <c r="B1131" s="252" t="s">
        <v>3404</v>
      </c>
      <c r="C1131" s="252" t="s">
        <v>239</v>
      </c>
      <c r="D1131" s="252" t="s">
        <v>240</v>
      </c>
      <c r="E1131" s="252" t="s">
        <v>240</v>
      </c>
      <c r="F1131" s="252" t="s">
        <v>239</v>
      </c>
      <c r="G1131" s="252" t="s">
        <v>239</v>
      </c>
      <c r="H1131" s="252" t="s">
        <v>239</v>
      </c>
      <c r="I1131" s="252" t="s">
        <v>239</v>
      </c>
      <c r="J1131" s="252" t="s">
        <v>239</v>
      </c>
      <c r="K1131" s="252" t="s">
        <v>239</v>
      </c>
      <c r="L1131" s="252" t="s">
        <v>239</v>
      </c>
    </row>
    <row r="1132" spans="1:12" x14ac:dyDescent="0.3">
      <c r="A1132" s="252">
        <v>215687</v>
      </c>
      <c r="B1132" s="252" t="s">
        <v>3404</v>
      </c>
      <c r="C1132" s="252" t="s">
        <v>239</v>
      </c>
      <c r="D1132" s="252" t="s">
        <v>240</v>
      </c>
      <c r="E1132" s="252" t="s">
        <v>240</v>
      </c>
      <c r="F1132" s="252" t="s">
        <v>239</v>
      </c>
      <c r="G1132" s="252" t="s">
        <v>239</v>
      </c>
      <c r="H1132" s="252" t="s">
        <v>239</v>
      </c>
      <c r="I1132" s="252" t="s">
        <v>239</v>
      </c>
      <c r="J1132" s="252" t="s">
        <v>239</v>
      </c>
      <c r="K1132" s="252" t="s">
        <v>239</v>
      </c>
      <c r="L1132" s="252" t="s">
        <v>239</v>
      </c>
    </row>
    <row r="1133" spans="1:12" x14ac:dyDescent="0.3">
      <c r="A1133" s="252">
        <v>215689</v>
      </c>
      <c r="B1133" s="252" t="s">
        <v>3404</v>
      </c>
      <c r="C1133" s="252" t="s">
        <v>239</v>
      </c>
      <c r="D1133" s="252" t="s">
        <v>239</v>
      </c>
      <c r="E1133" s="252" t="s">
        <v>238</v>
      </c>
      <c r="F1133" s="252" t="s">
        <v>238</v>
      </c>
      <c r="G1133" s="252" t="s">
        <v>239</v>
      </c>
      <c r="H1133" s="252" t="s">
        <v>240</v>
      </c>
      <c r="I1133" s="252" t="s">
        <v>240</v>
      </c>
      <c r="J1133" s="252" t="s">
        <v>239</v>
      </c>
      <c r="K1133" s="252" t="s">
        <v>240</v>
      </c>
      <c r="L1133" s="252" t="s">
        <v>239</v>
      </c>
    </row>
    <row r="1134" spans="1:12" x14ac:dyDescent="0.3">
      <c r="A1134" s="252">
        <v>215690</v>
      </c>
      <c r="B1134" s="252" t="s">
        <v>3404</v>
      </c>
      <c r="C1134" s="252" t="s">
        <v>239</v>
      </c>
      <c r="D1134" s="252" t="s">
        <v>240</v>
      </c>
      <c r="E1134" s="252" t="s">
        <v>240</v>
      </c>
      <c r="F1134" s="252" t="s">
        <v>240</v>
      </c>
      <c r="G1134" s="252" t="s">
        <v>239</v>
      </c>
      <c r="H1134" s="252" t="s">
        <v>239</v>
      </c>
      <c r="I1134" s="252" t="s">
        <v>239</v>
      </c>
      <c r="J1134" s="252" t="s">
        <v>239</v>
      </c>
      <c r="K1134" s="252" t="s">
        <v>239</v>
      </c>
      <c r="L1134" s="252" t="s">
        <v>239</v>
      </c>
    </row>
    <row r="1135" spans="1:12" x14ac:dyDescent="0.3">
      <c r="A1135" s="252">
        <v>215691</v>
      </c>
      <c r="B1135" s="252" t="s">
        <v>3404</v>
      </c>
      <c r="C1135" s="252" t="s">
        <v>238</v>
      </c>
      <c r="D1135" s="252" t="s">
        <v>240</v>
      </c>
      <c r="E1135" s="252" t="s">
        <v>238</v>
      </c>
      <c r="F1135" s="252" t="s">
        <v>238</v>
      </c>
      <c r="G1135" s="252" t="s">
        <v>238</v>
      </c>
      <c r="H1135" s="252" t="s">
        <v>238</v>
      </c>
      <c r="I1135" s="252" t="s">
        <v>238</v>
      </c>
      <c r="J1135" s="252" t="s">
        <v>238</v>
      </c>
      <c r="K1135" s="252" t="s">
        <v>238</v>
      </c>
      <c r="L1135" s="252" t="s">
        <v>238</v>
      </c>
    </row>
    <row r="1136" spans="1:12" x14ac:dyDescent="0.3">
      <c r="A1136" s="252">
        <v>215692</v>
      </c>
      <c r="B1136" s="252" t="s">
        <v>3404</v>
      </c>
      <c r="C1136" s="252" t="s">
        <v>240</v>
      </c>
      <c r="D1136" s="252" t="s">
        <v>240</v>
      </c>
      <c r="E1136" s="252" t="s">
        <v>240</v>
      </c>
      <c r="F1136" s="252" t="s">
        <v>240</v>
      </c>
      <c r="G1136" s="252" t="s">
        <v>240</v>
      </c>
      <c r="H1136" s="252" t="s">
        <v>239</v>
      </c>
      <c r="I1136" s="252" t="s">
        <v>239</v>
      </c>
      <c r="J1136" s="252" t="s">
        <v>239</v>
      </c>
      <c r="K1136" s="252" t="s">
        <v>239</v>
      </c>
      <c r="L1136" s="252" t="s">
        <v>239</v>
      </c>
    </row>
    <row r="1137" spans="1:12" x14ac:dyDescent="0.3">
      <c r="A1137" s="252">
        <v>215698</v>
      </c>
      <c r="B1137" s="252" t="s">
        <v>3404</v>
      </c>
      <c r="C1137" s="252" t="s">
        <v>240</v>
      </c>
      <c r="D1137" s="252" t="s">
        <v>240</v>
      </c>
      <c r="E1137" s="252" t="s">
        <v>240</v>
      </c>
      <c r="F1137" s="252" t="s">
        <v>240</v>
      </c>
      <c r="G1137" s="252" t="s">
        <v>239</v>
      </c>
      <c r="H1137" s="252" t="s">
        <v>239</v>
      </c>
      <c r="I1137" s="252" t="s">
        <v>239</v>
      </c>
      <c r="J1137" s="252" t="s">
        <v>239</v>
      </c>
      <c r="K1137" s="252" t="s">
        <v>239</v>
      </c>
      <c r="L1137" s="252" t="s">
        <v>239</v>
      </c>
    </row>
    <row r="1138" spans="1:12" x14ac:dyDescent="0.3">
      <c r="A1138" s="252">
        <v>215702</v>
      </c>
      <c r="B1138" s="252" t="s">
        <v>3404</v>
      </c>
      <c r="C1138" s="252" t="s">
        <v>239</v>
      </c>
      <c r="D1138" s="252" t="s">
        <v>240</v>
      </c>
      <c r="E1138" s="252" t="s">
        <v>238</v>
      </c>
      <c r="F1138" s="252" t="s">
        <v>238</v>
      </c>
      <c r="G1138" s="252" t="s">
        <v>240</v>
      </c>
      <c r="H1138" s="252" t="s">
        <v>240</v>
      </c>
      <c r="I1138" s="252" t="s">
        <v>240</v>
      </c>
      <c r="J1138" s="252" t="s">
        <v>239</v>
      </c>
      <c r="K1138" s="252" t="s">
        <v>239</v>
      </c>
      <c r="L1138" s="252" t="s">
        <v>239</v>
      </c>
    </row>
    <row r="1139" spans="1:12" x14ac:dyDescent="0.3">
      <c r="A1139" s="252">
        <v>215703</v>
      </c>
      <c r="B1139" s="252" t="s">
        <v>3404</v>
      </c>
      <c r="C1139" s="252" t="s">
        <v>238</v>
      </c>
      <c r="D1139" s="252" t="s">
        <v>238</v>
      </c>
      <c r="E1139" s="252" t="s">
        <v>238</v>
      </c>
      <c r="F1139" s="252" t="s">
        <v>240</v>
      </c>
      <c r="G1139" s="252" t="s">
        <v>239</v>
      </c>
      <c r="H1139" s="252" t="s">
        <v>239</v>
      </c>
      <c r="I1139" s="252" t="s">
        <v>240</v>
      </c>
      <c r="J1139" s="252" t="s">
        <v>238</v>
      </c>
      <c r="K1139" s="252" t="s">
        <v>238</v>
      </c>
      <c r="L1139" s="252" t="s">
        <v>240</v>
      </c>
    </row>
    <row r="1140" spans="1:12" x14ac:dyDescent="0.3">
      <c r="A1140" s="252">
        <v>215704</v>
      </c>
      <c r="B1140" s="252" t="s">
        <v>3404</v>
      </c>
      <c r="C1140" s="252" t="s">
        <v>240</v>
      </c>
      <c r="D1140" s="252" t="s">
        <v>239</v>
      </c>
      <c r="E1140" s="252" t="s">
        <v>240</v>
      </c>
      <c r="F1140" s="252" t="s">
        <v>240</v>
      </c>
      <c r="G1140" s="252" t="s">
        <v>239</v>
      </c>
      <c r="H1140" s="252" t="s">
        <v>239</v>
      </c>
      <c r="I1140" s="252" t="s">
        <v>239</v>
      </c>
      <c r="J1140" s="252" t="s">
        <v>239</v>
      </c>
      <c r="K1140" s="252" t="s">
        <v>239</v>
      </c>
      <c r="L1140" s="252" t="s">
        <v>239</v>
      </c>
    </row>
    <row r="1141" spans="1:12" x14ac:dyDescent="0.3">
      <c r="A1141" s="252">
        <v>215706</v>
      </c>
      <c r="B1141" s="252" t="s">
        <v>3404</v>
      </c>
      <c r="C1141" s="252" t="s">
        <v>240</v>
      </c>
      <c r="D1141" s="252" t="s">
        <v>240</v>
      </c>
      <c r="E1141" s="252" t="s">
        <v>240</v>
      </c>
      <c r="F1141" s="252" t="s">
        <v>240</v>
      </c>
      <c r="G1141" s="252" t="s">
        <v>239</v>
      </c>
      <c r="H1141" s="252" t="s">
        <v>239</v>
      </c>
      <c r="I1141" s="252" t="s">
        <v>239</v>
      </c>
      <c r="J1141" s="252" t="s">
        <v>239</v>
      </c>
      <c r="K1141" s="252" t="s">
        <v>239</v>
      </c>
      <c r="L1141" s="252" t="s">
        <v>239</v>
      </c>
    </row>
    <row r="1142" spans="1:12" x14ac:dyDescent="0.3">
      <c r="A1142" s="252">
        <v>215708</v>
      </c>
      <c r="B1142" s="252" t="s">
        <v>3404</v>
      </c>
      <c r="C1142" s="252" t="s">
        <v>239</v>
      </c>
      <c r="D1142" s="252" t="s">
        <v>240</v>
      </c>
      <c r="E1142" s="252" t="s">
        <v>240</v>
      </c>
      <c r="F1142" s="252" t="s">
        <v>239</v>
      </c>
      <c r="G1142" s="252" t="s">
        <v>239</v>
      </c>
      <c r="H1142" s="252" t="s">
        <v>239</v>
      </c>
      <c r="I1142" s="252" t="s">
        <v>239</v>
      </c>
      <c r="J1142" s="252" t="s">
        <v>239</v>
      </c>
      <c r="K1142" s="252" t="s">
        <v>239</v>
      </c>
      <c r="L1142" s="252" t="s">
        <v>239</v>
      </c>
    </row>
    <row r="1143" spans="1:12" x14ac:dyDescent="0.3">
      <c r="A1143" s="252">
        <v>215710</v>
      </c>
      <c r="B1143" s="252" t="s">
        <v>3404</v>
      </c>
      <c r="C1143" s="252" t="s">
        <v>239</v>
      </c>
      <c r="D1143" s="252" t="s">
        <v>239</v>
      </c>
      <c r="E1143" s="252" t="s">
        <v>239</v>
      </c>
      <c r="F1143" s="252" t="s">
        <v>239</v>
      </c>
      <c r="G1143" s="252" t="s">
        <v>239</v>
      </c>
      <c r="H1143" s="252" t="s">
        <v>239</v>
      </c>
      <c r="I1143" s="252" t="s">
        <v>239</v>
      </c>
      <c r="J1143" s="252" t="s">
        <v>239</v>
      </c>
      <c r="K1143" s="252" t="s">
        <v>239</v>
      </c>
      <c r="L1143" s="252" t="s">
        <v>239</v>
      </c>
    </row>
    <row r="1144" spans="1:12" x14ac:dyDescent="0.3">
      <c r="A1144" s="252">
        <v>215711</v>
      </c>
      <c r="B1144" s="252" t="s">
        <v>3404</v>
      </c>
      <c r="C1144" s="252" t="s">
        <v>240</v>
      </c>
      <c r="D1144" s="252" t="s">
        <v>240</v>
      </c>
      <c r="E1144" s="252" t="s">
        <v>240</v>
      </c>
      <c r="F1144" s="252" t="s">
        <v>240</v>
      </c>
      <c r="G1144" s="252" t="s">
        <v>240</v>
      </c>
      <c r="H1144" s="252" t="s">
        <v>239</v>
      </c>
      <c r="I1144" s="252" t="s">
        <v>239</v>
      </c>
      <c r="J1144" s="252" t="s">
        <v>239</v>
      </c>
      <c r="K1144" s="252" t="s">
        <v>239</v>
      </c>
      <c r="L1144" s="252" t="s">
        <v>239</v>
      </c>
    </row>
    <row r="1145" spans="1:12" x14ac:dyDescent="0.3">
      <c r="A1145" s="252">
        <v>215712</v>
      </c>
      <c r="B1145" s="252" t="s">
        <v>3404</v>
      </c>
      <c r="C1145" s="252" t="s">
        <v>240</v>
      </c>
      <c r="D1145" s="252" t="s">
        <v>239</v>
      </c>
      <c r="E1145" s="252" t="s">
        <v>240</v>
      </c>
      <c r="F1145" s="252" t="s">
        <v>239</v>
      </c>
      <c r="G1145" s="252" t="s">
        <v>239</v>
      </c>
      <c r="H1145" s="252" t="s">
        <v>239</v>
      </c>
      <c r="I1145" s="252" t="s">
        <v>239</v>
      </c>
      <c r="J1145" s="252" t="s">
        <v>239</v>
      </c>
      <c r="K1145" s="252" t="s">
        <v>239</v>
      </c>
      <c r="L1145" s="252" t="s">
        <v>239</v>
      </c>
    </row>
    <row r="1146" spans="1:12" x14ac:dyDescent="0.3">
      <c r="A1146" s="252">
        <v>215714</v>
      </c>
      <c r="B1146" s="252" t="s">
        <v>3404</v>
      </c>
      <c r="C1146" s="252" t="s">
        <v>238</v>
      </c>
      <c r="D1146" s="252" t="s">
        <v>238</v>
      </c>
      <c r="E1146" s="252" t="s">
        <v>238</v>
      </c>
      <c r="F1146" s="252" t="s">
        <v>240</v>
      </c>
      <c r="G1146" s="252" t="s">
        <v>239</v>
      </c>
      <c r="H1146" s="252" t="s">
        <v>239</v>
      </c>
      <c r="I1146" s="252" t="s">
        <v>240</v>
      </c>
      <c r="J1146" s="252" t="s">
        <v>240</v>
      </c>
      <c r="K1146" s="252" t="s">
        <v>240</v>
      </c>
      <c r="L1146" s="252" t="s">
        <v>240</v>
      </c>
    </row>
    <row r="1147" spans="1:12" x14ac:dyDescent="0.3">
      <c r="A1147" s="252">
        <v>215718</v>
      </c>
      <c r="B1147" s="252" t="s">
        <v>3404</v>
      </c>
      <c r="C1147" s="252" t="s">
        <v>238</v>
      </c>
      <c r="D1147" s="252" t="s">
        <v>238</v>
      </c>
      <c r="E1147" s="252" t="s">
        <v>238</v>
      </c>
      <c r="F1147" s="252" t="s">
        <v>240</v>
      </c>
      <c r="G1147" s="252" t="s">
        <v>238</v>
      </c>
      <c r="H1147" s="252" t="s">
        <v>239</v>
      </c>
      <c r="I1147" s="252" t="s">
        <v>240</v>
      </c>
      <c r="J1147" s="252" t="s">
        <v>240</v>
      </c>
      <c r="K1147" s="252" t="s">
        <v>240</v>
      </c>
      <c r="L1147" s="252" t="s">
        <v>239</v>
      </c>
    </row>
    <row r="1148" spans="1:12" x14ac:dyDescent="0.3">
      <c r="A1148" s="252">
        <v>215719</v>
      </c>
      <c r="B1148" s="252" t="s">
        <v>3404</v>
      </c>
      <c r="C1148" s="252" t="s">
        <v>238</v>
      </c>
      <c r="D1148" s="252" t="s">
        <v>238</v>
      </c>
      <c r="E1148" s="252" t="s">
        <v>238</v>
      </c>
      <c r="F1148" s="252" t="s">
        <v>238</v>
      </c>
      <c r="G1148" s="252" t="s">
        <v>240</v>
      </c>
      <c r="H1148" s="252" t="s">
        <v>240</v>
      </c>
      <c r="I1148" s="252" t="s">
        <v>240</v>
      </c>
      <c r="J1148" s="252" t="s">
        <v>238</v>
      </c>
      <c r="K1148" s="252" t="s">
        <v>240</v>
      </c>
      <c r="L1148" s="252" t="s">
        <v>240</v>
      </c>
    </row>
    <row r="1149" spans="1:12" x14ac:dyDescent="0.3">
      <c r="A1149" s="252">
        <v>215722</v>
      </c>
      <c r="B1149" s="252" t="s">
        <v>3404</v>
      </c>
      <c r="C1149" s="252" t="s">
        <v>239</v>
      </c>
      <c r="D1149" s="252" t="s">
        <v>239</v>
      </c>
      <c r="E1149" s="252" t="s">
        <v>239</v>
      </c>
      <c r="F1149" s="252" t="s">
        <v>239</v>
      </c>
      <c r="G1149" s="252" t="s">
        <v>239</v>
      </c>
      <c r="H1149" s="252" t="s">
        <v>239</v>
      </c>
      <c r="I1149" s="252" t="s">
        <v>239</v>
      </c>
      <c r="J1149" s="252" t="s">
        <v>239</v>
      </c>
      <c r="K1149" s="252" t="s">
        <v>239</v>
      </c>
      <c r="L1149" s="252" t="s">
        <v>239</v>
      </c>
    </row>
    <row r="1150" spans="1:12" x14ac:dyDescent="0.3">
      <c r="A1150" s="252">
        <v>215723</v>
      </c>
      <c r="B1150" s="252" t="s">
        <v>3404</v>
      </c>
      <c r="C1150" s="252" t="s">
        <v>240</v>
      </c>
      <c r="D1150" s="252" t="s">
        <v>238</v>
      </c>
      <c r="E1150" s="252" t="s">
        <v>238</v>
      </c>
      <c r="F1150" s="252" t="s">
        <v>240</v>
      </c>
      <c r="G1150" s="252" t="s">
        <v>240</v>
      </c>
      <c r="H1150" s="252" t="s">
        <v>239</v>
      </c>
      <c r="I1150" s="252" t="s">
        <v>239</v>
      </c>
      <c r="J1150" s="252" t="s">
        <v>240</v>
      </c>
      <c r="K1150" s="252" t="s">
        <v>238</v>
      </c>
      <c r="L1150" s="252" t="s">
        <v>239</v>
      </c>
    </row>
    <row r="1151" spans="1:12" x14ac:dyDescent="0.3">
      <c r="A1151" s="252">
        <v>215724</v>
      </c>
      <c r="B1151" s="252" t="s">
        <v>3404</v>
      </c>
      <c r="C1151" s="252" t="s">
        <v>240</v>
      </c>
      <c r="D1151" s="252" t="s">
        <v>240</v>
      </c>
      <c r="E1151" s="252" t="s">
        <v>239</v>
      </c>
      <c r="F1151" s="252" t="s">
        <v>239</v>
      </c>
      <c r="G1151" s="252" t="s">
        <v>240</v>
      </c>
      <c r="H1151" s="252" t="s">
        <v>239</v>
      </c>
      <c r="I1151" s="252" t="s">
        <v>239</v>
      </c>
      <c r="J1151" s="252" t="s">
        <v>239</v>
      </c>
      <c r="K1151" s="252" t="s">
        <v>239</v>
      </c>
      <c r="L1151" s="252" t="s">
        <v>239</v>
      </c>
    </row>
    <row r="1152" spans="1:12" x14ac:dyDescent="0.3">
      <c r="A1152" s="252">
        <v>215725</v>
      </c>
      <c r="B1152" s="252" t="s">
        <v>3404</v>
      </c>
      <c r="C1152" s="252" t="s">
        <v>240</v>
      </c>
      <c r="D1152" s="252" t="s">
        <v>239</v>
      </c>
      <c r="E1152" s="252" t="s">
        <v>239</v>
      </c>
      <c r="F1152" s="252" t="s">
        <v>240</v>
      </c>
      <c r="G1152" s="252" t="s">
        <v>239</v>
      </c>
      <c r="H1152" s="252" t="s">
        <v>239</v>
      </c>
      <c r="I1152" s="252" t="s">
        <v>239</v>
      </c>
      <c r="J1152" s="252" t="s">
        <v>239</v>
      </c>
      <c r="K1152" s="252" t="s">
        <v>239</v>
      </c>
      <c r="L1152" s="252" t="s">
        <v>239</v>
      </c>
    </row>
    <row r="1153" spans="1:12" x14ac:dyDescent="0.3">
      <c r="A1153" s="252">
        <v>215726</v>
      </c>
      <c r="B1153" s="252" t="s">
        <v>3404</v>
      </c>
      <c r="C1153" s="252" t="s">
        <v>240</v>
      </c>
      <c r="D1153" s="252" t="s">
        <v>240</v>
      </c>
      <c r="E1153" s="252" t="s">
        <v>240</v>
      </c>
      <c r="F1153" s="252" t="s">
        <v>240</v>
      </c>
      <c r="G1153" s="252" t="s">
        <v>240</v>
      </c>
      <c r="H1153" s="252" t="s">
        <v>239</v>
      </c>
      <c r="I1153" s="252" t="s">
        <v>239</v>
      </c>
      <c r="J1153" s="252" t="s">
        <v>239</v>
      </c>
      <c r="K1153" s="252" t="s">
        <v>239</v>
      </c>
      <c r="L1153" s="252" t="s">
        <v>239</v>
      </c>
    </row>
    <row r="1154" spans="1:12" x14ac:dyDescent="0.3">
      <c r="A1154" s="252">
        <v>215727</v>
      </c>
      <c r="B1154" s="252" t="s">
        <v>3404</v>
      </c>
      <c r="C1154" s="252" t="s">
        <v>239</v>
      </c>
      <c r="D1154" s="252" t="s">
        <v>240</v>
      </c>
      <c r="E1154" s="252" t="s">
        <v>240</v>
      </c>
      <c r="F1154" s="252" t="s">
        <v>240</v>
      </c>
      <c r="G1154" s="252" t="s">
        <v>239</v>
      </c>
      <c r="H1154" s="252" t="s">
        <v>239</v>
      </c>
      <c r="I1154" s="252" t="s">
        <v>239</v>
      </c>
      <c r="J1154" s="252" t="s">
        <v>239</v>
      </c>
      <c r="K1154" s="252" t="s">
        <v>239</v>
      </c>
      <c r="L1154" s="252" t="s">
        <v>239</v>
      </c>
    </row>
    <row r="1155" spans="1:12" x14ac:dyDescent="0.3">
      <c r="A1155" s="252">
        <v>215728</v>
      </c>
      <c r="B1155" s="252" t="s">
        <v>3404</v>
      </c>
      <c r="C1155" s="252" t="s">
        <v>238</v>
      </c>
      <c r="D1155" s="252" t="s">
        <v>238</v>
      </c>
      <c r="E1155" s="252" t="s">
        <v>238</v>
      </c>
      <c r="F1155" s="252" t="s">
        <v>238</v>
      </c>
      <c r="G1155" s="252" t="s">
        <v>239</v>
      </c>
      <c r="H1155" s="252" t="s">
        <v>238</v>
      </c>
      <c r="I1155" s="252" t="s">
        <v>238</v>
      </c>
      <c r="J1155" s="252" t="s">
        <v>240</v>
      </c>
      <c r="K1155" s="252" t="s">
        <v>238</v>
      </c>
      <c r="L1155" s="252" t="s">
        <v>240</v>
      </c>
    </row>
    <row r="1156" spans="1:12" x14ac:dyDescent="0.3">
      <c r="A1156" s="252">
        <v>215729</v>
      </c>
      <c r="B1156" s="252" t="s">
        <v>3404</v>
      </c>
      <c r="C1156" s="252" t="s">
        <v>240</v>
      </c>
      <c r="D1156" s="252" t="s">
        <v>238</v>
      </c>
      <c r="E1156" s="252" t="s">
        <v>238</v>
      </c>
      <c r="F1156" s="252" t="s">
        <v>238</v>
      </c>
      <c r="G1156" s="252" t="s">
        <v>238</v>
      </c>
      <c r="H1156" s="252" t="s">
        <v>240</v>
      </c>
      <c r="I1156" s="252" t="s">
        <v>240</v>
      </c>
      <c r="J1156" s="252" t="s">
        <v>238</v>
      </c>
      <c r="K1156" s="252" t="s">
        <v>238</v>
      </c>
      <c r="L1156" s="252" t="s">
        <v>238</v>
      </c>
    </row>
    <row r="1157" spans="1:12" x14ac:dyDescent="0.3">
      <c r="A1157" s="252">
        <v>215733</v>
      </c>
      <c r="B1157" s="252" t="s">
        <v>3404</v>
      </c>
      <c r="C1157" s="252" t="s">
        <v>238</v>
      </c>
      <c r="D1157" s="252" t="s">
        <v>238</v>
      </c>
      <c r="E1157" s="252" t="s">
        <v>238</v>
      </c>
      <c r="F1157" s="252" t="s">
        <v>238</v>
      </c>
      <c r="G1157" s="252" t="s">
        <v>240</v>
      </c>
      <c r="H1157" s="252" t="s">
        <v>240</v>
      </c>
      <c r="I1157" s="252" t="s">
        <v>238</v>
      </c>
      <c r="J1157" s="252" t="s">
        <v>238</v>
      </c>
      <c r="K1157" s="252" t="s">
        <v>238</v>
      </c>
      <c r="L1157" s="252" t="s">
        <v>238</v>
      </c>
    </row>
    <row r="1158" spans="1:12" x14ac:dyDescent="0.3">
      <c r="A1158" s="252">
        <v>215734</v>
      </c>
      <c r="B1158" s="252" t="s">
        <v>3404</v>
      </c>
      <c r="C1158" s="252" t="s">
        <v>239</v>
      </c>
      <c r="D1158" s="252" t="s">
        <v>239</v>
      </c>
      <c r="E1158" s="252" t="s">
        <v>239</v>
      </c>
      <c r="F1158" s="252" t="s">
        <v>239</v>
      </c>
      <c r="G1158" s="252" t="s">
        <v>239</v>
      </c>
      <c r="H1158" s="252" t="s">
        <v>239</v>
      </c>
      <c r="I1158" s="252" t="s">
        <v>239</v>
      </c>
      <c r="J1158" s="252" t="s">
        <v>239</v>
      </c>
      <c r="K1158" s="252" t="s">
        <v>239</v>
      </c>
      <c r="L1158" s="252" t="s">
        <v>239</v>
      </c>
    </row>
    <row r="1159" spans="1:12" x14ac:dyDescent="0.3">
      <c r="A1159" s="252">
        <v>215738</v>
      </c>
      <c r="B1159" s="252" t="s">
        <v>3404</v>
      </c>
      <c r="C1159" s="252" t="s">
        <v>240</v>
      </c>
      <c r="D1159" s="252" t="s">
        <v>240</v>
      </c>
      <c r="E1159" s="252" t="s">
        <v>240</v>
      </c>
      <c r="F1159" s="252" t="s">
        <v>240</v>
      </c>
      <c r="G1159" s="252" t="s">
        <v>240</v>
      </c>
      <c r="H1159" s="252" t="s">
        <v>239</v>
      </c>
      <c r="I1159" s="252" t="s">
        <v>239</v>
      </c>
      <c r="J1159" s="252" t="s">
        <v>239</v>
      </c>
      <c r="K1159" s="252" t="s">
        <v>239</v>
      </c>
      <c r="L1159" s="252" t="s">
        <v>239</v>
      </c>
    </row>
    <row r="1160" spans="1:12" x14ac:dyDescent="0.3">
      <c r="A1160" s="252">
        <v>215739</v>
      </c>
      <c r="B1160" s="252" t="s">
        <v>3404</v>
      </c>
      <c r="C1160" s="252" t="s">
        <v>239</v>
      </c>
      <c r="D1160" s="252" t="s">
        <v>240</v>
      </c>
      <c r="E1160" s="252" t="s">
        <v>240</v>
      </c>
      <c r="F1160" s="252" t="s">
        <v>240</v>
      </c>
      <c r="G1160" s="252" t="s">
        <v>240</v>
      </c>
      <c r="H1160" s="252" t="s">
        <v>239</v>
      </c>
      <c r="I1160" s="252" t="s">
        <v>239</v>
      </c>
      <c r="J1160" s="252" t="s">
        <v>239</v>
      </c>
      <c r="K1160" s="252" t="s">
        <v>239</v>
      </c>
      <c r="L1160" s="252" t="s">
        <v>239</v>
      </c>
    </row>
    <row r="1161" spans="1:12" x14ac:dyDescent="0.3">
      <c r="A1161" s="252">
        <v>215742</v>
      </c>
      <c r="B1161" s="252" t="s">
        <v>3404</v>
      </c>
      <c r="C1161" s="252" t="s">
        <v>240</v>
      </c>
      <c r="D1161" s="252" t="s">
        <v>240</v>
      </c>
      <c r="E1161" s="252" t="s">
        <v>240</v>
      </c>
      <c r="F1161" s="252" t="s">
        <v>239</v>
      </c>
      <c r="G1161" s="252" t="s">
        <v>239</v>
      </c>
      <c r="H1161" s="252" t="s">
        <v>239</v>
      </c>
      <c r="I1161" s="252" t="s">
        <v>239</v>
      </c>
      <c r="J1161" s="252" t="s">
        <v>239</v>
      </c>
      <c r="K1161" s="252" t="s">
        <v>239</v>
      </c>
      <c r="L1161" s="252" t="s">
        <v>239</v>
      </c>
    </row>
    <row r="1162" spans="1:12" x14ac:dyDescent="0.3">
      <c r="A1162" s="252">
        <v>215744</v>
      </c>
      <c r="B1162" s="252" t="s">
        <v>3404</v>
      </c>
      <c r="C1162" s="252" t="s">
        <v>240</v>
      </c>
      <c r="D1162" s="252" t="s">
        <v>240</v>
      </c>
      <c r="E1162" s="252" t="s">
        <v>240</v>
      </c>
      <c r="F1162" s="252" t="s">
        <v>238</v>
      </c>
      <c r="G1162" s="252" t="s">
        <v>239</v>
      </c>
      <c r="H1162" s="252" t="s">
        <v>239</v>
      </c>
      <c r="I1162" s="252" t="s">
        <v>238</v>
      </c>
      <c r="J1162" s="252" t="s">
        <v>238</v>
      </c>
      <c r="K1162" s="252" t="s">
        <v>238</v>
      </c>
      <c r="L1162" s="252" t="s">
        <v>238</v>
      </c>
    </row>
    <row r="1163" spans="1:12" x14ac:dyDescent="0.3">
      <c r="A1163" s="252">
        <v>215746</v>
      </c>
      <c r="B1163" s="252" t="s">
        <v>3404</v>
      </c>
      <c r="C1163" s="252" t="s">
        <v>239</v>
      </c>
      <c r="D1163" s="252" t="s">
        <v>238</v>
      </c>
      <c r="E1163" s="252" t="s">
        <v>238</v>
      </c>
      <c r="F1163" s="252" t="s">
        <v>238</v>
      </c>
      <c r="G1163" s="252" t="s">
        <v>240</v>
      </c>
      <c r="H1163" s="252" t="s">
        <v>239</v>
      </c>
      <c r="I1163" s="252" t="s">
        <v>239</v>
      </c>
      <c r="J1163" s="252" t="s">
        <v>239</v>
      </c>
      <c r="K1163" s="252" t="s">
        <v>239</v>
      </c>
      <c r="L1163" s="252" t="s">
        <v>239</v>
      </c>
    </row>
    <row r="1164" spans="1:12" x14ac:dyDescent="0.3">
      <c r="A1164" s="252">
        <v>215748</v>
      </c>
      <c r="B1164" s="252" t="s">
        <v>3404</v>
      </c>
      <c r="C1164" s="252" t="s">
        <v>240</v>
      </c>
      <c r="D1164" s="252" t="s">
        <v>240</v>
      </c>
      <c r="E1164" s="252" t="s">
        <v>240</v>
      </c>
      <c r="F1164" s="252" t="s">
        <v>240</v>
      </c>
      <c r="G1164" s="252" t="s">
        <v>240</v>
      </c>
      <c r="H1164" s="252" t="s">
        <v>239</v>
      </c>
      <c r="I1164" s="252" t="s">
        <v>239</v>
      </c>
      <c r="J1164" s="252" t="s">
        <v>239</v>
      </c>
      <c r="K1164" s="252" t="s">
        <v>239</v>
      </c>
      <c r="L1164" s="252" t="s">
        <v>239</v>
      </c>
    </row>
    <row r="1165" spans="1:12" x14ac:dyDescent="0.3">
      <c r="A1165" s="252">
        <v>215750</v>
      </c>
      <c r="B1165" s="252" t="s">
        <v>3404</v>
      </c>
      <c r="C1165" s="252" t="s">
        <v>240</v>
      </c>
      <c r="D1165" s="252" t="s">
        <v>240</v>
      </c>
      <c r="E1165" s="252" t="s">
        <v>240</v>
      </c>
      <c r="F1165" s="252" t="s">
        <v>240</v>
      </c>
      <c r="G1165" s="252" t="s">
        <v>240</v>
      </c>
      <c r="H1165" s="252" t="s">
        <v>239</v>
      </c>
      <c r="I1165" s="252" t="s">
        <v>239</v>
      </c>
      <c r="J1165" s="252" t="s">
        <v>240</v>
      </c>
      <c r="K1165" s="252" t="s">
        <v>239</v>
      </c>
      <c r="L1165" s="252" t="s">
        <v>240</v>
      </c>
    </row>
    <row r="1166" spans="1:12" x14ac:dyDescent="0.3">
      <c r="A1166" s="252">
        <v>215751</v>
      </c>
      <c r="B1166" s="252" t="s">
        <v>3404</v>
      </c>
      <c r="C1166" s="252" t="s">
        <v>240</v>
      </c>
      <c r="D1166" s="252" t="s">
        <v>240</v>
      </c>
      <c r="E1166" s="252" t="s">
        <v>239</v>
      </c>
      <c r="F1166" s="252" t="s">
        <v>240</v>
      </c>
      <c r="G1166" s="252" t="s">
        <v>239</v>
      </c>
      <c r="H1166" s="252" t="s">
        <v>239</v>
      </c>
      <c r="I1166" s="252" t="s">
        <v>239</v>
      </c>
      <c r="J1166" s="252" t="s">
        <v>239</v>
      </c>
      <c r="K1166" s="252" t="s">
        <v>239</v>
      </c>
      <c r="L1166" s="252" t="s">
        <v>239</v>
      </c>
    </row>
    <row r="1167" spans="1:12" x14ac:dyDescent="0.3">
      <c r="A1167" s="252">
        <v>215752</v>
      </c>
      <c r="B1167" s="252" t="s">
        <v>3404</v>
      </c>
      <c r="C1167" s="252" t="s">
        <v>239</v>
      </c>
      <c r="D1167" s="252" t="s">
        <v>240</v>
      </c>
      <c r="E1167" s="252" t="s">
        <v>240</v>
      </c>
      <c r="F1167" s="252" t="s">
        <v>240</v>
      </c>
      <c r="G1167" s="252" t="s">
        <v>240</v>
      </c>
      <c r="H1167" s="252" t="s">
        <v>239</v>
      </c>
      <c r="I1167" s="252" t="s">
        <v>239</v>
      </c>
      <c r="J1167" s="252" t="s">
        <v>239</v>
      </c>
      <c r="K1167" s="252" t="s">
        <v>239</v>
      </c>
      <c r="L1167" s="252" t="s">
        <v>239</v>
      </c>
    </row>
    <row r="1168" spans="1:12" x14ac:dyDescent="0.3">
      <c r="A1168" s="252">
        <v>215754</v>
      </c>
      <c r="B1168" s="252" t="s">
        <v>3404</v>
      </c>
      <c r="C1168" s="252" t="s">
        <v>240</v>
      </c>
      <c r="D1168" s="252" t="s">
        <v>240</v>
      </c>
      <c r="E1168" s="252" t="s">
        <v>240</v>
      </c>
      <c r="F1168" s="252" t="s">
        <v>239</v>
      </c>
      <c r="G1168" s="252" t="s">
        <v>239</v>
      </c>
      <c r="H1168" s="252" t="s">
        <v>239</v>
      </c>
      <c r="I1168" s="252" t="s">
        <v>239</v>
      </c>
      <c r="J1168" s="252" t="s">
        <v>239</v>
      </c>
      <c r="K1168" s="252" t="s">
        <v>239</v>
      </c>
      <c r="L1168" s="252" t="s">
        <v>239</v>
      </c>
    </row>
    <row r="1169" spans="1:12" x14ac:dyDescent="0.3">
      <c r="A1169" s="252">
        <v>215755</v>
      </c>
      <c r="B1169" s="252" t="s">
        <v>3404</v>
      </c>
      <c r="C1169" s="252" t="s">
        <v>239</v>
      </c>
      <c r="D1169" s="252" t="s">
        <v>238</v>
      </c>
      <c r="E1169" s="252" t="s">
        <v>240</v>
      </c>
      <c r="F1169" s="252" t="s">
        <v>238</v>
      </c>
      <c r="G1169" s="252" t="s">
        <v>240</v>
      </c>
      <c r="H1169" s="252" t="s">
        <v>240</v>
      </c>
      <c r="I1169" s="252" t="s">
        <v>238</v>
      </c>
      <c r="J1169" s="252" t="s">
        <v>238</v>
      </c>
      <c r="K1169" s="252" t="s">
        <v>238</v>
      </c>
      <c r="L1169" s="252" t="s">
        <v>238</v>
      </c>
    </row>
    <row r="1170" spans="1:12" x14ac:dyDescent="0.3">
      <c r="A1170" s="252">
        <v>215756</v>
      </c>
      <c r="B1170" s="252" t="s">
        <v>3404</v>
      </c>
      <c r="C1170" s="252" t="s">
        <v>239</v>
      </c>
      <c r="D1170" s="252" t="s">
        <v>240</v>
      </c>
      <c r="E1170" s="252" t="s">
        <v>240</v>
      </c>
      <c r="F1170" s="252" t="s">
        <v>240</v>
      </c>
      <c r="G1170" s="252" t="s">
        <v>239</v>
      </c>
      <c r="H1170" s="252" t="s">
        <v>239</v>
      </c>
      <c r="I1170" s="252" t="s">
        <v>239</v>
      </c>
      <c r="J1170" s="252" t="s">
        <v>239</v>
      </c>
      <c r="K1170" s="252" t="s">
        <v>239</v>
      </c>
      <c r="L1170" s="252" t="s">
        <v>239</v>
      </c>
    </row>
    <row r="1171" spans="1:12" x14ac:dyDescent="0.3">
      <c r="A1171" s="252">
        <v>215757</v>
      </c>
      <c r="B1171" s="252" t="s">
        <v>3404</v>
      </c>
      <c r="C1171" s="252" t="s">
        <v>240</v>
      </c>
      <c r="D1171" s="252" t="s">
        <v>240</v>
      </c>
      <c r="E1171" s="252" t="s">
        <v>240</v>
      </c>
      <c r="F1171" s="252" t="s">
        <v>240</v>
      </c>
      <c r="G1171" s="252" t="s">
        <v>240</v>
      </c>
      <c r="H1171" s="252" t="s">
        <v>238</v>
      </c>
      <c r="I1171" s="252" t="s">
        <v>240</v>
      </c>
      <c r="J1171" s="252" t="s">
        <v>238</v>
      </c>
      <c r="K1171" s="252" t="s">
        <v>238</v>
      </c>
      <c r="L1171" s="252" t="s">
        <v>240</v>
      </c>
    </row>
    <row r="1172" spans="1:12" x14ac:dyDescent="0.3">
      <c r="A1172" s="252">
        <v>215761</v>
      </c>
      <c r="B1172" s="252" t="s">
        <v>3404</v>
      </c>
      <c r="C1172" s="252" t="s">
        <v>238</v>
      </c>
      <c r="D1172" s="252" t="s">
        <v>238</v>
      </c>
      <c r="E1172" s="252" t="s">
        <v>238</v>
      </c>
      <c r="F1172" s="252" t="s">
        <v>238</v>
      </c>
      <c r="G1172" s="252" t="s">
        <v>238</v>
      </c>
      <c r="H1172" s="252" t="s">
        <v>239</v>
      </c>
      <c r="I1172" s="252" t="s">
        <v>239</v>
      </c>
      <c r="J1172" s="252" t="s">
        <v>239</v>
      </c>
      <c r="K1172" s="252" t="s">
        <v>239</v>
      </c>
      <c r="L1172" s="252" t="s">
        <v>239</v>
      </c>
    </row>
    <row r="1173" spans="1:12" x14ac:dyDescent="0.3">
      <c r="A1173" s="252">
        <v>215762</v>
      </c>
      <c r="B1173" s="252" t="s">
        <v>3404</v>
      </c>
      <c r="C1173" s="252" t="s">
        <v>238</v>
      </c>
      <c r="D1173" s="252" t="s">
        <v>240</v>
      </c>
      <c r="E1173" s="252" t="s">
        <v>240</v>
      </c>
      <c r="F1173" s="252" t="s">
        <v>238</v>
      </c>
      <c r="G1173" s="252" t="s">
        <v>239</v>
      </c>
      <c r="H1173" s="252" t="s">
        <v>239</v>
      </c>
      <c r="I1173" s="252" t="s">
        <v>240</v>
      </c>
      <c r="J1173" s="252" t="s">
        <v>238</v>
      </c>
      <c r="K1173" s="252" t="s">
        <v>240</v>
      </c>
      <c r="L1173" s="252" t="s">
        <v>240</v>
      </c>
    </row>
    <row r="1174" spans="1:12" x14ac:dyDescent="0.3">
      <c r="A1174" s="252">
        <v>215766</v>
      </c>
      <c r="B1174" s="252" t="s">
        <v>3404</v>
      </c>
      <c r="C1174" s="252" t="s">
        <v>240</v>
      </c>
      <c r="D1174" s="252" t="s">
        <v>240</v>
      </c>
      <c r="E1174" s="252" t="s">
        <v>240</v>
      </c>
      <c r="F1174" s="252" t="s">
        <v>239</v>
      </c>
      <c r="G1174" s="252" t="s">
        <v>238</v>
      </c>
      <c r="H1174" s="252" t="s">
        <v>238</v>
      </c>
      <c r="I1174" s="252" t="s">
        <v>239</v>
      </c>
      <c r="J1174" s="252" t="s">
        <v>240</v>
      </c>
      <c r="K1174" s="252" t="s">
        <v>240</v>
      </c>
      <c r="L1174" s="252" t="s">
        <v>238</v>
      </c>
    </row>
    <row r="1175" spans="1:12" x14ac:dyDescent="0.3">
      <c r="A1175" s="252">
        <v>215767</v>
      </c>
      <c r="B1175" s="252" t="s">
        <v>3404</v>
      </c>
      <c r="C1175" s="252" t="s">
        <v>239</v>
      </c>
      <c r="D1175" s="252" t="s">
        <v>239</v>
      </c>
      <c r="E1175" s="252" t="s">
        <v>239</v>
      </c>
      <c r="F1175" s="252" t="s">
        <v>239</v>
      </c>
      <c r="G1175" s="252" t="s">
        <v>239</v>
      </c>
      <c r="H1175" s="252" t="s">
        <v>239</v>
      </c>
      <c r="I1175" s="252" t="s">
        <v>239</v>
      </c>
      <c r="J1175" s="252" t="s">
        <v>239</v>
      </c>
      <c r="K1175" s="252" t="s">
        <v>239</v>
      </c>
      <c r="L1175" s="252" t="s">
        <v>239</v>
      </c>
    </row>
    <row r="1176" spans="1:12" x14ac:dyDescent="0.3">
      <c r="A1176" s="252">
        <v>215771</v>
      </c>
      <c r="B1176" s="252" t="s">
        <v>3404</v>
      </c>
      <c r="C1176" s="252" t="s">
        <v>240</v>
      </c>
      <c r="D1176" s="252" t="s">
        <v>238</v>
      </c>
      <c r="E1176" s="252" t="s">
        <v>240</v>
      </c>
      <c r="F1176" s="252" t="s">
        <v>238</v>
      </c>
      <c r="G1176" s="252" t="s">
        <v>239</v>
      </c>
      <c r="H1176" s="252" t="s">
        <v>239</v>
      </c>
      <c r="I1176" s="252" t="s">
        <v>239</v>
      </c>
      <c r="J1176" s="252" t="s">
        <v>238</v>
      </c>
      <c r="K1176" s="252" t="s">
        <v>238</v>
      </c>
      <c r="L1176" s="252" t="s">
        <v>239</v>
      </c>
    </row>
    <row r="1177" spans="1:12" x14ac:dyDescent="0.3">
      <c r="A1177" s="252">
        <v>215772</v>
      </c>
      <c r="B1177" s="252" t="s">
        <v>3404</v>
      </c>
      <c r="C1177" s="252" t="s">
        <v>240</v>
      </c>
      <c r="D1177" s="252" t="s">
        <v>240</v>
      </c>
      <c r="E1177" s="252" t="s">
        <v>240</v>
      </c>
      <c r="F1177" s="252" t="s">
        <v>240</v>
      </c>
      <c r="G1177" s="252" t="s">
        <v>240</v>
      </c>
      <c r="H1177" s="252" t="s">
        <v>239</v>
      </c>
      <c r="I1177" s="252" t="s">
        <v>239</v>
      </c>
      <c r="J1177" s="252" t="s">
        <v>239</v>
      </c>
      <c r="K1177" s="252" t="s">
        <v>239</v>
      </c>
      <c r="L1177" s="252" t="s">
        <v>239</v>
      </c>
    </row>
    <row r="1178" spans="1:12" x14ac:dyDescent="0.3">
      <c r="A1178" s="252">
        <v>215778</v>
      </c>
      <c r="B1178" s="252" t="s">
        <v>3404</v>
      </c>
      <c r="C1178" s="252" t="s">
        <v>239</v>
      </c>
      <c r="D1178" s="252" t="s">
        <v>240</v>
      </c>
      <c r="E1178" s="252" t="s">
        <v>240</v>
      </c>
      <c r="F1178" s="252" t="s">
        <v>240</v>
      </c>
      <c r="G1178" s="252" t="s">
        <v>239</v>
      </c>
      <c r="H1178" s="252" t="s">
        <v>239</v>
      </c>
      <c r="I1178" s="252" t="s">
        <v>239</v>
      </c>
      <c r="J1178" s="252" t="s">
        <v>240</v>
      </c>
      <c r="K1178" s="252" t="s">
        <v>239</v>
      </c>
      <c r="L1178" s="252" t="s">
        <v>240</v>
      </c>
    </row>
    <row r="1179" spans="1:12" x14ac:dyDescent="0.3">
      <c r="A1179" s="252">
        <v>215779</v>
      </c>
      <c r="B1179" s="252" t="s">
        <v>3404</v>
      </c>
      <c r="C1179" s="252" t="s">
        <v>239</v>
      </c>
      <c r="D1179" s="252" t="s">
        <v>240</v>
      </c>
      <c r="E1179" s="252" t="s">
        <v>240</v>
      </c>
      <c r="F1179" s="252" t="s">
        <v>240</v>
      </c>
      <c r="G1179" s="252" t="s">
        <v>240</v>
      </c>
      <c r="H1179" s="252" t="s">
        <v>239</v>
      </c>
      <c r="I1179" s="252" t="s">
        <v>239</v>
      </c>
      <c r="J1179" s="252" t="s">
        <v>239</v>
      </c>
      <c r="K1179" s="252" t="s">
        <v>239</v>
      </c>
      <c r="L1179" s="252" t="s">
        <v>239</v>
      </c>
    </row>
    <row r="1180" spans="1:12" x14ac:dyDescent="0.3">
      <c r="A1180" s="252">
        <v>215782</v>
      </c>
      <c r="B1180" s="252" t="s">
        <v>3404</v>
      </c>
      <c r="C1180" s="252" t="s">
        <v>238</v>
      </c>
      <c r="D1180" s="252" t="s">
        <v>238</v>
      </c>
      <c r="E1180" s="252" t="s">
        <v>238</v>
      </c>
      <c r="F1180" s="252" t="s">
        <v>238</v>
      </c>
      <c r="G1180" s="252" t="s">
        <v>240</v>
      </c>
      <c r="H1180" s="252" t="s">
        <v>240</v>
      </c>
      <c r="I1180" s="252" t="s">
        <v>240</v>
      </c>
      <c r="J1180" s="252" t="s">
        <v>238</v>
      </c>
      <c r="K1180" s="252" t="s">
        <v>238</v>
      </c>
      <c r="L1180" s="252" t="s">
        <v>238</v>
      </c>
    </row>
    <row r="1181" spans="1:12" x14ac:dyDescent="0.3">
      <c r="A1181" s="252">
        <v>215783</v>
      </c>
      <c r="B1181" s="252" t="s">
        <v>3404</v>
      </c>
      <c r="C1181" s="252" t="s">
        <v>240</v>
      </c>
      <c r="D1181" s="252" t="s">
        <v>240</v>
      </c>
      <c r="E1181" s="252" t="s">
        <v>240</v>
      </c>
      <c r="F1181" s="252" t="s">
        <v>240</v>
      </c>
      <c r="G1181" s="252" t="s">
        <v>240</v>
      </c>
      <c r="H1181" s="252" t="s">
        <v>239</v>
      </c>
      <c r="I1181" s="252" t="s">
        <v>239</v>
      </c>
      <c r="J1181" s="252" t="s">
        <v>239</v>
      </c>
      <c r="K1181" s="252" t="s">
        <v>239</v>
      </c>
      <c r="L1181" s="252" t="s">
        <v>239</v>
      </c>
    </row>
    <row r="1182" spans="1:12" x14ac:dyDescent="0.3">
      <c r="A1182" s="252">
        <v>215785</v>
      </c>
      <c r="B1182" s="252" t="s">
        <v>3404</v>
      </c>
      <c r="C1182" s="252" t="s">
        <v>239</v>
      </c>
      <c r="D1182" s="252" t="s">
        <v>240</v>
      </c>
      <c r="E1182" s="252" t="s">
        <v>240</v>
      </c>
      <c r="F1182" s="252" t="s">
        <v>239</v>
      </c>
      <c r="G1182" s="252" t="s">
        <v>239</v>
      </c>
      <c r="H1182" s="252" t="s">
        <v>239</v>
      </c>
      <c r="I1182" s="252" t="s">
        <v>239</v>
      </c>
      <c r="J1182" s="252" t="s">
        <v>239</v>
      </c>
      <c r="K1182" s="252" t="s">
        <v>239</v>
      </c>
      <c r="L1182" s="252" t="s">
        <v>239</v>
      </c>
    </row>
    <row r="1183" spans="1:12" x14ac:dyDescent="0.3">
      <c r="A1183" s="252">
        <v>215786</v>
      </c>
      <c r="B1183" s="252" t="s">
        <v>3404</v>
      </c>
      <c r="C1183" s="252" t="s">
        <v>240</v>
      </c>
      <c r="D1183" s="252" t="s">
        <v>238</v>
      </c>
      <c r="E1183" s="252" t="s">
        <v>238</v>
      </c>
      <c r="F1183" s="252" t="s">
        <v>238</v>
      </c>
      <c r="G1183" s="252" t="s">
        <v>240</v>
      </c>
      <c r="H1183" s="252" t="s">
        <v>238</v>
      </c>
      <c r="I1183" s="252" t="s">
        <v>238</v>
      </c>
      <c r="J1183" s="252" t="s">
        <v>240</v>
      </c>
      <c r="K1183" s="252" t="s">
        <v>239</v>
      </c>
      <c r="L1183" s="252" t="s">
        <v>240</v>
      </c>
    </row>
    <row r="1184" spans="1:12" x14ac:dyDescent="0.3">
      <c r="A1184" s="252">
        <v>215787</v>
      </c>
      <c r="B1184" s="252" t="s">
        <v>3404</v>
      </c>
      <c r="C1184" s="252" t="s">
        <v>240</v>
      </c>
      <c r="D1184" s="252" t="s">
        <v>238</v>
      </c>
      <c r="E1184" s="252" t="s">
        <v>238</v>
      </c>
      <c r="F1184" s="252" t="s">
        <v>238</v>
      </c>
      <c r="G1184" s="252" t="s">
        <v>239</v>
      </c>
      <c r="H1184" s="252" t="s">
        <v>239</v>
      </c>
      <c r="I1184" s="252" t="s">
        <v>239</v>
      </c>
      <c r="J1184" s="252" t="s">
        <v>240</v>
      </c>
      <c r="K1184" s="252" t="s">
        <v>239</v>
      </c>
      <c r="L1184" s="252" t="s">
        <v>240</v>
      </c>
    </row>
    <row r="1185" spans="1:12" x14ac:dyDescent="0.3">
      <c r="A1185" s="252">
        <v>215788</v>
      </c>
      <c r="B1185" s="252" t="s">
        <v>3404</v>
      </c>
      <c r="C1185" s="252" t="s">
        <v>240</v>
      </c>
      <c r="D1185" s="252" t="s">
        <v>240</v>
      </c>
      <c r="E1185" s="252" t="s">
        <v>240</v>
      </c>
      <c r="F1185" s="252" t="s">
        <v>240</v>
      </c>
      <c r="G1185" s="252" t="s">
        <v>240</v>
      </c>
      <c r="H1185" s="252" t="s">
        <v>239</v>
      </c>
      <c r="I1185" s="252" t="s">
        <v>239</v>
      </c>
      <c r="J1185" s="252" t="s">
        <v>239</v>
      </c>
      <c r="K1185" s="252" t="s">
        <v>239</v>
      </c>
      <c r="L1185" s="252" t="s">
        <v>239</v>
      </c>
    </row>
    <row r="1186" spans="1:12" x14ac:dyDescent="0.3">
      <c r="A1186" s="252">
        <v>215789</v>
      </c>
      <c r="B1186" s="252" t="s">
        <v>3404</v>
      </c>
      <c r="C1186" s="252" t="s">
        <v>239</v>
      </c>
      <c r="D1186" s="252" t="s">
        <v>238</v>
      </c>
      <c r="E1186" s="252" t="s">
        <v>238</v>
      </c>
      <c r="F1186" s="252" t="s">
        <v>238</v>
      </c>
      <c r="G1186" s="252" t="s">
        <v>240</v>
      </c>
      <c r="H1186" s="252" t="s">
        <v>240</v>
      </c>
      <c r="I1186" s="252" t="s">
        <v>240</v>
      </c>
      <c r="J1186" s="252" t="s">
        <v>240</v>
      </c>
      <c r="K1186" s="252" t="s">
        <v>238</v>
      </c>
      <c r="L1186" s="252" t="s">
        <v>240</v>
      </c>
    </row>
    <row r="1187" spans="1:12" x14ac:dyDescent="0.3">
      <c r="A1187" s="252">
        <v>215790</v>
      </c>
      <c r="B1187" s="252" t="s">
        <v>3404</v>
      </c>
      <c r="C1187" s="252" t="s">
        <v>240</v>
      </c>
      <c r="D1187" s="252" t="s">
        <v>239</v>
      </c>
      <c r="E1187" s="252" t="s">
        <v>239</v>
      </c>
      <c r="F1187" s="252" t="s">
        <v>240</v>
      </c>
      <c r="G1187" s="252" t="s">
        <v>240</v>
      </c>
      <c r="H1187" s="252" t="s">
        <v>239</v>
      </c>
      <c r="I1187" s="252" t="s">
        <v>239</v>
      </c>
      <c r="J1187" s="252" t="s">
        <v>239</v>
      </c>
      <c r="K1187" s="252" t="s">
        <v>239</v>
      </c>
      <c r="L1187" s="252" t="s">
        <v>239</v>
      </c>
    </row>
    <row r="1188" spans="1:12" x14ac:dyDescent="0.3">
      <c r="A1188" s="252">
        <v>215792</v>
      </c>
      <c r="B1188" s="252" t="s">
        <v>3404</v>
      </c>
      <c r="C1188" s="252" t="s">
        <v>240</v>
      </c>
      <c r="D1188" s="252" t="s">
        <v>240</v>
      </c>
      <c r="E1188" s="252" t="s">
        <v>240</v>
      </c>
      <c r="F1188" s="252" t="s">
        <v>240</v>
      </c>
      <c r="G1188" s="252" t="s">
        <v>240</v>
      </c>
      <c r="H1188" s="252" t="s">
        <v>239</v>
      </c>
      <c r="I1188" s="252" t="s">
        <v>239</v>
      </c>
      <c r="J1188" s="252" t="s">
        <v>239</v>
      </c>
      <c r="K1188" s="252" t="s">
        <v>239</v>
      </c>
      <c r="L1188" s="252" t="s">
        <v>239</v>
      </c>
    </row>
    <row r="1189" spans="1:12" x14ac:dyDescent="0.3">
      <c r="A1189" s="252">
        <v>215793</v>
      </c>
      <c r="B1189" s="252" t="s">
        <v>3404</v>
      </c>
      <c r="C1189" s="252" t="s">
        <v>240</v>
      </c>
      <c r="D1189" s="252" t="s">
        <v>240</v>
      </c>
      <c r="E1189" s="252" t="s">
        <v>240</v>
      </c>
      <c r="F1189" s="252" t="s">
        <v>240</v>
      </c>
      <c r="G1189" s="252" t="s">
        <v>240</v>
      </c>
      <c r="H1189" s="252" t="s">
        <v>239</v>
      </c>
      <c r="I1189" s="252" t="s">
        <v>239</v>
      </c>
      <c r="J1189" s="252" t="s">
        <v>239</v>
      </c>
      <c r="K1189" s="252" t="s">
        <v>239</v>
      </c>
      <c r="L1189" s="252" t="s">
        <v>239</v>
      </c>
    </row>
    <row r="1190" spans="1:12" x14ac:dyDescent="0.3">
      <c r="A1190" s="252">
        <v>215794</v>
      </c>
      <c r="B1190" s="252" t="s">
        <v>3404</v>
      </c>
      <c r="C1190" s="252" t="s">
        <v>240</v>
      </c>
      <c r="D1190" s="252" t="s">
        <v>240</v>
      </c>
      <c r="E1190" s="252" t="s">
        <v>240</v>
      </c>
      <c r="F1190" s="252" t="s">
        <v>240</v>
      </c>
      <c r="G1190" s="252" t="s">
        <v>240</v>
      </c>
      <c r="H1190" s="252" t="s">
        <v>240</v>
      </c>
      <c r="I1190" s="252" t="s">
        <v>240</v>
      </c>
      <c r="J1190" s="252" t="s">
        <v>238</v>
      </c>
      <c r="K1190" s="252" t="s">
        <v>240</v>
      </c>
      <c r="L1190" s="252" t="s">
        <v>240</v>
      </c>
    </row>
    <row r="1191" spans="1:12" x14ac:dyDescent="0.3">
      <c r="A1191" s="252">
        <v>215797</v>
      </c>
      <c r="B1191" s="252" t="s">
        <v>3404</v>
      </c>
      <c r="C1191" s="252" t="s">
        <v>239</v>
      </c>
      <c r="D1191" s="252" t="s">
        <v>240</v>
      </c>
      <c r="E1191" s="252" t="s">
        <v>240</v>
      </c>
      <c r="F1191" s="252" t="s">
        <v>240</v>
      </c>
      <c r="G1191" s="252" t="s">
        <v>239</v>
      </c>
      <c r="H1191" s="252" t="s">
        <v>239</v>
      </c>
      <c r="I1191" s="252" t="s">
        <v>239</v>
      </c>
      <c r="J1191" s="252" t="s">
        <v>239</v>
      </c>
      <c r="K1191" s="252" t="s">
        <v>239</v>
      </c>
      <c r="L1191" s="252" t="s">
        <v>239</v>
      </c>
    </row>
    <row r="1192" spans="1:12" x14ac:dyDescent="0.3">
      <c r="A1192" s="252">
        <v>215799</v>
      </c>
      <c r="B1192" s="252" t="s">
        <v>3404</v>
      </c>
      <c r="C1192" s="252" t="s">
        <v>238</v>
      </c>
      <c r="D1192" s="252" t="s">
        <v>238</v>
      </c>
      <c r="E1192" s="252" t="s">
        <v>238</v>
      </c>
      <c r="F1192" s="252" t="s">
        <v>238</v>
      </c>
      <c r="G1192" s="252" t="s">
        <v>238</v>
      </c>
      <c r="H1192" s="252" t="s">
        <v>240</v>
      </c>
      <c r="I1192" s="252" t="s">
        <v>240</v>
      </c>
      <c r="J1192" s="252" t="s">
        <v>238</v>
      </c>
      <c r="K1192" s="252" t="s">
        <v>238</v>
      </c>
      <c r="L1192" s="252" t="s">
        <v>238</v>
      </c>
    </row>
    <row r="1193" spans="1:12" x14ac:dyDescent="0.3">
      <c r="A1193" s="252">
        <v>215802</v>
      </c>
      <c r="B1193" s="252" t="s">
        <v>3404</v>
      </c>
      <c r="C1193" s="252" t="s">
        <v>238</v>
      </c>
      <c r="D1193" s="252" t="s">
        <v>238</v>
      </c>
      <c r="E1193" s="252" t="s">
        <v>238</v>
      </c>
      <c r="F1193" s="252" t="s">
        <v>238</v>
      </c>
      <c r="G1193" s="252" t="s">
        <v>238</v>
      </c>
      <c r="H1193" s="252" t="s">
        <v>240</v>
      </c>
      <c r="I1193" s="252" t="s">
        <v>238</v>
      </c>
      <c r="J1193" s="252" t="s">
        <v>238</v>
      </c>
      <c r="K1193" s="252" t="s">
        <v>238</v>
      </c>
      <c r="L1193" s="252" t="s">
        <v>240</v>
      </c>
    </row>
    <row r="1194" spans="1:12" x14ac:dyDescent="0.3">
      <c r="A1194" s="252">
        <v>215803</v>
      </c>
      <c r="B1194" s="252" t="s">
        <v>3404</v>
      </c>
      <c r="C1194" s="252" t="s">
        <v>240</v>
      </c>
      <c r="D1194" s="252" t="s">
        <v>240</v>
      </c>
      <c r="E1194" s="252" t="s">
        <v>240</v>
      </c>
      <c r="F1194" s="252" t="s">
        <v>240</v>
      </c>
      <c r="G1194" s="252" t="s">
        <v>239</v>
      </c>
      <c r="H1194" s="252" t="s">
        <v>239</v>
      </c>
      <c r="I1194" s="252" t="s">
        <v>239</v>
      </c>
      <c r="J1194" s="252" t="s">
        <v>239</v>
      </c>
      <c r="K1194" s="252" t="s">
        <v>239</v>
      </c>
      <c r="L1194" s="252" t="s">
        <v>239</v>
      </c>
    </row>
    <row r="1195" spans="1:12" x14ac:dyDescent="0.3">
      <c r="A1195" s="252">
        <v>215804</v>
      </c>
      <c r="B1195" s="252" t="s">
        <v>3404</v>
      </c>
      <c r="C1195" s="252" t="s">
        <v>239</v>
      </c>
      <c r="D1195" s="252" t="s">
        <v>239</v>
      </c>
      <c r="E1195" s="252" t="s">
        <v>239</v>
      </c>
      <c r="F1195" s="252" t="s">
        <v>239</v>
      </c>
      <c r="G1195" s="252" t="s">
        <v>239</v>
      </c>
      <c r="H1195" s="252" t="s">
        <v>239</v>
      </c>
      <c r="I1195" s="252" t="s">
        <v>239</v>
      </c>
      <c r="J1195" s="252" t="s">
        <v>239</v>
      </c>
      <c r="K1195" s="252" t="s">
        <v>239</v>
      </c>
      <c r="L1195" s="252" t="s">
        <v>239</v>
      </c>
    </row>
    <row r="1196" spans="1:12" x14ac:dyDescent="0.3">
      <c r="A1196" s="252">
        <v>215805</v>
      </c>
      <c r="B1196" s="252" t="s">
        <v>3404</v>
      </c>
      <c r="C1196" s="252" t="s">
        <v>239</v>
      </c>
      <c r="D1196" s="252" t="s">
        <v>239</v>
      </c>
      <c r="E1196" s="252" t="s">
        <v>240</v>
      </c>
      <c r="F1196" s="252" t="s">
        <v>239</v>
      </c>
      <c r="G1196" s="252" t="s">
        <v>240</v>
      </c>
      <c r="H1196" s="252" t="s">
        <v>239</v>
      </c>
      <c r="I1196" s="252" t="s">
        <v>239</v>
      </c>
      <c r="J1196" s="252" t="s">
        <v>239</v>
      </c>
      <c r="K1196" s="252" t="s">
        <v>239</v>
      </c>
      <c r="L1196" s="252" t="s">
        <v>239</v>
      </c>
    </row>
    <row r="1197" spans="1:12" x14ac:dyDescent="0.3">
      <c r="A1197" s="252">
        <v>215806</v>
      </c>
      <c r="B1197" s="252" t="s">
        <v>3404</v>
      </c>
      <c r="C1197" s="252" t="s">
        <v>240</v>
      </c>
      <c r="D1197" s="252" t="s">
        <v>240</v>
      </c>
      <c r="E1197" s="252" t="s">
        <v>240</v>
      </c>
      <c r="F1197" s="252" t="s">
        <v>240</v>
      </c>
      <c r="G1197" s="252" t="s">
        <v>240</v>
      </c>
      <c r="H1197" s="252" t="s">
        <v>240</v>
      </c>
      <c r="I1197" s="252" t="s">
        <v>239</v>
      </c>
      <c r="J1197" s="252" t="s">
        <v>240</v>
      </c>
      <c r="K1197" s="252" t="s">
        <v>240</v>
      </c>
      <c r="L1197" s="252" t="s">
        <v>239</v>
      </c>
    </row>
    <row r="1198" spans="1:12" x14ac:dyDescent="0.3">
      <c r="A1198" s="252">
        <v>215807</v>
      </c>
      <c r="B1198" s="252" t="s">
        <v>3404</v>
      </c>
      <c r="C1198" s="252" t="s">
        <v>240</v>
      </c>
      <c r="D1198" s="252" t="s">
        <v>238</v>
      </c>
      <c r="E1198" s="252" t="s">
        <v>238</v>
      </c>
      <c r="F1198" s="252" t="s">
        <v>238</v>
      </c>
      <c r="G1198" s="252" t="s">
        <v>240</v>
      </c>
      <c r="H1198" s="252" t="s">
        <v>240</v>
      </c>
      <c r="I1198" s="252" t="s">
        <v>239</v>
      </c>
      <c r="J1198" s="252" t="s">
        <v>239</v>
      </c>
      <c r="K1198" s="252" t="s">
        <v>240</v>
      </c>
      <c r="L1198" s="252" t="s">
        <v>239</v>
      </c>
    </row>
    <row r="1199" spans="1:12" x14ac:dyDescent="0.3">
      <c r="A1199" s="252">
        <v>215809</v>
      </c>
      <c r="B1199" s="252" t="s">
        <v>3404</v>
      </c>
      <c r="C1199" s="252" t="s">
        <v>239</v>
      </c>
      <c r="D1199" s="252" t="s">
        <v>240</v>
      </c>
      <c r="E1199" s="252" t="s">
        <v>240</v>
      </c>
      <c r="F1199" s="252" t="s">
        <v>240</v>
      </c>
      <c r="G1199" s="252" t="s">
        <v>240</v>
      </c>
      <c r="H1199" s="252" t="s">
        <v>239</v>
      </c>
      <c r="I1199" s="252" t="s">
        <v>239</v>
      </c>
      <c r="J1199" s="252" t="s">
        <v>239</v>
      </c>
      <c r="K1199" s="252" t="s">
        <v>239</v>
      </c>
      <c r="L1199" s="252" t="s">
        <v>239</v>
      </c>
    </row>
    <row r="1200" spans="1:12" x14ac:dyDescent="0.3">
      <c r="A1200" s="252">
        <v>215812</v>
      </c>
      <c r="B1200" s="252" t="s">
        <v>3404</v>
      </c>
      <c r="C1200" s="252" t="s">
        <v>240</v>
      </c>
      <c r="D1200" s="252" t="s">
        <v>240</v>
      </c>
      <c r="E1200" s="252" t="s">
        <v>240</v>
      </c>
      <c r="F1200" s="252" t="s">
        <v>239</v>
      </c>
      <c r="G1200" s="252" t="s">
        <v>239</v>
      </c>
      <c r="H1200" s="252" t="s">
        <v>240</v>
      </c>
      <c r="I1200" s="252" t="s">
        <v>240</v>
      </c>
      <c r="J1200" s="252" t="s">
        <v>240</v>
      </c>
      <c r="K1200" s="252" t="s">
        <v>240</v>
      </c>
      <c r="L1200" s="252" t="s">
        <v>240</v>
      </c>
    </row>
    <row r="1201" spans="1:12" x14ac:dyDescent="0.3">
      <c r="A1201" s="252">
        <v>215813</v>
      </c>
      <c r="B1201" s="252" t="s">
        <v>3404</v>
      </c>
      <c r="C1201" s="252" t="s">
        <v>239</v>
      </c>
      <c r="D1201" s="252" t="s">
        <v>238</v>
      </c>
      <c r="E1201" s="252" t="s">
        <v>240</v>
      </c>
      <c r="F1201" s="252" t="s">
        <v>238</v>
      </c>
      <c r="G1201" s="252" t="s">
        <v>240</v>
      </c>
      <c r="H1201" s="252" t="s">
        <v>238</v>
      </c>
      <c r="I1201" s="252" t="s">
        <v>238</v>
      </c>
      <c r="J1201" s="252" t="s">
        <v>238</v>
      </c>
      <c r="K1201" s="252" t="s">
        <v>238</v>
      </c>
      <c r="L1201" s="252" t="s">
        <v>239</v>
      </c>
    </row>
    <row r="1202" spans="1:12" x14ac:dyDescent="0.3">
      <c r="A1202" s="252">
        <v>215814</v>
      </c>
      <c r="B1202" s="252" t="s">
        <v>3404</v>
      </c>
      <c r="C1202" s="252" t="s">
        <v>240</v>
      </c>
      <c r="D1202" s="252" t="s">
        <v>238</v>
      </c>
      <c r="E1202" s="252" t="s">
        <v>238</v>
      </c>
      <c r="F1202" s="252" t="s">
        <v>240</v>
      </c>
      <c r="G1202" s="252" t="s">
        <v>240</v>
      </c>
      <c r="H1202" s="252" t="s">
        <v>240</v>
      </c>
      <c r="I1202" s="252" t="s">
        <v>240</v>
      </c>
      <c r="J1202" s="252" t="s">
        <v>240</v>
      </c>
      <c r="K1202" s="252" t="s">
        <v>240</v>
      </c>
      <c r="L1202" s="252" t="s">
        <v>240</v>
      </c>
    </row>
    <row r="1203" spans="1:12" x14ac:dyDescent="0.3">
      <c r="A1203" s="252">
        <v>215817</v>
      </c>
      <c r="B1203" s="252" t="s">
        <v>3404</v>
      </c>
      <c r="C1203" s="252" t="s">
        <v>239</v>
      </c>
      <c r="D1203" s="252" t="s">
        <v>240</v>
      </c>
      <c r="E1203" s="252" t="s">
        <v>240</v>
      </c>
      <c r="F1203" s="252" t="s">
        <v>240</v>
      </c>
      <c r="G1203" s="252" t="s">
        <v>239</v>
      </c>
      <c r="H1203" s="252" t="s">
        <v>239</v>
      </c>
      <c r="I1203" s="252" t="s">
        <v>239</v>
      </c>
      <c r="J1203" s="252" t="s">
        <v>239</v>
      </c>
      <c r="K1203" s="252" t="s">
        <v>239</v>
      </c>
      <c r="L1203" s="252" t="s">
        <v>239</v>
      </c>
    </row>
    <row r="1204" spans="1:12" x14ac:dyDescent="0.3">
      <c r="A1204" s="252">
        <v>215820</v>
      </c>
      <c r="B1204" s="252" t="s">
        <v>3404</v>
      </c>
      <c r="C1204" s="252" t="s">
        <v>238</v>
      </c>
      <c r="D1204" s="252" t="s">
        <v>238</v>
      </c>
      <c r="E1204" s="252" t="s">
        <v>238</v>
      </c>
      <c r="F1204" s="252" t="s">
        <v>238</v>
      </c>
      <c r="G1204" s="252" t="s">
        <v>240</v>
      </c>
      <c r="H1204" s="252" t="s">
        <v>240</v>
      </c>
      <c r="I1204" s="252" t="s">
        <v>239</v>
      </c>
      <c r="J1204" s="252" t="s">
        <v>240</v>
      </c>
      <c r="K1204" s="252" t="s">
        <v>240</v>
      </c>
      <c r="L1204" s="252" t="s">
        <v>239</v>
      </c>
    </row>
    <row r="1205" spans="1:12" x14ac:dyDescent="0.3">
      <c r="A1205" s="252">
        <v>215825</v>
      </c>
      <c r="B1205" s="252" t="s">
        <v>3404</v>
      </c>
      <c r="C1205" s="252" t="s">
        <v>240</v>
      </c>
      <c r="D1205" s="252" t="s">
        <v>240</v>
      </c>
      <c r="E1205" s="252" t="s">
        <v>238</v>
      </c>
      <c r="F1205" s="252" t="s">
        <v>238</v>
      </c>
      <c r="G1205" s="252" t="s">
        <v>240</v>
      </c>
      <c r="H1205" s="252" t="s">
        <v>240</v>
      </c>
      <c r="I1205" s="252" t="s">
        <v>240</v>
      </c>
      <c r="J1205" s="252" t="s">
        <v>240</v>
      </c>
      <c r="K1205" s="252" t="s">
        <v>240</v>
      </c>
      <c r="L1205" s="252" t="s">
        <v>239</v>
      </c>
    </row>
    <row r="1206" spans="1:12" x14ac:dyDescent="0.3">
      <c r="A1206" s="252">
        <v>215826</v>
      </c>
      <c r="B1206" s="252" t="s">
        <v>3404</v>
      </c>
      <c r="C1206" s="252" t="s">
        <v>239</v>
      </c>
      <c r="D1206" s="252" t="s">
        <v>240</v>
      </c>
      <c r="E1206" s="252" t="s">
        <v>240</v>
      </c>
      <c r="F1206" s="252" t="s">
        <v>240</v>
      </c>
      <c r="G1206" s="252" t="s">
        <v>240</v>
      </c>
      <c r="H1206" s="252" t="s">
        <v>239</v>
      </c>
      <c r="I1206" s="252" t="s">
        <v>240</v>
      </c>
      <c r="J1206" s="252" t="s">
        <v>240</v>
      </c>
      <c r="K1206" s="252" t="s">
        <v>240</v>
      </c>
      <c r="L1206" s="252" t="s">
        <v>240</v>
      </c>
    </row>
    <row r="1207" spans="1:12" x14ac:dyDescent="0.3">
      <c r="A1207" s="252">
        <v>215827</v>
      </c>
      <c r="B1207" s="252" t="s">
        <v>3404</v>
      </c>
      <c r="C1207" s="252" t="s">
        <v>239</v>
      </c>
      <c r="D1207" s="252" t="s">
        <v>240</v>
      </c>
      <c r="E1207" s="252" t="s">
        <v>240</v>
      </c>
      <c r="F1207" s="252" t="s">
        <v>239</v>
      </c>
      <c r="G1207" s="252" t="s">
        <v>239</v>
      </c>
      <c r="H1207" s="252" t="s">
        <v>239</v>
      </c>
      <c r="I1207" s="252" t="s">
        <v>239</v>
      </c>
      <c r="J1207" s="252" t="s">
        <v>239</v>
      </c>
      <c r="K1207" s="252" t="s">
        <v>239</v>
      </c>
      <c r="L1207" s="252" t="s">
        <v>239</v>
      </c>
    </row>
    <row r="1208" spans="1:12" x14ac:dyDescent="0.3">
      <c r="A1208" s="252">
        <v>215828</v>
      </c>
      <c r="B1208" s="252" t="s">
        <v>3404</v>
      </c>
      <c r="C1208" s="252" t="s">
        <v>240</v>
      </c>
      <c r="D1208" s="252" t="s">
        <v>240</v>
      </c>
      <c r="E1208" s="252" t="s">
        <v>240</v>
      </c>
      <c r="F1208" s="252" t="s">
        <v>239</v>
      </c>
      <c r="G1208" s="252" t="s">
        <v>239</v>
      </c>
      <c r="H1208" s="252" t="s">
        <v>239</v>
      </c>
      <c r="I1208" s="252" t="s">
        <v>239</v>
      </c>
      <c r="J1208" s="252" t="s">
        <v>239</v>
      </c>
      <c r="K1208" s="252" t="s">
        <v>239</v>
      </c>
      <c r="L1208" s="252" t="s">
        <v>239</v>
      </c>
    </row>
    <row r="1209" spans="1:12" x14ac:dyDescent="0.3">
      <c r="A1209" s="252">
        <v>215829</v>
      </c>
      <c r="B1209" s="252" t="s">
        <v>3404</v>
      </c>
      <c r="C1209" s="252" t="s">
        <v>238</v>
      </c>
      <c r="D1209" s="252" t="s">
        <v>238</v>
      </c>
      <c r="E1209" s="252" t="s">
        <v>238</v>
      </c>
      <c r="F1209" s="252" t="s">
        <v>240</v>
      </c>
      <c r="G1209" s="252" t="s">
        <v>240</v>
      </c>
      <c r="H1209" s="252" t="s">
        <v>240</v>
      </c>
      <c r="I1209" s="252" t="s">
        <v>240</v>
      </c>
      <c r="J1209" s="252" t="s">
        <v>240</v>
      </c>
      <c r="K1209" s="252" t="s">
        <v>240</v>
      </c>
      <c r="L1209" s="252" t="s">
        <v>240</v>
      </c>
    </row>
    <row r="1210" spans="1:12" x14ac:dyDescent="0.3">
      <c r="A1210" s="252">
        <v>215830</v>
      </c>
      <c r="B1210" s="252" t="s">
        <v>3404</v>
      </c>
      <c r="C1210" s="252" t="s">
        <v>240</v>
      </c>
      <c r="D1210" s="252" t="s">
        <v>240</v>
      </c>
      <c r="E1210" s="252" t="s">
        <v>240</v>
      </c>
      <c r="F1210" s="252" t="s">
        <v>240</v>
      </c>
      <c r="G1210" s="252" t="s">
        <v>240</v>
      </c>
      <c r="H1210" s="252" t="s">
        <v>239</v>
      </c>
      <c r="I1210" s="252" t="s">
        <v>239</v>
      </c>
      <c r="J1210" s="252" t="s">
        <v>239</v>
      </c>
      <c r="K1210" s="252" t="s">
        <v>239</v>
      </c>
      <c r="L1210" s="252" t="s">
        <v>239</v>
      </c>
    </row>
    <row r="1211" spans="1:12" x14ac:dyDescent="0.3">
      <c r="A1211" s="252">
        <v>215831</v>
      </c>
      <c r="B1211" s="252" t="s">
        <v>3404</v>
      </c>
      <c r="C1211" s="252" t="s">
        <v>239</v>
      </c>
      <c r="D1211" s="252" t="s">
        <v>239</v>
      </c>
      <c r="E1211" s="252" t="s">
        <v>240</v>
      </c>
      <c r="F1211" s="252" t="s">
        <v>240</v>
      </c>
      <c r="G1211" s="252" t="s">
        <v>240</v>
      </c>
      <c r="H1211" s="252" t="s">
        <v>239</v>
      </c>
      <c r="I1211" s="252" t="s">
        <v>240</v>
      </c>
      <c r="J1211" s="252" t="s">
        <v>239</v>
      </c>
      <c r="K1211" s="252" t="s">
        <v>240</v>
      </c>
      <c r="L1211" s="252" t="s">
        <v>240</v>
      </c>
    </row>
    <row r="1212" spans="1:12" x14ac:dyDescent="0.3">
      <c r="A1212" s="252">
        <v>215833</v>
      </c>
      <c r="B1212" s="252" t="s">
        <v>3404</v>
      </c>
      <c r="C1212" s="252" t="s">
        <v>238</v>
      </c>
      <c r="D1212" s="252" t="s">
        <v>238</v>
      </c>
      <c r="E1212" s="252" t="s">
        <v>238</v>
      </c>
      <c r="F1212" s="252" t="s">
        <v>240</v>
      </c>
      <c r="G1212" s="252" t="s">
        <v>240</v>
      </c>
      <c r="H1212" s="252" t="s">
        <v>240</v>
      </c>
      <c r="I1212" s="252" t="s">
        <v>238</v>
      </c>
      <c r="J1212" s="252" t="s">
        <v>238</v>
      </c>
      <c r="K1212" s="252" t="s">
        <v>239</v>
      </c>
      <c r="L1212" s="252" t="s">
        <v>238</v>
      </c>
    </row>
    <row r="1213" spans="1:12" x14ac:dyDescent="0.3">
      <c r="A1213" s="252">
        <v>215836</v>
      </c>
      <c r="B1213" s="252" t="s">
        <v>3404</v>
      </c>
      <c r="C1213" s="252" t="s">
        <v>240</v>
      </c>
      <c r="D1213" s="252" t="s">
        <v>240</v>
      </c>
      <c r="E1213" s="252" t="s">
        <v>240</v>
      </c>
      <c r="F1213" s="252" t="s">
        <v>240</v>
      </c>
      <c r="G1213" s="252" t="s">
        <v>240</v>
      </c>
      <c r="H1213" s="252" t="s">
        <v>239</v>
      </c>
      <c r="I1213" s="252" t="s">
        <v>239</v>
      </c>
      <c r="J1213" s="252" t="s">
        <v>239</v>
      </c>
      <c r="K1213" s="252" t="s">
        <v>239</v>
      </c>
      <c r="L1213" s="252" t="s">
        <v>239</v>
      </c>
    </row>
    <row r="1214" spans="1:12" x14ac:dyDescent="0.3">
      <c r="A1214" s="252">
        <v>215840</v>
      </c>
      <c r="B1214" s="252" t="s">
        <v>3404</v>
      </c>
      <c r="C1214" s="252" t="s">
        <v>240</v>
      </c>
      <c r="D1214" s="252" t="s">
        <v>240</v>
      </c>
      <c r="E1214" s="252" t="s">
        <v>240</v>
      </c>
      <c r="F1214" s="252" t="s">
        <v>240</v>
      </c>
      <c r="G1214" s="252" t="s">
        <v>240</v>
      </c>
      <c r="H1214" s="252" t="s">
        <v>239</v>
      </c>
      <c r="I1214" s="252" t="s">
        <v>239</v>
      </c>
      <c r="J1214" s="252" t="s">
        <v>239</v>
      </c>
      <c r="K1214" s="252" t="s">
        <v>239</v>
      </c>
      <c r="L1214" s="252" t="s">
        <v>239</v>
      </c>
    </row>
    <row r="1215" spans="1:12" x14ac:dyDescent="0.3">
      <c r="A1215" s="252">
        <v>215841</v>
      </c>
      <c r="B1215" s="252" t="s">
        <v>3404</v>
      </c>
      <c r="C1215" s="252" t="s">
        <v>240</v>
      </c>
      <c r="D1215" s="252" t="s">
        <v>238</v>
      </c>
      <c r="E1215" s="252" t="s">
        <v>238</v>
      </c>
      <c r="F1215" s="252" t="s">
        <v>238</v>
      </c>
      <c r="G1215" s="252" t="s">
        <v>238</v>
      </c>
      <c r="H1215" s="252" t="s">
        <v>238</v>
      </c>
      <c r="I1215" s="252" t="s">
        <v>240</v>
      </c>
      <c r="J1215" s="252" t="s">
        <v>239</v>
      </c>
      <c r="K1215" s="252" t="s">
        <v>238</v>
      </c>
      <c r="L1215" s="252" t="s">
        <v>240</v>
      </c>
    </row>
    <row r="1216" spans="1:12" x14ac:dyDescent="0.3">
      <c r="A1216" s="252">
        <v>215846</v>
      </c>
      <c r="B1216" s="252" t="s">
        <v>3404</v>
      </c>
      <c r="C1216" s="252" t="s">
        <v>238</v>
      </c>
      <c r="D1216" s="252" t="s">
        <v>238</v>
      </c>
      <c r="E1216" s="252" t="s">
        <v>238</v>
      </c>
      <c r="F1216" s="252" t="s">
        <v>238</v>
      </c>
      <c r="G1216" s="252" t="s">
        <v>238</v>
      </c>
      <c r="H1216" s="252" t="s">
        <v>238</v>
      </c>
      <c r="I1216" s="252" t="s">
        <v>238</v>
      </c>
      <c r="J1216" s="252" t="s">
        <v>238</v>
      </c>
      <c r="K1216" s="252" t="s">
        <v>238</v>
      </c>
      <c r="L1216" s="252" t="s">
        <v>240</v>
      </c>
    </row>
    <row r="1217" spans="1:12" x14ac:dyDescent="0.3">
      <c r="A1217" s="252">
        <v>215848</v>
      </c>
      <c r="B1217" s="252" t="s">
        <v>3404</v>
      </c>
      <c r="C1217" s="252" t="s">
        <v>239</v>
      </c>
      <c r="D1217" s="252" t="s">
        <v>239</v>
      </c>
      <c r="E1217" s="252" t="s">
        <v>239</v>
      </c>
      <c r="F1217" s="252" t="s">
        <v>239</v>
      </c>
      <c r="G1217" s="252" t="s">
        <v>239</v>
      </c>
      <c r="H1217" s="252" t="s">
        <v>239</v>
      </c>
      <c r="I1217" s="252" t="s">
        <v>239</v>
      </c>
      <c r="J1217" s="252" t="s">
        <v>239</v>
      </c>
      <c r="K1217" s="252" t="s">
        <v>239</v>
      </c>
      <c r="L1217" s="252" t="s">
        <v>239</v>
      </c>
    </row>
    <row r="1218" spans="1:12" x14ac:dyDescent="0.3">
      <c r="A1218" s="252">
        <v>215849</v>
      </c>
      <c r="B1218" s="252" t="s">
        <v>3404</v>
      </c>
      <c r="C1218" s="252" t="s">
        <v>240</v>
      </c>
      <c r="D1218" s="252" t="s">
        <v>240</v>
      </c>
      <c r="E1218" s="252" t="s">
        <v>240</v>
      </c>
      <c r="F1218" s="252" t="s">
        <v>240</v>
      </c>
      <c r="G1218" s="252" t="s">
        <v>239</v>
      </c>
      <c r="H1218" s="252" t="s">
        <v>239</v>
      </c>
      <c r="I1218" s="252" t="s">
        <v>239</v>
      </c>
      <c r="J1218" s="252" t="s">
        <v>239</v>
      </c>
      <c r="K1218" s="252" t="s">
        <v>239</v>
      </c>
      <c r="L1218" s="252" t="s">
        <v>239</v>
      </c>
    </row>
    <row r="1219" spans="1:12" x14ac:dyDescent="0.3">
      <c r="A1219" s="252">
        <v>215850</v>
      </c>
      <c r="B1219" s="252" t="s">
        <v>3404</v>
      </c>
      <c r="C1219" s="252" t="s">
        <v>239</v>
      </c>
      <c r="D1219" s="252" t="s">
        <v>240</v>
      </c>
      <c r="E1219" s="252" t="s">
        <v>240</v>
      </c>
      <c r="F1219" s="252" t="s">
        <v>239</v>
      </c>
      <c r="G1219" s="252" t="s">
        <v>239</v>
      </c>
      <c r="H1219" s="252" t="s">
        <v>239</v>
      </c>
      <c r="I1219" s="252" t="s">
        <v>239</v>
      </c>
      <c r="J1219" s="252" t="s">
        <v>239</v>
      </c>
      <c r="K1219" s="252" t="s">
        <v>239</v>
      </c>
      <c r="L1219" s="252" t="s">
        <v>239</v>
      </c>
    </row>
    <row r="1220" spans="1:12" x14ac:dyDescent="0.3">
      <c r="A1220" s="252">
        <v>215851</v>
      </c>
      <c r="B1220" s="252" t="s">
        <v>3404</v>
      </c>
      <c r="C1220" s="252" t="s">
        <v>238</v>
      </c>
      <c r="D1220" s="252" t="s">
        <v>238</v>
      </c>
      <c r="E1220" s="252" t="s">
        <v>238</v>
      </c>
      <c r="F1220" s="252" t="s">
        <v>238</v>
      </c>
      <c r="G1220" s="252" t="s">
        <v>240</v>
      </c>
      <c r="H1220" s="252" t="s">
        <v>238</v>
      </c>
      <c r="I1220" s="252" t="s">
        <v>240</v>
      </c>
      <c r="J1220" s="252" t="s">
        <v>240</v>
      </c>
      <c r="K1220" s="252" t="s">
        <v>240</v>
      </c>
      <c r="L1220" s="252" t="s">
        <v>238</v>
      </c>
    </row>
    <row r="1221" spans="1:12" x14ac:dyDescent="0.3">
      <c r="A1221" s="252">
        <v>215852</v>
      </c>
      <c r="B1221" s="252" t="s">
        <v>3404</v>
      </c>
      <c r="C1221" s="252" t="s">
        <v>239</v>
      </c>
      <c r="D1221" s="252" t="s">
        <v>239</v>
      </c>
      <c r="E1221" s="252" t="s">
        <v>239</v>
      </c>
      <c r="F1221" s="252" t="s">
        <v>240</v>
      </c>
      <c r="G1221" s="252" t="s">
        <v>240</v>
      </c>
      <c r="H1221" s="252" t="s">
        <v>239</v>
      </c>
      <c r="I1221" s="252" t="s">
        <v>239</v>
      </c>
      <c r="J1221" s="252" t="s">
        <v>239</v>
      </c>
      <c r="K1221" s="252" t="s">
        <v>239</v>
      </c>
      <c r="L1221" s="252" t="s">
        <v>239</v>
      </c>
    </row>
    <row r="1222" spans="1:12" x14ac:dyDescent="0.3">
      <c r="A1222" s="252">
        <v>215853</v>
      </c>
      <c r="B1222" s="252" t="s">
        <v>3404</v>
      </c>
      <c r="C1222" s="252" t="s">
        <v>240</v>
      </c>
      <c r="D1222" s="252" t="s">
        <v>240</v>
      </c>
      <c r="E1222" s="252" t="s">
        <v>240</v>
      </c>
      <c r="F1222" s="252" t="s">
        <v>240</v>
      </c>
      <c r="G1222" s="252" t="s">
        <v>239</v>
      </c>
      <c r="H1222" s="252" t="s">
        <v>239</v>
      </c>
      <c r="I1222" s="252" t="s">
        <v>239</v>
      </c>
      <c r="J1222" s="252" t="s">
        <v>239</v>
      </c>
      <c r="K1222" s="252" t="s">
        <v>239</v>
      </c>
      <c r="L1222" s="252" t="s">
        <v>239</v>
      </c>
    </row>
    <row r="1223" spans="1:12" x14ac:dyDescent="0.3">
      <c r="A1223" s="252">
        <v>215855</v>
      </c>
      <c r="B1223" s="252" t="s">
        <v>3404</v>
      </c>
      <c r="C1223" s="252" t="s">
        <v>238</v>
      </c>
      <c r="D1223" s="252" t="s">
        <v>238</v>
      </c>
      <c r="E1223" s="252" t="s">
        <v>238</v>
      </c>
      <c r="F1223" s="252" t="s">
        <v>238</v>
      </c>
      <c r="G1223" s="252" t="s">
        <v>238</v>
      </c>
      <c r="H1223" s="252" t="s">
        <v>239</v>
      </c>
      <c r="I1223" s="252" t="s">
        <v>239</v>
      </c>
      <c r="J1223" s="252" t="s">
        <v>239</v>
      </c>
      <c r="K1223" s="252" t="s">
        <v>239</v>
      </c>
      <c r="L1223" s="252" t="s">
        <v>239</v>
      </c>
    </row>
    <row r="1224" spans="1:12" x14ac:dyDescent="0.3">
      <c r="A1224" s="252">
        <v>215857</v>
      </c>
      <c r="B1224" s="252" t="s">
        <v>3404</v>
      </c>
      <c r="C1224" s="252" t="s">
        <v>240</v>
      </c>
      <c r="D1224" s="252" t="s">
        <v>240</v>
      </c>
      <c r="E1224" s="252" t="s">
        <v>240</v>
      </c>
      <c r="F1224" s="252" t="s">
        <v>240</v>
      </c>
      <c r="G1224" s="252" t="s">
        <v>240</v>
      </c>
      <c r="H1224" s="252" t="s">
        <v>239</v>
      </c>
      <c r="I1224" s="252" t="s">
        <v>239</v>
      </c>
      <c r="J1224" s="252" t="s">
        <v>239</v>
      </c>
      <c r="K1224" s="252" t="s">
        <v>240</v>
      </c>
      <c r="L1224" s="252" t="s">
        <v>239</v>
      </c>
    </row>
    <row r="1225" spans="1:12" x14ac:dyDescent="0.3">
      <c r="A1225" s="252">
        <v>215859</v>
      </c>
      <c r="B1225" s="252" t="s">
        <v>3404</v>
      </c>
      <c r="C1225" s="252" t="s">
        <v>239</v>
      </c>
      <c r="D1225" s="252" t="s">
        <v>240</v>
      </c>
      <c r="E1225" s="252" t="s">
        <v>240</v>
      </c>
      <c r="F1225" s="252" t="s">
        <v>240</v>
      </c>
      <c r="G1225" s="252" t="s">
        <v>239</v>
      </c>
      <c r="H1225" s="252" t="s">
        <v>239</v>
      </c>
      <c r="I1225" s="252" t="s">
        <v>239</v>
      </c>
      <c r="J1225" s="252" t="s">
        <v>239</v>
      </c>
      <c r="K1225" s="252" t="s">
        <v>239</v>
      </c>
      <c r="L1225" s="252" t="s">
        <v>239</v>
      </c>
    </row>
    <row r="1226" spans="1:12" x14ac:dyDescent="0.3">
      <c r="A1226" s="252">
        <v>215860</v>
      </c>
      <c r="B1226" s="252" t="s">
        <v>3404</v>
      </c>
      <c r="C1226" s="252" t="s">
        <v>240</v>
      </c>
      <c r="D1226" s="252" t="s">
        <v>240</v>
      </c>
      <c r="E1226" s="252" t="s">
        <v>240</v>
      </c>
      <c r="F1226" s="252" t="s">
        <v>240</v>
      </c>
      <c r="G1226" s="252" t="s">
        <v>240</v>
      </c>
      <c r="H1226" s="252" t="s">
        <v>239</v>
      </c>
      <c r="I1226" s="252" t="s">
        <v>239</v>
      </c>
      <c r="J1226" s="252" t="s">
        <v>239</v>
      </c>
      <c r="K1226" s="252" t="s">
        <v>239</v>
      </c>
      <c r="L1226" s="252" t="s">
        <v>239</v>
      </c>
    </row>
    <row r="1227" spans="1:12" x14ac:dyDescent="0.3">
      <c r="A1227" s="252">
        <v>215861</v>
      </c>
      <c r="B1227" s="252" t="s">
        <v>3404</v>
      </c>
      <c r="C1227" s="252" t="s">
        <v>239</v>
      </c>
      <c r="D1227" s="252" t="s">
        <v>240</v>
      </c>
      <c r="E1227" s="252" t="s">
        <v>240</v>
      </c>
      <c r="F1227" s="252" t="s">
        <v>239</v>
      </c>
      <c r="G1227" s="252" t="s">
        <v>239</v>
      </c>
      <c r="H1227" s="252" t="s">
        <v>240</v>
      </c>
      <c r="I1227" s="252" t="s">
        <v>239</v>
      </c>
      <c r="J1227" s="252" t="s">
        <v>240</v>
      </c>
      <c r="K1227" s="252" t="s">
        <v>239</v>
      </c>
      <c r="L1227" s="252" t="s">
        <v>239</v>
      </c>
    </row>
    <row r="1228" spans="1:12" x14ac:dyDescent="0.3">
      <c r="A1228" s="252">
        <v>215862</v>
      </c>
      <c r="B1228" s="252" t="s">
        <v>3404</v>
      </c>
      <c r="C1228" s="252" t="s">
        <v>240</v>
      </c>
      <c r="D1228" s="252" t="s">
        <v>240</v>
      </c>
      <c r="E1228" s="252" t="s">
        <v>240</v>
      </c>
      <c r="F1228" s="252" t="s">
        <v>240</v>
      </c>
      <c r="G1228" s="252" t="s">
        <v>240</v>
      </c>
      <c r="H1228" s="252" t="s">
        <v>239</v>
      </c>
      <c r="I1228" s="252" t="s">
        <v>239</v>
      </c>
      <c r="J1228" s="252" t="s">
        <v>239</v>
      </c>
      <c r="K1228" s="252" t="s">
        <v>239</v>
      </c>
      <c r="L1228" s="252" t="s">
        <v>239</v>
      </c>
    </row>
    <row r="1229" spans="1:12" x14ac:dyDescent="0.3">
      <c r="A1229" s="252">
        <v>215863</v>
      </c>
      <c r="B1229" s="252" t="s">
        <v>3404</v>
      </c>
      <c r="C1229" s="252" t="s">
        <v>240</v>
      </c>
      <c r="D1229" s="252" t="s">
        <v>240</v>
      </c>
      <c r="E1229" s="252" t="s">
        <v>240</v>
      </c>
      <c r="F1229" s="252" t="s">
        <v>240</v>
      </c>
      <c r="G1229" s="252" t="s">
        <v>240</v>
      </c>
      <c r="H1229" s="252" t="s">
        <v>239</v>
      </c>
      <c r="I1229" s="252" t="s">
        <v>239</v>
      </c>
      <c r="J1229" s="252" t="s">
        <v>239</v>
      </c>
      <c r="K1229" s="252" t="s">
        <v>239</v>
      </c>
      <c r="L1229" s="252" t="s">
        <v>239</v>
      </c>
    </row>
    <row r="1230" spans="1:12" x14ac:dyDescent="0.3">
      <c r="A1230" s="252">
        <v>215865</v>
      </c>
      <c r="B1230" s="252" t="s">
        <v>3404</v>
      </c>
      <c r="C1230" s="252" t="s">
        <v>240</v>
      </c>
      <c r="D1230" s="252" t="s">
        <v>240</v>
      </c>
      <c r="E1230" s="252" t="s">
        <v>240</v>
      </c>
      <c r="F1230" s="252" t="s">
        <v>240</v>
      </c>
      <c r="G1230" s="252" t="s">
        <v>239</v>
      </c>
      <c r="H1230" s="252" t="s">
        <v>239</v>
      </c>
      <c r="I1230" s="252" t="s">
        <v>239</v>
      </c>
      <c r="J1230" s="252" t="s">
        <v>239</v>
      </c>
      <c r="K1230" s="252" t="s">
        <v>239</v>
      </c>
      <c r="L1230" s="252" t="s">
        <v>239</v>
      </c>
    </row>
    <row r="1231" spans="1:12" x14ac:dyDescent="0.3">
      <c r="A1231" s="252">
        <v>215867</v>
      </c>
      <c r="B1231" s="252" t="s">
        <v>3404</v>
      </c>
      <c r="C1231" s="252" t="s">
        <v>239</v>
      </c>
      <c r="D1231" s="252" t="s">
        <v>240</v>
      </c>
      <c r="E1231" s="252" t="s">
        <v>240</v>
      </c>
      <c r="F1231" s="252" t="s">
        <v>240</v>
      </c>
      <c r="G1231" s="252" t="s">
        <v>239</v>
      </c>
      <c r="H1231" s="252" t="s">
        <v>239</v>
      </c>
      <c r="I1231" s="252" t="s">
        <v>239</v>
      </c>
      <c r="J1231" s="252" t="s">
        <v>239</v>
      </c>
      <c r="K1231" s="252" t="s">
        <v>239</v>
      </c>
      <c r="L1231" s="252" t="s">
        <v>239</v>
      </c>
    </row>
    <row r="1232" spans="1:12" x14ac:dyDescent="0.3">
      <c r="A1232" s="252">
        <v>215869</v>
      </c>
      <c r="B1232" s="252" t="s">
        <v>3404</v>
      </c>
      <c r="C1232" s="252" t="s">
        <v>240</v>
      </c>
      <c r="D1232" s="252" t="s">
        <v>238</v>
      </c>
      <c r="E1232" s="252" t="s">
        <v>238</v>
      </c>
      <c r="F1232" s="252" t="s">
        <v>238</v>
      </c>
      <c r="G1232" s="252" t="s">
        <v>240</v>
      </c>
      <c r="H1232" s="252" t="s">
        <v>240</v>
      </c>
      <c r="I1232" s="252" t="s">
        <v>238</v>
      </c>
      <c r="J1232" s="252" t="s">
        <v>240</v>
      </c>
      <c r="K1232" s="252" t="s">
        <v>238</v>
      </c>
      <c r="L1232" s="252" t="s">
        <v>238</v>
      </c>
    </row>
    <row r="1233" spans="1:12" x14ac:dyDescent="0.3">
      <c r="A1233" s="252">
        <v>215870</v>
      </c>
      <c r="B1233" s="252" t="s">
        <v>3404</v>
      </c>
      <c r="C1233" s="252" t="s">
        <v>240</v>
      </c>
      <c r="D1233" s="252" t="s">
        <v>238</v>
      </c>
      <c r="E1233" s="252" t="s">
        <v>238</v>
      </c>
      <c r="F1233" s="252" t="s">
        <v>238</v>
      </c>
      <c r="G1233" s="252" t="s">
        <v>240</v>
      </c>
      <c r="H1233" s="252" t="s">
        <v>239</v>
      </c>
      <c r="I1233" s="252" t="s">
        <v>240</v>
      </c>
      <c r="J1233" s="252" t="s">
        <v>240</v>
      </c>
      <c r="K1233" s="252" t="s">
        <v>238</v>
      </c>
      <c r="L1233" s="252" t="s">
        <v>240</v>
      </c>
    </row>
    <row r="1234" spans="1:12" x14ac:dyDescent="0.3">
      <c r="A1234" s="252">
        <v>215871</v>
      </c>
      <c r="B1234" s="252" t="s">
        <v>3404</v>
      </c>
      <c r="C1234" s="252" t="s">
        <v>238</v>
      </c>
      <c r="D1234" s="252" t="s">
        <v>238</v>
      </c>
      <c r="E1234" s="252" t="s">
        <v>238</v>
      </c>
      <c r="F1234" s="252" t="s">
        <v>240</v>
      </c>
      <c r="G1234" s="252" t="s">
        <v>238</v>
      </c>
      <c r="H1234" s="252" t="s">
        <v>240</v>
      </c>
      <c r="I1234" s="252" t="s">
        <v>240</v>
      </c>
      <c r="J1234" s="252" t="s">
        <v>240</v>
      </c>
      <c r="K1234" s="252" t="s">
        <v>240</v>
      </c>
      <c r="L1234" s="252" t="s">
        <v>240</v>
      </c>
    </row>
    <row r="1235" spans="1:12" x14ac:dyDescent="0.3">
      <c r="A1235" s="252">
        <v>215872</v>
      </c>
      <c r="B1235" s="252" t="s">
        <v>3404</v>
      </c>
      <c r="C1235" s="252" t="s">
        <v>240</v>
      </c>
      <c r="D1235" s="252" t="s">
        <v>238</v>
      </c>
      <c r="E1235" s="252" t="s">
        <v>240</v>
      </c>
      <c r="F1235" s="252" t="s">
        <v>240</v>
      </c>
      <c r="G1235" s="252" t="s">
        <v>239</v>
      </c>
      <c r="H1235" s="252" t="s">
        <v>239</v>
      </c>
      <c r="I1235" s="252" t="s">
        <v>239</v>
      </c>
      <c r="J1235" s="252" t="s">
        <v>239</v>
      </c>
      <c r="K1235" s="252" t="s">
        <v>240</v>
      </c>
      <c r="L1235" s="252" t="s">
        <v>239</v>
      </c>
    </row>
    <row r="1236" spans="1:12" x14ac:dyDescent="0.3">
      <c r="A1236" s="252">
        <v>215873</v>
      </c>
      <c r="B1236" s="252" t="s">
        <v>3404</v>
      </c>
      <c r="C1236" s="252" t="s">
        <v>240</v>
      </c>
      <c r="D1236" s="252" t="s">
        <v>238</v>
      </c>
      <c r="E1236" s="252" t="s">
        <v>238</v>
      </c>
      <c r="F1236" s="252" t="s">
        <v>238</v>
      </c>
      <c r="G1236" s="252" t="s">
        <v>240</v>
      </c>
      <c r="H1236" s="252" t="s">
        <v>239</v>
      </c>
      <c r="I1236" s="252" t="s">
        <v>240</v>
      </c>
      <c r="J1236" s="252" t="s">
        <v>238</v>
      </c>
      <c r="K1236" s="252" t="s">
        <v>238</v>
      </c>
      <c r="L1236" s="252" t="s">
        <v>238</v>
      </c>
    </row>
    <row r="1237" spans="1:12" x14ac:dyDescent="0.3">
      <c r="A1237" s="252">
        <v>215874</v>
      </c>
      <c r="B1237" s="252" t="s">
        <v>3404</v>
      </c>
      <c r="C1237" s="252" t="s">
        <v>240</v>
      </c>
      <c r="D1237" s="252" t="s">
        <v>240</v>
      </c>
      <c r="E1237" s="252" t="s">
        <v>239</v>
      </c>
      <c r="F1237" s="252" t="s">
        <v>239</v>
      </c>
      <c r="G1237" s="252" t="s">
        <v>239</v>
      </c>
      <c r="H1237" s="252" t="s">
        <v>239</v>
      </c>
      <c r="I1237" s="252" t="s">
        <v>239</v>
      </c>
      <c r="J1237" s="252" t="s">
        <v>239</v>
      </c>
      <c r="K1237" s="252" t="s">
        <v>239</v>
      </c>
      <c r="L1237" s="252" t="s">
        <v>239</v>
      </c>
    </row>
    <row r="1238" spans="1:12" x14ac:dyDescent="0.3">
      <c r="A1238" s="252">
        <v>215877</v>
      </c>
      <c r="B1238" s="252" t="s">
        <v>3404</v>
      </c>
      <c r="C1238" s="252" t="s">
        <v>240</v>
      </c>
      <c r="D1238" s="252" t="s">
        <v>240</v>
      </c>
      <c r="E1238" s="252" t="s">
        <v>240</v>
      </c>
      <c r="F1238" s="252" t="s">
        <v>240</v>
      </c>
      <c r="G1238" s="252" t="s">
        <v>240</v>
      </c>
      <c r="H1238" s="252" t="s">
        <v>239</v>
      </c>
      <c r="I1238" s="252" t="s">
        <v>239</v>
      </c>
      <c r="J1238" s="252" t="s">
        <v>240</v>
      </c>
      <c r="K1238" s="252" t="s">
        <v>240</v>
      </c>
      <c r="L1238" s="252" t="s">
        <v>239</v>
      </c>
    </row>
    <row r="1239" spans="1:12" x14ac:dyDescent="0.3">
      <c r="A1239" s="252">
        <v>215881</v>
      </c>
      <c r="B1239" s="252" t="s">
        <v>3404</v>
      </c>
      <c r="C1239" s="252" t="s">
        <v>239</v>
      </c>
      <c r="D1239" s="252" t="s">
        <v>240</v>
      </c>
      <c r="E1239" s="252" t="s">
        <v>240</v>
      </c>
      <c r="F1239" s="252" t="s">
        <v>239</v>
      </c>
      <c r="G1239" s="252" t="s">
        <v>239</v>
      </c>
      <c r="H1239" s="252" t="s">
        <v>239</v>
      </c>
      <c r="I1239" s="252" t="s">
        <v>239</v>
      </c>
      <c r="J1239" s="252" t="s">
        <v>239</v>
      </c>
      <c r="K1239" s="252" t="s">
        <v>239</v>
      </c>
      <c r="L1239" s="252" t="s">
        <v>239</v>
      </c>
    </row>
    <row r="1240" spans="1:12" x14ac:dyDescent="0.3">
      <c r="A1240" s="252">
        <v>215882</v>
      </c>
      <c r="B1240" s="252" t="s">
        <v>3404</v>
      </c>
      <c r="C1240" s="252" t="s">
        <v>240</v>
      </c>
      <c r="D1240" s="252" t="s">
        <v>240</v>
      </c>
      <c r="E1240" s="252" t="s">
        <v>240</v>
      </c>
      <c r="F1240" s="252" t="s">
        <v>240</v>
      </c>
      <c r="G1240" s="252" t="s">
        <v>240</v>
      </c>
      <c r="H1240" s="252" t="s">
        <v>239</v>
      </c>
      <c r="I1240" s="252" t="s">
        <v>239</v>
      </c>
      <c r="J1240" s="252" t="s">
        <v>239</v>
      </c>
      <c r="K1240" s="252" t="s">
        <v>239</v>
      </c>
      <c r="L1240" s="252" t="s">
        <v>239</v>
      </c>
    </row>
    <row r="1241" spans="1:12" x14ac:dyDescent="0.3">
      <c r="A1241" s="252">
        <v>215885</v>
      </c>
      <c r="B1241" s="252" t="s">
        <v>3404</v>
      </c>
      <c r="C1241" s="252" t="s">
        <v>240</v>
      </c>
      <c r="D1241" s="252" t="s">
        <v>240</v>
      </c>
      <c r="E1241" s="252" t="s">
        <v>239</v>
      </c>
      <c r="F1241" s="252" t="s">
        <v>239</v>
      </c>
      <c r="G1241" s="252" t="s">
        <v>239</v>
      </c>
      <c r="H1241" s="252" t="s">
        <v>239</v>
      </c>
      <c r="I1241" s="252" t="s">
        <v>239</v>
      </c>
      <c r="J1241" s="252" t="s">
        <v>239</v>
      </c>
      <c r="K1241" s="252" t="s">
        <v>239</v>
      </c>
      <c r="L1241" s="252" t="s">
        <v>239</v>
      </c>
    </row>
    <row r="1242" spans="1:12" x14ac:dyDescent="0.3">
      <c r="A1242" s="252">
        <v>215886</v>
      </c>
      <c r="B1242" s="252" t="s">
        <v>3404</v>
      </c>
      <c r="C1242" s="252" t="s">
        <v>239</v>
      </c>
      <c r="D1242" s="252" t="s">
        <v>239</v>
      </c>
      <c r="E1242" s="252" t="s">
        <v>239</v>
      </c>
      <c r="F1242" s="252" t="s">
        <v>239</v>
      </c>
      <c r="G1242" s="252" t="s">
        <v>239</v>
      </c>
      <c r="H1242" s="252" t="s">
        <v>239</v>
      </c>
      <c r="I1242" s="252" t="s">
        <v>239</v>
      </c>
      <c r="J1242" s="252" t="s">
        <v>239</v>
      </c>
      <c r="K1242" s="252" t="s">
        <v>239</v>
      </c>
      <c r="L1242" s="252" t="s">
        <v>239</v>
      </c>
    </row>
    <row r="1243" spans="1:12" x14ac:dyDescent="0.3">
      <c r="A1243" s="252">
        <v>215890</v>
      </c>
      <c r="B1243" s="252" t="s">
        <v>3404</v>
      </c>
      <c r="C1243" s="252" t="s">
        <v>240</v>
      </c>
      <c r="D1243" s="252" t="s">
        <v>240</v>
      </c>
      <c r="E1243" s="252" t="s">
        <v>240</v>
      </c>
      <c r="F1243" s="252" t="s">
        <v>240</v>
      </c>
      <c r="G1243" s="252" t="s">
        <v>240</v>
      </c>
      <c r="H1243" s="252" t="s">
        <v>239</v>
      </c>
      <c r="I1243" s="252" t="s">
        <v>239</v>
      </c>
      <c r="J1243" s="252" t="s">
        <v>239</v>
      </c>
      <c r="K1243" s="252" t="s">
        <v>239</v>
      </c>
      <c r="L1243" s="252" t="s">
        <v>239</v>
      </c>
    </row>
    <row r="1244" spans="1:12" x14ac:dyDescent="0.3">
      <c r="A1244" s="252">
        <v>215891</v>
      </c>
      <c r="B1244" s="252" t="s">
        <v>3404</v>
      </c>
      <c r="C1244" s="252" t="s">
        <v>239</v>
      </c>
      <c r="D1244" s="252" t="s">
        <v>238</v>
      </c>
      <c r="E1244" s="252" t="s">
        <v>238</v>
      </c>
      <c r="F1244" s="252" t="s">
        <v>239</v>
      </c>
      <c r="G1244" s="252" t="s">
        <v>240</v>
      </c>
      <c r="H1244" s="252" t="s">
        <v>240</v>
      </c>
      <c r="I1244" s="252" t="s">
        <v>240</v>
      </c>
      <c r="J1244" s="252" t="s">
        <v>240</v>
      </c>
      <c r="K1244" s="252" t="s">
        <v>240</v>
      </c>
      <c r="L1244" s="252" t="s">
        <v>240</v>
      </c>
    </row>
    <row r="1245" spans="1:12" x14ac:dyDescent="0.3">
      <c r="A1245" s="252">
        <v>215892</v>
      </c>
      <c r="B1245" s="252" t="s">
        <v>3404</v>
      </c>
      <c r="C1245" s="252" t="s">
        <v>239</v>
      </c>
      <c r="D1245" s="252" t="s">
        <v>240</v>
      </c>
      <c r="E1245" s="252" t="s">
        <v>240</v>
      </c>
      <c r="F1245" s="252" t="s">
        <v>239</v>
      </c>
      <c r="G1245" s="252" t="s">
        <v>240</v>
      </c>
      <c r="H1245" s="252" t="s">
        <v>239</v>
      </c>
      <c r="I1245" s="252" t="s">
        <v>239</v>
      </c>
      <c r="J1245" s="252" t="s">
        <v>239</v>
      </c>
      <c r="K1245" s="252" t="s">
        <v>239</v>
      </c>
      <c r="L1245" s="252" t="s">
        <v>239</v>
      </c>
    </row>
    <row r="1246" spans="1:12" x14ac:dyDescent="0.3">
      <c r="A1246" s="252">
        <v>215893</v>
      </c>
      <c r="B1246" s="252" t="s">
        <v>3404</v>
      </c>
      <c r="C1246" s="252" t="s">
        <v>239</v>
      </c>
      <c r="D1246" s="252" t="s">
        <v>240</v>
      </c>
      <c r="E1246" s="252" t="s">
        <v>240</v>
      </c>
      <c r="F1246" s="252" t="s">
        <v>239</v>
      </c>
      <c r="G1246" s="252" t="s">
        <v>240</v>
      </c>
      <c r="H1246" s="252" t="s">
        <v>240</v>
      </c>
      <c r="I1246" s="252" t="s">
        <v>239</v>
      </c>
      <c r="J1246" s="252" t="s">
        <v>239</v>
      </c>
      <c r="K1246" s="252" t="s">
        <v>238</v>
      </c>
      <c r="L1246" s="252" t="s">
        <v>239</v>
      </c>
    </row>
    <row r="1247" spans="1:12" x14ac:dyDescent="0.3">
      <c r="A1247" s="252">
        <v>215894</v>
      </c>
      <c r="B1247" s="252" t="s">
        <v>3404</v>
      </c>
      <c r="C1247" s="252" t="s">
        <v>239</v>
      </c>
      <c r="D1247" s="252" t="s">
        <v>240</v>
      </c>
      <c r="E1247" s="252" t="s">
        <v>240</v>
      </c>
      <c r="F1247" s="252" t="s">
        <v>239</v>
      </c>
      <c r="G1247" s="252" t="s">
        <v>239</v>
      </c>
      <c r="H1247" s="252" t="s">
        <v>239</v>
      </c>
      <c r="I1247" s="252" t="s">
        <v>239</v>
      </c>
      <c r="J1247" s="252" t="s">
        <v>239</v>
      </c>
      <c r="K1247" s="252" t="s">
        <v>239</v>
      </c>
      <c r="L1247" s="252" t="s">
        <v>239</v>
      </c>
    </row>
    <row r="1248" spans="1:12" x14ac:dyDescent="0.3">
      <c r="A1248" s="252">
        <v>215895</v>
      </c>
      <c r="B1248" s="252" t="s">
        <v>3404</v>
      </c>
      <c r="C1248" s="252" t="s">
        <v>240</v>
      </c>
      <c r="D1248" s="252" t="s">
        <v>239</v>
      </c>
      <c r="E1248" s="252" t="s">
        <v>240</v>
      </c>
      <c r="F1248" s="252" t="s">
        <v>240</v>
      </c>
      <c r="G1248" s="252" t="s">
        <v>240</v>
      </c>
      <c r="H1248" s="252" t="s">
        <v>239</v>
      </c>
      <c r="I1248" s="252" t="s">
        <v>239</v>
      </c>
      <c r="J1248" s="252" t="s">
        <v>239</v>
      </c>
      <c r="K1248" s="252" t="s">
        <v>239</v>
      </c>
      <c r="L1248" s="252" t="s">
        <v>239</v>
      </c>
    </row>
    <row r="1249" spans="1:12" x14ac:dyDescent="0.3">
      <c r="A1249" s="252">
        <v>215899</v>
      </c>
      <c r="B1249" s="252" t="s">
        <v>3404</v>
      </c>
      <c r="C1249" s="252" t="s">
        <v>240</v>
      </c>
      <c r="D1249" s="252" t="s">
        <v>240</v>
      </c>
      <c r="E1249" s="252" t="s">
        <v>240</v>
      </c>
      <c r="F1249" s="252" t="s">
        <v>240</v>
      </c>
      <c r="G1249" s="252" t="s">
        <v>240</v>
      </c>
      <c r="H1249" s="252" t="s">
        <v>239</v>
      </c>
      <c r="I1249" s="252" t="s">
        <v>239</v>
      </c>
      <c r="J1249" s="252" t="s">
        <v>239</v>
      </c>
      <c r="K1249" s="252" t="s">
        <v>239</v>
      </c>
      <c r="L1249" s="252" t="s">
        <v>239</v>
      </c>
    </row>
    <row r="1250" spans="1:12" x14ac:dyDescent="0.3">
      <c r="A1250" s="252">
        <v>215902</v>
      </c>
      <c r="B1250" s="252" t="s">
        <v>3404</v>
      </c>
      <c r="C1250" s="252" t="s">
        <v>238</v>
      </c>
      <c r="D1250" s="252" t="s">
        <v>238</v>
      </c>
      <c r="E1250" s="252" t="s">
        <v>238</v>
      </c>
      <c r="F1250" s="252" t="s">
        <v>238</v>
      </c>
      <c r="G1250" s="252" t="s">
        <v>240</v>
      </c>
      <c r="H1250" s="252" t="s">
        <v>240</v>
      </c>
      <c r="I1250" s="252" t="s">
        <v>240</v>
      </c>
      <c r="J1250" s="252" t="s">
        <v>240</v>
      </c>
      <c r="K1250" s="252" t="s">
        <v>240</v>
      </c>
      <c r="L1250" s="252" t="s">
        <v>238</v>
      </c>
    </row>
    <row r="1251" spans="1:12" x14ac:dyDescent="0.3">
      <c r="A1251" s="252">
        <v>215903</v>
      </c>
      <c r="B1251" s="252" t="s">
        <v>3404</v>
      </c>
      <c r="C1251" s="252" t="s">
        <v>240</v>
      </c>
      <c r="D1251" s="252" t="s">
        <v>240</v>
      </c>
      <c r="E1251" s="252" t="s">
        <v>240</v>
      </c>
      <c r="F1251" s="252" t="s">
        <v>240</v>
      </c>
      <c r="G1251" s="252" t="s">
        <v>239</v>
      </c>
      <c r="H1251" s="252" t="s">
        <v>239</v>
      </c>
      <c r="I1251" s="252" t="s">
        <v>239</v>
      </c>
      <c r="J1251" s="252" t="s">
        <v>239</v>
      </c>
      <c r="K1251" s="252" t="s">
        <v>239</v>
      </c>
      <c r="L1251" s="252" t="s">
        <v>239</v>
      </c>
    </row>
    <row r="1252" spans="1:12" x14ac:dyDescent="0.3">
      <c r="A1252" s="252">
        <v>215904</v>
      </c>
      <c r="B1252" s="252" t="s">
        <v>3404</v>
      </c>
      <c r="C1252" s="252" t="s">
        <v>240</v>
      </c>
      <c r="D1252" s="252" t="s">
        <v>239</v>
      </c>
      <c r="E1252" s="252" t="s">
        <v>240</v>
      </c>
      <c r="F1252" s="252" t="s">
        <v>240</v>
      </c>
      <c r="G1252" s="252" t="s">
        <v>239</v>
      </c>
      <c r="H1252" s="252" t="s">
        <v>239</v>
      </c>
      <c r="I1252" s="252" t="s">
        <v>239</v>
      </c>
      <c r="J1252" s="252" t="s">
        <v>239</v>
      </c>
      <c r="K1252" s="252" t="s">
        <v>239</v>
      </c>
      <c r="L1252" s="252" t="s">
        <v>239</v>
      </c>
    </row>
    <row r="1253" spans="1:12" x14ac:dyDescent="0.3">
      <c r="A1253" s="252">
        <v>215905</v>
      </c>
      <c r="B1253" s="252" t="s">
        <v>3404</v>
      </c>
      <c r="C1253" s="252" t="s">
        <v>240</v>
      </c>
      <c r="D1253" s="252" t="s">
        <v>240</v>
      </c>
      <c r="E1253" s="252" t="s">
        <v>240</v>
      </c>
      <c r="F1253" s="252" t="s">
        <v>239</v>
      </c>
      <c r="G1253" s="252" t="s">
        <v>239</v>
      </c>
      <c r="H1253" s="252" t="s">
        <v>239</v>
      </c>
      <c r="I1253" s="252" t="s">
        <v>239</v>
      </c>
      <c r="J1253" s="252" t="s">
        <v>239</v>
      </c>
      <c r="K1253" s="252" t="s">
        <v>239</v>
      </c>
      <c r="L1253" s="252" t="s">
        <v>239</v>
      </c>
    </row>
    <row r="1254" spans="1:12" x14ac:dyDescent="0.3">
      <c r="A1254" s="252">
        <v>215909</v>
      </c>
      <c r="B1254" s="252" t="s">
        <v>3404</v>
      </c>
      <c r="C1254" s="252" t="s">
        <v>240</v>
      </c>
      <c r="D1254" s="252" t="s">
        <v>240</v>
      </c>
      <c r="E1254" s="252" t="s">
        <v>240</v>
      </c>
      <c r="F1254" s="252" t="s">
        <v>240</v>
      </c>
      <c r="G1254" s="252" t="s">
        <v>239</v>
      </c>
      <c r="H1254" s="252" t="s">
        <v>239</v>
      </c>
      <c r="I1254" s="252" t="s">
        <v>239</v>
      </c>
      <c r="J1254" s="252" t="s">
        <v>239</v>
      </c>
      <c r="K1254" s="252" t="s">
        <v>239</v>
      </c>
      <c r="L1254" s="252" t="s">
        <v>239</v>
      </c>
    </row>
    <row r="1255" spans="1:12" x14ac:dyDescent="0.3">
      <c r="A1255" s="252">
        <v>215910</v>
      </c>
      <c r="B1255" s="252" t="s">
        <v>3404</v>
      </c>
      <c r="C1255" s="252" t="s">
        <v>240</v>
      </c>
      <c r="D1255" s="252" t="s">
        <v>238</v>
      </c>
      <c r="E1255" s="252" t="s">
        <v>238</v>
      </c>
      <c r="F1255" s="252" t="s">
        <v>240</v>
      </c>
      <c r="G1255" s="252" t="s">
        <v>238</v>
      </c>
      <c r="H1255" s="252" t="s">
        <v>240</v>
      </c>
      <c r="I1255" s="252" t="s">
        <v>240</v>
      </c>
      <c r="J1255" s="252" t="s">
        <v>240</v>
      </c>
      <c r="K1255" s="252" t="s">
        <v>238</v>
      </c>
      <c r="L1255" s="252" t="s">
        <v>240</v>
      </c>
    </row>
    <row r="1256" spans="1:12" x14ac:dyDescent="0.3">
      <c r="A1256" s="252">
        <v>215916</v>
      </c>
      <c r="B1256" s="252" t="s">
        <v>3404</v>
      </c>
      <c r="C1256" s="252" t="s">
        <v>239</v>
      </c>
      <c r="D1256" s="252" t="s">
        <v>240</v>
      </c>
      <c r="E1256" s="252" t="s">
        <v>240</v>
      </c>
      <c r="F1256" s="252" t="s">
        <v>240</v>
      </c>
      <c r="G1256" s="252" t="s">
        <v>240</v>
      </c>
      <c r="H1256" s="252" t="s">
        <v>240</v>
      </c>
      <c r="I1256" s="252" t="s">
        <v>240</v>
      </c>
      <c r="J1256" s="252" t="s">
        <v>240</v>
      </c>
      <c r="K1256" s="252" t="s">
        <v>240</v>
      </c>
      <c r="L1256" s="252" t="s">
        <v>240</v>
      </c>
    </row>
    <row r="1257" spans="1:12" x14ac:dyDescent="0.3">
      <c r="A1257" s="252">
        <v>215917</v>
      </c>
      <c r="B1257" s="252" t="s">
        <v>3404</v>
      </c>
      <c r="C1257" s="252" t="s">
        <v>240</v>
      </c>
      <c r="D1257" s="252" t="s">
        <v>240</v>
      </c>
      <c r="E1257" s="252" t="s">
        <v>240</v>
      </c>
      <c r="F1257" s="252" t="s">
        <v>240</v>
      </c>
      <c r="G1257" s="252" t="s">
        <v>240</v>
      </c>
      <c r="H1257" s="252" t="s">
        <v>239</v>
      </c>
      <c r="I1257" s="252" t="s">
        <v>239</v>
      </c>
      <c r="J1257" s="252" t="s">
        <v>239</v>
      </c>
      <c r="K1257" s="252" t="s">
        <v>239</v>
      </c>
      <c r="L1257" s="252" t="s">
        <v>239</v>
      </c>
    </row>
    <row r="1258" spans="1:12" x14ac:dyDescent="0.3">
      <c r="A1258" s="252">
        <v>215918</v>
      </c>
      <c r="B1258" s="252" t="s">
        <v>3404</v>
      </c>
      <c r="C1258" s="252" t="s">
        <v>240</v>
      </c>
      <c r="D1258" s="252" t="s">
        <v>240</v>
      </c>
      <c r="E1258" s="252" t="s">
        <v>240</v>
      </c>
      <c r="F1258" s="252" t="s">
        <v>239</v>
      </c>
      <c r="G1258" s="252" t="s">
        <v>240</v>
      </c>
      <c r="H1258" s="252" t="s">
        <v>239</v>
      </c>
      <c r="I1258" s="252" t="s">
        <v>239</v>
      </c>
      <c r="J1258" s="252" t="s">
        <v>239</v>
      </c>
      <c r="K1258" s="252" t="s">
        <v>239</v>
      </c>
      <c r="L1258" s="252" t="s">
        <v>239</v>
      </c>
    </row>
    <row r="1259" spans="1:12" x14ac:dyDescent="0.3">
      <c r="A1259" s="252">
        <v>215919</v>
      </c>
      <c r="B1259" s="252" t="s">
        <v>3404</v>
      </c>
      <c r="C1259" s="252" t="s">
        <v>240</v>
      </c>
      <c r="D1259" s="252" t="s">
        <v>240</v>
      </c>
      <c r="E1259" s="252" t="s">
        <v>240</v>
      </c>
      <c r="F1259" s="252" t="s">
        <v>240</v>
      </c>
      <c r="G1259" s="252" t="s">
        <v>239</v>
      </c>
      <c r="H1259" s="252" t="s">
        <v>239</v>
      </c>
      <c r="I1259" s="252" t="s">
        <v>239</v>
      </c>
      <c r="J1259" s="252" t="s">
        <v>239</v>
      </c>
      <c r="K1259" s="252" t="s">
        <v>239</v>
      </c>
      <c r="L1259" s="252" t="s">
        <v>239</v>
      </c>
    </row>
    <row r="1260" spans="1:12" x14ac:dyDescent="0.3">
      <c r="A1260" s="252">
        <v>215920</v>
      </c>
      <c r="B1260" s="252" t="s">
        <v>3404</v>
      </c>
      <c r="C1260" s="252" t="s">
        <v>239</v>
      </c>
      <c r="D1260" s="252" t="s">
        <v>240</v>
      </c>
      <c r="E1260" s="252" t="s">
        <v>240</v>
      </c>
      <c r="F1260" s="252" t="s">
        <v>240</v>
      </c>
      <c r="G1260" s="252" t="s">
        <v>239</v>
      </c>
      <c r="H1260" s="252" t="s">
        <v>239</v>
      </c>
      <c r="I1260" s="252" t="s">
        <v>239</v>
      </c>
      <c r="J1260" s="252" t="s">
        <v>239</v>
      </c>
      <c r="K1260" s="252" t="s">
        <v>239</v>
      </c>
      <c r="L1260" s="252" t="s">
        <v>239</v>
      </c>
    </row>
    <row r="1261" spans="1:12" x14ac:dyDescent="0.3">
      <c r="A1261" s="252">
        <v>215921</v>
      </c>
      <c r="B1261" s="252" t="s">
        <v>3404</v>
      </c>
      <c r="C1261" s="252" t="s">
        <v>240</v>
      </c>
      <c r="D1261" s="252" t="s">
        <v>240</v>
      </c>
      <c r="E1261" s="252" t="s">
        <v>240</v>
      </c>
      <c r="F1261" s="252" t="s">
        <v>240</v>
      </c>
      <c r="G1261" s="252" t="s">
        <v>240</v>
      </c>
      <c r="H1261" s="252" t="s">
        <v>239</v>
      </c>
      <c r="I1261" s="252" t="s">
        <v>239</v>
      </c>
      <c r="J1261" s="252" t="s">
        <v>239</v>
      </c>
      <c r="K1261" s="252" t="s">
        <v>239</v>
      </c>
      <c r="L1261" s="252" t="s">
        <v>239</v>
      </c>
    </row>
    <row r="1262" spans="1:12" x14ac:dyDescent="0.3">
      <c r="A1262" s="252">
        <v>215923</v>
      </c>
      <c r="B1262" s="252" t="s">
        <v>3404</v>
      </c>
      <c r="C1262" s="252" t="s">
        <v>238</v>
      </c>
      <c r="D1262" s="252" t="s">
        <v>238</v>
      </c>
      <c r="E1262" s="252" t="s">
        <v>238</v>
      </c>
      <c r="F1262" s="252" t="s">
        <v>238</v>
      </c>
      <c r="G1262" s="252" t="s">
        <v>239</v>
      </c>
      <c r="H1262" s="252" t="s">
        <v>239</v>
      </c>
      <c r="I1262" s="252" t="s">
        <v>238</v>
      </c>
      <c r="J1262" s="252" t="s">
        <v>238</v>
      </c>
      <c r="K1262" s="252" t="s">
        <v>238</v>
      </c>
      <c r="L1262" s="252" t="s">
        <v>240</v>
      </c>
    </row>
    <row r="1263" spans="1:12" x14ac:dyDescent="0.3">
      <c r="A1263" s="252">
        <v>215929</v>
      </c>
      <c r="B1263" s="252" t="s">
        <v>3404</v>
      </c>
      <c r="C1263" s="252" t="s">
        <v>239</v>
      </c>
      <c r="D1263" s="252" t="s">
        <v>240</v>
      </c>
      <c r="E1263" s="252" t="s">
        <v>240</v>
      </c>
      <c r="F1263" s="252" t="s">
        <v>240</v>
      </c>
      <c r="G1263" s="252" t="s">
        <v>239</v>
      </c>
      <c r="H1263" s="252" t="s">
        <v>239</v>
      </c>
      <c r="I1263" s="252" t="s">
        <v>239</v>
      </c>
      <c r="J1263" s="252" t="s">
        <v>239</v>
      </c>
      <c r="K1263" s="252" t="s">
        <v>239</v>
      </c>
      <c r="L1263" s="252" t="s">
        <v>239</v>
      </c>
    </row>
    <row r="1264" spans="1:12" x14ac:dyDescent="0.3">
      <c r="A1264" s="252">
        <v>215930</v>
      </c>
      <c r="B1264" s="252" t="s">
        <v>3404</v>
      </c>
      <c r="C1264" s="252" t="s">
        <v>240</v>
      </c>
      <c r="D1264" s="252" t="s">
        <v>238</v>
      </c>
      <c r="E1264" s="252" t="s">
        <v>238</v>
      </c>
      <c r="F1264" s="252" t="s">
        <v>240</v>
      </c>
      <c r="G1264" s="252" t="s">
        <v>239</v>
      </c>
      <c r="H1264" s="252" t="s">
        <v>239</v>
      </c>
      <c r="I1264" s="252" t="s">
        <v>240</v>
      </c>
      <c r="J1264" s="252" t="s">
        <v>240</v>
      </c>
      <c r="K1264" s="252" t="s">
        <v>240</v>
      </c>
      <c r="L1264" s="252" t="s">
        <v>240</v>
      </c>
    </row>
    <row r="1265" spans="1:12" x14ac:dyDescent="0.3">
      <c r="A1265" s="252">
        <v>215932</v>
      </c>
      <c r="B1265" s="252" t="s">
        <v>3404</v>
      </c>
      <c r="C1265" s="252" t="s">
        <v>238</v>
      </c>
      <c r="D1265" s="252" t="s">
        <v>240</v>
      </c>
      <c r="E1265" s="252" t="s">
        <v>238</v>
      </c>
      <c r="F1265" s="252" t="s">
        <v>239</v>
      </c>
      <c r="G1265" s="252" t="s">
        <v>239</v>
      </c>
      <c r="H1265" s="252" t="s">
        <v>239</v>
      </c>
      <c r="I1265" s="252" t="s">
        <v>240</v>
      </c>
      <c r="J1265" s="252" t="s">
        <v>239</v>
      </c>
      <c r="K1265" s="252" t="s">
        <v>239</v>
      </c>
      <c r="L1265" s="252" t="s">
        <v>239</v>
      </c>
    </row>
    <row r="1266" spans="1:12" x14ac:dyDescent="0.3">
      <c r="A1266" s="252">
        <v>215935</v>
      </c>
      <c r="B1266" s="252" t="s">
        <v>3404</v>
      </c>
      <c r="C1266" s="252" t="s">
        <v>238</v>
      </c>
      <c r="D1266" s="252" t="s">
        <v>239</v>
      </c>
      <c r="E1266" s="252" t="s">
        <v>238</v>
      </c>
      <c r="F1266" s="252" t="s">
        <v>240</v>
      </c>
      <c r="G1266" s="252" t="s">
        <v>240</v>
      </c>
      <c r="H1266" s="252" t="s">
        <v>240</v>
      </c>
      <c r="I1266" s="252" t="s">
        <v>240</v>
      </c>
      <c r="J1266" s="252" t="s">
        <v>238</v>
      </c>
      <c r="K1266" s="252" t="s">
        <v>240</v>
      </c>
      <c r="L1266" s="252" t="s">
        <v>240</v>
      </c>
    </row>
    <row r="1267" spans="1:12" x14ac:dyDescent="0.3">
      <c r="A1267" s="252">
        <v>215937</v>
      </c>
      <c r="B1267" s="252" t="s">
        <v>3404</v>
      </c>
      <c r="C1267" s="252" t="s">
        <v>240</v>
      </c>
      <c r="D1267" s="252" t="s">
        <v>240</v>
      </c>
      <c r="E1267" s="252" t="s">
        <v>240</v>
      </c>
      <c r="F1267" s="252" t="s">
        <v>240</v>
      </c>
      <c r="G1267" s="252" t="s">
        <v>240</v>
      </c>
      <c r="H1267" s="252" t="s">
        <v>239</v>
      </c>
      <c r="I1267" s="252" t="s">
        <v>239</v>
      </c>
      <c r="J1267" s="252" t="s">
        <v>239</v>
      </c>
      <c r="K1267" s="252" t="s">
        <v>239</v>
      </c>
      <c r="L1267" s="252" t="s">
        <v>239</v>
      </c>
    </row>
    <row r="1268" spans="1:12" x14ac:dyDescent="0.3">
      <c r="A1268" s="252">
        <v>215938</v>
      </c>
      <c r="B1268" s="252" t="s">
        <v>3404</v>
      </c>
      <c r="C1268" s="252" t="s">
        <v>240</v>
      </c>
      <c r="D1268" s="252" t="s">
        <v>240</v>
      </c>
      <c r="E1268" s="252" t="s">
        <v>238</v>
      </c>
      <c r="F1268" s="252" t="s">
        <v>240</v>
      </c>
      <c r="G1268" s="252" t="s">
        <v>240</v>
      </c>
      <c r="H1268" s="252" t="s">
        <v>239</v>
      </c>
      <c r="I1268" s="252" t="s">
        <v>239</v>
      </c>
      <c r="J1268" s="252" t="s">
        <v>239</v>
      </c>
      <c r="K1268" s="252" t="s">
        <v>240</v>
      </c>
      <c r="L1268" s="252" t="s">
        <v>239</v>
      </c>
    </row>
    <row r="1269" spans="1:12" x14ac:dyDescent="0.3">
      <c r="A1269" s="252">
        <v>215940</v>
      </c>
      <c r="B1269" s="252" t="s">
        <v>3404</v>
      </c>
      <c r="C1269" s="252" t="s">
        <v>240</v>
      </c>
      <c r="D1269" s="252" t="s">
        <v>240</v>
      </c>
      <c r="E1269" s="252" t="s">
        <v>239</v>
      </c>
      <c r="F1269" s="252" t="s">
        <v>239</v>
      </c>
      <c r="G1269" s="252" t="s">
        <v>239</v>
      </c>
      <c r="H1269" s="252" t="s">
        <v>239</v>
      </c>
      <c r="I1269" s="252" t="s">
        <v>239</v>
      </c>
      <c r="J1269" s="252" t="s">
        <v>239</v>
      </c>
      <c r="K1269" s="252" t="s">
        <v>239</v>
      </c>
      <c r="L1269" s="252" t="s">
        <v>239</v>
      </c>
    </row>
    <row r="1270" spans="1:12" x14ac:dyDescent="0.3">
      <c r="A1270" s="252">
        <v>215942</v>
      </c>
      <c r="B1270" s="252" t="s">
        <v>3404</v>
      </c>
      <c r="C1270" s="252" t="s">
        <v>239</v>
      </c>
      <c r="D1270" s="252" t="s">
        <v>238</v>
      </c>
      <c r="E1270" s="252" t="s">
        <v>238</v>
      </c>
      <c r="F1270" s="252" t="s">
        <v>240</v>
      </c>
      <c r="G1270" s="252" t="s">
        <v>240</v>
      </c>
      <c r="H1270" s="252" t="s">
        <v>238</v>
      </c>
      <c r="I1270" s="252" t="s">
        <v>238</v>
      </c>
      <c r="J1270" s="252" t="s">
        <v>240</v>
      </c>
      <c r="K1270" s="252" t="s">
        <v>238</v>
      </c>
      <c r="L1270" s="252" t="s">
        <v>239</v>
      </c>
    </row>
    <row r="1271" spans="1:12" x14ac:dyDescent="0.3">
      <c r="A1271" s="252">
        <v>215944</v>
      </c>
      <c r="B1271" s="252" t="s">
        <v>3404</v>
      </c>
      <c r="C1271" s="252" t="s">
        <v>240</v>
      </c>
      <c r="D1271" s="252" t="s">
        <v>238</v>
      </c>
      <c r="E1271" s="252" t="s">
        <v>238</v>
      </c>
      <c r="F1271" s="252" t="s">
        <v>238</v>
      </c>
      <c r="G1271" s="252" t="s">
        <v>240</v>
      </c>
      <c r="H1271" s="252" t="s">
        <v>240</v>
      </c>
      <c r="I1271" s="252" t="s">
        <v>240</v>
      </c>
      <c r="J1271" s="252" t="s">
        <v>238</v>
      </c>
      <c r="K1271" s="252" t="s">
        <v>238</v>
      </c>
      <c r="L1271" s="252" t="s">
        <v>240</v>
      </c>
    </row>
    <row r="1272" spans="1:12" x14ac:dyDescent="0.3">
      <c r="A1272" s="252">
        <v>215945</v>
      </c>
      <c r="B1272" s="252" t="s">
        <v>3404</v>
      </c>
      <c r="C1272" s="252" t="s">
        <v>240</v>
      </c>
      <c r="D1272" s="252" t="s">
        <v>239</v>
      </c>
      <c r="E1272" s="252" t="s">
        <v>240</v>
      </c>
      <c r="F1272" s="252" t="s">
        <v>240</v>
      </c>
      <c r="G1272" s="252" t="s">
        <v>240</v>
      </c>
      <c r="H1272" s="252" t="s">
        <v>239</v>
      </c>
      <c r="I1272" s="252" t="s">
        <v>239</v>
      </c>
      <c r="J1272" s="252" t="s">
        <v>239</v>
      </c>
      <c r="K1272" s="252" t="s">
        <v>239</v>
      </c>
      <c r="L1272" s="252" t="s">
        <v>239</v>
      </c>
    </row>
    <row r="1273" spans="1:12" x14ac:dyDescent="0.3">
      <c r="A1273" s="252">
        <v>215946</v>
      </c>
      <c r="B1273" s="252" t="s">
        <v>3404</v>
      </c>
      <c r="C1273" s="252" t="s">
        <v>240</v>
      </c>
      <c r="D1273" s="252" t="s">
        <v>238</v>
      </c>
      <c r="E1273" s="252" t="s">
        <v>238</v>
      </c>
      <c r="F1273" s="252" t="s">
        <v>238</v>
      </c>
      <c r="G1273" s="252" t="s">
        <v>240</v>
      </c>
      <c r="H1273" s="252" t="s">
        <v>239</v>
      </c>
      <c r="I1273" s="252" t="s">
        <v>240</v>
      </c>
      <c r="J1273" s="252" t="s">
        <v>240</v>
      </c>
      <c r="K1273" s="252" t="s">
        <v>240</v>
      </c>
      <c r="L1273" s="252" t="s">
        <v>240</v>
      </c>
    </row>
    <row r="1274" spans="1:12" x14ac:dyDescent="0.3">
      <c r="A1274" s="252">
        <v>215948</v>
      </c>
      <c r="B1274" s="252" t="s">
        <v>3404</v>
      </c>
      <c r="C1274" s="252" t="s">
        <v>240</v>
      </c>
      <c r="D1274" s="252" t="s">
        <v>240</v>
      </c>
      <c r="E1274" s="252" t="s">
        <v>240</v>
      </c>
      <c r="F1274" s="252" t="s">
        <v>238</v>
      </c>
      <c r="G1274" s="252" t="s">
        <v>240</v>
      </c>
      <c r="H1274" s="252" t="s">
        <v>239</v>
      </c>
      <c r="I1274" s="252" t="s">
        <v>238</v>
      </c>
      <c r="J1274" s="252" t="s">
        <v>238</v>
      </c>
      <c r="K1274" s="252" t="s">
        <v>238</v>
      </c>
      <c r="L1274" s="252" t="s">
        <v>240</v>
      </c>
    </row>
    <row r="1275" spans="1:12" x14ac:dyDescent="0.3">
      <c r="A1275" s="252">
        <v>215949</v>
      </c>
      <c r="B1275" s="252" t="s">
        <v>3404</v>
      </c>
      <c r="C1275" s="252" t="s">
        <v>240</v>
      </c>
      <c r="D1275" s="252" t="s">
        <v>240</v>
      </c>
      <c r="E1275" s="252" t="s">
        <v>240</v>
      </c>
      <c r="F1275" s="252" t="s">
        <v>239</v>
      </c>
      <c r="G1275" s="252" t="s">
        <v>239</v>
      </c>
      <c r="H1275" s="252" t="s">
        <v>239</v>
      </c>
      <c r="I1275" s="252" t="s">
        <v>239</v>
      </c>
      <c r="J1275" s="252" t="s">
        <v>239</v>
      </c>
      <c r="K1275" s="252" t="s">
        <v>239</v>
      </c>
      <c r="L1275" s="252" t="s">
        <v>239</v>
      </c>
    </row>
    <row r="1276" spans="1:12" x14ac:dyDescent="0.3">
      <c r="A1276" s="252">
        <v>215951</v>
      </c>
      <c r="B1276" s="252" t="s">
        <v>3404</v>
      </c>
      <c r="C1276" s="252" t="s">
        <v>240</v>
      </c>
      <c r="D1276" s="252" t="s">
        <v>240</v>
      </c>
      <c r="E1276" s="252" t="s">
        <v>240</v>
      </c>
      <c r="F1276" s="252" t="s">
        <v>240</v>
      </c>
      <c r="G1276" s="252" t="s">
        <v>240</v>
      </c>
      <c r="H1276" s="252" t="s">
        <v>238</v>
      </c>
      <c r="I1276" s="252" t="s">
        <v>238</v>
      </c>
      <c r="J1276" s="252" t="s">
        <v>240</v>
      </c>
      <c r="K1276" s="252" t="s">
        <v>240</v>
      </c>
      <c r="L1276" s="252" t="s">
        <v>240</v>
      </c>
    </row>
    <row r="1277" spans="1:12" x14ac:dyDescent="0.3">
      <c r="A1277" s="252">
        <v>215952</v>
      </c>
      <c r="B1277" s="252" t="s">
        <v>3404</v>
      </c>
      <c r="C1277" s="252" t="s">
        <v>240</v>
      </c>
      <c r="D1277" s="252" t="s">
        <v>238</v>
      </c>
      <c r="E1277" s="252" t="s">
        <v>238</v>
      </c>
      <c r="F1277" s="252" t="s">
        <v>240</v>
      </c>
      <c r="G1277" s="252" t="s">
        <v>240</v>
      </c>
      <c r="H1277" s="252" t="s">
        <v>239</v>
      </c>
      <c r="I1277" s="252" t="s">
        <v>240</v>
      </c>
      <c r="J1277" s="252" t="s">
        <v>240</v>
      </c>
      <c r="K1277" s="252" t="s">
        <v>240</v>
      </c>
      <c r="L1277" s="252" t="s">
        <v>239</v>
      </c>
    </row>
    <row r="1278" spans="1:12" x14ac:dyDescent="0.3">
      <c r="A1278" s="252">
        <v>215953</v>
      </c>
      <c r="B1278" s="252" t="s">
        <v>3404</v>
      </c>
      <c r="C1278" s="252" t="s">
        <v>240</v>
      </c>
      <c r="D1278" s="252" t="s">
        <v>240</v>
      </c>
      <c r="E1278" s="252" t="s">
        <v>240</v>
      </c>
      <c r="F1278" s="252" t="s">
        <v>239</v>
      </c>
      <c r="G1278" s="252" t="s">
        <v>239</v>
      </c>
      <c r="H1278" s="252" t="s">
        <v>239</v>
      </c>
      <c r="I1278" s="252" t="s">
        <v>239</v>
      </c>
      <c r="J1278" s="252" t="s">
        <v>239</v>
      </c>
      <c r="K1278" s="252" t="s">
        <v>239</v>
      </c>
      <c r="L1278" s="252" t="s">
        <v>239</v>
      </c>
    </row>
    <row r="1279" spans="1:12" x14ac:dyDescent="0.3">
      <c r="A1279" s="252">
        <v>215955</v>
      </c>
      <c r="B1279" s="252" t="s">
        <v>3404</v>
      </c>
      <c r="C1279" s="252" t="s">
        <v>240</v>
      </c>
      <c r="D1279" s="252" t="s">
        <v>240</v>
      </c>
      <c r="E1279" s="252" t="s">
        <v>240</v>
      </c>
      <c r="F1279" s="252" t="s">
        <v>239</v>
      </c>
      <c r="G1279" s="252" t="s">
        <v>239</v>
      </c>
      <c r="H1279" s="252" t="s">
        <v>239</v>
      </c>
      <c r="I1279" s="252" t="s">
        <v>239</v>
      </c>
      <c r="J1279" s="252" t="s">
        <v>239</v>
      </c>
      <c r="K1279" s="252" t="s">
        <v>239</v>
      </c>
      <c r="L1279" s="252" t="s">
        <v>239</v>
      </c>
    </row>
    <row r="1280" spans="1:12" x14ac:dyDescent="0.3">
      <c r="A1280" s="252">
        <v>215957</v>
      </c>
      <c r="B1280" s="252" t="s">
        <v>3404</v>
      </c>
      <c r="C1280" s="252" t="s">
        <v>239</v>
      </c>
      <c r="D1280" s="252" t="s">
        <v>239</v>
      </c>
      <c r="E1280" s="252" t="s">
        <v>240</v>
      </c>
      <c r="F1280" s="252" t="s">
        <v>240</v>
      </c>
      <c r="G1280" s="252" t="s">
        <v>239</v>
      </c>
      <c r="H1280" s="252" t="s">
        <v>239</v>
      </c>
      <c r="I1280" s="252" t="s">
        <v>239</v>
      </c>
      <c r="J1280" s="252" t="s">
        <v>239</v>
      </c>
      <c r="K1280" s="252" t="s">
        <v>239</v>
      </c>
      <c r="L1280" s="252" t="s">
        <v>239</v>
      </c>
    </row>
    <row r="1281" spans="1:12" x14ac:dyDescent="0.3">
      <c r="A1281" s="252">
        <v>215959</v>
      </c>
      <c r="B1281" s="252" t="s">
        <v>3404</v>
      </c>
      <c r="C1281" s="252" t="s">
        <v>239</v>
      </c>
      <c r="D1281" s="252" t="s">
        <v>240</v>
      </c>
      <c r="E1281" s="252" t="s">
        <v>240</v>
      </c>
      <c r="F1281" s="252" t="s">
        <v>240</v>
      </c>
      <c r="G1281" s="252" t="s">
        <v>239</v>
      </c>
      <c r="H1281" s="252" t="s">
        <v>240</v>
      </c>
      <c r="I1281" s="252" t="s">
        <v>238</v>
      </c>
      <c r="J1281" s="252" t="s">
        <v>240</v>
      </c>
      <c r="K1281" s="252" t="s">
        <v>240</v>
      </c>
      <c r="L1281" s="252" t="s">
        <v>239</v>
      </c>
    </row>
    <row r="1282" spans="1:12" x14ac:dyDescent="0.3">
      <c r="A1282" s="252">
        <v>215961</v>
      </c>
      <c r="B1282" s="252" t="s">
        <v>3404</v>
      </c>
      <c r="C1282" s="252" t="s">
        <v>238</v>
      </c>
      <c r="D1282" s="252" t="s">
        <v>240</v>
      </c>
      <c r="E1282" s="252" t="s">
        <v>238</v>
      </c>
      <c r="F1282" s="252" t="s">
        <v>239</v>
      </c>
      <c r="G1282" s="252" t="s">
        <v>238</v>
      </c>
      <c r="H1282" s="252" t="s">
        <v>238</v>
      </c>
      <c r="I1282" s="252" t="s">
        <v>240</v>
      </c>
      <c r="J1282" s="252" t="s">
        <v>240</v>
      </c>
      <c r="K1282" s="252" t="s">
        <v>240</v>
      </c>
      <c r="L1282" s="252" t="s">
        <v>239</v>
      </c>
    </row>
    <row r="1283" spans="1:12" x14ac:dyDescent="0.3">
      <c r="A1283" s="252">
        <v>215962</v>
      </c>
      <c r="B1283" s="252" t="s">
        <v>3404</v>
      </c>
      <c r="C1283" s="252" t="s">
        <v>238</v>
      </c>
      <c r="D1283" s="252" t="s">
        <v>240</v>
      </c>
      <c r="E1283" s="252" t="s">
        <v>240</v>
      </c>
      <c r="F1283" s="252" t="s">
        <v>240</v>
      </c>
      <c r="G1283" s="252" t="s">
        <v>240</v>
      </c>
      <c r="H1283" s="252" t="s">
        <v>240</v>
      </c>
      <c r="I1283" s="252" t="s">
        <v>240</v>
      </c>
      <c r="J1283" s="252" t="s">
        <v>240</v>
      </c>
      <c r="K1283" s="252" t="s">
        <v>240</v>
      </c>
      <c r="L1283" s="252" t="s">
        <v>240</v>
      </c>
    </row>
    <row r="1284" spans="1:12" x14ac:dyDescent="0.3">
      <c r="A1284" s="252">
        <v>215963</v>
      </c>
      <c r="B1284" s="252" t="s">
        <v>3404</v>
      </c>
      <c r="C1284" s="252" t="s">
        <v>240</v>
      </c>
      <c r="D1284" s="252" t="s">
        <v>238</v>
      </c>
      <c r="E1284" s="252" t="s">
        <v>238</v>
      </c>
      <c r="F1284" s="252" t="s">
        <v>240</v>
      </c>
      <c r="G1284" s="252" t="s">
        <v>238</v>
      </c>
      <c r="H1284" s="252" t="s">
        <v>239</v>
      </c>
      <c r="I1284" s="252" t="s">
        <v>240</v>
      </c>
      <c r="J1284" s="252" t="s">
        <v>240</v>
      </c>
      <c r="K1284" s="252" t="s">
        <v>240</v>
      </c>
      <c r="L1284" s="252" t="s">
        <v>238</v>
      </c>
    </row>
    <row r="1285" spans="1:12" x14ac:dyDescent="0.3">
      <c r="A1285" s="252">
        <v>215968</v>
      </c>
      <c r="B1285" s="252" t="s">
        <v>3404</v>
      </c>
      <c r="C1285" s="252" t="s">
        <v>240</v>
      </c>
      <c r="D1285" s="252" t="s">
        <v>238</v>
      </c>
      <c r="E1285" s="252" t="s">
        <v>238</v>
      </c>
      <c r="F1285" s="252" t="s">
        <v>238</v>
      </c>
      <c r="G1285" s="252" t="s">
        <v>240</v>
      </c>
      <c r="H1285" s="252" t="s">
        <v>240</v>
      </c>
      <c r="I1285" s="252" t="s">
        <v>238</v>
      </c>
      <c r="J1285" s="252" t="s">
        <v>238</v>
      </c>
      <c r="K1285" s="252" t="s">
        <v>240</v>
      </c>
      <c r="L1285" s="252" t="s">
        <v>240</v>
      </c>
    </row>
    <row r="1286" spans="1:12" x14ac:dyDescent="0.3">
      <c r="A1286" s="252">
        <v>215969</v>
      </c>
      <c r="B1286" s="252" t="s">
        <v>3404</v>
      </c>
      <c r="C1286" s="252" t="s">
        <v>240</v>
      </c>
      <c r="D1286" s="252" t="s">
        <v>240</v>
      </c>
      <c r="E1286" s="252" t="s">
        <v>240</v>
      </c>
      <c r="F1286" s="252" t="s">
        <v>240</v>
      </c>
      <c r="G1286" s="252" t="s">
        <v>239</v>
      </c>
      <c r="H1286" s="252" t="s">
        <v>239</v>
      </c>
      <c r="I1286" s="252" t="s">
        <v>239</v>
      </c>
      <c r="J1286" s="252" t="s">
        <v>239</v>
      </c>
      <c r="K1286" s="252" t="s">
        <v>239</v>
      </c>
      <c r="L1286" s="252" t="s">
        <v>239</v>
      </c>
    </row>
    <row r="1287" spans="1:12" x14ac:dyDescent="0.3">
      <c r="A1287" s="252">
        <v>215973</v>
      </c>
      <c r="B1287" s="252" t="s">
        <v>3404</v>
      </c>
      <c r="C1287" s="252" t="s">
        <v>240</v>
      </c>
      <c r="D1287" s="252" t="s">
        <v>240</v>
      </c>
      <c r="E1287" s="252" t="s">
        <v>238</v>
      </c>
      <c r="F1287" s="252" t="s">
        <v>238</v>
      </c>
      <c r="G1287" s="252" t="s">
        <v>240</v>
      </c>
      <c r="H1287" s="252" t="s">
        <v>240</v>
      </c>
      <c r="I1287" s="252" t="s">
        <v>240</v>
      </c>
      <c r="J1287" s="252" t="s">
        <v>240</v>
      </c>
      <c r="K1287" s="252" t="s">
        <v>240</v>
      </c>
      <c r="L1287" s="252" t="s">
        <v>240</v>
      </c>
    </row>
    <row r="1288" spans="1:12" x14ac:dyDescent="0.3">
      <c r="A1288" s="252">
        <v>215974</v>
      </c>
      <c r="B1288" s="252" t="s">
        <v>3404</v>
      </c>
      <c r="C1288" s="252" t="s">
        <v>239</v>
      </c>
      <c r="D1288" s="252" t="s">
        <v>239</v>
      </c>
      <c r="E1288" s="252" t="s">
        <v>239</v>
      </c>
      <c r="F1288" s="252" t="s">
        <v>239</v>
      </c>
      <c r="G1288" s="252" t="s">
        <v>239</v>
      </c>
      <c r="H1288" s="252" t="s">
        <v>239</v>
      </c>
      <c r="I1288" s="252" t="s">
        <v>239</v>
      </c>
      <c r="J1288" s="252" t="s">
        <v>239</v>
      </c>
      <c r="K1288" s="252" t="s">
        <v>239</v>
      </c>
      <c r="L1288" s="252" t="s">
        <v>239</v>
      </c>
    </row>
    <row r="1289" spans="1:12" x14ac:dyDescent="0.3">
      <c r="A1289" s="252">
        <v>215975</v>
      </c>
      <c r="B1289" s="252" t="s">
        <v>3404</v>
      </c>
      <c r="C1289" s="252" t="s">
        <v>239</v>
      </c>
      <c r="D1289" s="252" t="s">
        <v>240</v>
      </c>
      <c r="E1289" s="252" t="s">
        <v>240</v>
      </c>
      <c r="F1289" s="252" t="s">
        <v>240</v>
      </c>
      <c r="G1289" s="252" t="s">
        <v>239</v>
      </c>
      <c r="H1289" s="252" t="s">
        <v>239</v>
      </c>
      <c r="I1289" s="252" t="s">
        <v>239</v>
      </c>
      <c r="J1289" s="252" t="s">
        <v>239</v>
      </c>
      <c r="K1289" s="252" t="s">
        <v>239</v>
      </c>
      <c r="L1289" s="252" t="s">
        <v>239</v>
      </c>
    </row>
    <row r="1290" spans="1:12" x14ac:dyDescent="0.3">
      <c r="A1290" s="252">
        <v>215976</v>
      </c>
      <c r="B1290" s="252" t="s">
        <v>3404</v>
      </c>
      <c r="C1290" s="252" t="s">
        <v>240</v>
      </c>
      <c r="D1290" s="252" t="s">
        <v>238</v>
      </c>
      <c r="E1290" s="252" t="s">
        <v>238</v>
      </c>
      <c r="F1290" s="252" t="s">
        <v>238</v>
      </c>
      <c r="G1290" s="252" t="s">
        <v>238</v>
      </c>
      <c r="H1290" s="252" t="s">
        <v>240</v>
      </c>
      <c r="I1290" s="252" t="s">
        <v>238</v>
      </c>
      <c r="J1290" s="252" t="s">
        <v>240</v>
      </c>
      <c r="K1290" s="252" t="s">
        <v>238</v>
      </c>
      <c r="L1290" s="252" t="s">
        <v>238</v>
      </c>
    </row>
    <row r="1291" spans="1:12" x14ac:dyDescent="0.3">
      <c r="A1291" s="252">
        <v>215977</v>
      </c>
      <c r="B1291" s="252" t="s">
        <v>3404</v>
      </c>
      <c r="C1291" s="252" t="s">
        <v>238</v>
      </c>
      <c r="D1291" s="252" t="s">
        <v>238</v>
      </c>
      <c r="E1291" s="252" t="s">
        <v>238</v>
      </c>
      <c r="F1291" s="252" t="s">
        <v>238</v>
      </c>
      <c r="G1291" s="252" t="s">
        <v>240</v>
      </c>
      <c r="H1291" s="252" t="s">
        <v>240</v>
      </c>
      <c r="I1291" s="252" t="s">
        <v>240</v>
      </c>
      <c r="J1291" s="252" t="s">
        <v>238</v>
      </c>
      <c r="K1291" s="252" t="s">
        <v>238</v>
      </c>
      <c r="L1291" s="252" t="s">
        <v>240</v>
      </c>
    </row>
    <row r="1292" spans="1:12" x14ac:dyDescent="0.3">
      <c r="A1292" s="252">
        <v>215979</v>
      </c>
      <c r="B1292" s="252" t="s">
        <v>3404</v>
      </c>
      <c r="C1292" s="252" t="s">
        <v>240</v>
      </c>
      <c r="D1292" s="252" t="s">
        <v>240</v>
      </c>
      <c r="E1292" s="252" t="s">
        <v>240</v>
      </c>
      <c r="F1292" s="252" t="s">
        <v>240</v>
      </c>
      <c r="G1292" s="252" t="s">
        <v>239</v>
      </c>
      <c r="H1292" s="252" t="s">
        <v>239</v>
      </c>
      <c r="I1292" s="252" t="s">
        <v>239</v>
      </c>
      <c r="J1292" s="252" t="s">
        <v>239</v>
      </c>
      <c r="K1292" s="252" t="s">
        <v>239</v>
      </c>
      <c r="L1292" s="252" t="s">
        <v>239</v>
      </c>
    </row>
    <row r="1293" spans="1:12" x14ac:dyDescent="0.3">
      <c r="A1293" s="252">
        <v>215982</v>
      </c>
      <c r="B1293" s="252" t="s">
        <v>3404</v>
      </c>
      <c r="C1293" s="252" t="s">
        <v>240</v>
      </c>
      <c r="D1293" s="252" t="s">
        <v>238</v>
      </c>
      <c r="E1293" s="252" t="s">
        <v>238</v>
      </c>
      <c r="F1293" s="252" t="s">
        <v>238</v>
      </c>
      <c r="G1293" s="252" t="s">
        <v>238</v>
      </c>
      <c r="H1293" s="252" t="s">
        <v>240</v>
      </c>
      <c r="I1293" s="252" t="s">
        <v>238</v>
      </c>
      <c r="J1293" s="252" t="s">
        <v>238</v>
      </c>
      <c r="K1293" s="252" t="s">
        <v>238</v>
      </c>
      <c r="L1293" s="252" t="s">
        <v>238</v>
      </c>
    </row>
    <row r="1294" spans="1:12" x14ac:dyDescent="0.3">
      <c r="A1294" s="252">
        <v>215985</v>
      </c>
      <c r="B1294" s="252" t="s">
        <v>3404</v>
      </c>
      <c r="C1294" s="252" t="s">
        <v>240</v>
      </c>
      <c r="D1294" s="252" t="s">
        <v>240</v>
      </c>
      <c r="E1294" s="252" t="s">
        <v>240</v>
      </c>
      <c r="F1294" s="252" t="s">
        <v>240</v>
      </c>
      <c r="G1294" s="252" t="s">
        <v>240</v>
      </c>
      <c r="H1294" s="252" t="s">
        <v>239</v>
      </c>
      <c r="I1294" s="252" t="s">
        <v>239</v>
      </c>
      <c r="J1294" s="252" t="s">
        <v>239</v>
      </c>
      <c r="K1294" s="252" t="s">
        <v>239</v>
      </c>
      <c r="L1294" s="252" t="s">
        <v>239</v>
      </c>
    </row>
    <row r="1295" spans="1:12" x14ac:dyDescent="0.3">
      <c r="A1295" s="252">
        <v>215987</v>
      </c>
      <c r="B1295" s="252" t="s">
        <v>3404</v>
      </c>
      <c r="C1295" s="252" t="s">
        <v>240</v>
      </c>
      <c r="D1295" s="252" t="s">
        <v>238</v>
      </c>
      <c r="E1295" s="252" t="s">
        <v>238</v>
      </c>
      <c r="F1295" s="252" t="s">
        <v>238</v>
      </c>
      <c r="G1295" s="252" t="s">
        <v>240</v>
      </c>
      <c r="H1295" s="252" t="s">
        <v>239</v>
      </c>
      <c r="I1295" s="252" t="s">
        <v>240</v>
      </c>
      <c r="J1295" s="252" t="s">
        <v>239</v>
      </c>
      <c r="K1295" s="252" t="s">
        <v>240</v>
      </c>
      <c r="L1295" s="252" t="s">
        <v>240</v>
      </c>
    </row>
    <row r="1296" spans="1:12" x14ac:dyDescent="0.3">
      <c r="A1296" s="252">
        <v>215989</v>
      </c>
      <c r="B1296" s="252" t="s">
        <v>3404</v>
      </c>
      <c r="C1296" s="252" t="s">
        <v>240</v>
      </c>
      <c r="D1296" s="252" t="s">
        <v>240</v>
      </c>
      <c r="E1296" s="252" t="s">
        <v>240</v>
      </c>
      <c r="F1296" s="252" t="s">
        <v>240</v>
      </c>
      <c r="G1296" s="252" t="s">
        <v>240</v>
      </c>
      <c r="H1296" s="252" t="s">
        <v>239</v>
      </c>
      <c r="I1296" s="252" t="s">
        <v>239</v>
      </c>
      <c r="J1296" s="252" t="s">
        <v>239</v>
      </c>
      <c r="K1296" s="252" t="s">
        <v>239</v>
      </c>
      <c r="L1296" s="252" t="s">
        <v>239</v>
      </c>
    </row>
    <row r="1297" spans="1:12" x14ac:dyDescent="0.3">
      <c r="A1297" s="252">
        <v>215990</v>
      </c>
      <c r="B1297" s="252" t="s">
        <v>3404</v>
      </c>
      <c r="C1297" s="252" t="s">
        <v>240</v>
      </c>
      <c r="D1297" s="252" t="s">
        <v>240</v>
      </c>
      <c r="E1297" s="252" t="s">
        <v>240</v>
      </c>
      <c r="F1297" s="252" t="s">
        <v>240</v>
      </c>
      <c r="G1297" s="252" t="s">
        <v>240</v>
      </c>
      <c r="H1297" s="252" t="s">
        <v>239</v>
      </c>
      <c r="I1297" s="252" t="s">
        <v>239</v>
      </c>
      <c r="J1297" s="252" t="s">
        <v>239</v>
      </c>
      <c r="K1297" s="252" t="s">
        <v>239</v>
      </c>
      <c r="L1297" s="252" t="s">
        <v>239</v>
      </c>
    </row>
    <row r="1298" spans="1:12" x14ac:dyDescent="0.3">
      <c r="A1298" s="252">
        <v>215991</v>
      </c>
      <c r="B1298" s="252" t="s">
        <v>3404</v>
      </c>
      <c r="C1298" s="252" t="s">
        <v>239</v>
      </c>
      <c r="D1298" s="252" t="s">
        <v>240</v>
      </c>
      <c r="E1298" s="252" t="s">
        <v>240</v>
      </c>
      <c r="F1298" s="252" t="s">
        <v>240</v>
      </c>
      <c r="G1298" s="252" t="s">
        <v>239</v>
      </c>
      <c r="H1298" s="252" t="s">
        <v>239</v>
      </c>
      <c r="I1298" s="252" t="s">
        <v>239</v>
      </c>
      <c r="J1298" s="252" t="s">
        <v>239</v>
      </c>
      <c r="K1298" s="252" t="s">
        <v>239</v>
      </c>
      <c r="L1298" s="252" t="s">
        <v>239</v>
      </c>
    </row>
    <row r="1299" spans="1:12" x14ac:dyDescent="0.3">
      <c r="A1299" s="252">
        <v>215992</v>
      </c>
      <c r="B1299" s="252" t="s">
        <v>3404</v>
      </c>
      <c r="C1299" s="252" t="s">
        <v>240</v>
      </c>
      <c r="D1299" s="252" t="s">
        <v>240</v>
      </c>
      <c r="E1299" s="252" t="s">
        <v>240</v>
      </c>
      <c r="F1299" s="252" t="s">
        <v>240</v>
      </c>
      <c r="G1299" s="252" t="s">
        <v>240</v>
      </c>
      <c r="H1299" s="252" t="s">
        <v>239</v>
      </c>
      <c r="I1299" s="252" t="s">
        <v>239</v>
      </c>
      <c r="J1299" s="252" t="s">
        <v>239</v>
      </c>
      <c r="K1299" s="252" t="s">
        <v>239</v>
      </c>
      <c r="L1299" s="252" t="s">
        <v>239</v>
      </c>
    </row>
    <row r="1300" spans="1:12" x14ac:dyDescent="0.3">
      <c r="A1300" s="252">
        <v>215993</v>
      </c>
      <c r="B1300" s="252" t="s">
        <v>3404</v>
      </c>
      <c r="C1300" s="252" t="s">
        <v>240</v>
      </c>
      <c r="D1300" s="252" t="s">
        <v>240</v>
      </c>
      <c r="E1300" s="252" t="s">
        <v>239</v>
      </c>
      <c r="F1300" s="252" t="s">
        <v>239</v>
      </c>
      <c r="G1300" s="252" t="s">
        <v>239</v>
      </c>
      <c r="H1300" s="252" t="s">
        <v>239</v>
      </c>
      <c r="I1300" s="252" t="s">
        <v>239</v>
      </c>
      <c r="J1300" s="252" t="s">
        <v>239</v>
      </c>
      <c r="K1300" s="252" t="s">
        <v>239</v>
      </c>
      <c r="L1300" s="252" t="s">
        <v>239</v>
      </c>
    </row>
    <row r="1301" spans="1:12" x14ac:dyDescent="0.3">
      <c r="A1301" s="252">
        <v>215996</v>
      </c>
      <c r="B1301" s="252" t="s">
        <v>3404</v>
      </c>
      <c r="C1301" s="252" t="s">
        <v>240</v>
      </c>
      <c r="D1301" s="252" t="s">
        <v>240</v>
      </c>
      <c r="E1301" s="252" t="s">
        <v>240</v>
      </c>
      <c r="F1301" s="252" t="s">
        <v>240</v>
      </c>
      <c r="G1301" s="252" t="s">
        <v>240</v>
      </c>
      <c r="H1301" s="252" t="s">
        <v>240</v>
      </c>
      <c r="I1301" s="252" t="s">
        <v>240</v>
      </c>
      <c r="J1301" s="252" t="s">
        <v>239</v>
      </c>
      <c r="K1301" s="252" t="s">
        <v>239</v>
      </c>
      <c r="L1301" s="252" t="s">
        <v>239</v>
      </c>
    </row>
    <row r="1302" spans="1:12" x14ac:dyDescent="0.3">
      <c r="A1302" s="252">
        <v>215999</v>
      </c>
      <c r="B1302" s="252" t="s">
        <v>3404</v>
      </c>
      <c r="C1302" s="252" t="s">
        <v>239</v>
      </c>
      <c r="D1302" s="252" t="s">
        <v>240</v>
      </c>
      <c r="E1302" s="252" t="s">
        <v>240</v>
      </c>
      <c r="F1302" s="252" t="s">
        <v>240</v>
      </c>
      <c r="G1302" s="252" t="s">
        <v>239</v>
      </c>
      <c r="H1302" s="252" t="s">
        <v>239</v>
      </c>
      <c r="I1302" s="252" t="s">
        <v>239</v>
      </c>
      <c r="J1302" s="252" t="s">
        <v>239</v>
      </c>
      <c r="K1302" s="252" t="s">
        <v>239</v>
      </c>
      <c r="L1302" s="252" t="s">
        <v>239</v>
      </c>
    </row>
    <row r="1303" spans="1:12" x14ac:dyDescent="0.3">
      <c r="A1303" s="252">
        <v>216000</v>
      </c>
      <c r="B1303" s="252" t="s">
        <v>3404</v>
      </c>
      <c r="C1303" s="252" t="s">
        <v>240</v>
      </c>
      <c r="D1303" s="252" t="s">
        <v>238</v>
      </c>
      <c r="E1303" s="252" t="s">
        <v>238</v>
      </c>
      <c r="F1303" s="252" t="s">
        <v>238</v>
      </c>
      <c r="G1303" s="252" t="s">
        <v>240</v>
      </c>
      <c r="H1303" s="252" t="s">
        <v>239</v>
      </c>
      <c r="I1303" s="252" t="s">
        <v>239</v>
      </c>
      <c r="J1303" s="252" t="s">
        <v>239</v>
      </c>
      <c r="K1303" s="252" t="s">
        <v>239</v>
      </c>
      <c r="L1303" s="252" t="s">
        <v>239</v>
      </c>
    </row>
    <row r="1304" spans="1:12" x14ac:dyDescent="0.3">
      <c r="A1304" s="252">
        <v>216001</v>
      </c>
      <c r="B1304" s="252" t="s">
        <v>3404</v>
      </c>
      <c r="C1304" s="252" t="s">
        <v>239</v>
      </c>
      <c r="D1304" s="252" t="s">
        <v>240</v>
      </c>
      <c r="E1304" s="252" t="s">
        <v>240</v>
      </c>
      <c r="F1304" s="252" t="s">
        <v>239</v>
      </c>
      <c r="G1304" s="252" t="s">
        <v>239</v>
      </c>
      <c r="H1304" s="252" t="s">
        <v>239</v>
      </c>
      <c r="I1304" s="252" t="s">
        <v>239</v>
      </c>
      <c r="J1304" s="252" t="s">
        <v>239</v>
      </c>
      <c r="K1304" s="252" t="s">
        <v>239</v>
      </c>
      <c r="L1304" s="252" t="s">
        <v>239</v>
      </c>
    </row>
    <row r="1305" spans="1:12" x14ac:dyDescent="0.3">
      <c r="A1305" s="252">
        <v>216003</v>
      </c>
      <c r="B1305" s="252" t="s">
        <v>3404</v>
      </c>
      <c r="C1305" s="252" t="s">
        <v>239</v>
      </c>
      <c r="D1305" s="252" t="s">
        <v>240</v>
      </c>
      <c r="E1305" s="252" t="s">
        <v>240</v>
      </c>
      <c r="F1305" s="252" t="s">
        <v>240</v>
      </c>
      <c r="G1305" s="252" t="s">
        <v>239</v>
      </c>
      <c r="H1305" s="252" t="s">
        <v>239</v>
      </c>
      <c r="I1305" s="252" t="s">
        <v>239</v>
      </c>
      <c r="J1305" s="252" t="s">
        <v>239</v>
      </c>
      <c r="K1305" s="252" t="s">
        <v>239</v>
      </c>
      <c r="L1305" s="252" t="s">
        <v>239</v>
      </c>
    </row>
    <row r="1306" spans="1:12" x14ac:dyDescent="0.3">
      <c r="A1306" s="252">
        <v>216004</v>
      </c>
      <c r="B1306" s="252" t="s">
        <v>3404</v>
      </c>
      <c r="C1306" s="252" t="s">
        <v>238</v>
      </c>
      <c r="D1306" s="252" t="s">
        <v>238</v>
      </c>
      <c r="E1306" s="252" t="s">
        <v>238</v>
      </c>
      <c r="F1306" s="252" t="s">
        <v>238</v>
      </c>
      <c r="G1306" s="252" t="s">
        <v>239</v>
      </c>
      <c r="H1306" s="252" t="s">
        <v>239</v>
      </c>
      <c r="I1306" s="252" t="s">
        <v>238</v>
      </c>
      <c r="J1306" s="252" t="s">
        <v>238</v>
      </c>
      <c r="K1306" s="252" t="s">
        <v>238</v>
      </c>
      <c r="L1306" s="252" t="s">
        <v>238</v>
      </c>
    </row>
    <row r="1307" spans="1:12" x14ac:dyDescent="0.3">
      <c r="A1307" s="252">
        <v>216005</v>
      </c>
      <c r="B1307" s="252" t="s">
        <v>3404</v>
      </c>
      <c r="C1307" s="252" t="s">
        <v>240</v>
      </c>
      <c r="D1307" s="252" t="s">
        <v>238</v>
      </c>
      <c r="E1307" s="252" t="s">
        <v>238</v>
      </c>
      <c r="F1307" s="252" t="s">
        <v>238</v>
      </c>
      <c r="G1307" s="252" t="s">
        <v>240</v>
      </c>
      <c r="H1307" s="252" t="s">
        <v>239</v>
      </c>
      <c r="I1307" s="252" t="s">
        <v>239</v>
      </c>
      <c r="J1307" s="252" t="s">
        <v>239</v>
      </c>
      <c r="K1307" s="252" t="s">
        <v>240</v>
      </c>
      <c r="L1307" s="252" t="s">
        <v>240</v>
      </c>
    </row>
    <row r="1308" spans="1:12" x14ac:dyDescent="0.3">
      <c r="A1308" s="252">
        <v>216006</v>
      </c>
      <c r="B1308" s="252" t="s">
        <v>3404</v>
      </c>
      <c r="C1308" s="252" t="s">
        <v>240</v>
      </c>
      <c r="D1308" s="252" t="s">
        <v>240</v>
      </c>
      <c r="E1308" s="252" t="s">
        <v>240</v>
      </c>
      <c r="F1308" s="252" t="s">
        <v>238</v>
      </c>
      <c r="G1308" s="252" t="s">
        <v>240</v>
      </c>
      <c r="H1308" s="252" t="s">
        <v>240</v>
      </c>
      <c r="I1308" s="252" t="s">
        <v>238</v>
      </c>
      <c r="J1308" s="252" t="s">
        <v>238</v>
      </c>
      <c r="K1308" s="252" t="s">
        <v>238</v>
      </c>
      <c r="L1308" s="252" t="s">
        <v>240</v>
      </c>
    </row>
    <row r="1309" spans="1:12" x14ac:dyDescent="0.3">
      <c r="A1309" s="252">
        <v>216008</v>
      </c>
      <c r="B1309" s="252" t="s">
        <v>3404</v>
      </c>
      <c r="C1309" s="252" t="s">
        <v>238</v>
      </c>
      <c r="D1309" s="252" t="s">
        <v>238</v>
      </c>
      <c r="E1309" s="252" t="s">
        <v>238</v>
      </c>
      <c r="F1309" s="252" t="s">
        <v>239</v>
      </c>
      <c r="G1309" s="252" t="s">
        <v>239</v>
      </c>
      <c r="H1309" s="252" t="s">
        <v>239</v>
      </c>
      <c r="I1309" s="252" t="s">
        <v>239</v>
      </c>
      <c r="J1309" s="252" t="s">
        <v>238</v>
      </c>
      <c r="K1309" s="252" t="s">
        <v>239</v>
      </c>
      <c r="L1309" s="252" t="s">
        <v>239</v>
      </c>
    </row>
    <row r="1310" spans="1:12" x14ac:dyDescent="0.3">
      <c r="A1310" s="252">
        <v>216009</v>
      </c>
      <c r="B1310" s="252" t="s">
        <v>3404</v>
      </c>
      <c r="C1310" s="252" t="s">
        <v>240</v>
      </c>
      <c r="D1310" s="252" t="s">
        <v>240</v>
      </c>
      <c r="E1310" s="252" t="s">
        <v>240</v>
      </c>
      <c r="F1310" s="252" t="s">
        <v>240</v>
      </c>
      <c r="G1310" s="252" t="s">
        <v>239</v>
      </c>
      <c r="H1310" s="252" t="s">
        <v>239</v>
      </c>
      <c r="I1310" s="252" t="s">
        <v>239</v>
      </c>
      <c r="J1310" s="252" t="s">
        <v>239</v>
      </c>
      <c r="K1310" s="252" t="s">
        <v>239</v>
      </c>
      <c r="L1310" s="252" t="s">
        <v>239</v>
      </c>
    </row>
    <row r="1311" spans="1:12" x14ac:dyDescent="0.3">
      <c r="A1311" s="252">
        <v>216010</v>
      </c>
      <c r="B1311" s="252" t="s">
        <v>3404</v>
      </c>
      <c r="C1311" s="252" t="s">
        <v>239</v>
      </c>
      <c r="D1311" s="252" t="s">
        <v>240</v>
      </c>
      <c r="E1311" s="252" t="s">
        <v>238</v>
      </c>
      <c r="F1311" s="252" t="s">
        <v>240</v>
      </c>
      <c r="G1311" s="252" t="s">
        <v>240</v>
      </c>
      <c r="H1311" s="252" t="s">
        <v>240</v>
      </c>
      <c r="I1311" s="252" t="s">
        <v>240</v>
      </c>
      <c r="J1311" s="252" t="s">
        <v>240</v>
      </c>
      <c r="K1311" s="252" t="s">
        <v>240</v>
      </c>
      <c r="L1311" s="252" t="s">
        <v>239</v>
      </c>
    </row>
    <row r="1312" spans="1:12" x14ac:dyDescent="0.3">
      <c r="A1312" s="252">
        <v>216012</v>
      </c>
      <c r="B1312" s="252" t="s">
        <v>3404</v>
      </c>
      <c r="C1312" s="252" t="s">
        <v>239</v>
      </c>
      <c r="D1312" s="252" t="s">
        <v>240</v>
      </c>
      <c r="E1312" s="252" t="s">
        <v>240</v>
      </c>
      <c r="F1312" s="252" t="s">
        <v>240</v>
      </c>
      <c r="G1312" s="252" t="s">
        <v>240</v>
      </c>
      <c r="H1312" s="252" t="s">
        <v>239</v>
      </c>
      <c r="I1312" s="252" t="s">
        <v>239</v>
      </c>
      <c r="J1312" s="252" t="s">
        <v>239</v>
      </c>
      <c r="K1312" s="252" t="s">
        <v>239</v>
      </c>
      <c r="L1312" s="252" t="s">
        <v>239</v>
      </c>
    </row>
    <row r="1313" spans="1:12" x14ac:dyDescent="0.3">
      <c r="A1313" s="252">
        <v>216013</v>
      </c>
      <c r="B1313" s="252" t="s">
        <v>3404</v>
      </c>
      <c r="C1313" s="252" t="s">
        <v>239</v>
      </c>
      <c r="D1313" s="252" t="s">
        <v>240</v>
      </c>
      <c r="E1313" s="252" t="s">
        <v>240</v>
      </c>
      <c r="F1313" s="252" t="s">
        <v>239</v>
      </c>
      <c r="G1313" s="252" t="s">
        <v>240</v>
      </c>
      <c r="H1313" s="252" t="s">
        <v>239</v>
      </c>
      <c r="I1313" s="252" t="s">
        <v>239</v>
      </c>
      <c r="J1313" s="252" t="s">
        <v>239</v>
      </c>
      <c r="K1313" s="252" t="s">
        <v>239</v>
      </c>
      <c r="L1313" s="252" t="s">
        <v>239</v>
      </c>
    </row>
    <row r="1314" spans="1:12" x14ac:dyDescent="0.3">
      <c r="A1314" s="252">
        <v>216014</v>
      </c>
      <c r="B1314" s="252" t="s">
        <v>3404</v>
      </c>
      <c r="C1314" s="252" t="s">
        <v>238</v>
      </c>
      <c r="D1314" s="252" t="s">
        <v>238</v>
      </c>
      <c r="E1314" s="252" t="s">
        <v>238</v>
      </c>
      <c r="F1314" s="252" t="s">
        <v>240</v>
      </c>
      <c r="G1314" s="252" t="s">
        <v>238</v>
      </c>
      <c r="H1314" s="252" t="s">
        <v>239</v>
      </c>
      <c r="I1314" s="252" t="s">
        <v>240</v>
      </c>
      <c r="J1314" s="252" t="s">
        <v>240</v>
      </c>
      <c r="K1314" s="252" t="s">
        <v>239</v>
      </c>
      <c r="L1314" s="252" t="s">
        <v>239</v>
      </c>
    </row>
    <row r="1315" spans="1:12" x14ac:dyDescent="0.3">
      <c r="A1315" s="252">
        <v>216017</v>
      </c>
      <c r="B1315" s="252" t="s">
        <v>3404</v>
      </c>
      <c r="C1315" s="252" t="s">
        <v>238</v>
      </c>
      <c r="D1315" s="252" t="s">
        <v>238</v>
      </c>
      <c r="E1315" s="252" t="s">
        <v>238</v>
      </c>
      <c r="F1315" s="252" t="s">
        <v>238</v>
      </c>
      <c r="G1315" s="252" t="s">
        <v>240</v>
      </c>
      <c r="H1315" s="252" t="s">
        <v>239</v>
      </c>
      <c r="I1315" s="252" t="s">
        <v>238</v>
      </c>
      <c r="J1315" s="252" t="s">
        <v>240</v>
      </c>
      <c r="K1315" s="252" t="s">
        <v>238</v>
      </c>
      <c r="L1315" s="252" t="s">
        <v>240</v>
      </c>
    </row>
    <row r="1316" spans="1:12" x14ac:dyDescent="0.3">
      <c r="A1316" s="252">
        <v>216018</v>
      </c>
      <c r="B1316" s="252" t="s">
        <v>3404</v>
      </c>
      <c r="C1316" s="252" t="s">
        <v>240</v>
      </c>
      <c r="D1316" s="252" t="s">
        <v>240</v>
      </c>
      <c r="E1316" s="252" t="s">
        <v>240</v>
      </c>
      <c r="F1316" s="252" t="s">
        <v>240</v>
      </c>
      <c r="G1316" s="252" t="s">
        <v>239</v>
      </c>
      <c r="H1316" s="252" t="s">
        <v>239</v>
      </c>
      <c r="I1316" s="252" t="s">
        <v>239</v>
      </c>
      <c r="J1316" s="252" t="s">
        <v>239</v>
      </c>
      <c r="K1316" s="252" t="s">
        <v>239</v>
      </c>
      <c r="L1316" s="252" t="s">
        <v>239</v>
      </c>
    </row>
    <row r="1317" spans="1:12" x14ac:dyDescent="0.3">
      <c r="A1317" s="252">
        <v>216019</v>
      </c>
      <c r="B1317" s="252" t="s">
        <v>3404</v>
      </c>
      <c r="C1317" s="252" t="s">
        <v>239</v>
      </c>
      <c r="D1317" s="252" t="s">
        <v>240</v>
      </c>
      <c r="E1317" s="252" t="s">
        <v>240</v>
      </c>
      <c r="F1317" s="252" t="s">
        <v>240</v>
      </c>
      <c r="G1317" s="252" t="s">
        <v>240</v>
      </c>
      <c r="H1317" s="252" t="s">
        <v>239</v>
      </c>
      <c r="I1317" s="252" t="s">
        <v>239</v>
      </c>
      <c r="J1317" s="252" t="s">
        <v>239</v>
      </c>
      <c r="K1317" s="252" t="s">
        <v>239</v>
      </c>
      <c r="L1317" s="252" t="s">
        <v>239</v>
      </c>
    </row>
    <row r="1318" spans="1:12" x14ac:dyDescent="0.3">
      <c r="A1318" s="252">
        <v>216020</v>
      </c>
      <c r="B1318" s="252" t="s">
        <v>3404</v>
      </c>
      <c r="C1318" s="252" t="s">
        <v>240</v>
      </c>
      <c r="D1318" s="252" t="s">
        <v>240</v>
      </c>
      <c r="E1318" s="252" t="s">
        <v>240</v>
      </c>
      <c r="F1318" s="252" t="s">
        <v>239</v>
      </c>
      <c r="G1318" s="252" t="s">
        <v>239</v>
      </c>
      <c r="H1318" s="252" t="s">
        <v>239</v>
      </c>
      <c r="I1318" s="252" t="s">
        <v>239</v>
      </c>
      <c r="J1318" s="252" t="s">
        <v>239</v>
      </c>
      <c r="K1318" s="252" t="s">
        <v>239</v>
      </c>
      <c r="L1318" s="252" t="s">
        <v>239</v>
      </c>
    </row>
    <row r="1319" spans="1:12" x14ac:dyDescent="0.3">
      <c r="A1319" s="252">
        <v>216021</v>
      </c>
      <c r="B1319" s="252" t="s">
        <v>3404</v>
      </c>
      <c r="C1319" s="252" t="s">
        <v>239</v>
      </c>
      <c r="D1319" s="252" t="s">
        <v>240</v>
      </c>
      <c r="E1319" s="252" t="s">
        <v>240</v>
      </c>
      <c r="F1319" s="252" t="s">
        <v>240</v>
      </c>
      <c r="G1319" s="252" t="s">
        <v>239</v>
      </c>
      <c r="H1319" s="252" t="s">
        <v>239</v>
      </c>
      <c r="I1319" s="252" t="s">
        <v>239</v>
      </c>
      <c r="J1319" s="252" t="s">
        <v>239</v>
      </c>
      <c r="K1319" s="252" t="s">
        <v>239</v>
      </c>
      <c r="L1319" s="252" t="s">
        <v>239</v>
      </c>
    </row>
    <row r="1320" spans="1:12" x14ac:dyDescent="0.3">
      <c r="A1320" s="252">
        <v>216022</v>
      </c>
      <c r="B1320" s="252" t="s">
        <v>3404</v>
      </c>
      <c r="C1320" s="252" t="s">
        <v>240</v>
      </c>
      <c r="D1320" s="252" t="s">
        <v>240</v>
      </c>
      <c r="E1320" s="252" t="s">
        <v>239</v>
      </c>
      <c r="F1320" s="252" t="s">
        <v>239</v>
      </c>
      <c r="G1320" s="252" t="s">
        <v>239</v>
      </c>
      <c r="H1320" s="252" t="s">
        <v>239</v>
      </c>
      <c r="I1320" s="252" t="s">
        <v>239</v>
      </c>
      <c r="J1320" s="252" t="s">
        <v>239</v>
      </c>
      <c r="K1320" s="252" t="s">
        <v>239</v>
      </c>
      <c r="L1320" s="252" t="s">
        <v>239</v>
      </c>
    </row>
    <row r="1321" spans="1:12" x14ac:dyDescent="0.3">
      <c r="A1321" s="252">
        <v>216023</v>
      </c>
      <c r="B1321" s="252" t="s">
        <v>3404</v>
      </c>
      <c r="C1321" s="252" t="s">
        <v>240</v>
      </c>
      <c r="D1321" s="252" t="s">
        <v>240</v>
      </c>
      <c r="E1321" s="252" t="s">
        <v>240</v>
      </c>
      <c r="F1321" s="252" t="s">
        <v>239</v>
      </c>
      <c r="G1321" s="252" t="s">
        <v>239</v>
      </c>
      <c r="H1321" s="252" t="s">
        <v>239</v>
      </c>
      <c r="I1321" s="252" t="s">
        <v>239</v>
      </c>
      <c r="J1321" s="252" t="s">
        <v>239</v>
      </c>
      <c r="K1321" s="252" t="s">
        <v>239</v>
      </c>
      <c r="L1321" s="252" t="s">
        <v>239</v>
      </c>
    </row>
    <row r="1322" spans="1:12" x14ac:dyDescent="0.3">
      <c r="A1322" s="252">
        <v>216024</v>
      </c>
      <c r="B1322" s="252" t="s">
        <v>3404</v>
      </c>
      <c r="C1322" s="252" t="s">
        <v>239</v>
      </c>
      <c r="D1322" s="252" t="s">
        <v>240</v>
      </c>
      <c r="E1322" s="252" t="s">
        <v>240</v>
      </c>
      <c r="F1322" s="252" t="s">
        <v>240</v>
      </c>
      <c r="G1322" s="252" t="s">
        <v>240</v>
      </c>
      <c r="H1322" s="252" t="s">
        <v>239</v>
      </c>
      <c r="I1322" s="252" t="s">
        <v>239</v>
      </c>
      <c r="J1322" s="252" t="s">
        <v>239</v>
      </c>
      <c r="K1322" s="252" t="s">
        <v>239</v>
      </c>
      <c r="L1322" s="252" t="s">
        <v>239</v>
      </c>
    </row>
    <row r="1323" spans="1:12" x14ac:dyDescent="0.3">
      <c r="A1323" s="252">
        <v>216025</v>
      </c>
      <c r="B1323" s="252" t="s">
        <v>3404</v>
      </c>
      <c r="C1323" s="252" t="s">
        <v>239</v>
      </c>
      <c r="D1323" s="252" t="s">
        <v>240</v>
      </c>
      <c r="E1323" s="252" t="s">
        <v>240</v>
      </c>
      <c r="F1323" s="252" t="s">
        <v>240</v>
      </c>
      <c r="G1323" s="252" t="s">
        <v>240</v>
      </c>
      <c r="H1323" s="252" t="s">
        <v>239</v>
      </c>
      <c r="I1323" s="252" t="s">
        <v>239</v>
      </c>
      <c r="J1323" s="252" t="s">
        <v>239</v>
      </c>
      <c r="K1323" s="252" t="s">
        <v>239</v>
      </c>
      <c r="L1323" s="252" t="s">
        <v>239</v>
      </c>
    </row>
    <row r="1324" spans="1:12" x14ac:dyDescent="0.3">
      <c r="A1324" s="252">
        <v>216026</v>
      </c>
      <c r="B1324" s="252" t="s">
        <v>3404</v>
      </c>
      <c r="C1324" s="252" t="s">
        <v>240</v>
      </c>
      <c r="D1324" s="252" t="s">
        <v>240</v>
      </c>
      <c r="E1324" s="252" t="s">
        <v>240</v>
      </c>
      <c r="F1324" s="252" t="s">
        <v>239</v>
      </c>
      <c r="G1324" s="252" t="s">
        <v>238</v>
      </c>
      <c r="H1324" s="252" t="s">
        <v>239</v>
      </c>
      <c r="I1324" s="252" t="s">
        <v>240</v>
      </c>
      <c r="J1324" s="252" t="s">
        <v>239</v>
      </c>
      <c r="K1324" s="252" t="s">
        <v>239</v>
      </c>
      <c r="L1324" s="252" t="s">
        <v>239</v>
      </c>
    </row>
    <row r="1325" spans="1:12" x14ac:dyDescent="0.3">
      <c r="A1325" s="252">
        <v>216027</v>
      </c>
      <c r="B1325" s="252" t="s">
        <v>3404</v>
      </c>
      <c r="C1325" s="252" t="s">
        <v>240</v>
      </c>
      <c r="D1325" s="252" t="s">
        <v>240</v>
      </c>
      <c r="E1325" s="252" t="s">
        <v>240</v>
      </c>
      <c r="F1325" s="252" t="s">
        <v>240</v>
      </c>
      <c r="G1325" s="252" t="s">
        <v>239</v>
      </c>
      <c r="H1325" s="252" t="s">
        <v>240</v>
      </c>
      <c r="I1325" s="252" t="s">
        <v>238</v>
      </c>
      <c r="J1325" s="252" t="s">
        <v>238</v>
      </c>
      <c r="K1325" s="252" t="s">
        <v>238</v>
      </c>
      <c r="L1325" s="252" t="s">
        <v>238</v>
      </c>
    </row>
    <row r="1326" spans="1:12" x14ac:dyDescent="0.3">
      <c r="A1326" s="252">
        <v>216029</v>
      </c>
      <c r="B1326" s="252" t="s">
        <v>3404</v>
      </c>
      <c r="C1326" s="252" t="s">
        <v>240</v>
      </c>
      <c r="D1326" s="252" t="s">
        <v>240</v>
      </c>
      <c r="E1326" s="252" t="s">
        <v>240</v>
      </c>
      <c r="F1326" s="252" t="s">
        <v>239</v>
      </c>
      <c r="G1326" s="252" t="s">
        <v>239</v>
      </c>
      <c r="H1326" s="252" t="s">
        <v>239</v>
      </c>
      <c r="I1326" s="252" t="s">
        <v>239</v>
      </c>
      <c r="J1326" s="252" t="s">
        <v>239</v>
      </c>
      <c r="K1326" s="252" t="s">
        <v>239</v>
      </c>
      <c r="L1326" s="252" t="s">
        <v>239</v>
      </c>
    </row>
    <row r="1327" spans="1:12" x14ac:dyDescent="0.3">
      <c r="A1327" s="252">
        <v>216031</v>
      </c>
      <c r="B1327" s="252" t="s">
        <v>3404</v>
      </c>
      <c r="C1327" s="252" t="s">
        <v>240</v>
      </c>
      <c r="D1327" s="252" t="s">
        <v>238</v>
      </c>
      <c r="E1327" s="252" t="s">
        <v>238</v>
      </c>
      <c r="F1327" s="252" t="s">
        <v>240</v>
      </c>
      <c r="G1327" s="252" t="s">
        <v>240</v>
      </c>
      <c r="H1327" s="252" t="s">
        <v>238</v>
      </c>
      <c r="I1327" s="252" t="s">
        <v>238</v>
      </c>
      <c r="J1327" s="252" t="s">
        <v>238</v>
      </c>
      <c r="K1327" s="252" t="s">
        <v>238</v>
      </c>
      <c r="L1327" s="252" t="s">
        <v>240</v>
      </c>
    </row>
    <row r="1328" spans="1:12" x14ac:dyDescent="0.3">
      <c r="A1328" s="252">
        <v>216033</v>
      </c>
      <c r="B1328" s="252" t="s">
        <v>3404</v>
      </c>
      <c r="C1328" s="252" t="s">
        <v>239</v>
      </c>
      <c r="D1328" s="252" t="s">
        <v>240</v>
      </c>
      <c r="E1328" s="252" t="s">
        <v>238</v>
      </c>
      <c r="F1328" s="252" t="s">
        <v>239</v>
      </c>
      <c r="G1328" s="252" t="s">
        <v>239</v>
      </c>
      <c r="H1328" s="252" t="s">
        <v>239</v>
      </c>
      <c r="I1328" s="252" t="s">
        <v>239</v>
      </c>
      <c r="J1328" s="252" t="s">
        <v>240</v>
      </c>
      <c r="K1328" s="252" t="s">
        <v>239</v>
      </c>
      <c r="L1328" s="252" t="s">
        <v>239</v>
      </c>
    </row>
    <row r="1329" spans="1:12" x14ac:dyDescent="0.3">
      <c r="A1329" s="252">
        <v>216034</v>
      </c>
      <c r="B1329" s="252" t="s">
        <v>3404</v>
      </c>
      <c r="C1329" s="252" t="s">
        <v>240</v>
      </c>
      <c r="D1329" s="252" t="s">
        <v>240</v>
      </c>
      <c r="E1329" s="252" t="s">
        <v>240</v>
      </c>
      <c r="F1329" s="252" t="s">
        <v>240</v>
      </c>
      <c r="G1329" s="252" t="s">
        <v>240</v>
      </c>
      <c r="H1329" s="252" t="s">
        <v>239</v>
      </c>
      <c r="I1329" s="252" t="s">
        <v>239</v>
      </c>
      <c r="J1329" s="252" t="s">
        <v>239</v>
      </c>
      <c r="K1329" s="252" t="s">
        <v>239</v>
      </c>
      <c r="L1329" s="252" t="s">
        <v>239</v>
      </c>
    </row>
    <row r="1330" spans="1:12" x14ac:dyDescent="0.3">
      <c r="A1330" s="252">
        <v>216035</v>
      </c>
      <c r="B1330" s="252" t="s">
        <v>3404</v>
      </c>
      <c r="C1330" s="252" t="s">
        <v>239</v>
      </c>
      <c r="D1330" s="252" t="s">
        <v>239</v>
      </c>
      <c r="E1330" s="252" t="s">
        <v>239</v>
      </c>
      <c r="F1330" s="252" t="s">
        <v>239</v>
      </c>
      <c r="G1330" s="252" t="s">
        <v>239</v>
      </c>
      <c r="H1330" s="252" t="s">
        <v>239</v>
      </c>
      <c r="I1330" s="252" t="s">
        <v>239</v>
      </c>
      <c r="J1330" s="252" t="s">
        <v>239</v>
      </c>
      <c r="K1330" s="252" t="s">
        <v>239</v>
      </c>
      <c r="L1330" s="252" t="s">
        <v>239</v>
      </c>
    </row>
    <row r="1331" spans="1:12" x14ac:dyDescent="0.3">
      <c r="A1331" s="252">
        <v>216036</v>
      </c>
      <c r="B1331" s="252" t="s">
        <v>3404</v>
      </c>
      <c r="C1331" s="252" t="s">
        <v>240</v>
      </c>
      <c r="D1331" s="252" t="s">
        <v>240</v>
      </c>
      <c r="E1331" s="252" t="s">
        <v>240</v>
      </c>
      <c r="F1331" s="252" t="s">
        <v>240</v>
      </c>
      <c r="G1331" s="252" t="s">
        <v>240</v>
      </c>
      <c r="H1331" s="252" t="s">
        <v>239</v>
      </c>
      <c r="I1331" s="252" t="s">
        <v>239</v>
      </c>
      <c r="J1331" s="252" t="s">
        <v>239</v>
      </c>
      <c r="K1331" s="252" t="s">
        <v>239</v>
      </c>
      <c r="L1331" s="252" t="s">
        <v>239</v>
      </c>
    </row>
    <row r="1332" spans="1:12" x14ac:dyDescent="0.3">
      <c r="A1332" s="252">
        <v>216037</v>
      </c>
      <c r="B1332" s="252" t="s">
        <v>3404</v>
      </c>
      <c r="C1332" s="252" t="s">
        <v>240</v>
      </c>
      <c r="D1332" s="252" t="s">
        <v>239</v>
      </c>
      <c r="E1332" s="252" t="s">
        <v>240</v>
      </c>
      <c r="F1332" s="252" t="s">
        <v>240</v>
      </c>
      <c r="G1332" s="252" t="s">
        <v>240</v>
      </c>
      <c r="H1332" s="252" t="s">
        <v>240</v>
      </c>
      <c r="I1332" s="252" t="s">
        <v>239</v>
      </c>
      <c r="J1332" s="252" t="s">
        <v>240</v>
      </c>
      <c r="K1332" s="252" t="s">
        <v>240</v>
      </c>
      <c r="L1332" s="252" t="s">
        <v>240</v>
      </c>
    </row>
    <row r="1333" spans="1:12" x14ac:dyDescent="0.3">
      <c r="A1333" s="252">
        <v>216039</v>
      </c>
      <c r="B1333" s="252" t="s">
        <v>3404</v>
      </c>
      <c r="C1333" s="252" t="s">
        <v>239</v>
      </c>
      <c r="D1333" s="252" t="s">
        <v>240</v>
      </c>
      <c r="E1333" s="252" t="s">
        <v>240</v>
      </c>
      <c r="F1333" s="252" t="s">
        <v>240</v>
      </c>
      <c r="G1333" s="252" t="s">
        <v>240</v>
      </c>
      <c r="H1333" s="252" t="s">
        <v>239</v>
      </c>
      <c r="I1333" s="252" t="s">
        <v>239</v>
      </c>
      <c r="J1333" s="252" t="s">
        <v>239</v>
      </c>
      <c r="K1333" s="252" t="s">
        <v>239</v>
      </c>
      <c r="L1333" s="252" t="s">
        <v>239</v>
      </c>
    </row>
    <row r="1334" spans="1:12" x14ac:dyDescent="0.3">
      <c r="A1334" s="252">
        <v>216040</v>
      </c>
      <c r="B1334" s="252" t="s">
        <v>3404</v>
      </c>
      <c r="C1334" s="252" t="s">
        <v>240</v>
      </c>
      <c r="D1334" s="252" t="s">
        <v>239</v>
      </c>
      <c r="E1334" s="252" t="s">
        <v>240</v>
      </c>
      <c r="F1334" s="252" t="s">
        <v>239</v>
      </c>
      <c r="G1334" s="252" t="s">
        <v>239</v>
      </c>
      <c r="H1334" s="252" t="s">
        <v>239</v>
      </c>
      <c r="I1334" s="252" t="s">
        <v>239</v>
      </c>
      <c r="J1334" s="252" t="s">
        <v>239</v>
      </c>
      <c r="K1334" s="252" t="s">
        <v>239</v>
      </c>
      <c r="L1334" s="252" t="s">
        <v>239</v>
      </c>
    </row>
    <row r="1335" spans="1:12" x14ac:dyDescent="0.3">
      <c r="A1335" s="252">
        <v>216041</v>
      </c>
      <c r="B1335" s="252" t="s">
        <v>3404</v>
      </c>
      <c r="C1335" s="252" t="s">
        <v>240</v>
      </c>
      <c r="D1335" s="252" t="s">
        <v>239</v>
      </c>
      <c r="E1335" s="252" t="s">
        <v>240</v>
      </c>
      <c r="F1335" s="252" t="s">
        <v>239</v>
      </c>
      <c r="G1335" s="252" t="s">
        <v>239</v>
      </c>
      <c r="H1335" s="252" t="s">
        <v>239</v>
      </c>
      <c r="I1335" s="252" t="s">
        <v>239</v>
      </c>
      <c r="J1335" s="252" t="s">
        <v>239</v>
      </c>
      <c r="K1335" s="252" t="s">
        <v>239</v>
      </c>
      <c r="L1335" s="252" t="s">
        <v>239</v>
      </c>
    </row>
    <row r="1336" spans="1:12" x14ac:dyDescent="0.3">
      <c r="A1336" s="252">
        <v>216044</v>
      </c>
      <c r="B1336" s="252" t="s">
        <v>3404</v>
      </c>
      <c r="C1336" s="252" t="s">
        <v>239</v>
      </c>
      <c r="D1336" s="252" t="s">
        <v>238</v>
      </c>
      <c r="E1336" s="252" t="s">
        <v>240</v>
      </c>
      <c r="F1336" s="252" t="s">
        <v>239</v>
      </c>
      <c r="G1336" s="252" t="s">
        <v>240</v>
      </c>
      <c r="H1336" s="252" t="s">
        <v>240</v>
      </c>
      <c r="I1336" s="252" t="s">
        <v>238</v>
      </c>
      <c r="J1336" s="252" t="s">
        <v>239</v>
      </c>
      <c r="K1336" s="252" t="s">
        <v>240</v>
      </c>
      <c r="L1336" s="252" t="s">
        <v>240</v>
      </c>
    </row>
    <row r="1337" spans="1:12" x14ac:dyDescent="0.3">
      <c r="A1337" s="252">
        <v>216051</v>
      </c>
      <c r="B1337" s="252" t="s">
        <v>3404</v>
      </c>
      <c r="C1337" s="252" t="s">
        <v>238</v>
      </c>
      <c r="D1337" s="252" t="s">
        <v>238</v>
      </c>
      <c r="E1337" s="252" t="s">
        <v>238</v>
      </c>
      <c r="F1337" s="252" t="s">
        <v>238</v>
      </c>
      <c r="G1337" s="252" t="s">
        <v>238</v>
      </c>
      <c r="H1337" s="252" t="s">
        <v>238</v>
      </c>
      <c r="I1337" s="252" t="s">
        <v>238</v>
      </c>
      <c r="J1337" s="252" t="s">
        <v>238</v>
      </c>
      <c r="K1337" s="252" t="s">
        <v>238</v>
      </c>
      <c r="L1337" s="252" t="s">
        <v>240</v>
      </c>
    </row>
    <row r="1338" spans="1:12" x14ac:dyDescent="0.3">
      <c r="A1338" s="252">
        <v>216052</v>
      </c>
      <c r="B1338" s="252" t="s">
        <v>3404</v>
      </c>
      <c r="C1338" s="252" t="s">
        <v>239</v>
      </c>
      <c r="D1338" s="252" t="s">
        <v>240</v>
      </c>
      <c r="E1338" s="252" t="s">
        <v>240</v>
      </c>
      <c r="F1338" s="252" t="s">
        <v>239</v>
      </c>
      <c r="G1338" s="252" t="s">
        <v>239</v>
      </c>
      <c r="H1338" s="252" t="s">
        <v>239</v>
      </c>
      <c r="I1338" s="252" t="s">
        <v>239</v>
      </c>
      <c r="J1338" s="252" t="s">
        <v>239</v>
      </c>
      <c r="K1338" s="252" t="s">
        <v>239</v>
      </c>
      <c r="L1338" s="252" t="s">
        <v>239</v>
      </c>
    </row>
    <row r="1339" spans="1:12" x14ac:dyDescent="0.3">
      <c r="A1339" s="252">
        <v>216059</v>
      </c>
      <c r="B1339" s="252" t="s">
        <v>3404</v>
      </c>
      <c r="C1339" s="252" t="s">
        <v>239</v>
      </c>
      <c r="D1339" s="252" t="s">
        <v>238</v>
      </c>
      <c r="E1339" s="252" t="s">
        <v>238</v>
      </c>
      <c r="F1339" s="252" t="s">
        <v>239</v>
      </c>
      <c r="G1339" s="252" t="s">
        <v>239</v>
      </c>
      <c r="H1339" s="252" t="s">
        <v>240</v>
      </c>
      <c r="I1339" s="252" t="s">
        <v>239</v>
      </c>
      <c r="J1339" s="252" t="s">
        <v>240</v>
      </c>
      <c r="K1339" s="252" t="s">
        <v>239</v>
      </c>
      <c r="L1339" s="252" t="s">
        <v>239</v>
      </c>
    </row>
    <row r="1340" spans="1:12" x14ac:dyDescent="0.3">
      <c r="A1340" s="252">
        <v>216061</v>
      </c>
      <c r="B1340" s="252" t="s">
        <v>3404</v>
      </c>
      <c r="C1340" s="252" t="s">
        <v>240</v>
      </c>
      <c r="D1340" s="252" t="s">
        <v>238</v>
      </c>
      <c r="E1340" s="252" t="s">
        <v>238</v>
      </c>
      <c r="F1340" s="252" t="s">
        <v>240</v>
      </c>
      <c r="G1340" s="252" t="s">
        <v>240</v>
      </c>
      <c r="H1340" s="252" t="s">
        <v>239</v>
      </c>
      <c r="I1340" s="252" t="s">
        <v>240</v>
      </c>
      <c r="J1340" s="252" t="s">
        <v>239</v>
      </c>
      <c r="K1340" s="252" t="s">
        <v>240</v>
      </c>
      <c r="L1340" s="252" t="s">
        <v>239</v>
      </c>
    </row>
    <row r="1341" spans="1:12" x14ac:dyDescent="0.3">
      <c r="A1341" s="252">
        <v>216062</v>
      </c>
      <c r="B1341" s="252" t="s">
        <v>3404</v>
      </c>
      <c r="C1341" s="252" t="s">
        <v>239</v>
      </c>
      <c r="D1341" s="252" t="s">
        <v>240</v>
      </c>
      <c r="E1341" s="252" t="s">
        <v>240</v>
      </c>
      <c r="F1341" s="252" t="s">
        <v>240</v>
      </c>
      <c r="G1341" s="252" t="s">
        <v>240</v>
      </c>
      <c r="H1341" s="252" t="s">
        <v>239</v>
      </c>
      <c r="I1341" s="252" t="s">
        <v>239</v>
      </c>
      <c r="J1341" s="252" t="s">
        <v>239</v>
      </c>
      <c r="K1341" s="252" t="s">
        <v>239</v>
      </c>
      <c r="L1341" s="252" t="s">
        <v>239</v>
      </c>
    </row>
    <row r="1342" spans="1:12" x14ac:dyDescent="0.3">
      <c r="A1342" s="252">
        <v>216063</v>
      </c>
      <c r="B1342" s="252" t="s">
        <v>3404</v>
      </c>
      <c r="C1342" s="252" t="s">
        <v>240</v>
      </c>
      <c r="D1342" s="252" t="s">
        <v>240</v>
      </c>
      <c r="E1342" s="252" t="s">
        <v>240</v>
      </c>
      <c r="F1342" s="252" t="s">
        <v>240</v>
      </c>
      <c r="G1342" s="252" t="s">
        <v>240</v>
      </c>
      <c r="H1342" s="252" t="s">
        <v>239</v>
      </c>
      <c r="I1342" s="252" t="s">
        <v>239</v>
      </c>
      <c r="J1342" s="252" t="s">
        <v>239</v>
      </c>
      <c r="K1342" s="252" t="s">
        <v>239</v>
      </c>
      <c r="L1342" s="252" t="s">
        <v>239</v>
      </c>
    </row>
    <row r="1343" spans="1:12" x14ac:dyDescent="0.3">
      <c r="A1343" s="252">
        <v>216066</v>
      </c>
      <c r="B1343" s="252" t="s">
        <v>3404</v>
      </c>
      <c r="C1343" s="252" t="s">
        <v>240</v>
      </c>
      <c r="D1343" s="252" t="s">
        <v>238</v>
      </c>
      <c r="E1343" s="252" t="s">
        <v>238</v>
      </c>
      <c r="F1343" s="252" t="s">
        <v>238</v>
      </c>
      <c r="G1343" s="252" t="s">
        <v>238</v>
      </c>
      <c r="H1343" s="252" t="s">
        <v>240</v>
      </c>
      <c r="I1343" s="252" t="s">
        <v>240</v>
      </c>
      <c r="J1343" s="252" t="s">
        <v>240</v>
      </c>
      <c r="K1343" s="252" t="s">
        <v>240</v>
      </c>
      <c r="L1343" s="252" t="s">
        <v>240</v>
      </c>
    </row>
    <row r="1344" spans="1:12" x14ac:dyDescent="0.3">
      <c r="A1344" s="252">
        <v>216067</v>
      </c>
      <c r="B1344" s="252" t="s">
        <v>3404</v>
      </c>
      <c r="C1344" s="252" t="s">
        <v>240</v>
      </c>
      <c r="D1344" s="252" t="s">
        <v>239</v>
      </c>
      <c r="E1344" s="252" t="s">
        <v>240</v>
      </c>
      <c r="F1344" s="252" t="s">
        <v>239</v>
      </c>
      <c r="G1344" s="252" t="s">
        <v>240</v>
      </c>
      <c r="H1344" s="252" t="s">
        <v>239</v>
      </c>
      <c r="I1344" s="252" t="s">
        <v>239</v>
      </c>
      <c r="J1344" s="252" t="s">
        <v>239</v>
      </c>
      <c r="K1344" s="252" t="s">
        <v>239</v>
      </c>
      <c r="L1344" s="252" t="s">
        <v>239</v>
      </c>
    </row>
    <row r="1345" spans="1:12" x14ac:dyDescent="0.3">
      <c r="A1345" s="252">
        <v>216068</v>
      </c>
      <c r="B1345" s="252" t="s">
        <v>3404</v>
      </c>
      <c r="C1345" s="252" t="s">
        <v>239</v>
      </c>
      <c r="D1345" s="252" t="s">
        <v>239</v>
      </c>
      <c r="E1345" s="252" t="s">
        <v>240</v>
      </c>
      <c r="F1345" s="252" t="s">
        <v>240</v>
      </c>
      <c r="G1345" s="252" t="s">
        <v>239</v>
      </c>
      <c r="H1345" s="252" t="s">
        <v>239</v>
      </c>
      <c r="I1345" s="252" t="s">
        <v>239</v>
      </c>
      <c r="J1345" s="252" t="s">
        <v>239</v>
      </c>
      <c r="K1345" s="252" t="s">
        <v>239</v>
      </c>
      <c r="L1345" s="252" t="s">
        <v>239</v>
      </c>
    </row>
    <row r="1346" spans="1:12" x14ac:dyDescent="0.3">
      <c r="A1346" s="252">
        <v>216070</v>
      </c>
      <c r="B1346" s="252" t="s">
        <v>3404</v>
      </c>
      <c r="C1346" s="252" t="s">
        <v>240</v>
      </c>
      <c r="D1346" s="252" t="s">
        <v>240</v>
      </c>
      <c r="E1346" s="252" t="s">
        <v>240</v>
      </c>
      <c r="F1346" s="252" t="s">
        <v>239</v>
      </c>
      <c r="G1346" s="252" t="s">
        <v>240</v>
      </c>
      <c r="H1346" s="252" t="s">
        <v>239</v>
      </c>
      <c r="I1346" s="252" t="s">
        <v>239</v>
      </c>
      <c r="J1346" s="252" t="s">
        <v>239</v>
      </c>
      <c r="K1346" s="252" t="s">
        <v>239</v>
      </c>
      <c r="L1346" s="252" t="s">
        <v>239</v>
      </c>
    </row>
    <row r="1347" spans="1:12" x14ac:dyDescent="0.3">
      <c r="A1347" s="252">
        <v>216072</v>
      </c>
      <c r="B1347" s="252" t="s">
        <v>3404</v>
      </c>
      <c r="C1347" s="252" t="s">
        <v>239</v>
      </c>
      <c r="D1347" s="252" t="s">
        <v>239</v>
      </c>
      <c r="E1347" s="252" t="s">
        <v>239</v>
      </c>
      <c r="F1347" s="252" t="s">
        <v>239</v>
      </c>
      <c r="G1347" s="252" t="s">
        <v>239</v>
      </c>
      <c r="H1347" s="252" t="s">
        <v>239</v>
      </c>
      <c r="I1347" s="252" t="s">
        <v>239</v>
      </c>
      <c r="J1347" s="252" t="s">
        <v>239</v>
      </c>
      <c r="K1347" s="252" t="s">
        <v>239</v>
      </c>
      <c r="L1347" s="252" t="s">
        <v>239</v>
      </c>
    </row>
    <row r="1348" spans="1:12" x14ac:dyDescent="0.3">
      <c r="A1348" s="252">
        <v>216073</v>
      </c>
      <c r="B1348" s="252" t="s">
        <v>3404</v>
      </c>
      <c r="C1348" s="252" t="s">
        <v>240</v>
      </c>
      <c r="D1348" s="252" t="s">
        <v>240</v>
      </c>
      <c r="E1348" s="252" t="s">
        <v>240</v>
      </c>
      <c r="F1348" s="252" t="s">
        <v>240</v>
      </c>
      <c r="G1348" s="252" t="s">
        <v>240</v>
      </c>
      <c r="H1348" s="252" t="s">
        <v>239</v>
      </c>
      <c r="I1348" s="252" t="s">
        <v>239</v>
      </c>
      <c r="J1348" s="252" t="s">
        <v>239</v>
      </c>
      <c r="K1348" s="252" t="s">
        <v>239</v>
      </c>
      <c r="L1348" s="252" t="s">
        <v>239</v>
      </c>
    </row>
    <row r="1349" spans="1:12" x14ac:dyDescent="0.3">
      <c r="A1349" s="252">
        <v>216074</v>
      </c>
      <c r="B1349" s="252" t="s">
        <v>3404</v>
      </c>
      <c r="C1349" s="252" t="s">
        <v>240</v>
      </c>
      <c r="D1349" s="252" t="s">
        <v>238</v>
      </c>
      <c r="E1349" s="252" t="s">
        <v>238</v>
      </c>
      <c r="F1349" s="252" t="s">
        <v>238</v>
      </c>
      <c r="G1349" s="252" t="s">
        <v>238</v>
      </c>
      <c r="H1349" s="252" t="s">
        <v>238</v>
      </c>
      <c r="I1349" s="252" t="s">
        <v>240</v>
      </c>
      <c r="J1349" s="252" t="s">
        <v>238</v>
      </c>
      <c r="K1349" s="252" t="s">
        <v>238</v>
      </c>
      <c r="L1349" s="252" t="s">
        <v>240</v>
      </c>
    </row>
    <row r="1350" spans="1:12" x14ac:dyDescent="0.3">
      <c r="A1350" s="252">
        <v>216075</v>
      </c>
      <c r="B1350" s="252" t="s">
        <v>3404</v>
      </c>
      <c r="C1350" s="252" t="s">
        <v>239</v>
      </c>
      <c r="D1350" s="252" t="s">
        <v>240</v>
      </c>
      <c r="E1350" s="252" t="s">
        <v>240</v>
      </c>
      <c r="F1350" s="252" t="s">
        <v>240</v>
      </c>
      <c r="G1350" s="252" t="s">
        <v>240</v>
      </c>
      <c r="H1350" s="252" t="s">
        <v>239</v>
      </c>
      <c r="I1350" s="252" t="s">
        <v>239</v>
      </c>
      <c r="J1350" s="252" t="s">
        <v>239</v>
      </c>
      <c r="K1350" s="252" t="s">
        <v>239</v>
      </c>
      <c r="L1350" s="252" t="s">
        <v>239</v>
      </c>
    </row>
    <row r="1351" spans="1:12" x14ac:dyDescent="0.3">
      <c r="A1351" s="252">
        <v>216077</v>
      </c>
      <c r="B1351" s="252" t="s">
        <v>3404</v>
      </c>
      <c r="C1351" s="252" t="s">
        <v>240</v>
      </c>
      <c r="D1351" s="252" t="s">
        <v>240</v>
      </c>
      <c r="E1351" s="252" t="s">
        <v>240</v>
      </c>
      <c r="F1351" s="252" t="s">
        <v>240</v>
      </c>
      <c r="G1351" s="252" t="s">
        <v>240</v>
      </c>
      <c r="H1351" s="252" t="s">
        <v>239</v>
      </c>
      <c r="I1351" s="252" t="s">
        <v>239</v>
      </c>
      <c r="J1351" s="252" t="s">
        <v>239</v>
      </c>
      <c r="K1351" s="252" t="s">
        <v>239</v>
      </c>
      <c r="L1351" s="252" t="s">
        <v>239</v>
      </c>
    </row>
    <row r="1352" spans="1:12" x14ac:dyDescent="0.3">
      <c r="A1352" s="252">
        <v>216078</v>
      </c>
      <c r="B1352" s="252" t="s">
        <v>3404</v>
      </c>
      <c r="C1352" s="252" t="s">
        <v>240</v>
      </c>
      <c r="D1352" s="252" t="s">
        <v>240</v>
      </c>
      <c r="E1352" s="252" t="s">
        <v>240</v>
      </c>
      <c r="F1352" s="252" t="s">
        <v>240</v>
      </c>
      <c r="G1352" s="252" t="s">
        <v>240</v>
      </c>
      <c r="H1352" s="252" t="s">
        <v>239</v>
      </c>
      <c r="I1352" s="252" t="s">
        <v>239</v>
      </c>
      <c r="J1352" s="252" t="s">
        <v>239</v>
      </c>
      <c r="K1352" s="252" t="s">
        <v>239</v>
      </c>
      <c r="L1352" s="252" t="s">
        <v>239</v>
      </c>
    </row>
    <row r="1353" spans="1:12" x14ac:dyDescent="0.3">
      <c r="A1353" s="252">
        <v>216079</v>
      </c>
      <c r="B1353" s="252" t="s">
        <v>3404</v>
      </c>
      <c r="C1353" s="252" t="s">
        <v>240</v>
      </c>
      <c r="D1353" s="252" t="s">
        <v>240</v>
      </c>
      <c r="E1353" s="252" t="s">
        <v>239</v>
      </c>
      <c r="F1353" s="252" t="s">
        <v>240</v>
      </c>
      <c r="G1353" s="252" t="s">
        <v>239</v>
      </c>
      <c r="H1353" s="252" t="s">
        <v>239</v>
      </c>
      <c r="I1353" s="252" t="s">
        <v>239</v>
      </c>
      <c r="J1353" s="252" t="s">
        <v>239</v>
      </c>
      <c r="K1353" s="252" t="s">
        <v>239</v>
      </c>
      <c r="L1353" s="252" t="s">
        <v>239</v>
      </c>
    </row>
    <row r="1354" spans="1:12" x14ac:dyDescent="0.3">
      <c r="A1354" s="252">
        <v>216083</v>
      </c>
      <c r="B1354" s="252" t="s">
        <v>3404</v>
      </c>
      <c r="C1354" s="252" t="s">
        <v>240</v>
      </c>
      <c r="D1354" s="252" t="s">
        <v>239</v>
      </c>
      <c r="E1354" s="252" t="s">
        <v>239</v>
      </c>
      <c r="F1354" s="252" t="s">
        <v>240</v>
      </c>
      <c r="G1354" s="252" t="s">
        <v>239</v>
      </c>
      <c r="H1354" s="252" t="s">
        <v>239</v>
      </c>
      <c r="I1354" s="252" t="s">
        <v>239</v>
      </c>
      <c r="J1354" s="252" t="s">
        <v>239</v>
      </c>
      <c r="K1354" s="252" t="s">
        <v>239</v>
      </c>
      <c r="L1354" s="252" t="s">
        <v>239</v>
      </c>
    </row>
    <row r="1355" spans="1:12" x14ac:dyDescent="0.3">
      <c r="A1355" s="252">
        <v>216086</v>
      </c>
      <c r="B1355" s="252" t="s">
        <v>3404</v>
      </c>
      <c r="C1355" s="252" t="s">
        <v>240</v>
      </c>
      <c r="D1355" s="252" t="s">
        <v>240</v>
      </c>
      <c r="E1355" s="252" t="s">
        <v>239</v>
      </c>
      <c r="F1355" s="252" t="s">
        <v>239</v>
      </c>
      <c r="G1355" s="252" t="s">
        <v>239</v>
      </c>
      <c r="H1355" s="252" t="s">
        <v>239</v>
      </c>
      <c r="I1355" s="252" t="s">
        <v>239</v>
      </c>
      <c r="J1355" s="252" t="s">
        <v>240</v>
      </c>
      <c r="K1355" s="252" t="s">
        <v>240</v>
      </c>
      <c r="L1355" s="252" t="s">
        <v>239</v>
      </c>
    </row>
    <row r="1356" spans="1:12" x14ac:dyDescent="0.3">
      <c r="A1356" s="252">
        <v>216087</v>
      </c>
      <c r="B1356" s="252" t="s">
        <v>3404</v>
      </c>
      <c r="C1356" s="252" t="s">
        <v>238</v>
      </c>
      <c r="D1356" s="252" t="s">
        <v>240</v>
      </c>
      <c r="E1356" s="252" t="s">
        <v>238</v>
      </c>
      <c r="F1356" s="252" t="s">
        <v>238</v>
      </c>
      <c r="G1356" s="252" t="s">
        <v>238</v>
      </c>
      <c r="H1356" s="252" t="s">
        <v>240</v>
      </c>
      <c r="I1356" s="252" t="s">
        <v>238</v>
      </c>
      <c r="J1356" s="252" t="s">
        <v>238</v>
      </c>
      <c r="K1356" s="252" t="s">
        <v>238</v>
      </c>
      <c r="L1356" s="252" t="s">
        <v>240</v>
      </c>
    </row>
    <row r="1357" spans="1:12" x14ac:dyDescent="0.3">
      <c r="A1357" s="252">
        <v>216090</v>
      </c>
      <c r="B1357" s="252" t="s">
        <v>3404</v>
      </c>
      <c r="C1357" s="252" t="s">
        <v>239</v>
      </c>
      <c r="D1357" s="252" t="s">
        <v>240</v>
      </c>
      <c r="E1357" s="252" t="s">
        <v>240</v>
      </c>
      <c r="F1357" s="252" t="s">
        <v>240</v>
      </c>
      <c r="G1357" s="252" t="s">
        <v>239</v>
      </c>
      <c r="H1357" s="252" t="s">
        <v>240</v>
      </c>
      <c r="I1357" s="252" t="s">
        <v>240</v>
      </c>
      <c r="J1357" s="252" t="s">
        <v>239</v>
      </c>
      <c r="K1357" s="252" t="s">
        <v>240</v>
      </c>
      <c r="L1357" s="252" t="s">
        <v>240</v>
      </c>
    </row>
    <row r="1358" spans="1:12" x14ac:dyDescent="0.3">
      <c r="A1358" s="252">
        <v>216094</v>
      </c>
      <c r="B1358" s="252" t="s">
        <v>3404</v>
      </c>
      <c r="C1358" s="252" t="s">
        <v>240</v>
      </c>
      <c r="D1358" s="252" t="s">
        <v>240</v>
      </c>
      <c r="E1358" s="252" t="s">
        <v>238</v>
      </c>
      <c r="F1358" s="252" t="s">
        <v>240</v>
      </c>
      <c r="G1358" s="252" t="s">
        <v>239</v>
      </c>
      <c r="H1358" s="252" t="s">
        <v>239</v>
      </c>
      <c r="I1358" s="252" t="s">
        <v>240</v>
      </c>
      <c r="J1358" s="252" t="s">
        <v>240</v>
      </c>
      <c r="K1358" s="252" t="s">
        <v>240</v>
      </c>
      <c r="L1358" s="252" t="s">
        <v>240</v>
      </c>
    </row>
    <row r="1359" spans="1:12" x14ac:dyDescent="0.3">
      <c r="A1359" s="252">
        <v>216095</v>
      </c>
      <c r="B1359" s="252" t="s">
        <v>3404</v>
      </c>
      <c r="C1359" s="252" t="s">
        <v>238</v>
      </c>
      <c r="D1359" s="252" t="s">
        <v>240</v>
      </c>
      <c r="E1359" s="252" t="s">
        <v>238</v>
      </c>
      <c r="F1359" s="252" t="s">
        <v>240</v>
      </c>
      <c r="G1359" s="252" t="s">
        <v>240</v>
      </c>
      <c r="H1359" s="252" t="s">
        <v>240</v>
      </c>
      <c r="I1359" s="252" t="s">
        <v>240</v>
      </c>
      <c r="J1359" s="252" t="s">
        <v>240</v>
      </c>
      <c r="K1359" s="252" t="s">
        <v>240</v>
      </c>
      <c r="L1359" s="252" t="s">
        <v>240</v>
      </c>
    </row>
    <row r="1360" spans="1:12" x14ac:dyDescent="0.3">
      <c r="A1360" s="252">
        <v>216096</v>
      </c>
      <c r="B1360" s="252" t="s">
        <v>3404</v>
      </c>
      <c r="C1360" s="252" t="s">
        <v>240</v>
      </c>
      <c r="D1360" s="252" t="s">
        <v>240</v>
      </c>
      <c r="E1360" s="252" t="s">
        <v>240</v>
      </c>
      <c r="F1360" s="252" t="s">
        <v>240</v>
      </c>
      <c r="G1360" s="252" t="s">
        <v>240</v>
      </c>
      <c r="H1360" s="252" t="s">
        <v>239</v>
      </c>
      <c r="I1360" s="252" t="s">
        <v>239</v>
      </c>
      <c r="J1360" s="252" t="s">
        <v>239</v>
      </c>
      <c r="K1360" s="252" t="s">
        <v>239</v>
      </c>
      <c r="L1360" s="252" t="s">
        <v>239</v>
      </c>
    </row>
    <row r="1361" spans="1:12" x14ac:dyDescent="0.3">
      <c r="A1361" s="252">
        <v>216101</v>
      </c>
      <c r="B1361" s="252" t="s">
        <v>3404</v>
      </c>
      <c r="C1361" s="252" t="s">
        <v>240</v>
      </c>
      <c r="D1361" s="252" t="s">
        <v>240</v>
      </c>
      <c r="E1361" s="252" t="s">
        <v>238</v>
      </c>
      <c r="F1361" s="252" t="s">
        <v>238</v>
      </c>
      <c r="G1361" s="252" t="s">
        <v>238</v>
      </c>
      <c r="H1361" s="252" t="s">
        <v>240</v>
      </c>
      <c r="I1361" s="252" t="s">
        <v>239</v>
      </c>
      <c r="J1361" s="252" t="s">
        <v>239</v>
      </c>
      <c r="K1361" s="252" t="s">
        <v>239</v>
      </c>
      <c r="L1361" s="252" t="s">
        <v>239</v>
      </c>
    </row>
    <row r="1362" spans="1:12" x14ac:dyDescent="0.3">
      <c r="A1362" s="252">
        <v>216111</v>
      </c>
      <c r="B1362" s="252" t="s">
        <v>3404</v>
      </c>
      <c r="C1362" s="252" t="s">
        <v>240</v>
      </c>
      <c r="D1362" s="252" t="s">
        <v>238</v>
      </c>
      <c r="E1362" s="252" t="s">
        <v>240</v>
      </c>
      <c r="F1362" s="252" t="s">
        <v>240</v>
      </c>
      <c r="G1362" s="252" t="s">
        <v>239</v>
      </c>
      <c r="H1362" s="252" t="s">
        <v>239</v>
      </c>
      <c r="I1362" s="252" t="s">
        <v>239</v>
      </c>
      <c r="J1362" s="252" t="s">
        <v>239</v>
      </c>
      <c r="K1362" s="252" t="s">
        <v>239</v>
      </c>
      <c r="L1362" s="252" t="s">
        <v>239</v>
      </c>
    </row>
    <row r="1363" spans="1:12" x14ac:dyDescent="0.3">
      <c r="A1363" s="252">
        <v>216114</v>
      </c>
      <c r="B1363" s="252" t="s">
        <v>3404</v>
      </c>
      <c r="C1363" s="252" t="s">
        <v>240</v>
      </c>
      <c r="D1363" s="252" t="s">
        <v>240</v>
      </c>
      <c r="E1363" s="252" t="s">
        <v>240</v>
      </c>
      <c r="F1363" s="252" t="s">
        <v>239</v>
      </c>
      <c r="G1363" s="252" t="s">
        <v>240</v>
      </c>
      <c r="H1363" s="252" t="s">
        <v>239</v>
      </c>
      <c r="I1363" s="252" t="s">
        <v>239</v>
      </c>
      <c r="J1363" s="252" t="s">
        <v>239</v>
      </c>
      <c r="K1363" s="252" t="s">
        <v>239</v>
      </c>
      <c r="L1363" s="252" t="s">
        <v>239</v>
      </c>
    </row>
    <row r="1364" spans="1:12" x14ac:dyDescent="0.3">
      <c r="A1364" s="252">
        <v>216115</v>
      </c>
      <c r="B1364" s="252" t="s">
        <v>3404</v>
      </c>
      <c r="C1364" s="252" t="s">
        <v>238</v>
      </c>
      <c r="D1364" s="252" t="s">
        <v>238</v>
      </c>
      <c r="E1364" s="252" t="s">
        <v>238</v>
      </c>
      <c r="F1364" s="252" t="s">
        <v>238</v>
      </c>
      <c r="G1364" s="252" t="s">
        <v>240</v>
      </c>
      <c r="H1364" s="252" t="s">
        <v>240</v>
      </c>
      <c r="I1364" s="252" t="s">
        <v>240</v>
      </c>
      <c r="J1364" s="252" t="s">
        <v>240</v>
      </c>
      <c r="K1364" s="252" t="s">
        <v>240</v>
      </c>
      <c r="L1364" s="252" t="s">
        <v>239</v>
      </c>
    </row>
    <row r="1365" spans="1:12" x14ac:dyDescent="0.3">
      <c r="A1365" s="252">
        <v>216116</v>
      </c>
      <c r="B1365" s="252" t="s">
        <v>3404</v>
      </c>
      <c r="C1365" s="252" t="s">
        <v>238</v>
      </c>
      <c r="D1365" s="252" t="s">
        <v>239</v>
      </c>
      <c r="E1365" s="252" t="s">
        <v>240</v>
      </c>
      <c r="F1365" s="252" t="s">
        <v>239</v>
      </c>
      <c r="G1365" s="252" t="s">
        <v>240</v>
      </c>
      <c r="H1365" s="252" t="s">
        <v>239</v>
      </c>
      <c r="I1365" s="252" t="s">
        <v>239</v>
      </c>
      <c r="J1365" s="252" t="s">
        <v>239</v>
      </c>
      <c r="K1365" s="252" t="s">
        <v>239</v>
      </c>
      <c r="L1365" s="252" t="s">
        <v>239</v>
      </c>
    </row>
    <row r="1366" spans="1:12" x14ac:dyDescent="0.3">
      <c r="A1366" s="252">
        <v>216117</v>
      </c>
      <c r="B1366" s="252" t="s">
        <v>3404</v>
      </c>
      <c r="C1366" s="252" t="s">
        <v>238</v>
      </c>
      <c r="D1366" s="252" t="s">
        <v>240</v>
      </c>
      <c r="E1366" s="252" t="s">
        <v>240</v>
      </c>
      <c r="F1366" s="252" t="s">
        <v>238</v>
      </c>
      <c r="G1366" s="252" t="s">
        <v>239</v>
      </c>
      <c r="H1366" s="252" t="s">
        <v>239</v>
      </c>
      <c r="I1366" s="252" t="s">
        <v>239</v>
      </c>
      <c r="J1366" s="252" t="s">
        <v>240</v>
      </c>
      <c r="K1366" s="252" t="s">
        <v>240</v>
      </c>
      <c r="L1366" s="252" t="s">
        <v>239</v>
      </c>
    </row>
    <row r="1367" spans="1:12" x14ac:dyDescent="0.3">
      <c r="A1367" s="252">
        <v>216118</v>
      </c>
      <c r="B1367" s="252" t="s">
        <v>3404</v>
      </c>
      <c r="C1367" s="252" t="s">
        <v>239</v>
      </c>
      <c r="D1367" s="252" t="s">
        <v>240</v>
      </c>
      <c r="E1367" s="252" t="s">
        <v>240</v>
      </c>
      <c r="F1367" s="252" t="s">
        <v>239</v>
      </c>
      <c r="G1367" s="252" t="s">
        <v>239</v>
      </c>
      <c r="H1367" s="252" t="s">
        <v>239</v>
      </c>
      <c r="I1367" s="252" t="s">
        <v>239</v>
      </c>
      <c r="J1367" s="252" t="s">
        <v>239</v>
      </c>
      <c r="K1367" s="252" t="s">
        <v>239</v>
      </c>
      <c r="L1367" s="252" t="s">
        <v>239</v>
      </c>
    </row>
    <row r="1368" spans="1:12" x14ac:dyDescent="0.3">
      <c r="A1368" s="252">
        <v>216119</v>
      </c>
      <c r="B1368" s="252" t="s">
        <v>3404</v>
      </c>
      <c r="C1368" s="252" t="s">
        <v>240</v>
      </c>
      <c r="D1368" s="252" t="s">
        <v>239</v>
      </c>
      <c r="E1368" s="252" t="s">
        <v>240</v>
      </c>
      <c r="F1368" s="252" t="s">
        <v>240</v>
      </c>
      <c r="G1368" s="252" t="s">
        <v>239</v>
      </c>
      <c r="H1368" s="252" t="s">
        <v>239</v>
      </c>
      <c r="I1368" s="252" t="s">
        <v>239</v>
      </c>
      <c r="J1368" s="252" t="s">
        <v>239</v>
      </c>
      <c r="K1368" s="252" t="s">
        <v>239</v>
      </c>
      <c r="L1368" s="252" t="s">
        <v>239</v>
      </c>
    </row>
    <row r="1369" spans="1:12" x14ac:dyDescent="0.3">
      <c r="A1369" s="252">
        <v>216120</v>
      </c>
      <c r="B1369" s="252" t="s">
        <v>3404</v>
      </c>
      <c r="C1369" s="252" t="s">
        <v>239</v>
      </c>
      <c r="D1369" s="252" t="s">
        <v>240</v>
      </c>
      <c r="E1369" s="252" t="s">
        <v>240</v>
      </c>
      <c r="F1369" s="252" t="s">
        <v>239</v>
      </c>
      <c r="G1369" s="252" t="s">
        <v>239</v>
      </c>
      <c r="H1369" s="252" t="s">
        <v>239</v>
      </c>
      <c r="I1369" s="252" t="s">
        <v>239</v>
      </c>
      <c r="J1369" s="252" t="s">
        <v>239</v>
      </c>
      <c r="K1369" s="252" t="s">
        <v>239</v>
      </c>
      <c r="L1369" s="252" t="s">
        <v>239</v>
      </c>
    </row>
    <row r="1370" spans="1:12" x14ac:dyDescent="0.3">
      <c r="A1370" s="252">
        <v>216123</v>
      </c>
      <c r="B1370" s="252" t="s">
        <v>3404</v>
      </c>
      <c r="C1370" s="252" t="s">
        <v>238</v>
      </c>
      <c r="D1370" s="252" t="s">
        <v>240</v>
      </c>
      <c r="E1370" s="252" t="s">
        <v>238</v>
      </c>
      <c r="F1370" s="252" t="s">
        <v>238</v>
      </c>
      <c r="G1370" s="252" t="s">
        <v>239</v>
      </c>
      <c r="H1370" s="252" t="s">
        <v>239</v>
      </c>
      <c r="I1370" s="252" t="s">
        <v>240</v>
      </c>
      <c r="J1370" s="252" t="s">
        <v>239</v>
      </c>
      <c r="K1370" s="252" t="s">
        <v>239</v>
      </c>
      <c r="L1370" s="252" t="s">
        <v>239</v>
      </c>
    </row>
    <row r="1371" spans="1:12" x14ac:dyDescent="0.3">
      <c r="A1371" s="252">
        <v>216124</v>
      </c>
      <c r="B1371" s="252" t="s">
        <v>3404</v>
      </c>
      <c r="C1371" s="252" t="s">
        <v>240</v>
      </c>
      <c r="D1371" s="252" t="s">
        <v>238</v>
      </c>
      <c r="E1371" s="252" t="s">
        <v>238</v>
      </c>
      <c r="F1371" s="252" t="s">
        <v>239</v>
      </c>
      <c r="G1371" s="252" t="s">
        <v>239</v>
      </c>
      <c r="H1371" s="252" t="s">
        <v>239</v>
      </c>
      <c r="I1371" s="252" t="s">
        <v>239</v>
      </c>
      <c r="J1371" s="252" t="s">
        <v>238</v>
      </c>
      <c r="K1371" s="252" t="s">
        <v>238</v>
      </c>
      <c r="L1371" s="252" t="s">
        <v>240</v>
      </c>
    </row>
    <row r="1372" spans="1:12" x14ac:dyDescent="0.3">
      <c r="A1372" s="252">
        <v>216126</v>
      </c>
      <c r="B1372" s="252" t="s">
        <v>3404</v>
      </c>
      <c r="C1372" s="252" t="s">
        <v>239</v>
      </c>
      <c r="D1372" s="252" t="s">
        <v>238</v>
      </c>
      <c r="E1372" s="252" t="s">
        <v>238</v>
      </c>
      <c r="F1372" s="252" t="s">
        <v>238</v>
      </c>
      <c r="G1372" s="252" t="s">
        <v>238</v>
      </c>
      <c r="H1372" s="252" t="s">
        <v>238</v>
      </c>
      <c r="I1372" s="252" t="s">
        <v>239</v>
      </c>
      <c r="J1372" s="252" t="s">
        <v>240</v>
      </c>
      <c r="K1372" s="252" t="s">
        <v>240</v>
      </c>
      <c r="L1372" s="252" t="s">
        <v>239</v>
      </c>
    </row>
    <row r="1373" spans="1:12" x14ac:dyDescent="0.3">
      <c r="A1373" s="252">
        <v>216127</v>
      </c>
      <c r="B1373" s="252" t="s">
        <v>3404</v>
      </c>
      <c r="C1373" s="252" t="s">
        <v>240</v>
      </c>
      <c r="D1373" s="252" t="s">
        <v>238</v>
      </c>
      <c r="E1373" s="252" t="s">
        <v>238</v>
      </c>
      <c r="F1373" s="252" t="s">
        <v>240</v>
      </c>
      <c r="G1373" s="252" t="s">
        <v>239</v>
      </c>
      <c r="H1373" s="252" t="s">
        <v>239</v>
      </c>
      <c r="I1373" s="252" t="s">
        <v>239</v>
      </c>
      <c r="J1373" s="252" t="s">
        <v>239</v>
      </c>
      <c r="K1373" s="252" t="s">
        <v>239</v>
      </c>
      <c r="L1373" s="252" t="s">
        <v>239</v>
      </c>
    </row>
    <row r="1374" spans="1:12" x14ac:dyDescent="0.3">
      <c r="A1374" s="252">
        <v>216128</v>
      </c>
      <c r="B1374" s="252" t="s">
        <v>3404</v>
      </c>
      <c r="C1374" s="252" t="s">
        <v>240</v>
      </c>
      <c r="D1374" s="252" t="s">
        <v>240</v>
      </c>
      <c r="E1374" s="252" t="s">
        <v>240</v>
      </c>
      <c r="F1374" s="252" t="s">
        <v>240</v>
      </c>
      <c r="G1374" s="252" t="s">
        <v>239</v>
      </c>
      <c r="H1374" s="252" t="s">
        <v>239</v>
      </c>
      <c r="I1374" s="252" t="s">
        <v>239</v>
      </c>
      <c r="J1374" s="252" t="s">
        <v>239</v>
      </c>
      <c r="K1374" s="252" t="s">
        <v>239</v>
      </c>
      <c r="L1374" s="252" t="s">
        <v>239</v>
      </c>
    </row>
    <row r="1375" spans="1:12" x14ac:dyDescent="0.3">
      <c r="A1375" s="252">
        <v>216139</v>
      </c>
      <c r="B1375" s="252" t="s">
        <v>3404</v>
      </c>
      <c r="C1375" s="252" t="s">
        <v>240</v>
      </c>
      <c r="D1375" s="252" t="s">
        <v>240</v>
      </c>
      <c r="E1375" s="252" t="s">
        <v>240</v>
      </c>
      <c r="F1375" s="252" t="s">
        <v>240</v>
      </c>
      <c r="G1375" s="252" t="s">
        <v>239</v>
      </c>
      <c r="H1375" s="252" t="s">
        <v>239</v>
      </c>
      <c r="I1375" s="252" t="s">
        <v>239</v>
      </c>
      <c r="J1375" s="252" t="s">
        <v>239</v>
      </c>
      <c r="K1375" s="252" t="s">
        <v>239</v>
      </c>
      <c r="L1375" s="252" t="s">
        <v>239</v>
      </c>
    </row>
    <row r="1376" spans="1:12" x14ac:dyDescent="0.3">
      <c r="A1376" s="252">
        <v>216141</v>
      </c>
      <c r="B1376" s="252" t="s">
        <v>3404</v>
      </c>
      <c r="C1376" s="252" t="s">
        <v>238</v>
      </c>
      <c r="D1376" s="252" t="s">
        <v>238</v>
      </c>
      <c r="E1376" s="252" t="s">
        <v>238</v>
      </c>
      <c r="F1376" s="252" t="s">
        <v>238</v>
      </c>
      <c r="G1376" s="252" t="s">
        <v>239</v>
      </c>
      <c r="H1376" s="252" t="s">
        <v>240</v>
      </c>
      <c r="I1376" s="252" t="s">
        <v>238</v>
      </c>
      <c r="J1376" s="252" t="s">
        <v>238</v>
      </c>
      <c r="K1376" s="252" t="s">
        <v>238</v>
      </c>
      <c r="L1376" s="252" t="s">
        <v>238</v>
      </c>
    </row>
    <row r="1377" spans="1:12" x14ac:dyDescent="0.3">
      <c r="A1377" s="252">
        <v>216142</v>
      </c>
      <c r="B1377" s="252" t="s">
        <v>3404</v>
      </c>
      <c r="C1377" s="252" t="s">
        <v>239</v>
      </c>
      <c r="D1377" s="252" t="s">
        <v>240</v>
      </c>
      <c r="E1377" s="252" t="s">
        <v>240</v>
      </c>
      <c r="F1377" s="252" t="s">
        <v>240</v>
      </c>
      <c r="G1377" s="252" t="s">
        <v>239</v>
      </c>
      <c r="H1377" s="252" t="s">
        <v>239</v>
      </c>
      <c r="I1377" s="252" t="s">
        <v>239</v>
      </c>
      <c r="J1377" s="252" t="s">
        <v>239</v>
      </c>
      <c r="K1377" s="252" t="s">
        <v>239</v>
      </c>
      <c r="L1377" s="252" t="s">
        <v>239</v>
      </c>
    </row>
    <row r="1378" spans="1:12" x14ac:dyDescent="0.3">
      <c r="A1378" s="252">
        <v>216144</v>
      </c>
      <c r="B1378" s="252" t="s">
        <v>3404</v>
      </c>
      <c r="C1378" s="252" t="s">
        <v>239</v>
      </c>
      <c r="D1378" s="252" t="s">
        <v>238</v>
      </c>
      <c r="E1378" s="252" t="s">
        <v>240</v>
      </c>
      <c r="F1378" s="252" t="s">
        <v>238</v>
      </c>
      <c r="G1378" s="252" t="s">
        <v>240</v>
      </c>
      <c r="H1378" s="252" t="s">
        <v>239</v>
      </c>
      <c r="I1378" s="252" t="s">
        <v>240</v>
      </c>
      <c r="J1378" s="252" t="s">
        <v>238</v>
      </c>
      <c r="K1378" s="252" t="s">
        <v>240</v>
      </c>
      <c r="L1378" s="252" t="s">
        <v>239</v>
      </c>
    </row>
    <row r="1379" spans="1:12" x14ac:dyDescent="0.3">
      <c r="A1379" s="252">
        <v>216146</v>
      </c>
      <c r="B1379" s="252" t="s">
        <v>3404</v>
      </c>
      <c r="C1379" s="252" t="s">
        <v>240</v>
      </c>
      <c r="D1379" s="252" t="s">
        <v>240</v>
      </c>
      <c r="E1379" s="252" t="s">
        <v>239</v>
      </c>
      <c r="F1379" s="252" t="s">
        <v>239</v>
      </c>
      <c r="G1379" s="252" t="s">
        <v>239</v>
      </c>
      <c r="H1379" s="252" t="s">
        <v>239</v>
      </c>
      <c r="I1379" s="252" t="s">
        <v>239</v>
      </c>
      <c r="J1379" s="252" t="s">
        <v>239</v>
      </c>
      <c r="K1379" s="252" t="s">
        <v>239</v>
      </c>
      <c r="L1379" s="252" t="s">
        <v>239</v>
      </c>
    </row>
    <row r="1380" spans="1:12" x14ac:dyDescent="0.3">
      <c r="A1380" s="252">
        <v>216148</v>
      </c>
      <c r="B1380" s="252" t="s">
        <v>3404</v>
      </c>
      <c r="C1380" s="252" t="s">
        <v>240</v>
      </c>
      <c r="D1380" s="252" t="s">
        <v>240</v>
      </c>
      <c r="E1380" s="252" t="s">
        <v>240</v>
      </c>
      <c r="F1380" s="252" t="s">
        <v>238</v>
      </c>
      <c r="G1380" s="252" t="s">
        <v>238</v>
      </c>
      <c r="H1380" s="252" t="s">
        <v>239</v>
      </c>
      <c r="I1380" s="252" t="s">
        <v>239</v>
      </c>
      <c r="J1380" s="252" t="s">
        <v>240</v>
      </c>
      <c r="K1380" s="252" t="s">
        <v>240</v>
      </c>
      <c r="L1380" s="252" t="s">
        <v>240</v>
      </c>
    </row>
    <row r="1381" spans="1:12" x14ac:dyDescent="0.3">
      <c r="A1381" s="252">
        <v>216149</v>
      </c>
      <c r="B1381" s="252" t="s">
        <v>3404</v>
      </c>
      <c r="C1381" s="252" t="s">
        <v>240</v>
      </c>
      <c r="D1381" s="252" t="s">
        <v>240</v>
      </c>
      <c r="E1381" s="252" t="s">
        <v>240</v>
      </c>
      <c r="F1381" s="252" t="s">
        <v>240</v>
      </c>
      <c r="G1381" s="252" t="s">
        <v>240</v>
      </c>
      <c r="H1381" s="252" t="s">
        <v>239</v>
      </c>
      <c r="I1381" s="252" t="s">
        <v>239</v>
      </c>
      <c r="J1381" s="252" t="s">
        <v>239</v>
      </c>
      <c r="K1381" s="252" t="s">
        <v>239</v>
      </c>
      <c r="L1381" s="252" t="s">
        <v>239</v>
      </c>
    </row>
    <row r="1382" spans="1:12" x14ac:dyDescent="0.3">
      <c r="A1382" s="252">
        <v>216151</v>
      </c>
      <c r="B1382" s="252" t="s">
        <v>3404</v>
      </c>
      <c r="C1382" s="252" t="s">
        <v>238</v>
      </c>
      <c r="D1382" s="252" t="s">
        <v>240</v>
      </c>
      <c r="E1382" s="252" t="s">
        <v>238</v>
      </c>
      <c r="F1382" s="252" t="s">
        <v>238</v>
      </c>
      <c r="G1382" s="252" t="s">
        <v>239</v>
      </c>
      <c r="H1382" s="252" t="s">
        <v>239</v>
      </c>
      <c r="I1382" s="252" t="s">
        <v>240</v>
      </c>
      <c r="J1382" s="252" t="s">
        <v>238</v>
      </c>
      <c r="K1382" s="252" t="s">
        <v>240</v>
      </c>
      <c r="L1382" s="252" t="s">
        <v>240</v>
      </c>
    </row>
    <row r="1383" spans="1:12" x14ac:dyDescent="0.3">
      <c r="A1383" s="252">
        <v>216154</v>
      </c>
      <c r="B1383" s="252" t="s">
        <v>3404</v>
      </c>
      <c r="C1383" s="252" t="s">
        <v>238</v>
      </c>
      <c r="D1383" s="252" t="s">
        <v>238</v>
      </c>
      <c r="E1383" s="252" t="s">
        <v>238</v>
      </c>
      <c r="F1383" s="252" t="s">
        <v>238</v>
      </c>
      <c r="G1383" s="252" t="s">
        <v>240</v>
      </c>
      <c r="H1383" s="252" t="s">
        <v>240</v>
      </c>
      <c r="I1383" s="252" t="s">
        <v>240</v>
      </c>
      <c r="J1383" s="252" t="s">
        <v>240</v>
      </c>
      <c r="K1383" s="252" t="s">
        <v>238</v>
      </c>
      <c r="L1383" s="252" t="s">
        <v>240</v>
      </c>
    </row>
    <row r="1384" spans="1:12" x14ac:dyDescent="0.3">
      <c r="A1384" s="252">
        <v>216156</v>
      </c>
      <c r="B1384" s="252" t="s">
        <v>3404</v>
      </c>
      <c r="C1384" s="252" t="s">
        <v>240</v>
      </c>
      <c r="D1384" s="252" t="s">
        <v>238</v>
      </c>
      <c r="E1384" s="252" t="s">
        <v>238</v>
      </c>
      <c r="F1384" s="252" t="s">
        <v>238</v>
      </c>
      <c r="G1384" s="252" t="s">
        <v>240</v>
      </c>
      <c r="H1384" s="252" t="s">
        <v>238</v>
      </c>
      <c r="I1384" s="252" t="s">
        <v>238</v>
      </c>
      <c r="J1384" s="252" t="s">
        <v>238</v>
      </c>
      <c r="K1384" s="252" t="s">
        <v>238</v>
      </c>
      <c r="L1384" s="252" t="s">
        <v>238</v>
      </c>
    </row>
    <row r="1385" spans="1:12" x14ac:dyDescent="0.3">
      <c r="A1385" s="252">
        <v>216157</v>
      </c>
      <c r="B1385" s="252" t="s">
        <v>3404</v>
      </c>
      <c r="C1385" s="252" t="s">
        <v>240</v>
      </c>
      <c r="D1385" s="252" t="s">
        <v>240</v>
      </c>
      <c r="E1385" s="252" t="s">
        <v>240</v>
      </c>
      <c r="F1385" s="252" t="s">
        <v>239</v>
      </c>
      <c r="G1385" s="252" t="s">
        <v>239</v>
      </c>
      <c r="H1385" s="252" t="s">
        <v>239</v>
      </c>
      <c r="I1385" s="252" t="s">
        <v>239</v>
      </c>
      <c r="J1385" s="252" t="s">
        <v>239</v>
      </c>
      <c r="K1385" s="252" t="s">
        <v>239</v>
      </c>
      <c r="L1385" s="252" t="s">
        <v>239</v>
      </c>
    </row>
    <row r="1386" spans="1:12" x14ac:dyDescent="0.3">
      <c r="A1386" s="252">
        <v>216158</v>
      </c>
      <c r="B1386" s="252" t="s">
        <v>3404</v>
      </c>
      <c r="C1386" s="252" t="s">
        <v>240</v>
      </c>
      <c r="D1386" s="252" t="s">
        <v>240</v>
      </c>
      <c r="E1386" s="252" t="s">
        <v>240</v>
      </c>
      <c r="F1386" s="252" t="s">
        <v>240</v>
      </c>
      <c r="G1386" s="252" t="s">
        <v>240</v>
      </c>
      <c r="H1386" s="252" t="s">
        <v>239</v>
      </c>
      <c r="I1386" s="252" t="s">
        <v>239</v>
      </c>
      <c r="J1386" s="252" t="s">
        <v>239</v>
      </c>
      <c r="K1386" s="252" t="s">
        <v>239</v>
      </c>
      <c r="L1386" s="252" t="s">
        <v>239</v>
      </c>
    </row>
    <row r="1387" spans="1:12" x14ac:dyDescent="0.3">
      <c r="A1387" s="252">
        <v>216159</v>
      </c>
      <c r="B1387" s="252" t="s">
        <v>3404</v>
      </c>
      <c r="C1387" s="252" t="s">
        <v>240</v>
      </c>
      <c r="D1387" s="252" t="s">
        <v>240</v>
      </c>
      <c r="E1387" s="252" t="s">
        <v>240</v>
      </c>
      <c r="F1387" s="252" t="s">
        <v>240</v>
      </c>
      <c r="G1387" s="252" t="s">
        <v>240</v>
      </c>
      <c r="H1387" s="252" t="s">
        <v>239</v>
      </c>
      <c r="I1387" s="252" t="s">
        <v>239</v>
      </c>
      <c r="J1387" s="252" t="s">
        <v>239</v>
      </c>
      <c r="K1387" s="252" t="s">
        <v>239</v>
      </c>
      <c r="L1387" s="252" t="s">
        <v>239</v>
      </c>
    </row>
    <row r="1388" spans="1:12" x14ac:dyDescent="0.3">
      <c r="A1388" s="252">
        <v>216162</v>
      </c>
      <c r="B1388" s="252" t="s">
        <v>3404</v>
      </c>
      <c r="C1388" s="252" t="s">
        <v>239</v>
      </c>
      <c r="D1388" s="252" t="s">
        <v>239</v>
      </c>
      <c r="E1388" s="252" t="s">
        <v>239</v>
      </c>
      <c r="F1388" s="252" t="s">
        <v>239</v>
      </c>
      <c r="G1388" s="252" t="s">
        <v>239</v>
      </c>
      <c r="H1388" s="252" t="s">
        <v>239</v>
      </c>
      <c r="I1388" s="252" t="s">
        <v>239</v>
      </c>
      <c r="J1388" s="252" t="s">
        <v>239</v>
      </c>
      <c r="K1388" s="252" t="s">
        <v>239</v>
      </c>
      <c r="L1388" s="252" t="s">
        <v>239</v>
      </c>
    </row>
    <row r="1389" spans="1:12" x14ac:dyDescent="0.3">
      <c r="A1389" s="252">
        <v>216163</v>
      </c>
      <c r="B1389" s="252" t="s">
        <v>3404</v>
      </c>
      <c r="C1389" s="252" t="s">
        <v>240</v>
      </c>
      <c r="D1389" s="252" t="s">
        <v>240</v>
      </c>
      <c r="E1389" s="252" t="s">
        <v>239</v>
      </c>
      <c r="F1389" s="252" t="s">
        <v>239</v>
      </c>
      <c r="G1389" s="252" t="s">
        <v>239</v>
      </c>
      <c r="H1389" s="252" t="s">
        <v>239</v>
      </c>
      <c r="I1389" s="252" t="s">
        <v>240</v>
      </c>
      <c r="J1389" s="252" t="s">
        <v>239</v>
      </c>
      <c r="K1389" s="252" t="s">
        <v>240</v>
      </c>
      <c r="L1389" s="252" t="s">
        <v>240</v>
      </c>
    </row>
    <row r="1390" spans="1:12" x14ac:dyDescent="0.3">
      <c r="A1390" s="252">
        <v>216164</v>
      </c>
      <c r="B1390" s="252" t="s">
        <v>3404</v>
      </c>
      <c r="C1390" s="252" t="s">
        <v>240</v>
      </c>
      <c r="D1390" s="252" t="s">
        <v>240</v>
      </c>
      <c r="E1390" s="252" t="s">
        <v>240</v>
      </c>
      <c r="F1390" s="252" t="s">
        <v>238</v>
      </c>
      <c r="G1390" s="252" t="s">
        <v>239</v>
      </c>
      <c r="H1390" s="252" t="s">
        <v>239</v>
      </c>
      <c r="I1390" s="252" t="s">
        <v>239</v>
      </c>
      <c r="J1390" s="252" t="s">
        <v>240</v>
      </c>
      <c r="K1390" s="252" t="s">
        <v>240</v>
      </c>
      <c r="L1390" s="252" t="s">
        <v>239</v>
      </c>
    </row>
    <row r="1391" spans="1:12" x14ac:dyDescent="0.3">
      <c r="A1391" s="252">
        <v>216166</v>
      </c>
      <c r="B1391" s="252" t="s">
        <v>3404</v>
      </c>
      <c r="C1391" s="252" t="s">
        <v>239</v>
      </c>
      <c r="D1391" s="252" t="s">
        <v>238</v>
      </c>
      <c r="E1391" s="252" t="s">
        <v>240</v>
      </c>
      <c r="F1391" s="252" t="s">
        <v>240</v>
      </c>
      <c r="G1391" s="252" t="s">
        <v>238</v>
      </c>
      <c r="H1391" s="252" t="s">
        <v>238</v>
      </c>
      <c r="I1391" s="252" t="s">
        <v>239</v>
      </c>
      <c r="J1391" s="252" t="s">
        <v>240</v>
      </c>
      <c r="K1391" s="252" t="s">
        <v>238</v>
      </c>
      <c r="L1391" s="252" t="s">
        <v>240</v>
      </c>
    </row>
    <row r="1392" spans="1:12" x14ac:dyDescent="0.3">
      <c r="A1392" s="252">
        <v>216167</v>
      </c>
      <c r="B1392" s="252" t="s">
        <v>3404</v>
      </c>
      <c r="C1392" s="252" t="s">
        <v>240</v>
      </c>
      <c r="D1392" s="252" t="s">
        <v>240</v>
      </c>
      <c r="E1392" s="252" t="s">
        <v>240</v>
      </c>
      <c r="F1392" s="252" t="s">
        <v>240</v>
      </c>
      <c r="G1392" s="252" t="s">
        <v>239</v>
      </c>
      <c r="H1392" s="252" t="s">
        <v>239</v>
      </c>
      <c r="I1392" s="252" t="s">
        <v>240</v>
      </c>
      <c r="J1392" s="252" t="s">
        <v>240</v>
      </c>
      <c r="K1392" s="252" t="s">
        <v>240</v>
      </c>
      <c r="L1392" s="252" t="s">
        <v>240</v>
      </c>
    </row>
    <row r="1393" spans="1:12" x14ac:dyDescent="0.3">
      <c r="A1393" s="252">
        <v>216171</v>
      </c>
      <c r="B1393" s="252" t="s">
        <v>3404</v>
      </c>
      <c r="C1393" s="252" t="s">
        <v>240</v>
      </c>
      <c r="D1393" s="252" t="s">
        <v>240</v>
      </c>
      <c r="E1393" s="252" t="s">
        <v>240</v>
      </c>
      <c r="F1393" s="252" t="s">
        <v>240</v>
      </c>
      <c r="G1393" s="252" t="s">
        <v>239</v>
      </c>
      <c r="H1393" s="252" t="s">
        <v>239</v>
      </c>
      <c r="I1393" s="252" t="s">
        <v>239</v>
      </c>
      <c r="J1393" s="252" t="s">
        <v>239</v>
      </c>
      <c r="K1393" s="252" t="s">
        <v>239</v>
      </c>
      <c r="L1393" s="252" t="s">
        <v>239</v>
      </c>
    </row>
    <row r="1394" spans="1:12" x14ac:dyDescent="0.3">
      <c r="A1394" s="252">
        <v>216172</v>
      </c>
      <c r="B1394" s="252" t="s">
        <v>3404</v>
      </c>
      <c r="C1394" s="252" t="s">
        <v>239</v>
      </c>
      <c r="D1394" s="252" t="s">
        <v>240</v>
      </c>
      <c r="E1394" s="252" t="s">
        <v>240</v>
      </c>
      <c r="F1394" s="252" t="s">
        <v>239</v>
      </c>
      <c r="G1394" s="252" t="s">
        <v>239</v>
      </c>
      <c r="H1394" s="252" t="s">
        <v>240</v>
      </c>
      <c r="I1394" s="252" t="s">
        <v>240</v>
      </c>
      <c r="J1394" s="252" t="s">
        <v>239</v>
      </c>
      <c r="K1394" s="252" t="s">
        <v>239</v>
      </c>
      <c r="L1394" s="252" t="s">
        <v>240</v>
      </c>
    </row>
    <row r="1395" spans="1:12" x14ac:dyDescent="0.3">
      <c r="A1395" s="252">
        <v>216173</v>
      </c>
      <c r="B1395" s="252" t="s">
        <v>3404</v>
      </c>
      <c r="C1395" s="252" t="s">
        <v>240</v>
      </c>
      <c r="D1395" s="252" t="s">
        <v>239</v>
      </c>
      <c r="E1395" s="252" t="s">
        <v>240</v>
      </c>
      <c r="F1395" s="252" t="s">
        <v>240</v>
      </c>
      <c r="G1395" s="252" t="s">
        <v>239</v>
      </c>
      <c r="H1395" s="252" t="s">
        <v>239</v>
      </c>
      <c r="I1395" s="252" t="s">
        <v>239</v>
      </c>
      <c r="J1395" s="252" t="s">
        <v>240</v>
      </c>
      <c r="K1395" s="252" t="s">
        <v>240</v>
      </c>
      <c r="L1395" s="252" t="s">
        <v>239</v>
      </c>
    </row>
    <row r="1396" spans="1:12" x14ac:dyDescent="0.3">
      <c r="A1396" s="252">
        <v>216175</v>
      </c>
      <c r="B1396" s="252" t="s">
        <v>3404</v>
      </c>
      <c r="C1396" s="252" t="s">
        <v>240</v>
      </c>
      <c r="D1396" s="252" t="s">
        <v>240</v>
      </c>
      <c r="E1396" s="252" t="s">
        <v>240</v>
      </c>
      <c r="F1396" s="252" t="s">
        <v>240</v>
      </c>
      <c r="G1396" s="252" t="s">
        <v>239</v>
      </c>
      <c r="H1396" s="252" t="s">
        <v>239</v>
      </c>
      <c r="I1396" s="252" t="s">
        <v>239</v>
      </c>
      <c r="J1396" s="252" t="s">
        <v>239</v>
      </c>
      <c r="K1396" s="252" t="s">
        <v>239</v>
      </c>
      <c r="L1396" s="252" t="s">
        <v>239</v>
      </c>
    </row>
    <row r="1397" spans="1:12" x14ac:dyDescent="0.3">
      <c r="A1397" s="252">
        <v>216177</v>
      </c>
      <c r="B1397" s="252" t="s">
        <v>3404</v>
      </c>
      <c r="C1397" s="252" t="s">
        <v>239</v>
      </c>
      <c r="D1397" s="252" t="s">
        <v>240</v>
      </c>
      <c r="E1397" s="252" t="s">
        <v>240</v>
      </c>
      <c r="F1397" s="252" t="s">
        <v>240</v>
      </c>
      <c r="G1397" s="252" t="s">
        <v>239</v>
      </c>
      <c r="H1397" s="252" t="s">
        <v>239</v>
      </c>
      <c r="I1397" s="252" t="s">
        <v>239</v>
      </c>
      <c r="J1397" s="252" t="s">
        <v>239</v>
      </c>
      <c r="K1397" s="252" t="s">
        <v>239</v>
      </c>
      <c r="L1397" s="252" t="s">
        <v>239</v>
      </c>
    </row>
    <row r="1398" spans="1:12" x14ac:dyDescent="0.3">
      <c r="A1398" s="252">
        <v>216180</v>
      </c>
      <c r="B1398" s="252" t="s">
        <v>3404</v>
      </c>
      <c r="C1398" s="252" t="s">
        <v>240</v>
      </c>
      <c r="D1398" s="252" t="s">
        <v>240</v>
      </c>
      <c r="E1398" s="252" t="s">
        <v>240</v>
      </c>
      <c r="F1398" s="252" t="s">
        <v>240</v>
      </c>
      <c r="G1398" s="252" t="s">
        <v>240</v>
      </c>
      <c r="H1398" s="252" t="s">
        <v>239</v>
      </c>
      <c r="I1398" s="252" t="s">
        <v>239</v>
      </c>
      <c r="J1398" s="252" t="s">
        <v>239</v>
      </c>
      <c r="K1398" s="252" t="s">
        <v>239</v>
      </c>
      <c r="L1398" s="252" t="s">
        <v>239</v>
      </c>
    </row>
    <row r="1399" spans="1:12" x14ac:dyDescent="0.3">
      <c r="A1399" s="252">
        <v>216181</v>
      </c>
      <c r="B1399" s="252" t="s">
        <v>3404</v>
      </c>
      <c r="C1399" s="252" t="s">
        <v>240</v>
      </c>
      <c r="D1399" s="252" t="s">
        <v>238</v>
      </c>
      <c r="E1399" s="252" t="s">
        <v>238</v>
      </c>
      <c r="F1399" s="252" t="s">
        <v>238</v>
      </c>
      <c r="G1399" s="252" t="s">
        <v>239</v>
      </c>
      <c r="H1399" s="252" t="s">
        <v>239</v>
      </c>
      <c r="I1399" s="252" t="s">
        <v>239</v>
      </c>
      <c r="J1399" s="252" t="s">
        <v>239</v>
      </c>
      <c r="K1399" s="252" t="s">
        <v>239</v>
      </c>
      <c r="L1399" s="252" t="s">
        <v>239</v>
      </c>
    </row>
    <row r="1400" spans="1:12" x14ac:dyDescent="0.3">
      <c r="A1400" s="252">
        <v>216183</v>
      </c>
      <c r="B1400" s="252" t="s">
        <v>3404</v>
      </c>
      <c r="C1400" s="252" t="s">
        <v>240</v>
      </c>
      <c r="D1400" s="252" t="s">
        <v>238</v>
      </c>
      <c r="E1400" s="252" t="s">
        <v>238</v>
      </c>
      <c r="F1400" s="252" t="s">
        <v>238</v>
      </c>
      <c r="G1400" s="252" t="s">
        <v>238</v>
      </c>
      <c r="H1400" s="252" t="s">
        <v>239</v>
      </c>
      <c r="I1400" s="252" t="s">
        <v>239</v>
      </c>
      <c r="J1400" s="252" t="s">
        <v>240</v>
      </c>
      <c r="K1400" s="252" t="s">
        <v>239</v>
      </c>
      <c r="L1400" s="252" t="s">
        <v>239</v>
      </c>
    </row>
    <row r="1401" spans="1:12" x14ac:dyDescent="0.3">
      <c r="A1401" s="252">
        <v>216188</v>
      </c>
      <c r="B1401" s="252" t="s">
        <v>3404</v>
      </c>
      <c r="C1401" s="252" t="s">
        <v>238</v>
      </c>
      <c r="D1401" s="252" t="s">
        <v>238</v>
      </c>
      <c r="E1401" s="252" t="s">
        <v>238</v>
      </c>
      <c r="F1401" s="252" t="s">
        <v>238</v>
      </c>
      <c r="G1401" s="252" t="s">
        <v>238</v>
      </c>
      <c r="H1401" s="252" t="s">
        <v>240</v>
      </c>
      <c r="I1401" s="252" t="s">
        <v>238</v>
      </c>
      <c r="J1401" s="252" t="s">
        <v>238</v>
      </c>
      <c r="K1401" s="252" t="s">
        <v>238</v>
      </c>
      <c r="L1401" s="252" t="s">
        <v>238</v>
      </c>
    </row>
    <row r="1402" spans="1:12" x14ac:dyDescent="0.3">
      <c r="A1402" s="252">
        <v>216191</v>
      </c>
      <c r="B1402" s="252" t="s">
        <v>3404</v>
      </c>
      <c r="C1402" s="252" t="s">
        <v>239</v>
      </c>
      <c r="D1402" s="252" t="s">
        <v>240</v>
      </c>
      <c r="E1402" s="252" t="s">
        <v>240</v>
      </c>
      <c r="F1402" s="252" t="s">
        <v>240</v>
      </c>
      <c r="G1402" s="252" t="s">
        <v>239</v>
      </c>
      <c r="H1402" s="252" t="s">
        <v>239</v>
      </c>
      <c r="I1402" s="252" t="s">
        <v>239</v>
      </c>
      <c r="J1402" s="252" t="s">
        <v>239</v>
      </c>
      <c r="K1402" s="252" t="s">
        <v>239</v>
      </c>
      <c r="L1402" s="252" t="s">
        <v>239</v>
      </c>
    </row>
    <row r="1403" spans="1:12" x14ac:dyDescent="0.3">
      <c r="A1403" s="252">
        <v>216193</v>
      </c>
      <c r="B1403" s="252" t="s">
        <v>3404</v>
      </c>
      <c r="C1403" s="252" t="s">
        <v>240</v>
      </c>
      <c r="D1403" s="252" t="s">
        <v>238</v>
      </c>
      <c r="E1403" s="252" t="s">
        <v>238</v>
      </c>
      <c r="F1403" s="252" t="s">
        <v>240</v>
      </c>
      <c r="G1403" s="252" t="s">
        <v>240</v>
      </c>
      <c r="H1403" s="252" t="s">
        <v>240</v>
      </c>
      <c r="I1403" s="252" t="s">
        <v>240</v>
      </c>
      <c r="J1403" s="252" t="s">
        <v>240</v>
      </c>
      <c r="K1403" s="252" t="s">
        <v>240</v>
      </c>
      <c r="L1403" s="252" t="s">
        <v>240</v>
      </c>
    </row>
    <row r="1404" spans="1:12" x14ac:dyDescent="0.3">
      <c r="A1404" s="252">
        <v>216194</v>
      </c>
      <c r="B1404" s="252" t="s">
        <v>3404</v>
      </c>
      <c r="C1404" s="252" t="s">
        <v>240</v>
      </c>
      <c r="D1404" s="252" t="s">
        <v>240</v>
      </c>
      <c r="E1404" s="252" t="s">
        <v>240</v>
      </c>
      <c r="F1404" s="252" t="s">
        <v>240</v>
      </c>
      <c r="G1404" s="252" t="s">
        <v>240</v>
      </c>
      <c r="H1404" s="252" t="s">
        <v>239</v>
      </c>
      <c r="I1404" s="252" t="s">
        <v>239</v>
      </c>
      <c r="J1404" s="252" t="s">
        <v>239</v>
      </c>
      <c r="K1404" s="252" t="s">
        <v>239</v>
      </c>
      <c r="L1404" s="252" t="s">
        <v>239</v>
      </c>
    </row>
    <row r="1405" spans="1:12" x14ac:dyDescent="0.3">
      <c r="A1405" s="252">
        <v>216196</v>
      </c>
      <c r="B1405" s="252" t="s">
        <v>3404</v>
      </c>
      <c r="C1405" s="252" t="s">
        <v>240</v>
      </c>
      <c r="D1405" s="252" t="s">
        <v>240</v>
      </c>
      <c r="E1405" s="252" t="s">
        <v>240</v>
      </c>
      <c r="F1405" s="252" t="s">
        <v>240</v>
      </c>
      <c r="G1405" s="252" t="s">
        <v>240</v>
      </c>
      <c r="H1405" s="252" t="s">
        <v>239</v>
      </c>
      <c r="I1405" s="252" t="s">
        <v>239</v>
      </c>
      <c r="J1405" s="252" t="s">
        <v>239</v>
      </c>
      <c r="K1405" s="252" t="s">
        <v>239</v>
      </c>
      <c r="L1405" s="252" t="s">
        <v>239</v>
      </c>
    </row>
    <row r="1406" spans="1:12" x14ac:dyDescent="0.3">
      <c r="A1406" s="252">
        <v>216199</v>
      </c>
      <c r="B1406" s="252" t="s">
        <v>3404</v>
      </c>
      <c r="C1406" s="252" t="s">
        <v>239</v>
      </c>
      <c r="D1406" s="252" t="s">
        <v>238</v>
      </c>
      <c r="E1406" s="252" t="s">
        <v>238</v>
      </c>
      <c r="F1406" s="252" t="s">
        <v>239</v>
      </c>
      <c r="G1406" s="252" t="s">
        <v>1206</v>
      </c>
      <c r="H1406" s="252" t="s">
        <v>239</v>
      </c>
      <c r="I1406" s="252" t="s">
        <v>239</v>
      </c>
      <c r="J1406" s="252" t="s">
        <v>240</v>
      </c>
      <c r="K1406" s="252" t="s">
        <v>239</v>
      </c>
      <c r="L1406" s="252" t="s">
        <v>239</v>
      </c>
    </row>
    <row r="1407" spans="1:12" x14ac:dyDescent="0.3">
      <c r="A1407" s="252">
        <v>216201</v>
      </c>
      <c r="B1407" s="252" t="s">
        <v>3404</v>
      </c>
      <c r="C1407" s="252" t="s">
        <v>240</v>
      </c>
      <c r="D1407" s="252" t="s">
        <v>239</v>
      </c>
      <c r="E1407" s="252" t="s">
        <v>238</v>
      </c>
      <c r="F1407" s="252" t="s">
        <v>238</v>
      </c>
      <c r="G1407" s="252" t="s">
        <v>240</v>
      </c>
      <c r="H1407" s="252" t="s">
        <v>239</v>
      </c>
      <c r="I1407" s="252" t="s">
        <v>239</v>
      </c>
      <c r="J1407" s="252" t="s">
        <v>239</v>
      </c>
      <c r="K1407" s="252" t="s">
        <v>239</v>
      </c>
      <c r="L1407" s="252" t="s">
        <v>239</v>
      </c>
    </row>
    <row r="1408" spans="1:12" x14ac:dyDescent="0.3">
      <c r="A1408" s="252">
        <v>216205</v>
      </c>
      <c r="B1408" s="252" t="s">
        <v>3404</v>
      </c>
      <c r="C1408" s="252" t="s">
        <v>239</v>
      </c>
      <c r="D1408" s="252" t="s">
        <v>240</v>
      </c>
      <c r="E1408" s="252" t="s">
        <v>240</v>
      </c>
      <c r="F1408" s="252" t="s">
        <v>239</v>
      </c>
      <c r="G1408" s="252" t="s">
        <v>239</v>
      </c>
      <c r="H1408" s="252" t="s">
        <v>239</v>
      </c>
      <c r="I1408" s="252" t="s">
        <v>239</v>
      </c>
      <c r="J1408" s="252" t="s">
        <v>239</v>
      </c>
      <c r="K1408" s="252" t="s">
        <v>239</v>
      </c>
      <c r="L1408" s="252" t="s">
        <v>239</v>
      </c>
    </row>
    <row r="1409" spans="1:12" x14ac:dyDescent="0.3">
      <c r="A1409" s="252">
        <v>216206</v>
      </c>
      <c r="B1409" s="252" t="s">
        <v>3404</v>
      </c>
      <c r="C1409" s="252" t="s">
        <v>239</v>
      </c>
      <c r="D1409" s="252" t="s">
        <v>239</v>
      </c>
      <c r="E1409" s="252" t="s">
        <v>240</v>
      </c>
      <c r="F1409" s="252" t="s">
        <v>240</v>
      </c>
      <c r="G1409" s="252" t="s">
        <v>239</v>
      </c>
      <c r="H1409" s="252" t="s">
        <v>239</v>
      </c>
      <c r="I1409" s="252" t="s">
        <v>239</v>
      </c>
      <c r="J1409" s="252" t="s">
        <v>239</v>
      </c>
      <c r="K1409" s="252" t="s">
        <v>239</v>
      </c>
      <c r="L1409" s="252" t="s">
        <v>239</v>
      </c>
    </row>
    <row r="1410" spans="1:12" x14ac:dyDescent="0.3">
      <c r="A1410" s="252">
        <v>216207</v>
      </c>
      <c r="B1410" s="252" t="s">
        <v>3404</v>
      </c>
      <c r="C1410" s="252" t="s">
        <v>240</v>
      </c>
      <c r="D1410" s="252" t="s">
        <v>239</v>
      </c>
      <c r="E1410" s="252" t="s">
        <v>240</v>
      </c>
      <c r="F1410" s="252" t="s">
        <v>240</v>
      </c>
      <c r="G1410" s="252" t="s">
        <v>240</v>
      </c>
      <c r="H1410" s="252" t="s">
        <v>239</v>
      </c>
      <c r="I1410" s="252" t="s">
        <v>239</v>
      </c>
      <c r="J1410" s="252" t="s">
        <v>239</v>
      </c>
      <c r="K1410" s="252" t="s">
        <v>239</v>
      </c>
      <c r="L1410" s="252" t="s">
        <v>239</v>
      </c>
    </row>
    <row r="1411" spans="1:12" x14ac:dyDescent="0.3">
      <c r="A1411" s="252">
        <v>216208</v>
      </c>
      <c r="B1411" s="252" t="s">
        <v>3404</v>
      </c>
      <c r="C1411" s="252" t="s">
        <v>239</v>
      </c>
      <c r="D1411" s="252" t="s">
        <v>240</v>
      </c>
      <c r="E1411" s="252" t="s">
        <v>240</v>
      </c>
      <c r="F1411" s="252" t="s">
        <v>240</v>
      </c>
      <c r="G1411" s="252" t="s">
        <v>239</v>
      </c>
      <c r="H1411" s="252" t="s">
        <v>239</v>
      </c>
      <c r="I1411" s="252" t="s">
        <v>239</v>
      </c>
      <c r="J1411" s="252" t="s">
        <v>239</v>
      </c>
      <c r="K1411" s="252" t="s">
        <v>239</v>
      </c>
      <c r="L1411" s="252" t="s">
        <v>239</v>
      </c>
    </row>
    <row r="1412" spans="1:12" x14ac:dyDescent="0.3">
      <c r="A1412" s="252">
        <v>216209</v>
      </c>
      <c r="B1412" s="252" t="s">
        <v>3404</v>
      </c>
      <c r="C1412" s="252" t="s">
        <v>239</v>
      </c>
      <c r="D1412" s="252" t="s">
        <v>240</v>
      </c>
      <c r="E1412" s="252" t="s">
        <v>238</v>
      </c>
      <c r="F1412" s="252" t="s">
        <v>238</v>
      </c>
      <c r="G1412" s="252" t="s">
        <v>240</v>
      </c>
      <c r="H1412" s="252" t="s">
        <v>239</v>
      </c>
      <c r="I1412" s="252" t="s">
        <v>239</v>
      </c>
      <c r="J1412" s="252" t="s">
        <v>240</v>
      </c>
      <c r="K1412" s="252" t="s">
        <v>240</v>
      </c>
      <c r="L1412" s="252" t="s">
        <v>240</v>
      </c>
    </row>
    <row r="1413" spans="1:12" x14ac:dyDescent="0.3">
      <c r="A1413" s="252">
        <v>216211</v>
      </c>
      <c r="B1413" s="252" t="s">
        <v>3404</v>
      </c>
      <c r="C1413" s="252" t="s">
        <v>238</v>
      </c>
      <c r="D1413" s="252" t="s">
        <v>239</v>
      </c>
      <c r="E1413" s="252" t="s">
        <v>240</v>
      </c>
      <c r="F1413" s="252" t="s">
        <v>239</v>
      </c>
      <c r="G1413" s="252" t="s">
        <v>240</v>
      </c>
      <c r="H1413" s="252" t="s">
        <v>239</v>
      </c>
      <c r="I1413" s="252" t="s">
        <v>239</v>
      </c>
      <c r="J1413" s="252" t="s">
        <v>239</v>
      </c>
      <c r="K1413" s="252" t="s">
        <v>239</v>
      </c>
      <c r="L1413" s="252" t="s">
        <v>239</v>
      </c>
    </row>
    <row r="1414" spans="1:12" x14ac:dyDescent="0.3">
      <c r="A1414" s="252">
        <v>216214</v>
      </c>
      <c r="B1414" s="252" t="s">
        <v>3404</v>
      </c>
      <c r="C1414" s="252" t="s">
        <v>239</v>
      </c>
      <c r="D1414" s="252" t="s">
        <v>240</v>
      </c>
      <c r="E1414" s="252" t="s">
        <v>240</v>
      </c>
      <c r="F1414" s="252" t="s">
        <v>240</v>
      </c>
      <c r="G1414" s="252" t="s">
        <v>240</v>
      </c>
      <c r="H1414" s="252" t="s">
        <v>239</v>
      </c>
      <c r="I1414" s="252" t="s">
        <v>239</v>
      </c>
      <c r="J1414" s="252" t="s">
        <v>239</v>
      </c>
      <c r="K1414" s="252" t="s">
        <v>239</v>
      </c>
      <c r="L1414" s="252" t="s">
        <v>239</v>
      </c>
    </row>
    <row r="1415" spans="1:12" x14ac:dyDescent="0.3">
      <c r="A1415" s="252">
        <v>216215</v>
      </c>
      <c r="B1415" s="252" t="s">
        <v>3404</v>
      </c>
      <c r="C1415" s="252" t="s">
        <v>240</v>
      </c>
      <c r="D1415" s="252" t="s">
        <v>240</v>
      </c>
      <c r="E1415" s="252" t="s">
        <v>240</v>
      </c>
      <c r="F1415" s="252" t="s">
        <v>240</v>
      </c>
      <c r="G1415" s="252" t="s">
        <v>240</v>
      </c>
      <c r="H1415" s="252" t="s">
        <v>239</v>
      </c>
      <c r="I1415" s="252" t="s">
        <v>239</v>
      </c>
      <c r="J1415" s="252" t="s">
        <v>239</v>
      </c>
      <c r="K1415" s="252" t="s">
        <v>239</v>
      </c>
      <c r="L1415" s="252" t="s">
        <v>239</v>
      </c>
    </row>
    <row r="1416" spans="1:12" x14ac:dyDescent="0.3">
      <c r="A1416" s="252">
        <v>216217</v>
      </c>
      <c r="B1416" s="252" t="s">
        <v>3404</v>
      </c>
      <c r="C1416" s="252" t="s">
        <v>240</v>
      </c>
      <c r="D1416" s="252" t="s">
        <v>240</v>
      </c>
      <c r="E1416" s="252" t="s">
        <v>240</v>
      </c>
      <c r="F1416" s="252" t="s">
        <v>240</v>
      </c>
      <c r="G1416" s="252" t="s">
        <v>239</v>
      </c>
      <c r="H1416" s="252" t="s">
        <v>239</v>
      </c>
      <c r="I1416" s="252" t="s">
        <v>239</v>
      </c>
      <c r="J1416" s="252" t="s">
        <v>239</v>
      </c>
      <c r="K1416" s="252" t="s">
        <v>239</v>
      </c>
      <c r="L1416" s="252" t="s">
        <v>239</v>
      </c>
    </row>
    <row r="1417" spans="1:12" x14ac:dyDescent="0.3">
      <c r="A1417" s="252">
        <v>216218</v>
      </c>
      <c r="B1417" s="252" t="s">
        <v>3404</v>
      </c>
      <c r="C1417" s="252" t="s">
        <v>240</v>
      </c>
      <c r="D1417" s="252" t="s">
        <v>240</v>
      </c>
      <c r="E1417" s="252" t="s">
        <v>240</v>
      </c>
      <c r="F1417" s="252" t="s">
        <v>240</v>
      </c>
      <c r="G1417" s="252" t="s">
        <v>240</v>
      </c>
      <c r="H1417" s="252" t="s">
        <v>239</v>
      </c>
      <c r="I1417" s="252" t="s">
        <v>239</v>
      </c>
      <c r="J1417" s="252" t="s">
        <v>239</v>
      </c>
      <c r="K1417" s="252" t="s">
        <v>239</v>
      </c>
      <c r="L1417" s="252" t="s">
        <v>239</v>
      </c>
    </row>
    <row r="1418" spans="1:12" x14ac:dyDescent="0.3">
      <c r="A1418" s="252">
        <v>216219</v>
      </c>
      <c r="B1418" s="252" t="s">
        <v>3404</v>
      </c>
      <c r="C1418" s="252" t="s">
        <v>240</v>
      </c>
      <c r="D1418" s="252" t="s">
        <v>240</v>
      </c>
      <c r="E1418" s="252" t="s">
        <v>240</v>
      </c>
      <c r="F1418" s="252" t="s">
        <v>240</v>
      </c>
      <c r="G1418" s="252" t="s">
        <v>240</v>
      </c>
      <c r="H1418" s="252" t="s">
        <v>239</v>
      </c>
      <c r="I1418" s="252" t="s">
        <v>239</v>
      </c>
      <c r="J1418" s="252" t="s">
        <v>239</v>
      </c>
      <c r="K1418" s="252" t="s">
        <v>239</v>
      </c>
      <c r="L1418" s="252" t="s">
        <v>239</v>
      </c>
    </row>
    <row r="1419" spans="1:12" x14ac:dyDescent="0.3">
      <c r="A1419" s="252">
        <v>216221</v>
      </c>
      <c r="B1419" s="252" t="s">
        <v>3404</v>
      </c>
      <c r="C1419" s="252" t="s">
        <v>240</v>
      </c>
      <c r="D1419" s="252" t="s">
        <v>240</v>
      </c>
      <c r="E1419" s="252" t="s">
        <v>240</v>
      </c>
      <c r="F1419" s="252" t="s">
        <v>240</v>
      </c>
      <c r="G1419" s="252" t="s">
        <v>240</v>
      </c>
      <c r="H1419" s="252" t="s">
        <v>239</v>
      </c>
      <c r="I1419" s="252" t="s">
        <v>239</v>
      </c>
      <c r="J1419" s="252" t="s">
        <v>239</v>
      </c>
      <c r="K1419" s="252" t="s">
        <v>239</v>
      </c>
      <c r="L1419" s="252" t="s">
        <v>239</v>
      </c>
    </row>
    <row r="1420" spans="1:12" x14ac:dyDescent="0.3">
      <c r="A1420" s="252">
        <v>216222</v>
      </c>
      <c r="B1420" s="252" t="s">
        <v>3404</v>
      </c>
      <c r="C1420" s="252" t="s">
        <v>240</v>
      </c>
      <c r="D1420" s="252" t="s">
        <v>240</v>
      </c>
      <c r="E1420" s="252" t="s">
        <v>240</v>
      </c>
      <c r="F1420" s="252" t="s">
        <v>240</v>
      </c>
      <c r="G1420" s="252" t="s">
        <v>240</v>
      </c>
      <c r="H1420" s="252" t="s">
        <v>239</v>
      </c>
      <c r="I1420" s="252" t="s">
        <v>239</v>
      </c>
      <c r="J1420" s="252" t="s">
        <v>239</v>
      </c>
      <c r="K1420" s="252" t="s">
        <v>239</v>
      </c>
      <c r="L1420" s="252" t="s">
        <v>239</v>
      </c>
    </row>
    <row r="1421" spans="1:12" x14ac:dyDescent="0.3">
      <c r="A1421" s="252">
        <v>216224</v>
      </c>
      <c r="B1421" s="252" t="s">
        <v>3404</v>
      </c>
      <c r="C1421" s="252" t="s">
        <v>240</v>
      </c>
      <c r="D1421" s="252" t="s">
        <v>240</v>
      </c>
      <c r="E1421" s="252" t="s">
        <v>240</v>
      </c>
      <c r="F1421" s="252" t="s">
        <v>240</v>
      </c>
      <c r="G1421" s="252" t="s">
        <v>239</v>
      </c>
      <c r="H1421" s="252" t="s">
        <v>239</v>
      </c>
      <c r="I1421" s="252" t="s">
        <v>239</v>
      </c>
      <c r="J1421" s="252" t="s">
        <v>239</v>
      </c>
      <c r="K1421" s="252" t="s">
        <v>239</v>
      </c>
      <c r="L1421" s="252" t="s">
        <v>239</v>
      </c>
    </row>
    <row r="1422" spans="1:12" x14ac:dyDescent="0.3">
      <c r="A1422" s="252">
        <v>216225</v>
      </c>
      <c r="B1422" s="252" t="s">
        <v>3404</v>
      </c>
      <c r="C1422" s="252" t="s">
        <v>240</v>
      </c>
      <c r="D1422" s="252" t="s">
        <v>238</v>
      </c>
      <c r="E1422" s="252" t="s">
        <v>238</v>
      </c>
      <c r="F1422" s="252" t="s">
        <v>240</v>
      </c>
      <c r="G1422" s="252" t="s">
        <v>240</v>
      </c>
      <c r="H1422" s="252" t="s">
        <v>240</v>
      </c>
      <c r="I1422" s="252" t="s">
        <v>240</v>
      </c>
      <c r="J1422" s="252" t="s">
        <v>240</v>
      </c>
      <c r="K1422" s="252" t="s">
        <v>240</v>
      </c>
      <c r="L1422" s="252" t="s">
        <v>240</v>
      </c>
    </row>
    <row r="1423" spans="1:12" x14ac:dyDescent="0.3">
      <c r="A1423" s="252">
        <v>216226</v>
      </c>
      <c r="B1423" s="252" t="s">
        <v>3404</v>
      </c>
      <c r="C1423" s="252" t="s">
        <v>240</v>
      </c>
      <c r="D1423" s="252" t="s">
        <v>238</v>
      </c>
      <c r="E1423" s="252" t="s">
        <v>238</v>
      </c>
      <c r="F1423" s="252" t="s">
        <v>238</v>
      </c>
      <c r="G1423" s="252" t="s">
        <v>238</v>
      </c>
      <c r="H1423" s="252" t="s">
        <v>239</v>
      </c>
      <c r="I1423" s="252" t="s">
        <v>239</v>
      </c>
      <c r="J1423" s="252" t="s">
        <v>240</v>
      </c>
      <c r="K1423" s="252" t="s">
        <v>240</v>
      </c>
      <c r="L1423" s="252" t="s">
        <v>240</v>
      </c>
    </row>
    <row r="1424" spans="1:12" x14ac:dyDescent="0.3">
      <c r="A1424" s="252">
        <v>216227</v>
      </c>
      <c r="B1424" s="252" t="s">
        <v>3404</v>
      </c>
      <c r="C1424" s="252" t="s">
        <v>240</v>
      </c>
      <c r="D1424" s="252" t="s">
        <v>240</v>
      </c>
      <c r="E1424" s="252" t="s">
        <v>240</v>
      </c>
      <c r="F1424" s="252" t="s">
        <v>240</v>
      </c>
      <c r="G1424" s="252" t="s">
        <v>240</v>
      </c>
      <c r="H1424" s="252" t="s">
        <v>239</v>
      </c>
      <c r="I1424" s="252" t="s">
        <v>239</v>
      </c>
      <c r="J1424" s="252" t="s">
        <v>239</v>
      </c>
      <c r="K1424" s="252" t="s">
        <v>239</v>
      </c>
      <c r="L1424" s="252" t="s">
        <v>239</v>
      </c>
    </row>
    <row r="1425" spans="1:12" x14ac:dyDescent="0.3">
      <c r="A1425" s="252">
        <v>216228</v>
      </c>
      <c r="B1425" s="252" t="s">
        <v>3404</v>
      </c>
      <c r="C1425" s="252" t="s">
        <v>240</v>
      </c>
      <c r="D1425" s="252" t="s">
        <v>240</v>
      </c>
      <c r="E1425" s="252" t="s">
        <v>240</v>
      </c>
      <c r="F1425" s="252" t="s">
        <v>239</v>
      </c>
      <c r="G1425" s="252" t="s">
        <v>240</v>
      </c>
      <c r="H1425" s="252" t="s">
        <v>240</v>
      </c>
      <c r="I1425" s="252" t="s">
        <v>240</v>
      </c>
      <c r="J1425" s="252" t="s">
        <v>240</v>
      </c>
      <c r="K1425" s="252" t="s">
        <v>239</v>
      </c>
      <c r="L1425" s="252" t="s">
        <v>239</v>
      </c>
    </row>
    <row r="1426" spans="1:12" x14ac:dyDescent="0.3">
      <c r="A1426" s="252">
        <v>216230</v>
      </c>
      <c r="B1426" s="252" t="s">
        <v>3404</v>
      </c>
      <c r="C1426" s="252" t="s">
        <v>239</v>
      </c>
      <c r="D1426" s="252" t="s">
        <v>238</v>
      </c>
      <c r="E1426" s="252" t="s">
        <v>238</v>
      </c>
      <c r="F1426" s="252" t="s">
        <v>239</v>
      </c>
      <c r="G1426" s="252" t="s">
        <v>239</v>
      </c>
      <c r="H1426" s="252" t="s">
        <v>239</v>
      </c>
      <c r="I1426" s="252" t="s">
        <v>239</v>
      </c>
      <c r="J1426" s="252" t="s">
        <v>239</v>
      </c>
      <c r="K1426" s="252" t="s">
        <v>239</v>
      </c>
      <c r="L1426" s="252" t="s">
        <v>239</v>
      </c>
    </row>
    <row r="1427" spans="1:12" x14ac:dyDescent="0.3">
      <c r="A1427" s="252">
        <v>216231</v>
      </c>
      <c r="B1427" s="252" t="s">
        <v>3404</v>
      </c>
      <c r="C1427" s="252" t="s">
        <v>240</v>
      </c>
      <c r="D1427" s="252" t="s">
        <v>239</v>
      </c>
      <c r="E1427" s="252" t="s">
        <v>240</v>
      </c>
      <c r="F1427" s="252" t="s">
        <v>240</v>
      </c>
      <c r="G1427" s="252" t="s">
        <v>239</v>
      </c>
      <c r="H1427" s="252" t="s">
        <v>239</v>
      </c>
      <c r="I1427" s="252" t="s">
        <v>239</v>
      </c>
      <c r="J1427" s="252" t="s">
        <v>239</v>
      </c>
      <c r="K1427" s="252" t="s">
        <v>239</v>
      </c>
      <c r="L1427" s="252" t="s">
        <v>239</v>
      </c>
    </row>
    <row r="1428" spans="1:12" x14ac:dyDescent="0.3">
      <c r="A1428" s="252">
        <v>216232</v>
      </c>
      <c r="B1428" s="252" t="s">
        <v>3404</v>
      </c>
      <c r="C1428" s="252" t="s">
        <v>240</v>
      </c>
      <c r="D1428" s="252" t="s">
        <v>240</v>
      </c>
      <c r="E1428" s="252" t="s">
        <v>240</v>
      </c>
      <c r="F1428" s="252" t="s">
        <v>240</v>
      </c>
      <c r="G1428" s="252" t="s">
        <v>240</v>
      </c>
      <c r="H1428" s="252" t="s">
        <v>239</v>
      </c>
      <c r="I1428" s="252" t="s">
        <v>239</v>
      </c>
      <c r="J1428" s="252" t="s">
        <v>239</v>
      </c>
      <c r="K1428" s="252" t="s">
        <v>239</v>
      </c>
      <c r="L1428" s="252" t="s">
        <v>239</v>
      </c>
    </row>
    <row r="1429" spans="1:12" x14ac:dyDescent="0.3">
      <c r="A1429" s="252">
        <v>216233</v>
      </c>
      <c r="B1429" s="252" t="s">
        <v>3404</v>
      </c>
      <c r="C1429" s="252" t="s">
        <v>240</v>
      </c>
      <c r="D1429" s="252" t="s">
        <v>240</v>
      </c>
      <c r="E1429" s="252" t="s">
        <v>238</v>
      </c>
      <c r="F1429" s="252" t="s">
        <v>238</v>
      </c>
      <c r="G1429" s="252" t="s">
        <v>238</v>
      </c>
      <c r="H1429" s="252" t="s">
        <v>239</v>
      </c>
      <c r="I1429" s="252" t="s">
        <v>240</v>
      </c>
      <c r="J1429" s="252" t="s">
        <v>240</v>
      </c>
      <c r="K1429" s="252" t="s">
        <v>239</v>
      </c>
      <c r="L1429" s="252" t="s">
        <v>240</v>
      </c>
    </row>
    <row r="1430" spans="1:12" x14ac:dyDescent="0.3">
      <c r="A1430" s="252">
        <v>216234</v>
      </c>
      <c r="B1430" s="252" t="s">
        <v>3404</v>
      </c>
      <c r="C1430" s="252" t="s">
        <v>240</v>
      </c>
      <c r="D1430" s="252" t="s">
        <v>240</v>
      </c>
      <c r="E1430" s="252" t="s">
        <v>240</v>
      </c>
      <c r="F1430" s="252" t="s">
        <v>240</v>
      </c>
      <c r="G1430" s="252" t="s">
        <v>240</v>
      </c>
      <c r="H1430" s="252" t="s">
        <v>239</v>
      </c>
      <c r="I1430" s="252" t="s">
        <v>239</v>
      </c>
      <c r="J1430" s="252" t="s">
        <v>239</v>
      </c>
      <c r="K1430" s="252" t="s">
        <v>239</v>
      </c>
      <c r="L1430" s="252" t="s">
        <v>239</v>
      </c>
    </row>
    <row r="1431" spans="1:12" x14ac:dyDescent="0.3">
      <c r="A1431" s="252">
        <v>216237</v>
      </c>
      <c r="B1431" s="252" t="s">
        <v>3404</v>
      </c>
      <c r="C1431" s="252" t="s">
        <v>239</v>
      </c>
      <c r="D1431" s="252" t="s">
        <v>238</v>
      </c>
      <c r="E1431" s="252" t="s">
        <v>238</v>
      </c>
      <c r="F1431" s="252" t="s">
        <v>238</v>
      </c>
      <c r="G1431" s="252" t="s">
        <v>238</v>
      </c>
      <c r="H1431" s="252" t="s">
        <v>240</v>
      </c>
      <c r="I1431" s="252" t="s">
        <v>239</v>
      </c>
      <c r="J1431" s="252" t="s">
        <v>240</v>
      </c>
      <c r="K1431" s="252" t="s">
        <v>240</v>
      </c>
      <c r="L1431" s="252" t="s">
        <v>240</v>
      </c>
    </row>
    <row r="1432" spans="1:12" x14ac:dyDescent="0.3">
      <c r="A1432" s="252">
        <v>216238</v>
      </c>
      <c r="B1432" s="252" t="s">
        <v>3404</v>
      </c>
      <c r="C1432" s="252" t="s">
        <v>240</v>
      </c>
      <c r="D1432" s="252" t="s">
        <v>240</v>
      </c>
      <c r="E1432" s="252" t="s">
        <v>240</v>
      </c>
      <c r="F1432" s="252" t="s">
        <v>238</v>
      </c>
      <c r="G1432" s="252" t="s">
        <v>238</v>
      </c>
      <c r="H1432" s="252" t="s">
        <v>240</v>
      </c>
      <c r="I1432" s="252" t="s">
        <v>240</v>
      </c>
      <c r="J1432" s="252" t="s">
        <v>240</v>
      </c>
      <c r="K1432" s="252" t="s">
        <v>240</v>
      </c>
      <c r="L1432" s="252" t="s">
        <v>240</v>
      </c>
    </row>
    <row r="1433" spans="1:12" x14ac:dyDescent="0.3">
      <c r="A1433" s="252">
        <v>216240</v>
      </c>
      <c r="B1433" s="252" t="s">
        <v>3404</v>
      </c>
      <c r="C1433" s="252" t="s">
        <v>240</v>
      </c>
      <c r="D1433" s="252" t="s">
        <v>240</v>
      </c>
      <c r="E1433" s="252" t="s">
        <v>240</v>
      </c>
      <c r="F1433" s="252" t="s">
        <v>240</v>
      </c>
      <c r="G1433" s="252" t="s">
        <v>240</v>
      </c>
      <c r="H1433" s="252" t="s">
        <v>239</v>
      </c>
      <c r="I1433" s="252" t="s">
        <v>239</v>
      </c>
      <c r="J1433" s="252" t="s">
        <v>239</v>
      </c>
      <c r="K1433" s="252" t="s">
        <v>239</v>
      </c>
      <c r="L1433" s="252" t="s">
        <v>239</v>
      </c>
    </row>
    <row r="1434" spans="1:12" x14ac:dyDescent="0.3">
      <c r="A1434" s="252">
        <v>216241</v>
      </c>
      <c r="B1434" s="252" t="s">
        <v>3404</v>
      </c>
      <c r="C1434" s="252" t="s">
        <v>240</v>
      </c>
      <c r="D1434" s="252" t="s">
        <v>240</v>
      </c>
      <c r="E1434" s="252" t="s">
        <v>240</v>
      </c>
      <c r="F1434" s="252" t="s">
        <v>238</v>
      </c>
      <c r="G1434" s="252" t="s">
        <v>240</v>
      </c>
      <c r="H1434" s="252" t="s">
        <v>240</v>
      </c>
      <c r="I1434" s="252" t="s">
        <v>240</v>
      </c>
      <c r="J1434" s="252" t="s">
        <v>240</v>
      </c>
      <c r="K1434" s="252" t="s">
        <v>240</v>
      </c>
      <c r="L1434" s="252" t="s">
        <v>240</v>
      </c>
    </row>
    <row r="1435" spans="1:12" x14ac:dyDescent="0.3">
      <c r="A1435" s="252">
        <v>216243</v>
      </c>
      <c r="B1435" s="252" t="s">
        <v>3404</v>
      </c>
      <c r="C1435" s="252" t="s">
        <v>240</v>
      </c>
      <c r="D1435" s="252" t="s">
        <v>238</v>
      </c>
      <c r="E1435" s="252" t="s">
        <v>240</v>
      </c>
      <c r="F1435" s="252" t="s">
        <v>238</v>
      </c>
      <c r="G1435" s="252" t="s">
        <v>238</v>
      </c>
      <c r="H1435" s="252" t="s">
        <v>239</v>
      </c>
      <c r="I1435" s="252" t="s">
        <v>240</v>
      </c>
      <c r="J1435" s="252" t="s">
        <v>240</v>
      </c>
      <c r="K1435" s="252" t="s">
        <v>240</v>
      </c>
      <c r="L1435" s="252" t="s">
        <v>240</v>
      </c>
    </row>
    <row r="1436" spans="1:12" x14ac:dyDescent="0.3">
      <c r="A1436" s="252">
        <v>216244</v>
      </c>
      <c r="B1436" s="252" t="s">
        <v>3404</v>
      </c>
      <c r="C1436" s="252" t="s">
        <v>239</v>
      </c>
      <c r="D1436" s="252" t="s">
        <v>240</v>
      </c>
      <c r="E1436" s="252" t="s">
        <v>240</v>
      </c>
      <c r="F1436" s="252" t="s">
        <v>239</v>
      </c>
      <c r="G1436" s="252" t="s">
        <v>240</v>
      </c>
      <c r="H1436" s="252" t="s">
        <v>240</v>
      </c>
      <c r="I1436" s="252" t="s">
        <v>240</v>
      </c>
      <c r="J1436" s="252" t="s">
        <v>239</v>
      </c>
      <c r="K1436" s="252" t="s">
        <v>240</v>
      </c>
      <c r="L1436" s="252" t="s">
        <v>240</v>
      </c>
    </row>
    <row r="1437" spans="1:12" x14ac:dyDescent="0.3">
      <c r="A1437" s="252">
        <v>216246</v>
      </c>
      <c r="B1437" s="252" t="s">
        <v>3404</v>
      </c>
      <c r="C1437" s="252" t="s">
        <v>240</v>
      </c>
      <c r="D1437" s="252" t="s">
        <v>240</v>
      </c>
      <c r="E1437" s="252" t="s">
        <v>240</v>
      </c>
      <c r="F1437" s="252" t="s">
        <v>240</v>
      </c>
      <c r="G1437" s="252" t="s">
        <v>239</v>
      </c>
      <c r="H1437" s="252" t="s">
        <v>239</v>
      </c>
      <c r="I1437" s="252" t="s">
        <v>239</v>
      </c>
      <c r="J1437" s="252" t="s">
        <v>239</v>
      </c>
      <c r="K1437" s="252" t="s">
        <v>239</v>
      </c>
      <c r="L1437" s="252" t="s">
        <v>239</v>
      </c>
    </row>
    <row r="1438" spans="1:12" x14ac:dyDescent="0.3">
      <c r="A1438" s="252">
        <v>216249</v>
      </c>
      <c r="B1438" s="252" t="s">
        <v>3404</v>
      </c>
      <c r="C1438" s="252" t="s">
        <v>240</v>
      </c>
      <c r="D1438" s="252" t="s">
        <v>240</v>
      </c>
      <c r="E1438" s="252" t="s">
        <v>240</v>
      </c>
      <c r="F1438" s="252" t="s">
        <v>240</v>
      </c>
      <c r="G1438" s="252" t="s">
        <v>240</v>
      </c>
      <c r="H1438" s="252" t="s">
        <v>239</v>
      </c>
      <c r="I1438" s="252" t="s">
        <v>239</v>
      </c>
      <c r="J1438" s="252" t="s">
        <v>239</v>
      </c>
      <c r="K1438" s="252" t="s">
        <v>239</v>
      </c>
      <c r="L1438" s="252" t="s">
        <v>239</v>
      </c>
    </row>
    <row r="1439" spans="1:12" x14ac:dyDescent="0.3">
      <c r="A1439" s="252">
        <v>216251</v>
      </c>
      <c r="B1439" s="252" t="s">
        <v>3404</v>
      </c>
      <c r="C1439" s="252" t="s">
        <v>238</v>
      </c>
      <c r="D1439" s="252" t="s">
        <v>238</v>
      </c>
      <c r="E1439" s="252" t="s">
        <v>238</v>
      </c>
      <c r="F1439" s="252" t="s">
        <v>238</v>
      </c>
      <c r="G1439" s="252" t="s">
        <v>238</v>
      </c>
      <c r="H1439" s="252" t="s">
        <v>240</v>
      </c>
      <c r="I1439" s="252" t="s">
        <v>239</v>
      </c>
      <c r="J1439" s="252" t="s">
        <v>240</v>
      </c>
      <c r="K1439" s="252" t="s">
        <v>239</v>
      </c>
      <c r="L1439" s="252" t="s">
        <v>239</v>
      </c>
    </row>
    <row r="1440" spans="1:12" x14ac:dyDescent="0.3">
      <c r="A1440" s="252">
        <v>216252</v>
      </c>
      <c r="B1440" s="252" t="s">
        <v>3404</v>
      </c>
      <c r="C1440" s="252" t="s">
        <v>240</v>
      </c>
      <c r="D1440" s="252" t="s">
        <v>238</v>
      </c>
      <c r="E1440" s="252" t="s">
        <v>238</v>
      </c>
      <c r="F1440" s="252" t="s">
        <v>240</v>
      </c>
      <c r="G1440" s="252" t="s">
        <v>238</v>
      </c>
      <c r="H1440" s="252" t="s">
        <v>240</v>
      </c>
      <c r="I1440" s="252" t="s">
        <v>240</v>
      </c>
      <c r="J1440" s="252" t="s">
        <v>240</v>
      </c>
      <c r="K1440" s="252" t="s">
        <v>239</v>
      </c>
      <c r="L1440" s="252" t="s">
        <v>239</v>
      </c>
    </row>
    <row r="1441" spans="1:12" x14ac:dyDescent="0.3">
      <c r="A1441" s="252">
        <v>216254</v>
      </c>
      <c r="B1441" s="252" t="s">
        <v>3404</v>
      </c>
      <c r="C1441" s="252" t="s">
        <v>240</v>
      </c>
      <c r="D1441" s="252" t="s">
        <v>240</v>
      </c>
      <c r="E1441" s="252" t="s">
        <v>239</v>
      </c>
      <c r="F1441" s="252" t="s">
        <v>239</v>
      </c>
      <c r="G1441" s="252" t="s">
        <v>239</v>
      </c>
      <c r="H1441" s="252" t="s">
        <v>239</v>
      </c>
      <c r="I1441" s="252" t="s">
        <v>239</v>
      </c>
      <c r="J1441" s="252" t="s">
        <v>239</v>
      </c>
      <c r="K1441" s="252" t="s">
        <v>239</v>
      </c>
      <c r="L1441" s="252" t="s">
        <v>239</v>
      </c>
    </row>
    <row r="1442" spans="1:12" x14ac:dyDescent="0.3">
      <c r="A1442" s="252">
        <v>216255</v>
      </c>
      <c r="B1442" s="252" t="s">
        <v>3404</v>
      </c>
      <c r="C1442" s="252" t="s">
        <v>240</v>
      </c>
      <c r="D1442" s="252" t="s">
        <v>240</v>
      </c>
      <c r="E1442" s="252" t="s">
        <v>240</v>
      </c>
      <c r="F1442" s="252" t="s">
        <v>240</v>
      </c>
      <c r="G1442" s="252" t="s">
        <v>240</v>
      </c>
      <c r="H1442" s="252" t="s">
        <v>239</v>
      </c>
      <c r="I1442" s="252" t="s">
        <v>239</v>
      </c>
      <c r="J1442" s="252" t="s">
        <v>239</v>
      </c>
      <c r="K1442" s="252" t="s">
        <v>239</v>
      </c>
      <c r="L1442" s="252" t="s">
        <v>239</v>
      </c>
    </row>
    <row r="1443" spans="1:12" x14ac:dyDescent="0.3">
      <c r="A1443" s="252">
        <v>216256</v>
      </c>
      <c r="B1443" s="252" t="s">
        <v>3404</v>
      </c>
      <c r="C1443" s="252" t="s">
        <v>238</v>
      </c>
      <c r="D1443" s="252" t="s">
        <v>240</v>
      </c>
      <c r="E1443" s="252" t="s">
        <v>238</v>
      </c>
      <c r="F1443" s="252" t="s">
        <v>238</v>
      </c>
      <c r="G1443" s="252" t="s">
        <v>240</v>
      </c>
      <c r="H1443" s="252" t="s">
        <v>240</v>
      </c>
      <c r="I1443" s="252" t="s">
        <v>240</v>
      </c>
      <c r="J1443" s="252" t="s">
        <v>239</v>
      </c>
      <c r="K1443" s="252" t="s">
        <v>240</v>
      </c>
      <c r="L1443" s="252" t="s">
        <v>240</v>
      </c>
    </row>
    <row r="1444" spans="1:12" x14ac:dyDescent="0.3">
      <c r="A1444" s="252">
        <v>216258</v>
      </c>
      <c r="B1444" s="252" t="s">
        <v>3404</v>
      </c>
      <c r="C1444" s="252" t="s">
        <v>240</v>
      </c>
      <c r="D1444" s="252" t="s">
        <v>240</v>
      </c>
      <c r="E1444" s="252" t="s">
        <v>239</v>
      </c>
      <c r="F1444" s="252" t="s">
        <v>239</v>
      </c>
      <c r="G1444" s="252" t="s">
        <v>239</v>
      </c>
      <c r="H1444" s="252" t="s">
        <v>239</v>
      </c>
      <c r="I1444" s="252" t="s">
        <v>239</v>
      </c>
      <c r="J1444" s="252" t="s">
        <v>239</v>
      </c>
      <c r="K1444" s="252" t="s">
        <v>239</v>
      </c>
      <c r="L1444" s="252" t="s">
        <v>239</v>
      </c>
    </row>
    <row r="1445" spans="1:12" x14ac:dyDescent="0.3">
      <c r="A1445" s="252">
        <v>216259</v>
      </c>
      <c r="B1445" s="252" t="s">
        <v>3404</v>
      </c>
      <c r="C1445" s="252" t="s">
        <v>239</v>
      </c>
      <c r="D1445" s="252" t="s">
        <v>240</v>
      </c>
      <c r="E1445" s="252" t="s">
        <v>240</v>
      </c>
      <c r="F1445" s="252" t="s">
        <v>240</v>
      </c>
      <c r="G1445" s="252" t="s">
        <v>239</v>
      </c>
      <c r="H1445" s="252" t="s">
        <v>240</v>
      </c>
      <c r="I1445" s="252" t="s">
        <v>240</v>
      </c>
      <c r="J1445" s="252" t="s">
        <v>239</v>
      </c>
      <c r="K1445" s="252" t="s">
        <v>240</v>
      </c>
      <c r="L1445" s="252" t="s">
        <v>240</v>
      </c>
    </row>
    <row r="1446" spans="1:12" x14ac:dyDescent="0.3">
      <c r="A1446" s="252">
        <v>216260</v>
      </c>
      <c r="B1446" s="252" t="s">
        <v>3404</v>
      </c>
      <c r="C1446" s="252" t="s">
        <v>240</v>
      </c>
      <c r="D1446" s="252" t="s">
        <v>240</v>
      </c>
      <c r="E1446" s="252" t="s">
        <v>240</v>
      </c>
      <c r="F1446" s="252" t="s">
        <v>240</v>
      </c>
      <c r="G1446" s="252" t="s">
        <v>239</v>
      </c>
      <c r="H1446" s="252" t="s">
        <v>239</v>
      </c>
      <c r="I1446" s="252" t="s">
        <v>239</v>
      </c>
      <c r="J1446" s="252" t="s">
        <v>239</v>
      </c>
      <c r="K1446" s="252" t="s">
        <v>239</v>
      </c>
      <c r="L1446" s="252" t="s">
        <v>239</v>
      </c>
    </row>
    <row r="1447" spans="1:12" x14ac:dyDescent="0.3">
      <c r="A1447" s="252">
        <v>216261</v>
      </c>
      <c r="B1447" s="252" t="s">
        <v>3404</v>
      </c>
      <c r="C1447" s="252" t="s">
        <v>240</v>
      </c>
      <c r="D1447" s="252" t="s">
        <v>240</v>
      </c>
      <c r="E1447" s="252" t="s">
        <v>240</v>
      </c>
      <c r="F1447" s="252" t="s">
        <v>240</v>
      </c>
      <c r="G1447" s="252" t="s">
        <v>240</v>
      </c>
      <c r="H1447" s="252" t="s">
        <v>239</v>
      </c>
      <c r="I1447" s="252" t="s">
        <v>239</v>
      </c>
      <c r="J1447" s="252" t="s">
        <v>239</v>
      </c>
      <c r="K1447" s="252" t="s">
        <v>239</v>
      </c>
      <c r="L1447" s="252" t="s">
        <v>239</v>
      </c>
    </row>
    <row r="1448" spans="1:12" x14ac:dyDescent="0.3">
      <c r="A1448" s="252">
        <v>216263</v>
      </c>
      <c r="B1448" s="252" t="s">
        <v>3404</v>
      </c>
      <c r="C1448" s="252" t="s">
        <v>240</v>
      </c>
      <c r="D1448" s="252" t="s">
        <v>238</v>
      </c>
      <c r="E1448" s="252" t="s">
        <v>240</v>
      </c>
      <c r="F1448" s="252" t="s">
        <v>238</v>
      </c>
      <c r="G1448" s="252" t="s">
        <v>238</v>
      </c>
      <c r="H1448" s="252" t="s">
        <v>240</v>
      </c>
      <c r="I1448" s="252" t="s">
        <v>239</v>
      </c>
      <c r="J1448" s="252" t="s">
        <v>239</v>
      </c>
      <c r="K1448" s="252" t="s">
        <v>240</v>
      </c>
      <c r="L1448" s="252" t="s">
        <v>239</v>
      </c>
    </row>
    <row r="1449" spans="1:12" x14ac:dyDescent="0.3">
      <c r="A1449" s="252">
        <v>216264</v>
      </c>
      <c r="B1449" s="252" t="s">
        <v>3404</v>
      </c>
      <c r="C1449" s="252" t="s">
        <v>238</v>
      </c>
      <c r="D1449" s="252" t="s">
        <v>240</v>
      </c>
      <c r="E1449" s="252" t="s">
        <v>240</v>
      </c>
      <c r="F1449" s="252" t="s">
        <v>238</v>
      </c>
      <c r="G1449" s="252" t="s">
        <v>240</v>
      </c>
      <c r="H1449" s="252" t="s">
        <v>239</v>
      </c>
      <c r="I1449" s="252" t="s">
        <v>240</v>
      </c>
      <c r="J1449" s="252" t="s">
        <v>240</v>
      </c>
      <c r="K1449" s="252" t="s">
        <v>240</v>
      </c>
      <c r="L1449" s="252" t="s">
        <v>239</v>
      </c>
    </row>
    <row r="1450" spans="1:12" x14ac:dyDescent="0.3">
      <c r="A1450" s="252">
        <v>216265</v>
      </c>
      <c r="B1450" s="252" t="s">
        <v>3404</v>
      </c>
      <c r="C1450" s="252" t="s">
        <v>238</v>
      </c>
      <c r="D1450" s="252" t="s">
        <v>238</v>
      </c>
      <c r="E1450" s="252" t="s">
        <v>238</v>
      </c>
      <c r="F1450" s="252" t="s">
        <v>238</v>
      </c>
      <c r="G1450" s="252" t="s">
        <v>239</v>
      </c>
      <c r="H1450" s="252" t="s">
        <v>239</v>
      </c>
      <c r="I1450" s="252" t="s">
        <v>240</v>
      </c>
      <c r="J1450" s="252" t="s">
        <v>240</v>
      </c>
      <c r="K1450" s="252" t="s">
        <v>240</v>
      </c>
      <c r="L1450" s="252" t="s">
        <v>240</v>
      </c>
    </row>
    <row r="1451" spans="1:12" x14ac:dyDescent="0.3">
      <c r="A1451" s="252">
        <v>216266</v>
      </c>
      <c r="B1451" s="252" t="s">
        <v>3404</v>
      </c>
      <c r="C1451" s="252" t="s">
        <v>240</v>
      </c>
      <c r="D1451" s="252" t="s">
        <v>240</v>
      </c>
      <c r="E1451" s="252" t="s">
        <v>240</v>
      </c>
      <c r="F1451" s="252" t="s">
        <v>240</v>
      </c>
      <c r="G1451" s="252" t="s">
        <v>240</v>
      </c>
      <c r="H1451" s="252" t="s">
        <v>239</v>
      </c>
      <c r="I1451" s="252" t="s">
        <v>239</v>
      </c>
      <c r="J1451" s="252" t="s">
        <v>239</v>
      </c>
      <c r="K1451" s="252" t="s">
        <v>239</v>
      </c>
      <c r="L1451" s="252" t="s">
        <v>239</v>
      </c>
    </row>
    <row r="1452" spans="1:12" x14ac:dyDescent="0.3">
      <c r="A1452" s="252">
        <v>216267</v>
      </c>
      <c r="B1452" s="252" t="s">
        <v>3404</v>
      </c>
      <c r="C1452" s="252" t="s">
        <v>240</v>
      </c>
      <c r="D1452" s="252" t="s">
        <v>240</v>
      </c>
      <c r="E1452" s="252" t="s">
        <v>240</v>
      </c>
      <c r="F1452" s="252" t="s">
        <v>240</v>
      </c>
      <c r="G1452" s="252" t="s">
        <v>240</v>
      </c>
      <c r="H1452" s="252" t="s">
        <v>239</v>
      </c>
      <c r="I1452" s="252" t="s">
        <v>239</v>
      </c>
      <c r="J1452" s="252" t="s">
        <v>239</v>
      </c>
      <c r="K1452" s="252" t="s">
        <v>239</v>
      </c>
      <c r="L1452" s="252" t="s">
        <v>239</v>
      </c>
    </row>
    <row r="1453" spans="1:12" x14ac:dyDescent="0.3">
      <c r="A1453" s="252">
        <v>216271</v>
      </c>
      <c r="B1453" s="252" t="s">
        <v>3404</v>
      </c>
      <c r="C1453" s="252" t="s">
        <v>240</v>
      </c>
      <c r="D1453" s="252" t="s">
        <v>240</v>
      </c>
      <c r="E1453" s="252" t="s">
        <v>240</v>
      </c>
      <c r="F1453" s="252" t="s">
        <v>240</v>
      </c>
      <c r="G1453" s="252" t="s">
        <v>240</v>
      </c>
      <c r="H1453" s="252" t="s">
        <v>239</v>
      </c>
      <c r="I1453" s="252" t="s">
        <v>239</v>
      </c>
      <c r="J1453" s="252" t="s">
        <v>239</v>
      </c>
      <c r="K1453" s="252" t="s">
        <v>239</v>
      </c>
      <c r="L1453" s="252" t="s">
        <v>239</v>
      </c>
    </row>
    <row r="1454" spans="1:12" x14ac:dyDescent="0.3">
      <c r="A1454" s="252">
        <v>216272</v>
      </c>
      <c r="B1454" s="252" t="s">
        <v>3404</v>
      </c>
      <c r="C1454" s="252" t="s">
        <v>240</v>
      </c>
      <c r="D1454" s="252" t="s">
        <v>240</v>
      </c>
      <c r="E1454" s="252" t="s">
        <v>240</v>
      </c>
      <c r="F1454" s="252" t="s">
        <v>239</v>
      </c>
      <c r="G1454" s="252" t="s">
        <v>239</v>
      </c>
      <c r="H1454" s="252" t="s">
        <v>239</v>
      </c>
      <c r="I1454" s="252" t="s">
        <v>239</v>
      </c>
      <c r="J1454" s="252" t="s">
        <v>239</v>
      </c>
      <c r="K1454" s="252" t="s">
        <v>239</v>
      </c>
      <c r="L1454" s="252" t="s">
        <v>239</v>
      </c>
    </row>
    <row r="1455" spans="1:12" x14ac:dyDescent="0.3">
      <c r="A1455" s="252">
        <v>216273</v>
      </c>
      <c r="B1455" s="252" t="s">
        <v>3404</v>
      </c>
      <c r="C1455" s="252" t="s">
        <v>240</v>
      </c>
      <c r="D1455" s="252" t="s">
        <v>240</v>
      </c>
      <c r="E1455" s="252" t="s">
        <v>240</v>
      </c>
      <c r="F1455" s="252" t="s">
        <v>240</v>
      </c>
      <c r="G1455" s="252" t="s">
        <v>239</v>
      </c>
      <c r="H1455" s="252" t="s">
        <v>239</v>
      </c>
      <c r="I1455" s="252" t="s">
        <v>239</v>
      </c>
      <c r="J1455" s="252" t="s">
        <v>239</v>
      </c>
      <c r="K1455" s="252" t="s">
        <v>239</v>
      </c>
      <c r="L1455" s="252" t="s">
        <v>239</v>
      </c>
    </row>
    <row r="1456" spans="1:12" x14ac:dyDescent="0.3">
      <c r="A1456" s="252">
        <v>216275</v>
      </c>
      <c r="B1456" s="252" t="s">
        <v>3404</v>
      </c>
      <c r="C1456" s="252" t="s">
        <v>240</v>
      </c>
      <c r="D1456" s="252" t="s">
        <v>240</v>
      </c>
      <c r="E1456" s="252" t="s">
        <v>240</v>
      </c>
      <c r="F1456" s="252" t="s">
        <v>239</v>
      </c>
      <c r="G1456" s="252" t="s">
        <v>240</v>
      </c>
      <c r="H1456" s="252" t="s">
        <v>240</v>
      </c>
      <c r="I1456" s="252" t="s">
        <v>239</v>
      </c>
      <c r="J1456" s="252" t="s">
        <v>240</v>
      </c>
      <c r="K1456" s="252" t="s">
        <v>240</v>
      </c>
      <c r="L1456" s="252" t="s">
        <v>239</v>
      </c>
    </row>
    <row r="1457" spans="1:12" x14ac:dyDescent="0.3">
      <c r="A1457" s="252">
        <v>216276</v>
      </c>
      <c r="B1457" s="252" t="s">
        <v>3404</v>
      </c>
      <c r="C1457" s="252" t="s">
        <v>240</v>
      </c>
      <c r="D1457" s="252" t="s">
        <v>240</v>
      </c>
      <c r="E1457" s="252" t="s">
        <v>240</v>
      </c>
      <c r="F1457" s="252" t="s">
        <v>240</v>
      </c>
      <c r="G1457" s="252" t="s">
        <v>240</v>
      </c>
      <c r="H1457" s="252" t="s">
        <v>239</v>
      </c>
      <c r="I1457" s="252" t="s">
        <v>239</v>
      </c>
      <c r="J1457" s="252" t="s">
        <v>239</v>
      </c>
      <c r="K1457" s="252" t="s">
        <v>239</v>
      </c>
      <c r="L1457" s="252" t="s">
        <v>239</v>
      </c>
    </row>
    <row r="1458" spans="1:12" x14ac:dyDescent="0.3">
      <c r="A1458" s="252">
        <v>216278</v>
      </c>
      <c r="B1458" s="252" t="s">
        <v>3404</v>
      </c>
      <c r="C1458" s="252" t="s">
        <v>240</v>
      </c>
      <c r="D1458" s="252" t="s">
        <v>240</v>
      </c>
      <c r="E1458" s="252" t="s">
        <v>240</v>
      </c>
      <c r="F1458" s="252" t="s">
        <v>240</v>
      </c>
      <c r="G1458" s="252" t="s">
        <v>240</v>
      </c>
      <c r="H1458" s="252" t="s">
        <v>239</v>
      </c>
      <c r="I1458" s="252" t="s">
        <v>239</v>
      </c>
      <c r="J1458" s="252" t="s">
        <v>239</v>
      </c>
      <c r="K1458" s="252" t="s">
        <v>239</v>
      </c>
      <c r="L1458" s="252" t="s">
        <v>239</v>
      </c>
    </row>
    <row r="1459" spans="1:12" x14ac:dyDescent="0.3">
      <c r="A1459" s="252">
        <v>216279</v>
      </c>
      <c r="B1459" s="252" t="s">
        <v>3404</v>
      </c>
      <c r="C1459" s="252" t="s">
        <v>238</v>
      </c>
      <c r="D1459" s="252" t="s">
        <v>238</v>
      </c>
      <c r="E1459" s="252" t="s">
        <v>238</v>
      </c>
      <c r="F1459" s="252" t="s">
        <v>238</v>
      </c>
      <c r="G1459" s="252" t="s">
        <v>239</v>
      </c>
      <c r="H1459" s="252" t="s">
        <v>239</v>
      </c>
      <c r="I1459" s="252" t="s">
        <v>240</v>
      </c>
      <c r="J1459" s="252" t="s">
        <v>240</v>
      </c>
      <c r="K1459" s="252" t="s">
        <v>240</v>
      </c>
      <c r="L1459" s="252" t="s">
        <v>240</v>
      </c>
    </row>
    <row r="1460" spans="1:12" x14ac:dyDescent="0.3">
      <c r="A1460" s="252">
        <v>216280</v>
      </c>
      <c r="B1460" s="252" t="s">
        <v>3404</v>
      </c>
      <c r="C1460" s="252" t="s">
        <v>240</v>
      </c>
      <c r="D1460" s="252" t="s">
        <v>240</v>
      </c>
      <c r="E1460" s="252" t="s">
        <v>240</v>
      </c>
      <c r="F1460" s="252" t="s">
        <v>240</v>
      </c>
      <c r="G1460" s="252" t="s">
        <v>240</v>
      </c>
      <c r="H1460" s="252" t="s">
        <v>240</v>
      </c>
      <c r="I1460" s="252" t="s">
        <v>240</v>
      </c>
      <c r="J1460" s="252" t="s">
        <v>240</v>
      </c>
      <c r="K1460" s="252" t="s">
        <v>240</v>
      </c>
      <c r="L1460" s="252" t="s">
        <v>240</v>
      </c>
    </row>
    <row r="1461" spans="1:12" x14ac:dyDescent="0.3">
      <c r="A1461" s="252">
        <v>216281</v>
      </c>
      <c r="B1461" s="252" t="s">
        <v>3404</v>
      </c>
      <c r="C1461" s="252" t="s">
        <v>240</v>
      </c>
      <c r="D1461" s="252" t="s">
        <v>239</v>
      </c>
      <c r="E1461" s="252" t="s">
        <v>240</v>
      </c>
      <c r="F1461" s="252" t="s">
        <v>239</v>
      </c>
      <c r="G1461" s="252" t="s">
        <v>239</v>
      </c>
      <c r="H1461" s="252" t="s">
        <v>239</v>
      </c>
      <c r="I1461" s="252" t="s">
        <v>239</v>
      </c>
      <c r="J1461" s="252" t="s">
        <v>239</v>
      </c>
      <c r="K1461" s="252" t="s">
        <v>239</v>
      </c>
      <c r="L1461" s="252" t="s">
        <v>239</v>
      </c>
    </row>
    <row r="1462" spans="1:12" x14ac:dyDescent="0.3">
      <c r="A1462" s="252">
        <v>216285</v>
      </c>
      <c r="B1462" s="252" t="s">
        <v>3404</v>
      </c>
      <c r="C1462" s="252" t="s">
        <v>240</v>
      </c>
      <c r="D1462" s="252" t="s">
        <v>240</v>
      </c>
      <c r="E1462" s="252" t="s">
        <v>240</v>
      </c>
      <c r="F1462" s="252" t="s">
        <v>240</v>
      </c>
      <c r="G1462" s="252" t="s">
        <v>240</v>
      </c>
      <c r="H1462" s="252" t="s">
        <v>239</v>
      </c>
      <c r="I1462" s="252" t="s">
        <v>239</v>
      </c>
      <c r="J1462" s="252" t="s">
        <v>239</v>
      </c>
      <c r="K1462" s="252" t="s">
        <v>239</v>
      </c>
      <c r="L1462" s="252" t="s">
        <v>239</v>
      </c>
    </row>
    <row r="1463" spans="1:12" x14ac:dyDescent="0.3">
      <c r="A1463" s="252">
        <v>216286</v>
      </c>
      <c r="B1463" s="252" t="s">
        <v>3404</v>
      </c>
      <c r="C1463" s="252" t="s">
        <v>240</v>
      </c>
      <c r="D1463" s="252" t="s">
        <v>240</v>
      </c>
      <c r="E1463" s="252" t="s">
        <v>240</v>
      </c>
      <c r="F1463" s="252" t="s">
        <v>240</v>
      </c>
      <c r="G1463" s="252" t="s">
        <v>240</v>
      </c>
      <c r="H1463" s="252" t="s">
        <v>239</v>
      </c>
      <c r="I1463" s="252" t="s">
        <v>239</v>
      </c>
      <c r="J1463" s="252" t="s">
        <v>239</v>
      </c>
      <c r="K1463" s="252" t="s">
        <v>239</v>
      </c>
      <c r="L1463" s="252" t="s">
        <v>239</v>
      </c>
    </row>
    <row r="1464" spans="1:12" x14ac:dyDescent="0.3">
      <c r="A1464" s="252">
        <v>216287</v>
      </c>
      <c r="B1464" s="252" t="s">
        <v>3404</v>
      </c>
      <c r="C1464" s="252" t="s">
        <v>238</v>
      </c>
      <c r="D1464" s="252" t="s">
        <v>240</v>
      </c>
      <c r="E1464" s="252" t="s">
        <v>240</v>
      </c>
      <c r="F1464" s="252" t="s">
        <v>238</v>
      </c>
      <c r="G1464" s="252" t="s">
        <v>238</v>
      </c>
      <c r="H1464" s="252" t="s">
        <v>240</v>
      </c>
      <c r="I1464" s="252" t="s">
        <v>240</v>
      </c>
      <c r="J1464" s="252" t="s">
        <v>240</v>
      </c>
      <c r="K1464" s="252" t="s">
        <v>240</v>
      </c>
      <c r="L1464" s="252" t="s">
        <v>240</v>
      </c>
    </row>
    <row r="1465" spans="1:12" x14ac:dyDescent="0.3">
      <c r="A1465" s="252">
        <v>216289</v>
      </c>
      <c r="B1465" s="252" t="s">
        <v>3404</v>
      </c>
      <c r="C1465" s="252" t="s">
        <v>239</v>
      </c>
      <c r="D1465" s="252" t="s">
        <v>240</v>
      </c>
      <c r="E1465" s="252" t="s">
        <v>240</v>
      </c>
      <c r="F1465" s="252" t="s">
        <v>239</v>
      </c>
      <c r="G1465" s="252" t="s">
        <v>240</v>
      </c>
      <c r="H1465" s="252" t="s">
        <v>239</v>
      </c>
      <c r="I1465" s="252" t="s">
        <v>239</v>
      </c>
      <c r="J1465" s="252" t="s">
        <v>239</v>
      </c>
      <c r="K1465" s="252" t="s">
        <v>239</v>
      </c>
      <c r="L1465" s="252" t="s">
        <v>239</v>
      </c>
    </row>
    <row r="1466" spans="1:12" x14ac:dyDescent="0.3">
      <c r="A1466" s="252">
        <v>216290</v>
      </c>
      <c r="B1466" s="252" t="s">
        <v>3404</v>
      </c>
      <c r="C1466" s="252" t="s">
        <v>240</v>
      </c>
      <c r="D1466" s="252" t="s">
        <v>238</v>
      </c>
      <c r="E1466" s="252" t="s">
        <v>240</v>
      </c>
      <c r="F1466" s="252" t="s">
        <v>240</v>
      </c>
      <c r="G1466" s="252" t="s">
        <v>240</v>
      </c>
      <c r="H1466" s="252" t="s">
        <v>240</v>
      </c>
      <c r="I1466" s="252" t="s">
        <v>240</v>
      </c>
      <c r="J1466" s="252" t="s">
        <v>240</v>
      </c>
      <c r="K1466" s="252" t="s">
        <v>240</v>
      </c>
      <c r="L1466" s="252" t="s">
        <v>240</v>
      </c>
    </row>
    <row r="1467" spans="1:12" x14ac:dyDescent="0.3">
      <c r="A1467" s="252">
        <v>216291</v>
      </c>
      <c r="B1467" s="252" t="s">
        <v>3404</v>
      </c>
      <c r="C1467" s="252" t="s">
        <v>240</v>
      </c>
      <c r="D1467" s="252" t="s">
        <v>240</v>
      </c>
      <c r="E1467" s="252" t="s">
        <v>240</v>
      </c>
      <c r="F1467" s="252" t="s">
        <v>240</v>
      </c>
      <c r="G1467" s="252" t="s">
        <v>240</v>
      </c>
      <c r="H1467" s="252" t="s">
        <v>239</v>
      </c>
      <c r="I1467" s="252" t="s">
        <v>239</v>
      </c>
      <c r="J1467" s="252" t="s">
        <v>239</v>
      </c>
      <c r="K1467" s="252" t="s">
        <v>239</v>
      </c>
      <c r="L1467" s="252" t="s">
        <v>239</v>
      </c>
    </row>
    <row r="1468" spans="1:12" x14ac:dyDescent="0.3">
      <c r="A1468" s="252">
        <v>216292</v>
      </c>
      <c r="B1468" s="252" t="s">
        <v>3404</v>
      </c>
      <c r="C1468" s="252" t="s">
        <v>240</v>
      </c>
      <c r="D1468" s="252" t="s">
        <v>240</v>
      </c>
      <c r="E1468" s="252" t="s">
        <v>238</v>
      </c>
      <c r="F1468" s="252" t="s">
        <v>238</v>
      </c>
      <c r="G1468" s="252" t="s">
        <v>240</v>
      </c>
      <c r="H1468" s="252" t="s">
        <v>240</v>
      </c>
      <c r="I1468" s="252" t="s">
        <v>240</v>
      </c>
      <c r="J1468" s="252" t="s">
        <v>239</v>
      </c>
      <c r="K1468" s="252" t="s">
        <v>239</v>
      </c>
      <c r="L1468" s="252" t="s">
        <v>240</v>
      </c>
    </row>
    <row r="1469" spans="1:12" x14ac:dyDescent="0.3">
      <c r="A1469" s="252">
        <v>216293</v>
      </c>
      <c r="B1469" s="252" t="s">
        <v>3404</v>
      </c>
      <c r="C1469" s="252" t="s">
        <v>239</v>
      </c>
      <c r="D1469" s="252" t="s">
        <v>239</v>
      </c>
      <c r="E1469" s="252" t="s">
        <v>239</v>
      </c>
      <c r="F1469" s="252" t="s">
        <v>239</v>
      </c>
      <c r="G1469" s="252" t="s">
        <v>239</v>
      </c>
      <c r="H1469" s="252" t="s">
        <v>239</v>
      </c>
      <c r="I1469" s="252" t="s">
        <v>239</v>
      </c>
      <c r="J1469" s="252" t="s">
        <v>239</v>
      </c>
      <c r="K1469" s="252" t="s">
        <v>239</v>
      </c>
      <c r="L1469" s="252" t="s">
        <v>239</v>
      </c>
    </row>
    <row r="1470" spans="1:12" x14ac:dyDescent="0.3">
      <c r="A1470" s="252">
        <v>216299</v>
      </c>
      <c r="B1470" s="252" t="s">
        <v>3404</v>
      </c>
      <c r="C1470" s="252" t="s">
        <v>238</v>
      </c>
      <c r="D1470" s="252" t="s">
        <v>240</v>
      </c>
      <c r="E1470" s="252" t="s">
        <v>238</v>
      </c>
      <c r="F1470" s="252" t="s">
        <v>240</v>
      </c>
      <c r="G1470" s="252" t="s">
        <v>238</v>
      </c>
      <c r="H1470" s="252" t="s">
        <v>240</v>
      </c>
      <c r="I1470" s="252" t="s">
        <v>240</v>
      </c>
      <c r="J1470" s="252" t="s">
        <v>240</v>
      </c>
      <c r="K1470" s="252" t="s">
        <v>240</v>
      </c>
      <c r="L1470" s="252" t="s">
        <v>240</v>
      </c>
    </row>
    <row r="1471" spans="1:12" x14ac:dyDescent="0.3">
      <c r="A1471" s="252">
        <v>216301</v>
      </c>
      <c r="B1471" s="252" t="s">
        <v>3404</v>
      </c>
      <c r="C1471" s="252" t="s">
        <v>239</v>
      </c>
      <c r="D1471" s="252" t="s">
        <v>239</v>
      </c>
      <c r="E1471" s="252" t="s">
        <v>240</v>
      </c>
      <c r="F1471" s="252" t="s">
        <v>240</v>
      </c>
      <c r="G1471" s="252" t="s">
        <v>239</v>
      </c>
      <c r="H1471" s="252" t="s">
        <v>239</v>
      </c>
      <c r="I1471" s="252" t="s">
        <v>239</v>
      </c>
      <c r="J1471" s="252" t="s">
        <v>239</v>
      </c>
      <c r="K1471" s="252" t="s">
        <v>239</v>
      </c>
      <c r="L1471" s="252" t="s">
        <v>239</v>
      </c>
    </row>
    <row r="1472" spans="1:12" x14ac:dyDescent="0.3">
      <c r="A1472" s="252">
        <v>216302</v>
      </c>
      <c r="B1472" s="252" t="s">
        <v>3404</v>
      </c>
      <c r="C1472" s="252" t="s">
        <v>239</v>
      </c>
      <c r="D1472" s="252" t="s">
        <v>240</v>
      </c>
      <c r="E1472" s="252" t="s">
        <v>240</v>
      </c>
      <c r="F1472" s="252" t="s">
        <v>240</v>
      </c>
      <c r="G1472" s="252" t="s">
        <v>240</v>
      </c>
      <c r="H1472" s="252" t="s">
        <v>240</v>
      </c>
      <c r="I1472" s="252" t="s">
        <v>240</v>
      </c>
      <c r="J1472" s="252" t="s">
        <v>240</v>
      </c>
      <c r="K1472" s="252" t="s">
        <v>240</v>
      </c>
      <c r="L1472" s="252" t="s">
        <v>240</v>
      </c>
    </row>
    <row r="1473" spans="1:12" x14ac:dyDescent="0.3">
      <c r="A1473" s="252">
        <v>216303</v>
      </c>
      <c r="B1473" s="252" t="s">
        <v>3404</v>
      </c>
      <c r="C1473" s="252" t="s">
        <v>240</v>
      </c>
      <c r="D1473" s="252" t="s">
        <v>240</v>
      </c>
      <c r="E1473" s="252" t="s">
        <v>240</v>
      </c>
      <c r="F1473" s="252" t="s">
        <v>240</v>
      </c>
      <c r="G1473" s="252" t="s">
        <v>240</v>
      </c>
      <c r="H1473" s="252" t="s">
        <v>240</v>
      </c>
      <c r="I1473" s="252" t="s">
        <v>240</v>
      </c>
      <c r="J1473" s="252" t="s">
        <v>239</v>
      </c>
      <c r="K1473" s="252" t="s">
        <v>240</v>
      </c>
      <c r="L1473" s="252" t="s">
        <v>240</v>
      </c>
    </row>
    <row r="1474" spans="1:12" x14ac:dyDescent="0.3">
      <c r="A1474" s="252">
        <v>216305</v>
      </c>
      <c r="B1474" s="252" t="s">
        <v>3404</v>
      </c>
      <c r="C1474" s="252" t="s">
        <v>240</v>
      </c>
      <c r="D1474" s="252" t="s">
        <v>240</v>
      </c>
      <c r="E1474" s="252" t="s">
        <v>240</v>
      </c>
      <c r="F1474" s="252" t="s">
        <v>240</v>
      </c>
      <c r="G1474" s="252" t="s">
        <v>239</v>
      </c>
      <c r="H1474" s="252" t="s">
        <v>239</v>
      </c>
      <c r="I1474" s="252" t="s">
        <v>239</v>
      </c>
      <c r="J1474" s="252" t="s">
        <v>239</v>
      </c>
      <c r="K1474" s="252" t="s">
        <v>239</v>
      </c>
      <c r="L1474" s="252" t="s">
        <v>239</v>
      </c>
    </row>
    <row r="1475" spans="1:12" x14ac:dyDescent="0.3">
      <c r="A1475" s="252">
        <v>216306</v>
      </c>
      <c r="B1475" s="252" t="s">
        <v>3404</v>
      </c>
      <c r="C1475" s="252" t="s">
        <v>240</v>
      </c>
      <c r="D1475" s="252" t="s">
        <v>240</v>
      </c>
      <c r="E1475" s="252" t="s">
        <v>240</v>
      </c>
      <c r="F1475" s="252" t="s">
        <v>240</v>
      </c>
      <c r="G1475" s="252" t="s">
        <v>239</v>
      </c>
      <c r="H1475" s="252" t="s">
        <v>239</v>
      </c>
      <c r="I1475" s="252" t="s">
        <v>239</v>
      </c>
      <c r="J1475" s="252" t="s">
        <v>239</v>
      </c>
      <c r="K1475" s="252" t="s">
        <v>239</v>
      </c>
      <c r="L1475" s="252" t="s">
        <v>239</v>
      </c>
    </row>
    <row r="1476" spans="1:12" x14ac:dyDescent="0.3">
      <c r="A1476" s="252">
        <v>216307</v>
      </c>
      <c r="B1476" s="252" t="s">
        <v>3404</v>
      </c>
      <c r="C1476" s="252" t="s">
        <v>239</v>
      </c>
      <c r="D1476" s="252" t="s">
        <v>240</v>
      </c>
      <c r="E1476" s="252" t="s">
        <v>239</v>
      </c>
      <c r="F1476" s="252" t="s">
        <v>239</v>
      </c>
      <c r="G1476" s="252" t="s">
        <v>240</v>
      </c>
      <c r="H1476" s="252" t="s">
        <v>239</v>
      </c>
      <c r="I1476" s="252" t="s">
        <v>239</v>
      </c>
      <c r="J1476" s="252" t="s">
        <v>239</v>
      </c>
      <c r="K1476" s="252" t="s">
        <v>239</v>
      </c>
      <c r="L1476" s="252" t="s">
        <v>239</v>
      </c>
    </row>
    <row r="1477" spans="1:12" x14ac:dyDescent="0.3">
      <c r="A1477" s="252">
        <v>216308</v>
      </c>
      <c r="B1477" s="252" t="s">
        <v>3404</v>
      </c>
      <c r="C1477" s="252" t="s">
        <v>239</v>
      </c>
      <c r="D1477" s="252" t="s">
        <v>240</v>
      </c>
      <c r="E1477" s="252" t="s">
        <v>240</v>
      </c>
      <c r="F1477" s="252" t="s">
        <v>240</v>
      </c>
      <c r="G1477" s="252" t="s">
        <v>240</v>
      </c>
      <c r="H1477" s="252" t="s">
        <v>239</v>
      </c>
      <c r="I1477" s="252" t="s">
        <v>239</v>
      </c>
      <c r="J1477" s="252" t="s">
        <v>239</v>
      </c>
      <c r="K1477" s="252" t="s">
        <v>239</v>
      </c>
      <c r="L1477" s="252" t="s">
        <v>239</v>
      </c>
    </row>
    <row r="1478" spans="1:12" x14ac:dyDescent="0.3">
      <c r="A1478" s="252">
        <v>216309</v>
      </c>
      <c r="B1478" s="252" t="s">
        <v>3404</v>
      </c>
      <c r="C1478" s="252" t="s">
        <v>240</v>
      </c>
      <c r="D1478" s="252" t="s">
        <v>240</v>
      </c>
      <c r="E1478" s="252" t="s">
        <v>239</v>
      </c>
      <c r="F1478" s="252" t="s">
        <v>240</v>
      </c>
      <c r="G1478" s="252" t="s">
        <v>239</v>
      </c>
      <c r="H1478" s="252" t="s">
        <v>239</v>
      </c>
      <c r="I1478" s="252" t="s">
        <v>239</v>
      </c>
      <c r="J1478" s="252" t="s">
        <v>239</v>
      </c>
      <c r="K1478" s="252" t="s">
        <v>239</v>
      </c>
      <c r="L1478" s="252" t="s">
        <v>239</v>
      </c>
    </row>
    <row r="1479" spans="1:12" x14ac:dyDescent="0.3">
      <c r="A1479" s="252">
        <v>216310</v>
      </c>
      <c r="B1479" s="252" t="s">
        <v>3404</v>
      </c>
      <c r="C1479" s="252" t="s">
        <v>240</v>
      </c>
      <c r="D1479" s="252" t="s">
        <v>240</v>
      </c>
      <c r="E1479" s="252" t="s">
        <v>240</v>
      </c>
      <c r="F1479" s="252" t="s">
        <v>240</v>
      </c>
      <c r="G1479" s="252" t="s">
        <v>240</v>
      </c>
      <c r="H1479" s="252" t="s">
        <v>239</v>
      </c>
      <c r="I1479" s="252" t="s">
        <v>239</v>
      </c>
      <c r="J1479" s="252" t="s">
        <v>240</v>
      </c>
      <c r="K1479" s="252" t="s">
        <v>240</v>
      </c>
      <c r="L1479" s="252" t="s">
        <v>239</v>
      </c>
    </row>
    <row r="1480" spans="1:12" x14ac:dyDescent="0.3">
      <c r="A1480" s="252">
        <v>216313</v>
      </c>
      <c r="B1480" s="252" t="s">
        <v>3404</v>
      </c>
      <c r="C1480" s="252" t="s">
        <v>240</v>
      </c>
      <c r="D1480" s="252" t="s">
        <v>240</v>
      </c>
      <c r="E1480" s="252" t="s">
        <v>240</v>
      </c>
      <c r="F1480" s="252" t="s">
        <v>240</v>
      </c>
      <c r="G1480" s="252" t="s">
        <v>240</v>
      </c>
      <c r="H1480" s="252" t="s">
        <v>239</v>
      </c>
      <c r="I1480" s="252" t="s">
        <v>239</v>
      </c>
      <c r="J1480" s="252" t="s">
        <v>239</v>
      </c>
      <c r="K1480" s="252" t="s">
        <v>239</v>
      </c>
      <c r="L1480" s="252" t="s">
        <v>239</v>
      </c>
    </row>
    <row r="1481" spans="1:12" x14ac:dyDescent="0.3">
      <c r="A1481" s="252">
        <v>216314</v>
      </c>
      <c r="B1481" s="252" t="s">
        <v>3404</v>
      </c>
      <c r="C1481" s="252" t="s">
        <v>240</v>
      </c>
      <c r="D1481" s="252" t="s">
        <v>240</v>
      </c>
      <c r="E1481" s="252" t="s">
        <v>240</v>
      </c>
      <c r="F1481" s="252" t="s">
        <v>240</v>
      </c>
      <c r="G1481" s="252" t="s">
        <v>239</v>
      </c>
      <c r="H1481" s="252" t="s">
        <v>239</v>
      </c>
      <c r="I1481" s="252" t="s">
        <v>239</v>
      </c>
      <c r="J1481" s="252" t="s">
        <v>239</v>
      </c>
      <c r="K1481" s="252" t="s">
        <v>239</v>
      </c>
      <c r="L1481" s="252" t="s">
        <v>239</v>
      </c>
    </row>
    <row r="1482" spans="1:12" x14ac:dyDescent="0.3">
      <c r="A1482" s="252">
        <v>216315</v>
      </c>
      <c r="B1482" s="252" t="s">
        <v>3404</v>
      </c>
      <c r="C1482" s="252" t="s">
        <v>238</v>
      </c>
      <c r="D1482" s="252" t="s">
        <v>238</v>
      </c>
      <c r="E1482" s="252" t="s">
        <v>240</v>
      </c>
      <c r="F1482" s="252" t="s">
        <v>240</v>
      </c>
      <c r="G1482" s="252" t="s">
        <v>240</v>
      </c>
      <c r="H1482" s="252" t="s">
        <v>240</v>
      </c>
      <c r="I1482" s="252" t="s">
        <v>239</v>
      </c>
      <c r="J1482" s="252" t="s">
        <v>239</v>
      </c>
      <c r="K1482" s="252" t="s">
        <v>239</v>
      </c>
      <c r="L1482" s="252" t="s">
        <v>239</v>
      </c>
    </row>
    <row r="1483" spans="1:12" x14ac:dyDescent="0.3">
      <c r="A1483" s="252">
        <v>216316</v>
      </c>
      <c r="B1483" s="252" t="s">
        <v>3404</v>
      </c>
      <c r="C1483" s="252" t="s">
        <v>240</v>
      </c>
      <c r="D1483" s="252" t="s">
        <v>240</v>
      </c>
      <c r="E1483" s="252" t="s">
        <v>240</v>
      </c>
      <c r="F1483" s="252" t="s">
        <v>240</v>
      </c>
      <c r="G1483" s="252" t="s">
        <v>240</v>
      </c>
      <c r="H1483" s="252" t="s">
        <v>239</v>
      </c>
      <c r="I1483" s="252" t="s">
        <v>239</v>
      </c>
      <c r="J1483" s="252" t="s">
        <v>239</v>
      </c>
      <c r="K1483" s="252" t="s">
        <v>239</v>
      </c>
      <c r="L1483" s="252" t="s">
        <v>239</v>
      </c>
    </row>
    <row r="1484" spans="1:12" x14ac:dyDescent="0.3">
      <c r="A1484" s="252">
        <v>216317</v>
      </c>
      <c r="B1484" s="252" t="s">
        <v>3404</v>
      </c>
      <c r="C1484" s="252" t="s">
        <v>240</v>
      </c>
      <c r="D1484" s="252" t="s">
        <v>240</v>
      </c>
      <c r="E1484" s="252" t="s">
        <v>240</v>
      </c>
      <c r="F1484" s="252" t="s">
        <v>240</v>
      </c>
      <c r="G1484" s="252" t="s">
        <v>240</v>
      </c>
      <c r="H1484" s="252" t="s">
        <v>239</v>
      </c>
      <c r="I1484" s="252" t="s">
        <v>239</v>
      </c>
      <c r="J1484" s="252" t="s">
        <v>239</v>
      </c>
      <c r="K1484" s="252" t="s">
        <v>239</v>
      </c>
      <c r="L1484" s="252" t="s">
        <v>239</v>
      </c>
    </row>
    <row r="1485" spans="1:12" x14ac:dyDescent="0.3">
      <c r="A1485" s="252">
        <v>216318</v>
      </c>
      <c r="B1485" s="252" t="s">
        <v>3404</v>
      </c>
      <c r="C1485" s="252" t="s">
        <v>240</v>
      </c>
      <c r="D1485" s="252" t="s">
        <v>238</v>
      </c>
      <c r="E1485" s="252" t="s">
        <v>240</v>
      </c>
      <c r="F1485" s="252" t="s">
        <v>240</v>
      </c>
      <c r="G1485" s="252" t="s">
        <v>240</v>
      </c>
      <c r="H1485" s="252" t="s">
        <v>240</v>
      </c>
      <c r="I1485" s="252" t="s">
        <v>240</v>
      </c>
      <c r="J1485" s="252" t="s">
        <v>240</v>
      </c>
      <c r="K1485" s="252" t="s">
        <v>240</v>
      </c>
      <c r="L1485" s="252" t="s">
        <v>240</v>
      </c>
    </row>
    <row r="1486" spans="1:12" x14ac:dyDescent="0.3">
      <c r="A1486" s="252">
        <v>216319</v>
      </c>
      <c r="B1486" s="252" t="s">
        <v>3404</v>
      </c>
      <c r="C1486" s="252" t="s">
        <v>240</v>
      </c>
      <c r="D1486" s="252" t="s">
        <v>240</v>
      </c>
      <c r="E1486" s="252" t="s">
        <v>240</v>
      </c>
      <c r="F1486" s="252" t="s">
        <v>240</v>
      </c>
      <c r="G1486" s="252" t="s">
        <v>240</v>
      </c>
      <c r="H1486" s="252" t="s">
        <v>239</v>
      </c>
      <c r="I1486" s="252" t="s">
        <v>239</v>
      </c>
      <c r="J1486" s="252" t="s">
        <v>239</v>
      </c>
      <c r="K1486" s="252" t="s">
        <v>239</v>
      </c>
      <c r="L1486" s="252" t="s">
        <v>239</v>
      </c>
    </row>
    <row r="1487" spans="1:12" x14ac:dyDescent="0.3">
      <c r="A1487" s="252">
        <v>216321</v>
      </c>
      <c r="B1487" s="252" t="s">
        <v>3404</v>
      </c>
      <c r="C1487" s="252" t="s">
        <v>240</v>
      </c>
      <c r="D1487" s="252" t="s">
        <v>238</v>
      </c>
      <c r="E1487" s="252" t="s">
        <v>238</v>
      </c>
      <c r="F1487" s="252" t="s">
        <v>238</v>
      </c>
      <c r="G1487" s="252" t="s">
        <v>240</v>
      </c>
      <c r="H1487" s="252" t="s">
        <v>239</v>
      </c>
      <c r="I1487" s="252" t="s">
        <v>240</v>
      </c>
      <c r="J1487" s="252" t="s">
        <v>240</v>
      </c>
      <c r="K1487" s="252" t="s">
        <v>240</v>
      </c>
      <c r="L1487" s="252" t="s">
        <v>240</v>
      </c>
    </row>
    <row r="1488" spans="1:12" x14ac:dyDescent="0.3">
      <c r="A1488" s="252">
        <v>216322</v>
      </c>
      <c r="B1488" s="252" t="s">
        <v>3404</v>
      </c>
      <c r="C1488" s="252" t="s">
        <v>239</v>
      </c>
      <c r="D1488" s="252" t="s">
        <v>238</v>
      </c>
      <c r="E1488" s="252" t="s">
        <v>238</v>
      </c>
      <c r="F1488" s="252" t="s">
        <v>238</v>
      </c>
      <c r="G1488" s="252" t="s">
        <v>238</v>
      </c>
      <c r="H1488" s="252" t="s">
        <v>239</v>
      </c>
      <c r="I1488" s="252" t="s">
        <v>239</v>
      </c>
      <c r="J1488" s="252" t="s">
        <v>240</v>
      </c>
      <c r="K1488" s="252" t="s">
        <v>240</v>
      </c>
      <c r="L1488" s="252" t="s">
        <v>240</v>
      </c>
    </row>
    <row r="1489" spans="1:12" x14ac:dyDescent="0.3">
      <c r="A1489" s="252">
        <v>216323</v>
      </c>
      <c r="B1489" s="252" t="s">
        <v>3404</v>
      </c>
      <c r="C1489" s="252" t="s">
        <v>240</v>
      </c>
      <c r="D1489" s="252" t="s">
        <v>238</v>
      </c>
      <c r="E1489" s="252" t="s">
        <v>240</v>
      </c>
      <c r="F1489" s="252" t="s">
        <v>240</v>
      </c>
      <c r="G1489" s="252" t="s">
        <v>238</v>
      </c>
      <c r="H1489" s="252" t="s">
        <v>240</v>
      </c>
      <c r="I1489" s="252" t="s">
        <v>240</v>
      </c>
      <c r="J1489" s="252" t="s">
        <v>240</v>
      </c>
      <c r="K1489" s="252" t="s">
        <v>240</v>
      </c>
      <c r="L1489" s="252" t="s">
        <v>240</v>
      </c>
    </row>
    <row r="1490" spans="1:12" x14ac:dyDescent="0.3">
      <c r="A1490" s="252">
        <v>216325</v>
      </c>
      <c r="B1490" s="252" t="s">
        <v>3404</v>
      </c>
      <c r="C1490" s="252" t="s">
        <v>240</v>
      </c>
      <c r="D1490" s="252" t="s">
        <v>240</v>
      </c>
      <c r="E1490" s="252" t="s">
        <v>240</v>
      </c>
      <c r="F1490" s="252" t="s">
        <v>240</v>
      </c>
      <c r="G1490" s="252" t="s">
        <v>240</v>
      </c>
      <c r="H1490" s="252" t="s">
        <v>239</v>
      </c>
      <c r="I1490" s="252" t="s">
        <v>239</v>
      </c>
      <c r="J1490" s="252" t="s">
        <v>239</v>
      </c>
      <c r="K1490" s="252" t="s">
        <v>239</v>
      </c>
      <c r="L1490" s="252" t="s">
        <v>239</v>
      </c>
    </row>
    <row r="1491" spans="1:12" x14ac:dyDescent="0.3">
      <c r="A1491" s="252">
        <v>216326</v>
      </c>
      <c r="B1491" s="252" t="s">
        <v>3404</v>
      </c>
      <c r="C1491" s="252" t="s">
        <v>239</v>
      </c>
      <c r="D1491" s="252" t="s">
        <v>240</v>
      </c>
      <c r="E1491" s="252" t="s">
        <v>240</v>
      </c>
      <c r="F1491" s="252" t="s">
        <v>240</v>
      </c>
      <c r="G1491" s="252" t="s">
        <v>240</v>
      </c>
      <c r="H1491" s="252" t="s">
        <v>239</v>
      </c>
      <c r="I1491" s="252" t="s">
        <v>239</v>
      </c>
      <c r="J1491" s="252" t="s">
        <v>239</v>
      </c>
      <c r="K1491" s="252" t="s">
        <v>239</v>
      </c>
      <c r="L1491" s="252" t="s">
        <v>239</v>
      </c>
    </row>
    <row r="1492" spans="1:12" x14ac:dyDescent="0.3">
      <c r="A1492" s="252">
        <v>216327</v>
      </c>
      <c r="B1492" s="252" t="s">
        <v>3404</v>
      </c>
      <c r="C1492" s="252" t="s">
        <v>240</v>
      </c>
      <c r="D1492" s="252" t="s">
        <v>240</v>
      </c>
      <c r="E1492" s="252" t="s">
        <v>240</v>
      </c>
      <c r="F1492" s="252" t="s">
        <v>240</v>
      </c>
      <c r="G1492" s="252" t="s">
        <v>240</v>
      </c>
      <c r="H1492" s="252" t="s">
        <v>240</v>
      </c>
      <c r="I1492" s="252" t="s">
        <v>239</v>
      </c>
      <c r="J1492" s="252" t="s">
        <v>240</v>
      </c>
      <c r="K1492" s="252" t="s">
        <v>239</v>
      </c>
      <c r="L1492" s="252" t="s">
        <v>239</v>
      </c>
    </row>
    <row r="1493" spans="1:12" x14ac:dyDescent="0.3">
      <c r="A1493" s="252">
        <v>216328</v>
      </c>
      <c r="B1493" s="252" t="s">
        <v>3404</v>
      </c>
      <c r="C1493" s="252" t="s">
        <v>239</v>
      </c>
      <c r="D1493" s="252" t="s">
        <v>239</v>
      </c>
      <c r="E1493" s="252" t="s">
        <v>239</v>
      </c>
      <c r="F1493" s="252" t="s">
        <v>239</v>
      </c>
      <c r="G1493" s="252" t="s">
        <v>239</v>
      </c>
      <c r="H1493" s="252" t="s">
        <v>239</v>
      </c>
      <c r="I1493" s="252" t="s">
        <v>239</v>
      </c>
      <c r="J1493" s="252" t="s">
        <v>239</v>
      </c>
      <c r="K1493" s="252" t="s">
        <v>239</v>
      </c>
      <c r="L1493" s="252" t="s">
        <v>239</v>
      </c>
    </row>
    <row r="1494" spans="1:12" x14ac:dyDescent="0.3">
      <c r="A1494" s="252">
        <v>216331</v>
      </c>
      <c r="B1494" s="252" t="s">
        <v>3404</v>
      </c>
      <c r="C1494" s="252" t="s">
        <v>238</v>
      </c>
      <c r="D1494" s="252" t="s">
        <v>238</v>
      </c>
      <c r="E1494" s="252" t="s">
        <v>238</v>
      </c>
      <c r="F1494" s="252" t="s">
        <v>238</v>
      </c>
      <c r="G1494" s="252" t="s">
        <v>240</v>
      </c>
      <c r="H1494" s="252" t="s">
        <v>240</v>
      </c>
      <c r="I1494" s="252" t="s">
        <v>240</v>
      </c>
      <c r="J1494" s="252" t="s">
        <v>240</v>
      </c>
      <c r="K1494" s="252" t="s">
        <v>239</v>
      </c>
      <c r="L1494" s="252" t="s">
        <v>240</v>
      </c>
    </row>
    <row r="1495" spans="1:12" x14ac:dyDescent="0.3">
      <c r="A1495" s="252">
        <v>216332</v>
      </c>
      <c r="B1495" s="252" t="s">
        <v>3404</v>
      </c>
      <c r="C1495" s="252" t="s">
        <v>239</v>
      </c>
      <c r="D1495" s="252" t="s">
        <v>240</v>
      </c>
      <c r="E1495" s="252" t="s">
        <v>240</v>
      </c>
      <c r="F1495" s="252" t="s">
        <v>240</v>
      </c>
      <c r="G1495" s="252" t="s">
        <v>240</v>
      </c>
      <c r="H1495" s="252" t="s">
        <v>239</v>
      </c>
      <c r="I1495" s="252" t="s">
        <v>239</v>
      </c>
      <c r="J1495" s="252" t="s">
        <v>239</v>
      </c>
      <c r="K1495" s="252" t="s">
        <v>239</v>
      </c>
      <c r="L1495" s="252" t="s">
        <v>239</v>
      </c>
    </row>
    <row r="1496" spans="1:12" x14ac:dyDescent="0.3">
      <c r="A1496" s="252">
        <v>216333</v>
      </c>
      <c r="B1496" s="252" t="s">
        <v>3404</v>
      </c>
      <c r="C1496" s="252" t="s">
        <v>240</v>
      </c>
      <c r="D1496" s="252" t="s">
        <v>240</v>
      </c>
      <c r="E1496" s="252" t="s">
        <v>238</v>
      </c>
      <c r="F1496" s="252" t="s">
        <v>240</v>
      </c>
      <c r="G1496" s="252" t="s">
        <v>238</v>
      </c>
      <c r="H1496" s="252" t="s">
        <v>240</v>
      </c>
      <c r="I1496" s="252" t="s">
        <v>240</v>
      </c>
      <c r="J1496" s="252" t="s">
        <v>240</v>
      </c>
      <c r="K1496" s="252" t="s">
        <v>240</v>
      </c>
      <c r="L1496" s="252" t="s">
        <v>240</v>
      </c>
    </row>
    <row r="1497" spans="1:12" x14ac:dyDescent="0.3">
      <c r="A1497" s="252">
        <v>216334</v>
      </c>
      <c r="B1497" s="252" t="s">
        <v>3404</v>
      </c>
      <c r="C1497" s="252" t="s">
        <v>240</v>
      </c>
      <c r="D1497" s="252" t="s">
        <v>240</v>
      </c>
      <c r="E1497" s="252" t="s">
        <v>238</v>
      </c>
      <c r="F1497" s="252" t="s">
        <v>240</v>
      </c>
      <c r="G1497" s="252" t="s">
        <v>240</v>
      </c>
      <c r="H1497" s="252" t="s">
        <v>240</v>
      </c>
      <c r="I1497" s="252" t="s">
        <v>240</v>
      </c>
      <c r="J1497" s="252" t="s">
        <v>239</v>
      </c>
      <c r="K1497" s="252" t="s">
        <v>240</v>
      </c>
      <c r="L1497" s="252" t="s">
        <v>240</v>
      </c>
    </row>
    <row r="1498" spans="1:12" x14ac:dyDescent="0.3">
      <c r="A1498" s="252">
        <v>216337</v>
      </c>
      <c r="B1498" s="252" t="s">
        <v>3404</v>
      </c>
      <c r="C1498" s="252" t="s">
        <v>240</v>
      </c>
      <c r="D1498" s="252" t="s">
        <v>240</v>
      </c>
      <c r="E1498" s="252" t="s">
        <v>240</v>
      </c>
      <c r="F1498" s="252" t="s">
        <v>240</v>
      </c>
      <c r="G1498" s="252" t="s">
        <v>240</v>
      </c>
      <c r="H1498" s="252" t="s">
        <v>239</v>
      </c>
      <c r="I1498" s="252" t="s">
        <v>239</v>
      </c>
      <c r="J1498" s="252" t="s">
        <v>239</v>
      </c>
      <c r="K1498" s="252" t="s">
        <v>239</v>
      </c>
      <c r="L1498" s="252" t="s">
        <v>239</v>
      </c>
    </row>
    <row r="1499" spans="1:12" x14ac:dyDescent="0.3">
      <c r="A1499" s="252">
        <v>216339</v>
      </c>
      <c r="B1499" s="252" t="s">
        <v>3404</v>
      </c>
      <c r="C1499" s="252" t="s">
        <v>238</v>
      </c>
      <c r="D1499" s="252" t="s">
        <v>238</v>
      </c>
      <c r="E1499" s="252" t="s">
        <v>238</v>
      </c>
      <c r="F1499" s="252" t="s">
        <v>238</v>
      </c>
      <c r="G1499" s="252" t="s">
        <v>240</v>
      </c>
      <c r="H1499" s="252" t="s">
        <v>240</v>
      </c>
      <c r="I1499" s="252" t="s">
        <v>239</v>
      </c>
      <c r="J1499" s="252" t="s">
        <v>240</v>
      </c>
      <c r="K1499" s="252" t="s">
        <v>239</v>
      </c>
      <c r="L1499" s="252" t="s">
        <v>239</v>
      </c>
    </row>
    <row r="1500" spans="1:12" x14ac:dyDescent="0.3">
      <c r="A1500" s="252">
        <v>216341</v>
      </c>
      <c r="B1500" s="252" t="s">
        <v>3404</v>
      </c>
      <c r="C1500" s="252" t="s">
        <v>239</v>
      </c>
      <c r="D1500" s="252" t="s">
        <v>239</v>
      </c>
      <c r="E1500" s="252" t="s">
        <v>239</v>
      </c>
      <c r="F1500" s="252" t="s">
        <v>239</v>
      </c>
      <c r="G1500" s="252" t="s">
        <v>239</v>
      </c>
      <c r="H1500" s="252" t="s">
        <v>239</v>
      </c>
      <c r="I1500" s="252" t="s">
        <v>239</v>
      </c>
      <c r="J1500" s="252" t="s">
        <v>239</v>
      </c>
      <c r="K1500" s="252" t="s">
        <v>239</v>
      </c>
      <c r="L1500" s="252" t="s">
        <v>239</v>
      </c>
    </row>
    <row r="1501" spans="1:12" x14ac:dyDescent="0.3">
      <c r="A1501" s="252">
        <v>216342</v>
      </c>
      <c r="B1501" s="252" t="s">
        <v>3404</v>
      </c>
      <c r="C1501" s="252" t="s">
        <v>240</v>
      </c>
      <c r="D1501" s="252" t="s">
        <v>240</v>
      </c>
      <c r="E1501" s="252" t="s">
        <v>240</v>
      </c>
      <c r="F1501" s="252" t="s">
        <v>240</v>
      </c>
      <c r="G1501" s="252" t="s">
        <v>240</v>
      </c>
      <c r="H1501" s="252" t="s">
        <v>239</v>
      </c>
      <c r="I1501" s="252" t="s">
        <v>239</v>
      </c>
      <c r="J1501" s="252" t="s">
        <v>239</v>
      </c>
      <c r="K1501" s="252" t="s">
        <v>239</v>
      </c>
      <c r="L1501" s="252" t="s">
        <v>239</v>
      </c>
    </row>
    <row r="1502" spans="1:12" x14ac:dyDescent="0.3">
      <c r="A1502" s="252">
        <v>216343</v>
      </c>
      <c r="B1502" s="252" t="s">
        <v>3404</v>
      </c>
      <c r="C1502" s="252" t="s">
        <v>240</v>
      </c>
      <c r="D1502" s="252" t="s">
        <v>238</v>
      </c>
      <c r="E1502" s="252" t="s">
        <v>238</v>
      </c>
      <c r="F1502" s="252" t="s">
        <v>238</v>
      </c>
      <c r="G1502" s="252" t="s">
        <v>240</v>
      </c>
      <c r="H1502" s="252" t="s">
        <v>240</v>
      </c>
      <c r="I1502" s="252" t="s">
        <v>239</v>
      </c>
      <c r="J1502" s="252" t="s">
        <v>240</v>
      </c>
      <c r="K1502" s="252" t="s">
        <v>240</v>
      </c>
      <c r="L1502" s="252" t="s">
        <v>239</v>
      </c>
    </row>
    <row r="1503" spans="1:12" x14ac:dyDescent="0.3">
      <c r="A1503" s="252">
        <v>216348</v>
      </c>
      <c r="B1503" s="252" t="s">
        <v>3404</v>
      </c>
      <c r="C1503" s="252" t="s">
        <v>240</v>
      </c>
      <c r="D1503" s="252" t="s">
        <v>238</v>
      </c>
      <c r="E1503" s="252" t="s">
        <v>240</v>
      </c>
      <c r="F1503" s="252" t="s">
        <v>240</v>
      </c>
      <c r="G1503" s="252" t="s">
        <v>240</v>
      </c>
      <c r="H1503" s="252" t="s">
        <v>240</v>
      </c>
      <c r="I1503" s="252" t="s">
        <v>240</v>
      </c>
      <c r="J1503" s="252" t="s">
        <v>240</v>
      </c>
      <c r="K1503" s="252" t="s">
        <v>240</v>
      </c>
      <c r="L1503" s="252" t="s">
        <v>240</v>
      </c>
    </row>
    <row r="1504" spans="1:12" x14ac:dyDescent="0.3">
      <c r="A1504" s="252">
        <v>216349</v>
      </c>
      <c r="B1504" s="252" t="s">
        <v>3404</v>
      </c>
      <c r="C1504" s="252" t="s">
        <v>239</v>
      </c>
      <c r="D1504" s="252" t="s">
        <v>240</v>
      </c>
      <c r="E1504" s="252" t="s">
        <v>240</v>
      </c>
      <c r="F1504" s="252" t="s">
        <v>240</v>
      </c>
      <c r="G1504" s="252" t="s">
        <v>240</v>
      </c>
      <c r="H1504" s="252" t="s">
        <v>239</v>
      </c>
      <c r="I1504" s="252" t="s">
        <v>239</v>
      </c>
      <c r="J1504" s="252" t="s">
        <v>239</v>
      </c>
      <c r="K1504" s="252" t="s">
        <v>239</v>
      </c>
      <c r="L1504" s="252" t="s">
        <v>239</v>
      </c>
    </row>
    <row r="1505" spans="1:12" x14ac:dyDescent="0.3">
      <c r="A1505" s="252">
        <v>216351</v>
      </c>
      <c r="B1505" s="252" t="s">
        <v>3404</v>
      </c>
      <c r="C1505" s="252" t="s">
        <v>239</v>
      </c>
      <c r="D1505" s="252" t="s">
        <v>240</v>
      </c>
      <c r="E1505" s="252" t="s">
        <v>240</v>
      </c>
      <c r="F1505" s="252" t="s">
        <v>240</v>
      </c>
      <c r="G1505" s="252" t="s">
        <v>240</v>
      </c>
      <c r="H1505" s="252" t="s">
        <v>239</v>
      </c>
      <c r="I1505" s="252" t="s">
        <v>239</v>
      </c>
      <c r="J1505" s="252" t="s">
        <v>239</v>
      </c>
      <c r="K1505" s="252" t="s">
        <v>239</v>
      </c>
      <c r="L1505" s="252" t="s">
        <v>239</v>
      </c>
    </row>
    <row r="1506" spans="1:12" x14ac:dyDescent="0.3">
      <c r="A1506" s="252">
        <v>216352</v>
      </c>
      <c r="B1506" s="252" t="s">
        <v>3404</v>
      </c>
      <c r="C1506" s="252" t="s">
        <v>240</v>
      </c>
      <c r="D1506" s="252" t="s">
        <v>240</v>
      </c>
      <c r="E1506" s="252" t="s">
        <v>240</v>
      </c>
      <c r="F1506" s="252" t="s">
        <v>240</v>
      </c>
      <c r="G1506" s="252" t="s">
        <v>240</v>
      </c>
      <c r="H1506" s="252" t="s">
        <v>239</v>
      </c>
      <c r="I1506" s="252" t="s">
        <v>239</v>
      </c>
      <c r="J1506" s="252" t="s">
        <v>239</v>
      </c>
      <c r="K1506" s="252" t="s">
        <v>239</v>
      </c>
      <c r="L1506" s="252" t="s">
        <v>239</v>
      </c>
    </row>
    <row r="1507" spans="1:12" x14ac:dyDescent="0.3">
      <c r="A1507" s="252">
        <v>216354</v>
      </c>
      <c r="B1507" s="252" t="s">
        <v>3404</v>
      </c>
      <c r="C1507" s="252" t="s">
        <v>239</v>
      </c>
      <c r="D1507" s="252" t="s">
        <v>240</v>
      </c>
      <c r="E1507" s="252" t="s">
        <v>240</v>
      </c>
      <c r="F1507" s="252" t="s">
        <v>240</v>
      </c>
      <c r="G1507" s="252" t="s">
        <v>240</v>
      </c>
      <c r="H1507" s="252" t="s">
        <v>239</v>
      </c>
      <c r="I1507" s="252" t="s">
        <v>239</v>
      </c>
      <c r="J1507" s="252" t="s">
        <v>239</v>
      </c>
      <c r="K1507" s="252" t="s">
        <v>239</v>
      </c>
      <c r="L1507" s="252" t="s">
        <v>239</v>
      </c>
    </row>
    <row r="1508" spans="1:12" x14ac:dyDescent="0.3">
      <c r="A1508" s="252">
        <v>216355</v>
      </c>
      <c r="B1508" s="252" t="s">
        <v>3404</v>
      </c>
      <c r="C1508" s="252" t="s">
        <v>240</v>
      </c>
      <c r="D1508" s="252" t="s">
        <v>240</v>
      </c>
      <c r="E1508" s="252" t="s">
        <v>240</v>
      </c>
      <c r="F1508" s="252" t="s">
        <v>239</v>
      </c>
      <c r="G1508" s="252" t="s">
        <v>239</v>
      </c>
      <c r="H1508" s="252" t="s">
        <v>239</v>
      </c>
      <c r="I1508" s="252" t="s">
        <v>240</v>
      </c>
      <c r="J1508" s="252" t="s">
        <v>240</v>
      </c>
      <c r="K1508" s="252" t="s">
        <v>240</v>
      </c>
      <c r="L1508" s="252" t="s">
        <v>240</v>
      </c>
    </row>
    <row r="1509" spans="1:12" x14ac:dyDescent="0.3">
      <c r="A1509" s="252">
        <v>216359</v>
      </c>
      <c r="B1509" s="252" t="s">
        <v>3404</v>
      </c>
      <c r="C1509" s="252" t="s">
        <v>240</v>
      </c>
      <c r="D1509" s="252" t="s">
        <v>240</v>
      </c>
      <c r="E1509" s="252" t="s">
        <v>240</v>
      </c>
      <c r="F1509" s="252" t="s">
        <v>240</v>
      </c>
      <c r="G1509" s="252" t="s">
        <v>239</v>
      </c>
      <c r="H1509" s="252" t="s">
        <v>239</v>
      </c>
      <c r="I1509" s="252" t="s">
        <v>239</v>
      </c>
      <c r="J1509" s="252" t="s">
        <v>239</v>
      </c>
      <c r="K1509" s="252" t="s">
        <v>239</v>
      </c>
      <c r="L1509" s="252" t="s">
        <v>239</v>
      </c>
    </row>
    <row r="1510" spans="1:12" x14ac:dyDescent="0.3">
      <c r="A1510" s="252">
        <v>216361</v>
      </c>
      <c r="B1510" s="252" t="s">
        <v>3404</v>
      </c>
      <c r="C1510" s="252" t="s">
        <v>240</v>
      </c>
      <c r="D1510" s="252" t="s">
        <v>240</v>
      </c>
      <c r="E1510" s="252" t="s">
        <v>240</v>
      </c>
      <c r="F1510" s="252" t="s">
        <v>240</v>
      </c>
      <c r="G1510" s="252" t="s">
        <v>240</v>
      </c>
      <c r="H1510" s="252" t="s">
        <v>239</v>
      </c>
      <c r="I1510" s="252" t="s">
        <v>239</v>
      </c>
      <c r="J1510" s="252" t="s">
        <v>239</v>
      </c>
      <c r="K1510" s="252" t="s">
        <v>239</v>
      </c>
      <c r="L1510" s="252" t="s">
        <v>239</v>
      </c>
    </row>
    <row r="1511" spans="1:12" x14ac:dyDescent="0.3">
      <c r="A1511" s="252">
        <v>216362</v>
      </c>
      <c r="B1511" s="252" t="s">
        <v>3404</v>
      </c>
      <c r="C1511" s="252" t="s">
        <v>239</v>
      </c>
      <c r="D1511" s="252" t="s">
        <v>239</v>
      </c>
      <c r="E1511" s="252" t="s">
        <v>238</v>
      </c>
      <c r="F1511" s="252" t="s">
        <v>240</v>
      </c>
      <c r="G1511" s="252" t="s">
        <v>238</v>
      </c>
      <c r="H1511" s="252" t="s">
        <v>239</v>
      </c>
      <c r="I1511" s="252" t="s">
        <v>239</v>
      </c>
      <c r="J1511" s="252" t="s">
        <v>239</v>
      </c>
      <c r="K1511" s="252" t="s">
        <v>240</v>
      </c>
      <c r="L1511" s="252" t="s">
        <v>240</v>
      </c>
    </row>
    <row r="1512" spans="1:12" x14ac:dyDescent="0.3">
      <c r="A1512" s="252">
        <v>216364</v>
      </c>
      <c r="B1512" s="252" t="s">
        <v>3404</v>
      </c>
      <c r="C1512" s="252" t="s">
        <v>238</v>
      </c>
      <c r="D1512" s="252" t="s">
        <v>238</v>
      </c>
      <c r="E1512" s="252" t="s">
        <v>240</v>
      </c>
      <c r="F1512" s="252" t="s">
        <v>238</v>
      </c>
      <c r="G1512" s="252" t="s">
        <v>240</v>
      </c>
      <c r="H1512" s="252" t="s">
        <v>239</v>
      </c>
      <c r="I1512" s="252" t="s">
        <v>240</v>
      </c>
      <c r="J1512" s="252" t="s">
        <v>240</v>
      </c>
      <c r="K1512" s="252" t="s">
        <v>240</v>
      </c>
      <c r="L1512" s="252" t="s">
        <v>240</v>
      </c>
    </row>
    <row r="1513" spans="1:12" x14ac:dyDescent="0.3">
      <c r="A1513" s="252">
        <v>216365</v>
      </c>
      <c r="B1513" s="252" t="s">
        <v>3404</v>
      </c>
      <c r="C1513" s="252" t="s">
        <v>240</v>
      </c>
      <c r="D1513" s="252" t="s">
        <v>240</v>
      </c>
      <c r="E1513" s="252" t="s">
        <v>240</v>
      </c>
      <c r="F1513" s="252" t="s">
        <v>240</v>
      </c>
      <c r="G1513" s="252" t="s">
        <v>240</v>
      </c>
      <c r="H1513" s="252" t="s">
        <v>239</v>
      </c>
      <c r="I1513" s="252" t="s">
        <v>239</v>
      </c>
      <c r="J1513" s="252" t="s">
        <v>239</v>
      </c>
      <c r="K1513" s="252" t="s">
        <v>239</v>
      </c>
      <c r="L1513" s="252" t="s">
        <v>239</v>
      </c>
    </row>
    <row r="1514" spans="1:12" x14ac:dyDescent="0.3">
      <c r="A1514" s="252">
        <v>216368</v>
      </c>
      <c r="B1514" s="252" t="s">
        <v>3404</v>
      </c>
      <c r="C1514" s="252" t="s">
        <v>239</v>
      </c>
      <c r="D1514" s="252" t="s">
        <v>240</v>
      </c>
      <c r="E1514" s="252" t="s">
        <v>240</v>
      </c>
      <c r="F1514" s="252" t="s">
        <v>240</v>
      </c>
      <c r="G1514" s="252" t="s">
        <v>240</v>
      </c>
      <c r="H1514" s="252" t="s">
        <v>239</v>
      </c>
      <c r="I1514" s="252" t="s">
        <v>239</v>
      </c>
      <c r="J1514" s="252" t="s">
        <v>239</v>
      </c>
      <c r="K1514" s="252" t="s">
        <v>239</v>
      </c>
      <c r="L1514" s="252" t="s">
        <v>239</v>
      </c>
    </row>
    <row r="1515" spans="1:12" x14ac:dyDescent="0.3">
      <c r="A1515" s="252">
        <v>216369</v>
      </c>
      <c r="B1515" s="252" t="s">
        <v>3404</v>
      </c>
      <c r="C1515" s="252" t="s">
        <v>239</v>
      </c>
      <c r="D1515" s="252" t="s">
        <v>240</v>
      </c>
      <c r="E1515" s="252" t="s">
        <v>240</v>
      </c>
      <c r="F1515" s="252" t="s">
        <v>240</v>
      </c>
      <c r="G1515" s="252" t="s">
        <v>240</v>
      </c>
      <c r="H1515" s="252" t="s">
        <v>239</v>
      </c>
      <c r="I1515" s="252" t="s">
        <v>239</v>
      </c>
      <c r="J1515" s="252" t="s">
        <v>239</v>
      </c>
      <c r="K1515" s="252" t="s">
        <v>239</v>
      </c>
      <c r="L1515" s="252" t="s">
        <v>239</v>
      </c>
    </row>
    <row r="1516" spans="1:12" x14ac:dyDescent="0.3">
      <c r="A1516" s="252">
        <v>216370</v>
      </c>
      <c r="B1516" s="252" t="s">
        <v>3404</v>
      </c>
      <c r="C1516" s="252" t="s">
        <v>240</v>
      </c>
      <c r="D1516" s="252" t="s">
        <v>240</v>
      </c>
      <c r="E1516" s="252" t="s">
        <v>240</v>
      </c>
      <c r="F1516" s="252" t="s">
        <v>238</v>
      </c>
      <c r="G1516" s="252" t="s">
        <v>239</v>
      </c>
      <c r="H1516" s="252" t="s">
        <v>239</v>
      </c>
      <c r="I1516" s="252" t="s">
        <v>240</v>
      </c>
      <c r="J1516" s="252" t="s">
        <v>240</v>
      </c>
      <c r="K1516" s="252" t="s">
        <v>240</v>
      </c>
      <c r="L1516" s="252" t="s">
        <v>240</v>
      </c>
    </row>
    <row r="1517" spans="1:12" x14ac:dyDescent="0.3">
      <c r="A1517" s="252">
        <v>216371</v>
      </c>
      <c r="B1517" s="252" t="s">
        <v>3404</v>
      </c>
      <c r="C1517" s="252" t="s">
        <v>240</v>
      </c>
      <c r="D1517" s="252" t="s">
        <v>240</v>
      </c>
      <c r="E1517" s="252" t="s">
        <v>240</v>
      </c>
      <c r="F1517" s="252" t="s">
        <v>240</v>
      </c>
      <c r="G1517" s="252" t="s">
        <v>238</v>
      </c>
      <c r="H1517" s="252" t="s">
        <v>240</v>
      </c>
      <c r="I1517" s="252" t="s">
        <v>240</v>
      </c>
      <c r="J1517" s="252" t="s">
        <v>240</v>
      </c>
      <c r="K1517" s="252" t="s">
        <v>240</v>
      </c>
      <c r="L1517" s="252" t="s">
        <v>240</v>
      </c>
    </row>
    <row r="1518" spans="1:12" x14ac:dyDescent="0.3">
      <c r="A1518" s="252">
        <v>216374</v>
      </c>
      <c r="B1518" s="252" t="s">
        <v>3404</v>
      </c>
      <c r="C1518" s="252" t="s">
        <v>240</v>
      </c>
      <c r="D1518" s="252" t="s">
        <v>240</v>
      </c>
      <c r="E1518" s="252" t="s">
        <v>240</v>
      </c>
      <c r="F1518" s="252" t="s">
        <v>240</v>
      </c>
      <c r="G1518" s="252" t="s">
        <v>240</v>
      </c>
      <c r="H1518" s="252" t="s">
        <v>239</v>
      </c>
      <c r="I1518" s="252" t="s">
        <v>239</v>
      </c>
      <c r="J1518" s="252" t="s">
        <v>239</v>
      </c>
      <c r="K1518" s="252" t="s">
        <v>239</v>
      </c>
      <c r="L1518" s="252" t="s">
        <v>239</v>
      </c>
    </row>
    <row r="1519" spans="1:12" x14ac:dyDescent="0.3">
      <c r="A1519" s="252">
        <v>216375</v>
      </c>
      <c r="B1519" s="252" t="s">
        <v>3404</v>
      </c>
      <c r="C1519" s="252" t="s">
        <v>238</v>
      </c>
      <c r="D1519" s="252" t="s">
        <v>238</v>
      </c>
      <c r="E1519" s="252" t="s">
        <v>240</v>
      </c>
      <c r="F1519" s="252" t="s">
        <v>240</v>
      </c>
      <c r="G1519" s="252" t="s">
        <v>240</v>
      </c>
      <c r="H1519" s="252" t="s">
        <v>240</v>
      </c>
      <c r="I1519" s="252" t="s">
        <v>240</v>
      </c>
      <c r="J1519" s="252" t="s">
        <v>240</v>
      </c>
      <c r="K1519" s="252" t="s">
        <v>240</v>
      </c>
      <c r="L1519" s="252" t="s">
        <v>240</v>
      </c>
    </row>
    <row r="1520" spans="1:12" x14ac:dyDescent="0.3">
      <c r="A1520" s="252">
        <v>216376</v>
      </c>
      <c r="B1520" s="252" t="s">
        <v>3404</v>
      </c>
      <c r="C1520" s="252" t="s">
        <v>239</v>
      </c>
      <c r="D1520" s="252" t="s">
        <v>240</v>
      </c>
      <c r="E1520" s="252" t="s">
        <v>240</v>
      </c>
      <c r="F1520" s="252" t="s">
        <v>240</v>
      </c>
      <c r="G1520" s="252" t="s">
        <v>240</v>
      </c>
      <c r="H1520" s="252" t="s">
        <v>239</v>
      </c>
      <c r="I1520" s="252" t="s">
        <v>239</v>
      </c>
      <c r="J1520" s="252" t="s">
        <v>239</v>
      </c>
      <c r="K1520" s="252" t="s">
        <v>239</v>
      </c>
      <c r="L1520" s="252" t="s">
        <v>239</v>
      </c>
    </row>
    <row r="1521" spans="1:12" x14ac:dyDescent="0.3">
      <c r="A1521" s="252">
        <v>216377</v>
      </c>
      <c r="B1521" s="252" t="s">
        <v>3404</v>
      </c>
      <c r="C1521" s="252" t="s">
        <v>239</v>
      </c>
      <c r="D1521" s="252" t="s">
        <v>240</v>
      </c>
      <c r="E1521" s="252" t="s">
        <v>240</v>
      </c>
      <c r="F1521" s="252" t="s">
        <v>240</v>
      </c>
      <c r="G1521" s="252" t="s">
        <v>240</v>
      </c>
      <c r="H1521" s="252" t="s">
        <v>239</v>
      </c>
      <c r="I1521" s="252" t="s">
        <v>239</v>
      </c>
      <c r="J1521" s="252" t="s">
        <v>239</v>
      </c>
      <c r="K1521" s="252" t="s">
        <v>239</v>
      </c>
      <c r="L1521" s="252" t="s">
        <v>239</v>
      </c>
    </row>
    <row r="1522" spans="1:12" x14ac:dyDescent="0.3">
      <c r="A1522" s="252">
        <v>216380</v>
      </c>
      <c r="B1522" s="252" t="s">
        <v>3404</v>
      </c>
      <c r="C1522" s="252" t="s">
        <v>240</v>
      </c>
      <c r="D1522" s="252" t="s">
        <v>240</v>
      </c>
      <c r="E1522" s="252" t="s">
        <v>240</v>
      </c>
      <c r="F1522" s="252" t="s">
        <v>240</v>
      </c>
      <c r="G1522" s="252" t="s">
        <v>240</v>
      </c>
      <c r="H1522" s="252" t="s">
        <v>239</v>
      </c>
      <c r="I1522" s="252" t="s">
        <v>239</v>
      </c>
      <c r="J1522" s="252" t="s">
        <v>239</v>
      </c>
      <c r="K1522" s="252" t="s">
        <v>239</v>
      </c>
      <c r="L1522" s="252" t="s">
        <v>239</v>
      </c>
    </row>
    <row r="1523" spans="1:12" x14ac:dyDescent="0.3">
      <c r="A1523" s="252">
        <v>216382</v>
      </c>
      <c r="B1523" s="252" t="s">
        <v>3404</v>
      </c>
      <c r="C1523" s="252" t="s">
        <v>240</v>
      </c>
      <c r="D1523" s="252" t="s">
        <v>238</v>
      </c>
      <c r="E1523" s="252" t="s">
        <v>240</v>
      </c>
      <c r="F1523" s="252" t="s">
        <v>238</v>
      </c>
      <c r="G1523" s="252" t="s">
        <v>238</v>
      </c>
      <c r="H1523" s="252" t="s">
        <v>239</v>
      </c>
      <c r="I1523" s="252" t="s">
        <v>240</v>
      </c>
      <c r="J1523" s="252" t="s">
        <v>240</v>
      </c>
      <c r="K1523" s="252" t="s">
        <v>240</v>
      </c>
      <c r="L1523" s="252" t="s">
        <v>240</v>
      </c>
    </row>
    <row r="1524" spans="1:12" x14ac:dyDescent="0.3">
      <c r="A1524" s="252">
        <v>216383</v>
      </c>
      <c r="B1524" s="252" t="s">
        <v>3404</v>
      </c>
      <c r="C1524" s="252" t="s">
        <v>240</v>
      </c>
      <c r="D1524" s="252" t="s">
        <v>240</v>
      </c>
      <c r="E1524" s="252" t="s">
        <v>240</v>
      </c>
      <c r="F1524" s="252" t="s">
        <v>240</v>
      </c>
      <c r="G1524" s="252" t="s">
        <v>240</v>
      </c>
      <c r="H1524" s="252" t="s">
        <v>239</v>
      </c>
      <c r="I1524" s="252" t="s">
        <v>239</v>
      </c>
      <c r="J1524" s="252" t="s">
        <v>239</v>
      </c>
      <c r="K1524" s="252" t="s">
        <v>239</v>
      </c>
      <c r="L1524" s="252" t="s">
        <v>239</v>
      </c>
    </row>
    <row r="1525" spans="1:12" x14ac:dyDescent="0.3">
      <c r="A1525" s="252">
        <v>216384</v>
      </c>
      <c r="B1525" s="252" t="s">
        <v>3404</v>
      </c>
      <c r="C1525" s="252" t="s">
        <v>240</v>
      </c>
      <c r="D1525" s="252" t="s">
        <v>240</v>
      </c>
      <c r="E1525" s="252" t="s">
        <v>238</v>
      </c>
      <c r="F1525" s="252" t="s">
        <v>240</v>
      </c>
      <c r="G1525" s="252" t="s">
        <v>240</v>
      </c>
      <c r="H1525" s="252" t="s">
        <v>240</v>
      </c>
      <c r="I1525" s="252" t="s">
        <v>240</v>
      </c>
      <c r="J1525" s="252" t="s">
        <v>240</v>
      </c>
      <c r="K1525" s="252" t="s">
        <v>240</v>
      </c>
      <c r="L1525" s="252" t="s">
        <v>240</v>
      </c>
    </row>
    <row r="1526" spans="1:12" x14ac:dyDescent="0.3">
      <c r="A1526" s="252">
        <v>216386</v>
      </c>
      <c r="B1526" s="252" t="s">
        <v>3404</v>
      </c>
      <c r="C1526" s="252" t="s">
        <v>239</v>
      </c>
      <c r="D1526" s="252" t="s">
        <v>240</v>
      </c>
      <c r="E1526" s="252" t="s">
        <v>240</v>
      </c>
      <c r="F1526" s="252" t="s">
        <v>240</v>
      </c>
      <c r="G1526" s="252" t="s">
        <v>240</v>
      </c>
      <c r="H1526" s="252" t="s">
        <v>239</v>
      </c>
      <c r="I1526" s="252" t="s">
        <v>239</v>
      </c>
      <c r="J1526" s="252" t="s">
        <v>239</v>
      </c>
      <c r="K1526" s="252" t="s">
        <v>239</v>
      </c>
      <c r="L1526" s="252" t="s">
        <v>239</v>
      </c>
    </row>
    <row r="1527" spans="1:12" x14ac:dyDescent="0.3">
      <c r="A1527" s="252">
        <v>216388</v>
      </c>
      <c r="B1527" s="252" t="s">
        <v>3404</v>
      </c>
      <c r="C1527" s="252" t="s">
        <v>240</v>
      </c>
      <c r="D1527" s="252" t="s">
        <v>240</v>
      </c>
      <c r="E1527" s="252" t="s">
        <v>240</v>
      </c>
      <c r="F1527" s="252" t="s">
        <v>240</v>
      </c>
      <c r="G1527" s="252" t="s">
        <v>240</v>
      </c>
      <c r="H1527" s="252" t="s">
        <v>239</v>
      </c>
      <c r="I1527" s="252" t="s">
        <v>239</v>
      </c>
      <c r="J1527" s="252" t="s">
        <v>239</v>
      </c>
      <c r="K1527" s="252" t="s">
        <v>239</v>
      </c>
      <c r="L1527" s="252" t="s">
        <v>239</v>
      </c>
    </row>
    <row r="1528" spans="1:12" x14ac:dyDescent="0.3">
      <c r="A1528" s="252">
        <v>216390</v>
      </c>
      <c r="B1528" s="252" t="s">
        <v>3404</v>
      </c>
      <c r="C1528" s="252" t="s">
        <v>240</v>
      </c>
      <c r="D1528" s="252" t="s">
        <v>240</v>
      </c>
      <c r="E1528" s="252" t="s">
        <v>240</v>
      </c>
      <c r="F1528" s="252" t="s">
        <v>238</v>
      </c>
      <c r="G1528" s="252" t="s">
        <v>239</v>
      </c>
      <c r="H1528" s="252" t="s">
        <v>239</v>
      </c>
      <c r="I1528" s="252" t="s">
        <v>239</v>
      </c>
      <c r="J1528" s="252" t="s">
        <v>239</v>
      </c>
      <c r="K1528" s="252" t="s">
        <v>239</v>
      </c>
      <c r="L1528" s="252" t="s">
        <v>239</v>
      </c>
    </row>
    <row r="1529" spans="1:12" x14ac:dyDescent="0.3">
      <c r="A1529" s="252">
        <v>216391</v>
      </c>
      <c r="B1529" s="252" t="s">
        <v>3404</v>
      </c>
      <c r="C1529" s="252" t="s">
        <v>240</v>
      </c>
      <c r="D1529" s="252" t="s">
        <v>240</v>
      </c>
      <c r="E1529" s="252" t="s">
        <v>240</v>
      </c>
      <c r="F1529" s="252" t="s">
        <v>240</v>
      </c>
      <c r="G1529" s="252" t="s">
        <v>240</v>
      </c>
      <c r="H1529" s="252" t="s">
        <v>240</v>
      </c>
      <c r="I1529" s="252" t="s">
        <v>240</v>
      </c>
      <c r="J1529" s="252" t="s">
        <v>240</v>
      </c>
      <c r="K1529" s="252" t="s">
        <v>240</v>
      </c>
      <c r="L1529" s="252" t="s">
        <v>240</v>
      </c>
    </row>
    <row r="1530" spans="1:12" x14ac:dyDescent="0.3">
      <c r="A1530" s="252">
        <v>216392</v>
      </c>
      <c r="B1530" s="252" t="s">
        <v>3404</v>
      </c>
      <c r="C1530" s="252" t="s">
        <v>238</v>
      </c>
      <c r="D1530" s="252" t="s">
        <v>238</v>
      </c>
      <c r="E1530" s="252" t="s">
        <v>238</v>
      </c>
      <c r="F1530" s="252" t="s">
        <v>238</v>
      </c>
      <c r="G1530" s="252" t="s">
        <v>239</v>
      </c>
      <c r="H1530" s="252" t="s">
        <v>239</v>
      </c>
      <c r="I1530" s="252" t="s">
        <v>240</v>
      </c>
      <c r="J1530" s="252" t="s">
        <v>239</v>
      </c>
      <c r="K1530" s="252" t="s">
        <v>239</v>
      </c>
      <c r="L1530" s="252" t="s">
        <v>240</v>
      </c>
    </row>
    <row r="1531" spans="1:12" x14ac:dyDescent="0.3">
      <c r="A1531" s="252">
        <v>216393</v>
      </c>
      <c r="B1531" s="252" t="s">
        <v>3404</v>
      </c>
      <c r="C1531" s="252" t="s">
        <v>240</v>
      </c>
      <c r="D1531" s="252" t="s">
        <v>240</v>
      </c>
      <c r="E1531" s="252" t="s">
        <v>240</v>
      </c>
      <c r="F1531" s="252" t="s">
        <v>240</v>
      </c>
      <c r="G1531" s="252" t="s">
        <v>240</v>
      </c>
      <c r="H1531" s="252" t="s">
        <v>239</v>
      </c>
      <c r="I1531" s="252" t="s">
        <v>239</v>
      </c>
      <c r="J1531" s="252" t="s">
        <v>239</v>
      </c>
      <c r="K1531" s="252" t="s">
        <v>239</v>
      </c>
      <c r="L1531" s="252" t="s">
        <v>239</v>
      </c>
    </row>
    <row r="1532" spans="1:12" x14ac:dyDescent="0.3">
      <c r="A1532" s="252">
        <v>216394</v>
      </c>
      <c r="B1532" s="252" t="s">
        <v>3404</v>
      </c>
      <c r="C1532" s="252" t="s">
        <v>239</v>
      </c>
      <c r="D1532" s="252" t="s">
        <v>239</v>
      </c>
      <c r="E1532" s="252" t="s">
        <v>240</v>
      </c>
      <c r="F1532" s="252" t="s">
        <v>240</v>
      </c>
      <c r="G1532" s="252" t="s">
        <v>240</v>
      </c>
      <c r="H1532" s="252" t="s">
        <v>239</v>
      </c>
      <c r="I1532" s="252" t="s">
        <v>239</v>
      </c>
      <c r="J1532" s="252" t="s">
        <v>239</v>
      </c>
      <c r="K1532" s="252" t="s">
        <v>239</v>
      </c>
      <c r="L1532" s="252" t="s">
        <v>239</v>
      </c>
    </row>
    <row r="1533" spans="1:12" x14ac:dyDescent="0.3">
      <c r="A1533" s="252">
        <v>216395</v>
      </c>
      <c r="B1533" s="252" t="s">
        <v>3404</v>
      </c>
      <c r="C1533" s="252" t="s">
        <v>240</v>
      </c>
      <c r="D1533" s="252" t="s">
        <v>240</v>
      </c>
      <c r="E1533" s="252" t="s">
        <v>240</v>
      </c>
      <c r="F1533" s="252" t="s">
        <v>240</v>
      </c>
      <c r="G1533" s="252" t="s">
        <v>240</v>
      </c>
      <c r="H1533" s="252" t="s">
        <v>239</v>
      </c>
      <c r="I1533" s="252" t="s">
        <v>239</v>
      </c>
      <c r="J1533" s="252" t="s">
        <v>239</v>
      </c>
      <c r="K1533" s="252" t="s">
        <v>239</v>
      </c>
      <c r="L1533" s="252" t="s">
        <v>239</v>
      </c>
    </row>
    <row r="1534" spans="1:12" x14ac:dyDescent="0.3">
      <c r="A1534" s="252">
        <v>216398</v>
      </c>
      <c r="B1534" s="252" t="s">
        <v>3404</v>
      </c>
      <c r="C1534" s="252" t="s">
        <v>240</v>
      </c>
      <c r="D1534" s="252" t="s">
        <v>240</v>
      </c>
      <c r="E1534" s="252" t="s">
        <v>240</v>
      </c>
      <c r="F1534" s="252" t="s">
        <v>240</v>
      </c>
      <c r="G1534" s="252" t="s">
        <v>240</v>
      </c>
      <c r="H1534" s="252" t="s">
        <v>239</v>
      </c>
      <c r="I1534" s="252" t="s">
        <v>239</v>
      </c>
      <c r="J1534" s="252" t="s">
        <v>239</v>
      </c>
      <c r="K1534" s="252" t="s">
        <v>239</v>
      </c>
      <c r="L1534" s="252" t="s">
        <v>239</v>
      </c>
    </row>
    <row r="1535" spans="1:12" x14ac:dyDescent="0.3">
      <c r="A1535" s="252">
        <v>216399</v>
      </c>
      <c r="B1535" s="252" t="s">
        <v>3404</v>
      </c>
      <c r="C1535" s="252" t="s">
        <v>240</v>
      </c>
      <c r="D1535" s="252" t="s">
        <v>240</v>
      </c>
      <c r="E1535" s="252" t="s">
        <v>240</v>
      </c>
      <c r="F1535" s="252" t="s">
        <v>240</v>
      </c>
      <c r="G1535" s="252" t="s">
        <v>240</v>
      </c>
      <c r="H1535" s="252" t="s">
        <v>239</v>
      </c>
      <c r="I1535" s="252" t="s">
        <v>239</v>
      </c>
      <c r="J1535" s="252" t="s">
        <v>239</v>
      </c>
      <c r="K1535" s="252" t="s">
        <v>239</v>
      </c>
      <c r="L1535" s="252" t="s">
        <v>239</v>
      </c>
    </row>
    <row r="1536" spans="1:12" x14ac:dyDescent="0.3">
      <c r="A1536" s="252">
        <v>216400</v>
      </c>
      <c r="B1536" s="252" t="s">
        <v>3404</v>
      </c>
      <c r="C1536" s="252" t="s">
        <v>240</v>
      </c>
      <c r="D1536" s="252" t="s">
        <v>240</v>
      </c>
      <c r="E1536" s="252" t="s">
        <v>239</v>
      </c>
      <c r="F1536" s="252" t="s">
        <v>240</v>
      </c>
      <c r="G1536" s="252" t="s">
        <v>240</v>
      </c>
      <c r="H1536" s="252" t="s">
        <v>239</v>
      </c>
      <c r="I1536" s="252" t="s">
        <v>239</v>
      </c>
      <c r="J1536" s="252" t="s">
        <v>239</v>
      </c>
      <c r="K1536" s="252" t="s">
        <v>239</v>
      </c>
      <c r="L1536" s="252" t="s">
        <v>239</v>
      </c>
    </row>
    <row r="1537" spans="1:12" x14ac:dyDescent="0.3">
      <c r="A1537" s="252">
        <v>216401</v>
      </c>
      <c r="B1537" s="252" t="s">
        <v>3404</v>
      </c>
      <c r="C1537" s="252" t="s">
        <v>239</v>
      </c>
      <c r="D1537" s="252" t="s">
        <v>240</v>
      </c>
      <c r="E1537" s="252" t="s">
        <v>240</v>
      </c>
      <c r="F1537" s="252" t="s">
        <v>239</v>
      </c>
      <c r="G1537" s="252" t="s">
        <v>240</v>
      </c>
      <c r="H1537" s="252" t="s">
        <v>239</v>
      </c>
      <c r="I1537" s="252" t="s">
        <v>239</v>
      </c>
      <c r="J1537" s="252" t="s">
        <v>239</v>
      </c>
      <c r="K1537" s="252" t="s">
        <v>239</v>
      </c>
      <c r="L1537" s="252" t="s">
        <v>239</v>
      </c>
    </row>
    <row r="1538" spans="1:12" x14ac:dyDescent="0.3">
      <c r="A1538" s="252">
        <v>216402</v>
      </c>
      <c r="B1538" s="252" t="s">
        <v>3404</v>
      </c>
      <c r="C1538" s="252" t="s">
        <v>240</v>
      </c>
      <c r="D1538" s="252" t="s">
        <v>240</v>
      </c>
      <c r="E1538" s="252" t="s">
        <v>240</v>
      </c>
      <c r="F1538" s="252" t="s">
        <v>240</v>
      </c>
      <c r="G1538" s="252" t="s">
        <v>240</v>
      </c>
      <c r="H1538" s="252" t="s">
        <v>239</v>
      </c>
      <c r="I1538" s="252" t="s">
        <v>239</v>
      </c>
      <c r="J1538" s="252" t="s">
        <v>239</v>
      </c>
      <c r="K1538" s="252" t="s">
        <v>239</v>
      </c>
      <c r="L1538" s="252" t="s">
        <v>239</v>
      </c>
    </row>
    <row r="1539" spans="1:12" x14ac:dyDescent="0.3">
      <c r="A1539" s="252">
        <v>216404</v>
      </c>
      <c r="B1539" s="252" t="s">
        <v>3404</v>
      </c>
      <c r="C1539" s="252" t="s">
        <v>238</v>
      </c>
      <c r="D1539" s="252" t="s">
        <v>238</v>
      </c>
      <c r="E1539" s="252" t="s">
        <v>238</v>
      </c>
      <c r="F1539" s="252" t="s">
        <v>240</v>
      </c>
      <c r="G1539" s="252" t="s">
        <v>239</v>
      </c>
      <c r="H1539" s="252" t="s">
        <v>239</v>
      </c>
      <c r="I1539" s="252" t="s">
        <v>240</v>
      </c>
      <c r="J1539" s="252" t="s">
        <v>240</v>
      </c>
      <c r="K1539" s="252" t="s">
        <v>240</v>
      </c>
      <c r="L1539" s="252" t="s">
        <v>240</v>
      </c>
    </row>
    <row r="1540" spans="1:12" x14ac:dyDescent="0.3">
      <c r="A1540" s="252">
        <v>216405</v>
      </c>
      <c r="B1540" s="252" t="s">
        <v>3404</v>
      </c>
      <c r="C1540" s="252" t="s">
        <v>240</v>
      </c>
      <c r="D1540" s="252" t="s">
        <v>240</v>
      </c>
      <c r="E1540" s="252" t="s">
        <v>238</v>
      </c>
      <c r="F1540" s="252" t="s">
        <v>240</v>
      </c>
      <c r="G1540" s="252" t="s">
        <v>239</v>
      </c>
      <c r="H1540" s="252" t="s">
        <v>239</v>
      </c>
      <c r="I1540" s="252" t="s">
        <v>239</v>
      </c>
      <c r="J1540" s="252" t="s">
        <v>240</v>
      </c>
      <c r="K1540" s="252" t="s">
        <v>240</v>
      </c>
      <c r="L1540" s="252" t="s">
        <v>239</v>
      </c>
    </row>
    <row r="1541" spans="1:12" x14ac:dyDescent="0.3">
      <c r="A1541" s="252">
        <v>216406</v>
      </c>
      <c r="B1541" s="252" t="s">
        <v>3404</v>
      </c>
      <c r="C1541" s="252" t="s">
        <v>240</v>
      </c>
      <c r="D1541" s="252" t="s">
        <v>240</v>
      </c>
      <c r="E1541" s="252" t="s">
        <v>240</v>
      </c>
      <c r="F1541" s="252" t="s">
        <v>240</v>
      </c>
      <c r="G1541" s="252" t="s">
        <v>240</v>
      </c>
      <c r="H1541" s="252" t="s">
        <v>239</v>
      </c>
      <c r="I1541" s="252" t="s">
        <v>239</v>
      </c>
      <c r="J1541" s="252" t="s">
        <v>239</v>
      </c>
      <c r="K1541" s="252" t="s">
        <v>239</v>
      </c>
      <c r="L1541" s="252" t="s">
        <v>239</v>
      </c>
    </row>
    <row r="1542" spans="1:12" x14ac:dyDescent="0.3">
      <c r="A1542" s="252">
        <v>216408</v>
      </c>
      <c r="B1542" s="252" t="s">
        <v>3404</v>
      </c>
      <c r="C1542" s="252" t="s">
        <v>240</v>
      </c>
      <c r="D1542" s="252" t="s">
        <v>238</v>
      </c>
      <c r="E1542" s="252" t="s">
        <v>238</v>
      </c>
      <c r="F1542" s="252" t="s">
        <v>238</v>
      </c>
      <c r="G1542" s="252" t="s">
        <v>238</v>
      </c>
      <c r="H1542" s="252" t="s">
        <v>240</v>
      </c>
      <c r="I1542" s="252" t="s">
        <v>240</v>
      </c>
      <c r="J1542" s="252" t="s">
        <v>240</v>
      </c>
      <c r="K1542" s="252" t="s">
        <v>240</v>
      </c>
      <c r="L1542" s="252" t="s">
        <v>240</v>
      </c>
    </row>
    <row r="1543" spans="1:12" x14ac:dyDescent="0.3">
      <c r="A1543" s="252">
        <v>216409</v>
      </c>
      <c r="B1543" s="252" t="s">
        <v>3404</v>
      </c>
      <c r="C1543" s="252" t="s">
        <v>238</v>
      </c>
      <c r="D1543" s="252" t="s">
        <v>238</v>
      </c>
      <c r="E1543" s="252" t="s">
        <v>238</v>
      </c>
      <c r="F1543" s="252" t="s">
        <v>238</v>
      </c>
      <c r="G1543" s="252" t="s">
        <v>239</v>
      </c>
      <c r="H1543" s="252" t="s">
        <v>239</v>
      </c>
      <c r="I1543" s="252" t="s">
        <v>240</v>
      </c>
      <c r="J1543" s="252" t="s">
        <v>239</v>
      </c>
      <c r="K1543" s="252" t="s">
        <v>240</v>
      </c>
      <c r="L1543" s="252" t="s">
        <v>239</v>
      </c>
    </row>
    <row r="1544" spans="1:12" x14ac:dyDescent="0.3">
      <c r="A1544" s="252">
        <v>216412</v>
      </c>
      <c r="B1544" s="252" t="s">
        <v>3404</v>
      </c>
      <c r="C1544" s="252" t="s">
        <v>240</v>
      </c>
      <c r="D1544" s="252" t="s">
        <v>239</v>
      </c>
      <c r="E1544" s="252" t="s">
        <v>240</v>
      </c>
      <c r="F1544" s="252" t="s">
        <v>240</v>
      </c>
      <c r="G1544" s="252" t="s">
        <v>240</v>
      </c>
      <c r="H1544" s="252" t="s">
        <v>239</v>
      </c>
      <c r="I1544" s="252" t="s">
        <v>239</v>
      </c>
      <c r="J1544" s="252" t="s">
        <v>239</v>
      </c>
      <c r="K1544" s="252" t="s">
        <v>239</v>
      </c>
      <c r="L1544" s="252" t="s">
        <v>239</v>
      </c>
    </row>
    <row r="1545" spans="1:12" x14ac:dyDescent="0.3">
      <c r="A1545" s="252">
        <v>216413</v>
      </c>
      <c r="B1545" s="252" t="s">
        <v>3404</v>
      </c>
      <c r="C1545" s="252" t="s">
        <v>240</v>
      </c>
      <c r="D1545" s="252" t="s">
        <v>240</v>
      </c>
      <c r="E1545" s="252" t="s">
        <v>240</v>
      </c>
      <c r="F1545" s="252" t="s">
        <v>240</v>
      </c>
      <c r="G1545" s="252" t="s">
        <v>240</v>
      </c>
      <c r="H1545" s="252" t="s">
        <v>240</v>
      </c>
      <c r="I1545" s="252" t="s">
        <v>240</v>
      </c>
      <c r="J1545" s="252" t="s">
        <v>240</v>
      </c>
      <c r="K1545" s="252" t="s">
        <v>240</v>
      </c>
      <c r="L1545" s="252" t="s">
        <v>240</v>
      </c>
    </row>
    <row r="1546" spans="1:12" x14ac:dyDescent="0.3">
      <c r="A1546" s="252">
        <v>216415</v>
      </c>
      <c r="B1546" s="252" t="s">
        <v>3404</v>
      </c>
      <c r="C1546" s="252" t="s">
        <v>240</v>
      </c>
      <c r="D1546" s="252" t="s">
        <v>240</v>
      </c>
      <c r="E1546" s="252" t="s">
        <v>240</v>
      </c>
      <c r="F1546" s="252" t="s">
        <v>240</v>
      </c>
      <c r="G1546" s="252" t="s">
        <v>240</v>
      </c>
      <c r="H1546" s="252" t="s">
        <v>239</v>
      </c>
      <c r="I1546" s="252" t="s">
        <v>239</v>
      </c>
      <c r="J1546" s="252" t="s">
        <v>239</v>
      </c>
      <c r="K1546" s="252" t="s">
        <v>239</v>
      </c>
      <c r="L1546" s="252" t="s">
        <v>239</v>
      </c>
    </row>
    <row r="1547" spans="1:12" x14ac:dyDescent="0.3">
      <c r="A1547" s="252">
        <v>216418</v>
      </c>
      <c r="B1547" s="252" t="s">
        <v>3404</v>
      </c>
      <c r="C1547" s="252" t="s">
        <v>240</v>
      </c>
      <c r="D1547" s="252" t="s">
        <v>240</v>
      </c>
      <c r="E1547" s="252" t="s">
        <v>240</v>
      </c>
      <c r="F1547" s="252" t="s">
        <v>240</v>
      </c>
      <c r="G1547" s="252" t="s">
        <v>240</v>
      </c>
      <c r="H1547" s="252" t="s">
        <v>239</v>
      </c>
      <c r="I1547" s="252" t="s">
        <v>239</v>
      </c>
      <c r="J1547" s="252" t="s">
        <v>239</v>
      </c>
      <c r="K1547" s="252" t="s">
        <v>239</v>
      </c>
      <c r="L1547" s="252" t="s">
        <v>239</v>
      </c>
    </row>
    <row r="1548" spans="1:12" x14ac:dyDescent="0.3">
      <c r="A1548" s="252">
        <v>216420</v>
      </c>
      <c r="B1548" s="252" t="s">
        <v>3404</v>
      </c>
      <c r="C1548" s="252" t="s">
        <v>239</v>
      </c>
      <c r="D1548" s="252" t="s">
        <v>239</v>
      </c>
      <c r="E1548" s="252" t="s">
        <v>239</v>
      </c>
      <c r="F1548" s="252" t="s">
        <v>239</v>
      </c>
      <c r="G1548" s="252" t="s">
        <v>239</v>
      </c>
      <c r="H1548" s="252" t="s">
        <v>239</v>
      </c>
      <c r="I1548" s="252" t="s">
        <v>239</v>
      </c>
      <c r="J1548" s="252" t="s">
        <v>239</v>
      </c>
      <c r="K1548" s="252" t="s">
        <v>239</v>
      </c>
      <c r="L1548" s="252" t="s">
        <v>239</v>
      </c>
    </row>
    <row r="1549" spans="1:12" x14ac:dyDescent="0.3">
      <c r="A1549" s="252">
        <v>216421</v>
      </c>
      <c r="B1549" s="252" t="s">
        <v>3404</v>
      </c>
      <c r="C1549" s="252" t="s">
        <v>240</v>
      </c>
      <c r="D1549" s="252" t="s">
        <v>240</v>
      </c>
      <c r="E1549" s="252" t="s">
        <v>240</v>
      </c>
      <c r="F1549" s="252" t="s">
        <v>240</v>
      </c>
      <c r="G1549" s="252" t="s">
        <v>240</v>
      </c>
      <c r="H1549" s="252" t="s">
        <v>239</v>
      </c>
      <c r="I1549" s="252" t="s">
        <v>239</v>
      </c>
      <c r="J1549" s="252" t="s">
        <v>239</v>
      </c>
      <c r="K1549" s="252" t="s">
        <v>239</v>
      </c>
      <c r="L1549" s="252" t="s">
        <v>239</v>
      </c>
    </row>
    <row r="1550" spans="1:12" x14ac:dyDescent="0.3">
      <c r="A1550" s="252">
        <v>216422</v>
      </c>
      <c r="B1550" s="252" t="s">
        <v>3404</v>
      </c>
      <c r="C1550" s="252" t="s">
        <v>239</v>
      </c>
      <c r="D1550" s="252" t="s">
        <v>240</v>
      </c>
      <c r="E1550" s="252" t="s">
        <v>240</v>
      </c>
      <c r="F1550" s="252" t="s">
        <v>240</v>
      </c>
      <c r="G1550" s="252" t="s">
        <v>240</v>
      </c>
      <c r="H1550" s="252" t="s">
        <v>239</v>
      </c>
      <c r="I1550" s="252" t="s">
        <v>239</v>
      </c>
      <c r="J1550" s="252" t="s">
        <v>239</v>
      </c>
      <c r="K1550" s="252" t="s">
        <v>239</v>
      </c>
      <c r="L1550" s="252" t="s">
        <v>239</v>
      </c>
    </row>
    <row r="1551" spans="1:12" x14ac:dyDescent="0.3">
      <c r="A1551" s="252">
        <v>216425</v>
      </c>
      <c r="B1551" s="252" t="s">
        <v>3404</v>
      </c>
      <c r="C1551" s="252" t="s">
        <v>240</v>
      </c>
      <c r="D1551" s="252" t="s">
        <v>240</v>
      </c>
      <c r="E1551" s="252" t="s">
        <v>238</v>
      </c>
      <c r="F1551" s="252" t="s">
        <v>238</v>
      </c>
      <c r="G1551" s="252" t="s">
        <v>240</v>
      </c>
      <c r="H1551" s="252" t="s">
        <v>240</v>
      </c>
      <c r="I1551" s="252" t="s">
        <v>240</v>
      </c>
      <c r="J1551" s="252" t="s">
        <v>239</v>
      </c>
      <c r="K1551" s="252" t="s">
        <v>240</v>
      </c>
      <c r="L1551" s="252" t="s">
        <v>240</v>
      </c>
    </row>
    <row r="1552" spans="1:12" x14ac:dyDescent="0.3">
      <c r="A1552" s="252">
        <v>216426</v>
      </c>
      <c r="B1552" s="252" t="s">
        <v>3404</v>
      </c>
      <c r="C1552" s="252" t="s">
        <v>239</v>
      </c>
      <c r="D1552" s="252" t="s">
        <v>240</v>
      </c>
      <c r="E1552" s="252" t="s">
        <v>240</v>
      </c>
      <c r="F1552" s="252" t="s">
        <v>240</v>
      </c>
      <c r="G1552" s="252" t="s">
        <v>240</v>
      </c>
      <c r="H1552" s="252" t="s">
        <v>240</v>
      </c>
      <c r="I1552" s="252" t="s">
        <v>239</v>
      </c>
      <c r="J1552" s="252" t="s">
        <v>240</v>
      </c>
      <c r="K1552" s="252" t="s">
        <v>240</v>
      </c>
      <c r="L1552" s="252" t="s">
        <v>240</v>
      </c>
    </row>
    <row r="1553" spans="1:12" x14ac:dyDescent="0.3">
      <c r="A1553" s="252">
        <v>216427</v>
      </c>
      <c r="B1553" s="252" t="s">
        <v>3404</v>
      </c>
      <c r="C1553" s="252" t="s">
        <v>240</v>
      </c>
      <c r="D1553" s="252" t="s">
        <v>240</v>
      </c>
      <c r="E1553" s="252" t="s">
        <v>238</v>
      </c>
      <c r="F1553" s="252" t="s">
        <v>238</v>
      </c>
      <c r="G1553" s="252" t="s">
        <v>240</v>
      </c>
      <c r="H1553" s="252" t="s">
        <v>240</v>
      </c>
      <c r="I1553" s="252" t="s">
        <v>239</v>
      </c>
      <c r="J1553" s="252" t="s">
        <v>240</v>
      </c>
      <c r="K1553" s="252" t="s">
        <v>240</v>
      </c>
      <c r="L1553" s="252" t="s">
        <v>239</v>
      </c>
    </row>
    <row r="1554" spans="1:12" x14ac:dyDescent="0.3">
      <c r="A1554" s="252">
        <v>216428</v>
      </c>
      <c r="B1554" s="252" t="s">
        <v>3404</v>
      </c>
      <c r="C1554" s="252" t="s">
        <v>240</v>
      </c>
      <c r="D1554" s="252" t="s">
        <v>240</v>
      </c>
      <c r="E1554" s="252" t="s">
        <v>240</v>
      </c>
      <c r="F1554" s="252" t="s">
        <v>240</v>
      </c>
      <c r="G1554" s="252" t="s">
        <v>240</v>
      </c>
      <c r="H1554" s="252" t="s">
        <v>239</v>
      </c>
      <c r="I1554" s="252" t="s">
        <v>239</v>
      </c>
      <c r="J1554" s="252" t="s">
        <v>239</v>
      </c>
      <c r="K1554" s="252" t="s">
        <v>239</v>
      </c>
      <c r="L1554" s="252" t="s">
        <v>239</v>
      </c>
    </row>
    <row r="1555" spans="1:12" x14ac:dyDescent="0.3">
      <c r="A1555" s="252">
        <v>216429</v>
      </c>
      <c r="B1555" s="252" t="s">
        <v>3404</v>
      </c>
      <c r="C1555" s="252" t="s">
        <v>240</v>
      </c>
      <c r="D1555" s="252" t="s">
        <v>239</v>
      </c>
      <c r="E1555" s="252" t="s">
        <v>240</v>
      </c>
      <c r="F1555" s="252" t="s">
        <v>240</v>
      </c>
      <c r="G1555" s="252" t="s">
        <v>240</v>
      </c>
      <c r="H1555" s="252" t="s">
        <v>239</v>
      </c>
      <c r="I1555" s="252" t="s">
        <v>239</v>
      </c>
      <c r="J1555" s="252" t="s">
        <v>239</v>
      </c>
      <c r="K1555" s="252" t="s">
        <v>239</v>
      </c>
      <c r="L1555" s="252" t="s">
        <v>239</v>
      </c>
    </row>
    <row r="1556" spans="1:12" x14ac:dyDescent="0.3">
      <c r="A1556" s="252">
        <v>216431</v>
      </c>
      <c r="B1556" s="252" t="s">
        <v>3404</v>
      </c>
      <c r="C1556" s="252" t="s">
        <v>239</v>
      </c>
      <c r="D1556" s="252" t="s">
        <v>240</v>
      </c>
      <c r="E1556" s="252" t="s">
        <v>240</v>
      </c>
      <c r="F1556" s="252" t="s">
        <v>240</v>
      </c>
      <c r="G1556" s="252" t="s">
        <v>239</v>
      </c>
      <c r="H1556" s="252" t="s">
        <v>239</v>
      </c>
      <c r="I1556" s="252" t="s">
        <v>239</v>
      </c>
      <c r="J1556" s="252" t="s">
        <v>239</v>
      </c>
      <c r="K1556" s="252" t="s">
        <v>239</v>
      </c>
      <c r="L1556" s="252" t="s">
        <v>239</v>
      </c>
    </row>
    <row r="1557" spans="1:12" x14ac:dyDescent="0.3">
      <c r="A1557" s="252">
        <v>216432</v>
      </c>
      <c r="B1557" s="252" t="s">
        <v>3404</v>
      </c>
      <c r="C1557" s="252" t="s">
        <v>239</v>
      </c>
      <c r="D1557" s="252" t="s">
        <v>240</v>
      </c>
      <c r="E1557" s="252" t="s">
        <v>240</v>
      </c>
      <c r="F1557" s="252" t="s">
        <v>239</v>
      </c>
      <c r="G1557" s="252" t="s">
        <v>240</v>
      </c>
      <c r="H1557" s="252" t="s">
        <v>239</v>
      </c>
      <c r="I1557" s="252" t="s">
        <v>239</v>
      </c>
      <c r="J1557" s="252" t="s">
        <v>239</v>
      </c>
      <c r="K1557" s="252" t="s">
        <v>239</v>
      </c>
      <c r="L1557" s="252" t="s">
        <v>239</v>
      </c>
    </row>
    <row r="1558" spans="1:12" x14ac:dyDescent="0.3">
      <c r="A1558" s="252">
        <v>216433</v>
      </c>
      <c r="B1558" s="252" t="s">
        <v>3404</v>
      </c>
      <c r="C1558" s="252" t="s">
        <v>239</v>
      </c>
      <c r="D1558" s="252" t="s">
        <v>240</v>
      </c>
      <c r="E1558" s="252" t="s">
        <v>240</v>
      </c>
      <c r="F1558" s="252" t="s">
        <v>240</v>
      </c>
      <c r="G1558" s="252" t="s">
        <v>239</v>
      </c>
      <c r="H1558" s="252" t="s">
        <v>239</v>
      </c>
      <c r="I1558" s="252" t="s">
        <v>239</v>
      </c>
      <c r="J1558" s="252" t="s">
        <v>239</v>
      </c>
      <c r="K1558" s="252" t="s">
        <v>239</v>
      </c>
      <c r="L1558" s="252" t="s">
        <v>239</v>
      </c>
    </row>
    <row r="1559" spans="1:12" x14ac:dyDescent="0.3">
      <c r="A1559" s="252">
        <v>216441</v>
      </c>
      <c r="B1559" s="252" t="s">
        <v>3404</v>
      </c>
      <c r="C1559" s="252" t="s">
        <v>240</v>
      </c>
      <c r="D1559" s="252" t="s">
        <v>240</v>
      </c>
      <c r="E1559" s="252" t="s">
        <v>240</v>
      </c>
      <c r="F1559" s="252" t="s">
        <v>240</v>
      </c>
      <c r="G1559" s="252" t="s">
        <v>240</v>
      </c>
      <c r="H1559" s="252" t="s">
        <v>239</v>
      </c>
      <c r="I1559" s="252" t="s">
        <v>239</v>
      </c>
      <c r="J1559" s="252" t="s">
        <v>239</v>
      </c>
      <c r="K1559" s="252" t="s">
        <v>239</v>
      </c>
      <c r="L1559" s="252" t="s">
        <v>239</v>
      </c>
    </row>
    <row r="1560" spans="1:12" x14ac:dyDescent="0.3">
      <c r="A1560" s="252">
        <v>216442</v>
      </c>
      <c r="B1560" s="252" t="s">
        <v>3404</v>
      </c>
      <c r="C1560" s="252" t="s">
        <v>239</v>
      </c>
      <c r="D1560" s="252" t="s">
        <v>240</v>
      </c>
      <c r="E1560" s="252" t="s">
        <v>240</v>
      </c>
      <c r="F1560" s="252" t="s">
        <v>240</v>
      </c>
      <c r="G1560" s="252" t="s">
        <v>240</v>
      </c>
      <c r="H1560" s="252" t="s">
        <v>239</v>
      </c>
      <c r="I1560" s="252" t="s">
        <v>239</v>
      </c>
      <c r="J1560" s="252" t="s">
        <v>239</v>
      </c>
      <c r="K1560" s="252" t="s">
        <v>239</v>
      </c>
      <c r="L1560" s="252" t="s">
        <v>239</v>
      </c>
    </row>
    <row r="1561" spans="1:12" x14ac:dyDescent="0.3">
      <c r="A1561" s="252">
        <v>216443</v>
      </c>
      <c r="B1561" s="252" t="s">
        <v>3404</v>
      </c>
      <c r="C1561" s="252" t="s">
        <v>239</v>
      </c>
      <c r="D1561" s="252" t="s">
        <v>238</v>
      </c>
      <c r="E1561" s="252" t="s">
        <v>238</v>
      </c>
      <c r="F1561" s="252" t="s">
        <v>240</v>
      </c>
      <c r="G1561" s="252" t="s">
        <v>240</v>
      </c>
      <c r="H1561" s="252" t="s">
        <v>240</v>
      </c>
      <c r="I1561" s="252" t="s">
        <v>240</v>
      </c>
      <c r="J1561" s="252" t="s">
        <v>240</v>
      </c>
      <c r="K1561" s="252" t="s">
        <v>240</v>
      </c>
      <c r="L1561" s="252" t="s">
        <v>240</v>
      </c>
    </row>
    <row r="1562" spans="1:12" x14ac:dyDescent="0.3">
      <c r="A1562" s="252">
        <v>216445</v>
      </c>
      <c r="B1562" s="252" t="s">
        <v>3404</v>
      </c>
      <c r="C1562" s="252" t="s">
        <v>239</v>
      </c>
      <c r="D1562" s="252" t="s">
        <v>240</v>
      </c>
      <c r="E1562" s="252" t="s">
        <v>240</v>
      </c>
      <c r="F1562" s="252" t="s">
        <v>240</v>
      </c>
      <c r="G1562" s="252" t="s">
        <v>239</v>
      </c>
      <c r="H1562" s="252" t="s">
        <v>239</v>
      </c>
      <c r="I1562" s="252" t="s">
        <v>239</v>
      </c>
      <c r="J1562" s="252" t="s">
        <v>239</v>
      </c>
      <c r="K1562" s="252" t="s">
        <v>239</v>
      </c>
      <c r="L1562" s="252" t="s">
        <v>239</v>
      </c>
    </row>
    <row r="1563" spans="1:12" x14ac:dyDescent="0.3">
      <c r="A1563" s="252">
        <v>216447</v>
      </c>
      <c r="B1563" s="252" t="s">
        <v>3404</v>
      </c>
      <c r="C1563" s="252" t="s">
        <v>240</v>
      </c>
      <c r="D1563" s="252" t="s">
        <v>240</v>
      </c>
      <c r="E1563" s="252" t="s">
        <v>240</v>
      </c>
      <c r="F1563" s="252" t="s">
        <v>240</v>
      </c>
      <c r="G1563" s="252" t="s">
        <v>238</v>
      </c>
      <c r="H1563" s="252" t="s">
        <v>240</v>
      </c>
      <c r="I1563" s="252" t="s">
        <v>239</v>
      </c>
      <c r="J1563" s="252" t="s">
        <v>240</v>
      </c>
      <c r="K1563" s="252" t="s">
        <v>240</v>
      </c>
      <c r="L1563" s="252" t="s">
        <v>239</v>
      </c>
    </row>
    <row r="1564" spans="1:12" x14ac:dyDescent="0.3">
      <c r="A1564" s="252">
        <v>216452</v>
      </c>
      <c r="B1564" s="252" t="s">
        <v>3404</v>
      </c>
      <c r="C1564" s="252" t="s">
        <v>240</v>
      </c>
      <c r="D1564" s="252" t="s">
        <v>240</v>
      </c>
      <c r="E1564" s="252" t="s">
        <v>240</v>
      </c>
      <c r="F1564" s="252" t="s">
        <v>240</v>
      </c>
      <c r="G1564" s="252" t="s">
        <v>240</v>
      </c>
      <c r="H1564" s="252" t="s">
        <v>239</v>
      </c>
      <c r="I1564" s="252" t="s">
        <v>239</v>
      </c>
      <c r="J1564" s="252" t="s">
        <v>239</v>
      </c>
      <c r="K1564" s="252" t="s">
        <v>239</v>
      </c>
      <c r="L1564" s="252" t="s">
        <v>239</v>
      </c>
    </row>
    <row r="1565" spans="1:12" x14ac:dyDescent="0.3">
      <c r="A1565" s="252">
        <v>216453</v>
      </c>
      <c r="B1565" s="252" t="s">
        <v>3404</v>
      </c>
      <c r="C1565" s="252" t="s">
        <v>238</v>
      </c>
      <c r="D1565" s="252" t="s">
        <v>240</v>
      </c>
      <c r="E1565" s="252" t="s">
        <v>238</v>
      </c>
      <c r="F1565" s="252" t="s">
        <v>238</v>
      </c>
      <c r="G1565" s="252" t="s">
        <v>239</v>
      </c>
      <c r="H1565" s="252" t="s">
        <v>239</v>
      </c>
      <c r="I1565" s="252" t="s">
        <v>240</v>
      </c>
      <c r="J1565" s="252" t="s">
        <v>239</v>
      </c>
      <c r="K1565" s="252" t="s">
        <v>240</v>
      </c>
      <c r="L1565" s="252" t="s">
        <v>240</v>
      </c>
    </row>
    <row r="1566" spans="1:12" x14ac:dyDescent="0.3">
      <c r="A1566" s="252">
        <v>216454</v>
      </c>
      <c r="B1566" s="252" t="s">
        <v>3404</v>
      </c>
      <c r="C1566" s="252" t="s">
        <v>239</v>
      </c>
      <c r="D1566" s="252" t="s">
        <v>240</v>
      </c>
      <c r="E1566" s="252" t="s">
        <v>240</v>
      </c>
      <c r="F1566" s="252" t="s">
        <v>240</v>
      </c>
      <c r="G1566" s="252" t="s">
        <v>240</v>
      </c>
      <c r="H1566" s="252" t="s">
        <v>239</v>
      </c>
      <c r="I1566" s="252" t="s">
        <v>239</v>
      </c>
      <c r="J1566" s="252" t="s">
        <v>239</v>
      </c>
      <c r="K1566" s="252" t="s">
        <v>239</v>
      </c>
      <c r="L1566" s="252" t="s">
        <v>239</v>
      </c>
    </row>
    <row r="1567" spans="1:12" x14ac:dyDescent="0.3">
      <c r="A1567" s="252">
        <v>216456</v>
      </c>
      <c r="B1567" s="252" t="s">
        <v>3404</v>
      </c>
      <c r="C1567" s="252" t="s">
        <v>240</v>
      </c>
      <c r="D1567" s="252" t="s">
        <v>240</v>
      </c>
      <c r="E1567" s="252" t="s">
        <v>239</v>
      </c>
      <c r="F1567" s="252" t="s">
        <v>239</v>
      </c>
      <c r="G1567" s="252" t="s">
        <v>240</v>
      </c>
      <c r="H1567" s="252" t="s">
        <v>239</v>
      </c>
      <c r="I1567" s="252" t="s">
        <v>239</v>
      </c>
      <c r="J1567" s="252" t="s">
        <v>239</v>
      </c>
      <c r="K1567" s="252" t="s">
        <v>239</v>
      </c>
      <c r="L1567" s="252" t="s">
        <v>239</v>
      </c>
    </row>
    <row r="1568" spans="1:12" x14ac:dyDescent="0.3">
      <c r="A1568" s="252">
        <v>216457</v>
      </c>
      <c r="B1568" s="252" t="s">
        <v>3404</v>
      </c>
      <c r="C1568" s="252" t="s">
        <v>240</v>
      </c>
      <c r="D1568" s="252" t="s">
        <v>238</v>
      </c>
      <c r="E1568" s="252" t="s">
        <v>240</v>
      </c>
      <c r="F1568" s="252" t="s">
        <v>240</v>
      </c>
      <c r="G1568" s="252" t="s">
        <v>238</v>
      </c>
      <c r="H1568" s="252" t="s">
        <v>240</v>
      </c>
      <c r="I1568" s="252" t="s">
        <v>240</v>
      </c>
      <c r="J1568" s="252" t="s">
        <v>240</v>
      </c>
      <c r="K1568" s="252" t="s">
        <v>240</v>
      </c>
      <c r="L1568" s="252" t="s">
        <v>240</v>
      </c>
    </row>
    <row r="1569" spans="1:12" x14ac:dyDescent="0.3">
      <c r="A1569" s="252">
        <v>216458</v>
      </c>
      <c r="B1569" s="252" t="s">
        <v>3404</v>
      </c>
      <c r="C1569" s="252" t="s">
        <v>239</v>
      </c>
      <c r="D1569" s="252" t="s">
        <v>240</v>
      </c>
      <c r="E1569" s="252" t="s">
        <v>240</v>
      </c>
      <c r="F1569" s="252" t="s">
        <v>240</v>
      </c>
      <c r="G1569" s="252" t="s">
        <v>240</v>
      </c>
      <c r="H1569" s="252" t="s">
        <v>239</v>
      </c>
      <c r="I1569" s="252" t="s">
        <v>239</v>
      </c>
      <c r="J1569" s="252" t="s">
        <v>239</v>
      </c>
      <c r="K1569" s="252" t="s">
        <v>239</v>
      </c>
      <c r="L1569" s="252" t="s">
        <v>239</v>
      </c>
    </row>
    <row r="1570" spans="1:12" x14ac:dyDescent="0.3">
      <c r="A1570" s="252">
        <v>216460</v>
      </c>
      <c r="B1570" s="252" t="s">
        <v>3404</v>
      </c>
      <c r="C1570" s="252" t="s">
        <v>238</v>
      </c>
      <c r="D1570" s="252" t="s">
        <v>240</v>
      </c>
      <c r="E1570" s="252" t="s">
        <v>240</v>
      </c>
      <c r="F1570" s="252" t="s">
        <v>238</v>
      </c>
      <c r="G1570" s="252" t="s">
        <v>238</v>
      </c>
      <c r="H1570" s="252" t="s">
        <v>240</v>
      </c>
      <c r="I1570" s="252" t="s">
        <v>240</v>
      </c>
      <c r="J1570" s="252" t="s">
        <v>240</v>
      </c>
      <c r="K1570" s="252" t="s">
        <v>240</v>
      </c>
      <c r="L1570" s="252" t="s">
        <v>240</v>
      </c>
    </row>
    <row r="1571" spans="1:12" x14ac:dyDescent="0.3">
      <c r="A1571" s="252">
        <v>216461</v>
      </c>
      <c r="B1571" s="252" t="s">
        <v>3404</v>
      </c>
      <c r="C1571" s="252" t="s">
        <v>240</v>
      </c>
      <c r="D1571" s="252" t="s">
        <v>238</v>
      </c>
      <c r="E1571" s="252" t="s">
        <v>238</v>
      </c>
      <c r="F1571" s="252" t="s">
        <v>238</v>
      </c>
      <c r="G1571" s="252" t="s">
        <v>240</v>
      </c>
      <c r="H1571" s="252" t="s">
        <v>240</v>
      </c>
      <c r="I1571" s="252" t="s">
        <v>240</v>
      </c>
      <c r="J1571" s="252" t="s">
        <v>240</v>
      </c>
      <c r="K1571" s="252" t="s">
        <v>240</v>
      </c>
      <c r="L1571" s="252" t="s">
        <v>240</v>
      </c>
    </row>
    <row r="1572" spans="1:12" x14ac:dyDescent="0.3">
      <c r="A1572" s="252">
        <v>216463</v>
      </c>
      <c r="B1572" s="252" t="s">
        <v>3404</v>
      </c>
      <c r="C1572" s="252" t="s">
        <v>240</v>
      </c>
      <c r="D1572" s="252" t="s">
        <v>238</v>
      </c>
      <c r="E1572" s="252" t="s">
        <v>240</v>
      </c>
      <c r="F1572" s="252" t="s">
        <v>238</v>
      </c>
      <c r="G1572" s="252" t="s">
        <v>238</v>
      </c>
      <c r="H1572" s="252" t="s">
        <v>240</v>
      </c>
      <c r="I1572" s="252" t="s">
        <v>240</v>
      </c>
      <c r="J1572" s="252" t="s">
        <v>239</v>
      </c>
      <c r="K1572" s="252" t="s">
        <v>240</v>
      </c>
      <c r="L1572" s="252" t="s">
        <v>240</v>
      </c>
    </row>
    <row r="1573" spans="1:12" x14ac:dyDescent="0.3">
      <c r="A1573" s="252">
        <v>216464</v>
      </c>
      <c r="B1573" s="252" t="s">
        <v>3404</v>
      </c>
      <c r="C1573" s="252" t="s">
        <v>238</v>
      </c>
      <c r="D1573" s="252" t="s">
        <v>238</v>
      </c>
      <c r="E1573" s="252" t="s">
        <v>238</v>
      </c>
      <c r="F1573" s="252" t="s">
        <v>238</v>
      </c>
      <c r="G1573" s="252" t="s">
        <v>240</v>
      </c>
      <c r="H1573" s="252" t="s">
        <v>240</v>
      </c>
      <c r="I1573" s="252" t="s">
        <v>240</v>
      </c>
      <c r="J1573" s="252" t="s">
        <v>240</v>
      </c>
      <c r="K1573" s="252" t="s">
        <v>240</v>
      </c>
      <c r="L1573" s="252" t="s">
        <v>240</v>
      </c>
    </row>
    <row r="1574" spans="1:12" x14ac:dyDescent="0.3">
      <c r="A1574" s="252">
        <v>216465</v>
      </c>
      <c r="B1574" s="252" t="s">
        <v>3404</v>
      </c>
      <c r="C1574" s="252" t="s">
        <v>238</v>
      </c>
      <c r="D1574" s="252" t="s">
        <v>238</v>
      </c>
      <c r="E1574" s="252" t="s">
        <v>238</v>
      </c>
      <c r="F1574" s="252" t="s">
        <v>238</v>
      </c>
      <c r="G1574" s="252" t="s">
        <v>238</v>
      </c>
      <c r="H1574" s="252" t="s">
        <v>240</v>
      </c>
      <c r="I1574" s="252" t="s">
        <v>240</v>
      </c>
      <c r="J1574" s="252" t="s">
        <v>240</v>
      </c>
      <c r="K1574" s="252" t="s">
        <v>240</v>
      </c>
      <c r="L1574" s="252" t="s">
        <v>240</v>
      </c>
    </row>
    <row r="1575" spans="1:12" x14ac:dyDescent="0.3">
      <c r="A1575" s="252">
        <v>216468</v>
      </c>
      <c r="B1575" s="252" t="s">
        <v>3404</v>
      </c>
      <c r="C1575" s="252" t="s">
        <v>239</v>
      </c>
      <c r="D1575" s="252" t="s">
        <v>240</v>
      </c>
      <c r="E1575" s="252" t="s">
        <v>238</v>
      </c>
      <c r="F1575" s="252" t="s">
        <v>240</v>
      </c>
      <c r="G1575" s="252" t="s">
        <v>239</v>
      </c>
      <c r="H1575" s="252" t="s">
        <v>239</v>
      </c>
      <c r="I1575" s="252" t="s">
        <v>240</v>
      </c>
      <c r="J1575" s="252" t="s">
        <v>240</v>
      </c>
      <c r="K1575" s="252" t="s">
        <v>240</v>
      </c>
      <c r="L1575" s="252" t="s">
        <v>240</v>
      </c>
    </row>
    <row r="1576" spans="1:12" x14ac:dyDescent="0.3">
      <c r="A1576" s="252">
        <v>216469</v>
      </c>
      <c r="B1576" s="252" t="s">
        <v>3404</v>
      </c>
      <c r="C1576" s="252" t="s">
        <v>240</v>
      </c>
      <c r="D1576" s="252" t="s">
        <v>239</v>
      </c>
      <c r="E1576" s="252" t="s">
        <v>238</v>
      </c>
      <c r="F1576" s="252" t="s">
        <v>239</v>
      </c>
      <c r="G1576" s="252" t="s">
        <v>238</v>
      </c>
      <c r="H1576" s="252" t="s">
        <v>239</v>
      </c>
      <c r="I1576" s="252" t="s">
        <v>239</v>
      </c>
      <c r="J1576" s="252" t="s">
        <v>239</v>
      </c>
      <c r="K1576" s="252" t="s">
        <v>240</v>
      </c>
      <c r="L1576" s="252" t="s">
        <v>239</v>
      </c>
    </row>
    <row r="1577" spans="1:12" x14ac:dyDescent="0.3">
      <c r="A1577" s="252">
        <v>216470</v>
      </c>
      <c r="B1577" s="252" t="s">
        <v>3404</v>
      </c>
      <c r="C1577" s="252" t="s">
        <v>240</v>
      </c>
      <c r="D1577" s="252" t="s">
        <v>240</v>
      </c>
      <c r="E1577" s="252" t="s">
        <v>240</v>
      </c>
      <c r="F1577" s="252" t="s">
        <v>240</v>
      </c>
      <c r="G1577" s="252" t="s">
        <v>240</v>
      </c>
      <c r="H1577" s="252" t="s">
        <v>239</v>
      </c>
      <c r="I1577" s="252" t="s">
        <v>239</v>
      </c>
      <c r="J1577" s="252" t="s">
        <v>239</v>
      </c>
      <c r="K1577" s="252" t="s">
        <v>239</v>
      </c>
      <c r="L1577" s="252" t="s">
        <v>239</v>
      </c>
    </row>
    <row r="1578" spans="1:12" x14ac:dyDescent="0.3">
      <c r="A1578" s="252">
        <v>216471</v>
      </c>
      <c r="B1578" s="252" t="s">
        <v>3404</v>
      </c>
      <c r="C1578" s="252" t="s">
        <v>240</v>
      </c>
      <c r="D1578" s="252" t="s">
        <v>238</v>
      </c>
      <c r="E1578" s="252" t="s">
        <v>240</v>
      </c>
      <c r="F1578" s="252" t="s">
        <v>238</v>
      </c>
      <c r="G1578" s="252" t="s">
        <v>239</v>
      </c>
      <c r="H1578" s="252" t="s">
        <v>240</v>
      </c>
      <c r="I1578" s="252" t="s">
        <v>240</v>
      </c>
      <c r="J1578" s="252" t="s">
        <v>240</v>
      </c>
      <c r="K1578" s="252" t="s">
        <v>240</v>
      </c>
      <c r="L1578" s="252" t="s">
        <v>240</v>
      </c>
    </row>
    <row r="1579" spans="1:12" x14ac:dyDescent="0.3">
      <c r="A1579" s="252">
        <v>216472</v>
      </c>
      <c r="B1579" s="252" t="s">
        <v>3404</v>
      </c>
      <c r="C1579" s="252" t="s">
        <v>240</v>
      </c>
      <c r="D1579" s="252" t="s">
        <v>240</v>
      </c>
      <c r="E1579" s="252" t="s">
        <v>240</v>
      </c>
      <c r="F1579" s="252" t="s">
        <v>238</v>
      </c>
      <c r="G1579" s="252" t="s">
        <v>240</v>
      </c>
      <c r="H1579" s="252" t="s">
        <v>240</v>
      </c>
      <c r="I1579" s="252" t="s">
        <v>240</v>
      </c>
      <c r="J1579" s="252" t="s">
        <v>240</v>
      </c>
      <c r="K1579" s="252" t="s">
        <v>240</v>
      </c>
      <c r="L1579" s="252" t="s">
        <v>240</v>
      </c>
    </row>
    <row r="1580" spans="1:12" x14ac:dyDescent="0.3">
      <c r="A1580" s="252">
        <v>216473</v>
      </c>
      <c r="B1580" s="252" t="s">
        <v>3404</v>
      </c>
      <c r="C1580" s="252" t="s">
        <v>239</v>
      </c>
      <c r="D1580" s="252" t="s">
        <v>240</v>
      </c>
      <c r="E1580" s="252" t="s">
        <v>240</v>
      </c>
      <c r="F1580" s="252" t="s">
        <v>240</v>
      </c>
      <c r="G1580" s="252" t="s">
        <v>240</v>
      </c>
      <c r="H1580" s="252" t="s">
        <v>239</v>
      </c>
      <c r="I1580" s="252" t="s">
        <v>239</v>
      </c>
      <c r="J1580" s="252" t="s">
        <v>239</v>
      </c>
      <c r="K1580" s="252" t="s">
        <v>239</v>
      </c>
      <c r="L1580" s="252" t="s">
        <v>239</v>
      </c>
    </row>
    <row r="1581" spans="1:12" x14ac:dyDescent="0.3">
      <c r="A1581" s="252">
        <v>216474</v>
      </c>
      <c r="B1581" s="252" t="s">
        <v>3404</v>
      </c>
      <c r="C1581" s="252" t="s">
        <v>240</v>
      </c>
      <c r="D1581" s="252" t="s">
        <v>240</v>
      </c>
      <c r="E1581" s="252" t="s">
        <v>240</v>
      </c>
      <c r="F1581" s="252" t="s">
        <v>240</v>
      </c>
      <c r="G1581" s="252" t="s">
        <v>240</v>
      </c>
      <c r="H1581" s="252" t="s">
        <v>239</v>
      </c>
      <c r="I1581" s="252" t="s">
        <v>239</v>
      </c>
      <c r="J1581" s="252" t="s">
        <v>239</v>
      </c>
      <c r="K1581" s="252" t="s">
        <v>239</v>
      </c>
      <c r="L1581" s="252" t="s">
        <v>239</v>
      </c>
    </row>
    <row r="1582" spans="1:12" x14ac:dyDescent="0.3">
      <c r="A1582" s="252">
        <v>216475</v>
      </c>
      <c r="B1582" s="252" t="s">
        <v>3404</v>
      </c>
      <c r="C1582" s="252" t="s">
        <v>238</v>
      </c>
      <c r="D1582" s="252" t="s">
        <v>238</v>
      </c>
      <c r="E1582" s="252" t="s">
        <v>240</v>
      </c>
      <c r="F1582" s="252" t="s">
        <v>240</v>
      </c>
      <c r="G1582" s="252" t="s">
        <v>240</v>
      </c>
      <c r="H1582" s="252" t="s">
        <v>239</v>
      </c>
      <c r="I1582" s="252" t="s">
        <v>239</v>
      </c>
      <c r="J1582" s="252" t="s">
        <v>239</v>
      </c>
      <c r="K1582" s="252" t="s">
        <v>239</v>
      </c>
      <c r="L1582" s="252" t="s">
        <v>239</v>
      </c>
    </row>
    <row r="1583" spans="1:12" x14ac:dyDescent="0.3">
      <c r="A1583" s="252">
        <v>216476</v>
      </c>
      <c r="B1583" s="252" t="s">
        <v>3404</v>
      </c>
      <c r="C1583" s="252" t="s">
        <v>239</v>
      </c>
      <c r="D1583" s="252" t="s">
        <v>240</v>
      </c>
      <c r="E1583" s="252" t="s">
        <v>240</v>
      </c>
      <c r="F1583" s="252" t="s">
        <v>240</v>
      </c>
      <c r="G1583" s="252" t="s">
        <v>239</v>
      </c>
      <c r="H1583" s="252" t="s">
        <v>239</v>
      </c>
      <c r="I1583" s="252" t="s">
        <v>239</v>
      </c>
      <c r="J1583" s="252" t="s">
        <v>239</v>
      </c>
      <c r="K1583" s="252" t="s">
        <v>239</v>
      </c>
      <c r="L1583" s="252" t="s">
        <v>239</v>
      </c>
    </row>
    <row r="1584" spans="1:12" x14ac:dyDescent="0.3">
      <c r="A1584" s="252">
        <v>216478</v>
      </c>
      <c r="B1584" s="252" t="s">
        <v>3404</v>
      </c>
      <c r="C1584" s="252" t="s">
        <v>240</v>
      </c>
      <c r="D1584" s="252" t="s">
        <v>240</v>
      </c>
      <c r="E1584" s="252" t="s">
        <v>240</v>
      </c>
      <c r="F1584" s="252" t="s">
        <v>240</v>
      </c>
      <c r="G1584" s="252" t="s">
        <v>240</v>
      </c>
      <c r="H1584" s="252" t="s">
        <v>239</v>
      </c>
      <c r="I1584" s="252" t="s">
        <v>239</v>
      </c>
      <c r="J1584" s="252" t="s">
        <v>239</v>
      </c>
      <c r="K1584" s="252" t="s">
        <v>239</v>
      </c>
      <c r="L1584" s="252" t="s">
        <v>239</v>
      </c>
    </row>
    <row r="1585" spans="1:12" x14ac:dyDescent="0.3">
      <c r="A1585" s="252">
        <v>216479</v>
      </c>
      <c r="B1585" s="252" t="s">
        <v>3404</v>
      </c>
      <c r="C1585" s="252" t="s">
        <v>239</v>
      </c>
      <c r="D1585" s="252" t="s">
        <v>238</v>
      </c>
      <c r="E1585" s="252" t="s">
        <v>239</v>
      </c>
      <c r="F1585" s="252" t="s">
        <v>238</v>
      </c>
      <c r="G1585" s="252" t="s">
        <v>238</v>
      </c>
      <c r="H1585" s="252" t="s">
        <v>239</v>
      </c>
      <c r="I1585" s="252" t="s">
        <v>239</v>
      </c>
      <c r="J1585" s="252" t="s">
        <v>239</v>
      </c>
      <c r="K1585" s="252" t="s">
        <v>239</v>
      </c>
      <c r="L1585" s="252" t="s">
        <v>239</v>
      </c>
    </row>
    <row r="1586" spans="1:12" x14ac:dyDescent="0.3">
      <c r="A1586" s="252">
        <v>216480</v>
      </c>
      <c r="B1586" s="252" t="s">
        <v>3404</v>
      </c>
      <c r="C1586" s="252" t="s">
        <v>240</v>
      </c>
      <c r="D1586" s="252" t="s">
        <v>240</v>
      </c>
      <c r="E1586" s="252" t="s">
        <v>238</v>
      </c>
      <c r="F1586" s="252" t="s">
        <v>238</v>
      </c>
      <c r="G1586" s="252" t="s">
        <v>240</v>
      </c>
      <c r="H1586" s="252" t="s">
        <v>240</v>
      </c>
      <c r="I1586" s="252" t="s">
        <v>240</v>
      </c>
      <c r="J1586" s="252" t="s">
        <v>240</v>
      </c>
      <c r="K1586" s="252" t="s">
        <v>240</v>
      </c>
      <c r="L1586" s="252" t="s">
        <v>240</v>
      </c>
    </row>
    <row r="1587" spans="1:12" x14ac:dyDescent="0.3">
      <c r="A1587" s="252">
        <v>216481</v>
      </c>
      <c r="B1587" s="252" t="s">
        <v>3404</v>
      </c>
      <c r="C1587" s="252" t="s">
        <v>239</v>
      </c>
      <c r="D1587" s="252" t="s">
        <v>240</v>
      </c>
      <c r="E1587" s="252" t="s">
        <v>240</v>
      </c>
      <c r="F1587" s="252" t="s">
        <v>240</v>
      </c>
      <c r="G1587" s="252" t="s">
        <v>240</v>
      </c>
      <c r="H1587" s="252" t="s">
        <v>239</v>
      </c>
      <c r="I1587" s="252" t="s">
        <v>239</v>
      </c>
      <c r="J1587" s="252" t="s">
        <v>239</v>
      </c>
      <c r="K1587" s="252" t="s">
        <v>239</v>
      </c>
      <c r="L1587" s="252" t="s">
        <v>239</v>
      </c>
    </row>
    <row r="1588" spans="1:12" x14ac:dyDescent="0.3">
      <c r="A1588" s="252">
        <v>216482</v>
      </c>
      <c r="B1588" s="252" t="s">
        <v>3404</v>
      </c>
      <c r="C1588" s="252" t="s">
        <v>239</v>
      </c>
      <c r="D1588" s="252" t="s">
        <v>240</v>
      </c>
      <c r="E1588" s="252" t="s">
        <v>238</v>
      </c>
      <c r="F1588" s="252" t="s">
        <v>238</v>
      </c>
      <c r="G1588" s="252" t="s">
        <v>240</v>
      </c>
      <c r="H1588" s="252" t="s">
        <v>240</v>
      </c>
      <c r="I1588" s="252" t="s">
        <v>240</v>
      </c>
      <c r="J1588" s="252" t="s">
        <v>240</v>
      </c>
      <c r="K1588" s="252" t="s">
        <v>240</v>
      </c>
      <c r="L1588" s="252" t="s">
        <v>240</v>
      </c>
    </row>
    <row r="1589" spans="1:12" x14ac:dyDescent="0.3">
      <c r="A1589" s="252">
        <v>216483</v>
      </c>
      <c r="B1589" s="252" t="s">
        <v>3404</v>
      </c>
      <c r="C1589" s="252" t="s">
        <v>238</v>
      </c>
      <c r="D1589" s="252" t="s">
        <v>238</v>
      </c>
      <c r="E1589" s="252" t="s">
        <v>238</v>
      </c>
      <c r="F1589" s="252" t="s">
        <v>240</v>
      </c>
      <c r="G1589" s="252" t="s">
        <v>240</v>
      </c>
      <c r="H1589" s="252" t="s">
        <v>240</v>
      </c>
      <c r="I1589" s="252" t="s">
        <v>239</v>
      </c>
      <c r="J1589" s="252" t="s">
        <v>240</v>
      </c>
      <c r="K1589" s="252" t="s">
        <v>240</v>
      </c>
      <c r="L1589" s="252" t="s">
        <v>240</v>
      </c>
    </row>
    <row r="1590" spans="1:12" x14ac:dyDescent="0.3">
      <c r="A1590" s="252">
        <v>216484</v>
      </c>
      <c r="B1590" s="252" t="s">
        <v>3404</v>
      </c>
      <c r="C1590" s="252" t="s">
        <v>240</v>
      </c>
      <c r="D1590" s="252" t="s">
        <v>240</v>
      </c>
      <c r="E1590" s="252" t="s">
        <v>240</v>
      </c>
      <c r="F1590" s="252" t="s">
        <v>240</v>
      </c>
      <c r="G1590" s="252" t="s">
        <v>240</v>
      </c>
      <c r="H1590" s="252" t="s">
        <v>239</v>
      </c>
      <c r="I1590" s="252" t="s">
        <v>239</v>
      </c>
      <c r="J1590" s="252" t="s">
        <v>239</v>
      </c>
      <c r="K1590" s="252" t="s">
        <v>239</v>
      </c>
      <c r="L1590" s="252" t="s">
        <v>239</v>
      </c>
    </row>
    <row r="1591" spans="1:12" x14ac:dyDescent="0.3">
      <c r="A1591" s="252">
        <v>216485</v>
      </c>
      <c r="B1591" s="252" t="s">
        <v>3404</v>
      </c>
      <c r="C1591" s="252" t="s">
        <v>239</v>
      </c>
      <c r="D1591" s="252" t="s">
        <v>240</v>
      </c>
      <c r="E1591" s="252" t="s">
        <v>238</v>
      </c>
      <c r="F1591" s="252" t="s">
        <v>238</v>
      </c>
      <c r="G1591" s="252" t="s">
        <v>238</v>
      </c>
      <c r="H1591" s="252" t="s">
        <v>240</v>
      </c>
      <c r="I1591" s="252" t="s">
        <v>240</v>
      </c>
      <c r="J1591" s="252" t="s">
        <v>239</v>
      </c>
      <c r="K1591" s="252" t="s">
        <v>240</v>
      </c>
      <c r="L1591" s="252" t="s">
        <v>240</v>
      </c>
    </row>
    <row r="1592" spans="1:12" x14ac:dyDescent="0.3">
      <c r="A1592" s="252">
        <v>216486</v>
      </c>
      <c r="B1592" s="252" t="s">
        <v>3404</v>
      </c>
      <c r="C1592" s="252" t="s">
        <v>240</v>
      </c>
      <c r="D1592" s="252" t="s">
        <v>240</v>
      </c>
      <c r="E1592" s="252" t="s">
        <v>240</v>
      </c>
      <c r="F1592" s="252" t="s">
        <v>239</v>
      </c>
      <c r="G1592" s="252" t="s">
        <v>239</v>
      </c>
      <c r="H1592" s="252" t="s">
        <v>239</v>
      </c>
      <c r="I1592" s="252" t="s">
        <v>239</v>
      </c>
      <c r="J1592" s="252" t="s">
        <v>239</v>
      </c>
      <c r="K1592" s="252" t="s">
        <v>239</v>
      </c>
      <c r="L1592" s="252" t="s">
        <v>239</v>
      </c>
    </row>
    <row r="1593" spans="1:12" x14ac:dyDescent="0.3">
      <c r="A1593" s="252">
        <v>216487</v>
      </c>
      <c r="B1593" s="252" t="s">
        <v>3404</v>
      </c>
      <c r="C1593" s="252" t="s">
        <v>240</v>
      </c>
      <c r="D1593" s="252" t="s">
        <v>240</v>
      </c>
      <c r="E1593" s="252" t="s">
        <v>240</v>
      </c>
      <c r="F1593" s="252" t="s">
        <v>240</v>
      </c>
      <c r="G1593" s="252" t="s">
        <v>240</v>
      </c>
      <c r="H1593" s="252" t="s">
        <v>240</v>
      </c>
      <c r="I1593" s="252" t="s">
        <v>240</v>
      </c>
      <c r="J1593" s="252" t="s">
        <v>240</v>
      </c>
      <c r="K1593" s="252" t="s">
        <v>240</v>
      </c>
      <c r="L1593" s="252" t="s">
        <v>240</v>
      </c>
    </row>
    <row r="1594" spans="1:12" x14ac:dyDescent="0.3">
      <c r="A1594" s="252">
        <v>216488</v>
      </c>
      <c r="B1594" s="252" t="s">
        <v>3404</v>
      </c>
      <c r="C1594" s="252" t="s">
        <v>240</v>
      </c>
      <c r="D1594" s="252" t="s">
        <v>240</v>
      </c>
      <c r="E1594" s="252" t="s">
        <v>240</v>
      </c>
      <c r="F1594" s="252" t="s">
        <v>240</v>
      </c>
      <c r="G1594" s="252" t="s">
        <v>239</v>
      </c>
      <c r="H1594" s="252" t="s">
        <v>239</v>
      </c>
      <c r="I1594" s="252" t="s">
        <v>239</v>
      </c>
      <c r="J1594" s="252" t="s">
        <v>239</v>
      </c>
      <c r="K1594" s="252" t="s">
        <v>239</v>
      </c>
      <c r="L1594" s="252" t="s">
        <v>239</v>
      </c>
    </row>
    <row r="1595" spans="1:12" x14ac:dyDescent="0.3">
      <c r="A1595" s="252">
        <v>216489</v>
      </c>
      <c r="B1595" s="252" t="s">
        <v>3404</v>
      </c>
      <c r="C1595" s="252" t="s">
        <v>240</v>
      </c>
      <c r="D1595" s="252" t="s">
        <v>240</v>
      </c>
      <c r="E1595" s="252" t="s">
        <v>240</v>
      </c>
      <c r="F1595" s="252" t="s">
        <v>240</v>
      </c>
      <c r="G1595" s="252" t="s">
        <v>240</v>
      </c>
      <c r="H1595" s="252" t="s">
        <v>239</v>
      </c>
      <c r="I1595" s="252" t="s">
        <v>239</v>
      </c>
      <c r="J1595" s="252" t="s">
        <v>239</v>
      </c>
      <c r="K1595" s="252" t="s">
        <v>239</v>
      </c>
      <c r="L1595" s="252" t="s">
        <v>239</v>
      </c>
    </row>
    <row r="1596" spans="1:12" x14ac:dyDescent="0.3">
      <c r="A1596" s="252">
        <v>216490</v>
      </c>
      <c r="B1596" s="252" t="s">
        <v>3404</v>
      </c>
      <c r="C1596" s="252" t="s">
        <v>240</v>
      </c>
      <c r="D1596" s="252" t="s">
        <v>240</v>
      </c>
      <c r="E1596" s="252" t="s">
        <v>240</v>
      </c>
      <c r="F1596" s="252" t="s">
        <v>240</v>
      </c>
      <c r="G1596" s="252" t="s">
        <v>240</v>
      </c>
      <c r="H1596" s="252" t="s">
        <v>239</v>
      </c>
      <c r="I1596" s="252" t="s">
        <v>239</v>
      </c>
      <c r="J1596" s="252" t="s">
        <v>239</v>
      </c>
      <c r="K1596" s="252" t="s">
        <v>239</v>
      </c>
      <c r="L1596" s="252" t="s">
        <v>239</v>
      </c>
    </row>
    <row r="1597" spans="1:12" x14ac:dyDescent="0.3">
      <c r="A1597" s="252">
        <v>216491</v>
      </c>
      <c r="B1597" s="252" t="s">
        <v>3404</v>
      </c>
      <c r="C1597" s="252" t="s">
        <v>240</v>
      </c>
      <c r="D1597" s="252" t="s">
        <v>238</v>
      </c>
      <c r="E1597" s="252" t="s">
        <v>238</v>
      </c>
      <c r="F1597" s="252" t="s">
        <v>240</v>
      </c>
      <c r="G1597" s="252" t="s">
        <v>239</v>
      </c>
      <c r="H1597" s="252" t="s">
        <v>240</v>
      </c>
      <c r="I1597" s="252" t="s">
        <v>240</v>
      </c>
      <c r="J1597" s="252" t="s">
        <v>240</v>
      </c>
      <c r="K1597" s="252" t="s">
        <v>240</v>
      </c>
      <c r="L1597" s="252" t="s">
        <v>240</v>
      </c>
    </row>
    <row r="1598" spans="1:12" x14ac:dyDescent="0.3">
      <c r="A1598" s="252">
        <v>216492</v>
      </c>
      <c r="B1598" s="252" t="s">
        <v>3404</v>
      </c>
      <c r="C1598" s="252" t="s">
        <v>240</v>
      </c>
      <c r="D1598" s="252" t="s">
        <v>238</v>
      </c>
      <c r="E1598" s="252" t="s">
        <v>238</v>
      </c>
      <c r="F1598" s="252" t="s">
        <v>240</v>
      </c>
      <c r="G1598" s="252" t="s">
        <v>240</v>
      </c>
      <c r="H1598" s="252" t="s">
        <v>240</v>
      </c>
      <c r="I1598" s="252" t="s">
        <v>240</v>
      </c>
      <c r="J1598" s="252" t="s">
        <v>240</v>
      </c>
      <c r="K1598" s="252" t="s">
        <v>240</v>
      </c>
      <c r="L1598" s="252" t="s">
        <v>240</v>
      </c>
    </row>
    <row r="1599" spans="1:12" x14ac:dyDescent="0.3">
      <c r="A1599" s="252">
        <v>216493</v>
      </c>
      <c r="B1599" s="252" t="s">
        <v>3404</v>
      </c>
      <c r="C1599" s="252" t="s">
        <v>240</v>
      </c>
      <c r="D1599" s="252" t="s">
        <v>240</v>
      </c>
      <c r="E1599" s="252" t="s">
        <v>238</v>
      </c>
      <c r="F1599" s="252" t="s">
        <v>238</v>
      </c>
      <c r="G1599" s="252" t="s">
        <v>240</v>
      </c>
      <c r="H1599" s="252" t="s">
        <v>240</v>
      </c>
      <c r="I1599" s="252" t="s">
        <v>240</v>
      </c>
      <c r="J1599" s="252" t="s">
        <v>240</v>
      </c>
      <c r="K1599" s="252" t="s">
        <v>240</v>
      </c>
      <c r="L1599" s="252" t="s">
        <v>240</v>
      </c>
    </row>
    <row r="1600" spans="1:12" x14ac:dyDescent="0.3">
      <c r="A1600" s="252">
        <v>216494</v>
      </c>
      <c r="B1600" s="252" t="s">
        <v>3404</v>
      </c>
      <c r="C1600" s="252" t="s">
        <v>240</v>
      </c>
      <c r="D1600" s="252" t="s">
        <v>240</v>
      </c>
      <c r="E1600" s="252" t="s">
        <v>240</v>
      </c>
      <c r="F1600" s="252" t="s">
        <v>240</v>
      </c>
      <c r="G1600" s="252" t="s">
        <v>240</v>
      </c>
      <c r="H1600" s="252" t="s">
        <v>239</v>
      </c>
      <c r="I1600" s="252" t="s">
        <v>239</v>
      </c>
      <c r="J1600" s="252" t="s">
        <v>239</v>
      </c>
      <c r="K1600" s="252" t="s">
        <v>239</v>
      </c>
      <c r="L1600" s="252" t="s">
        <v>239</v>
      </c>
    </row>
    <row r="1601" spans="1:12" x14ac:dyDescent="0.3">
      <c r="A1601" s="252">
        <v>216495</v>
      </c>
      <c r="B1601" s="252" t="s">
        <v>3404</v>
      </c>
      <c r="C1601" s="252" t="s">
        <v>240</v>
      </c>
      <c r="D1601" s="252" t="s">
        <v>240</v>
      </c>
      <c r="E1601" s="252" t="s">
        <v>240</v>
      </c>
      <c r="F1601" s="252" t="s">
        <v>240</v>
      </c>
      <c r="G1601" s="252" t="s">
        <v>240</v>
      </c>
      <c r="H1601" s="252" t="s">
        <v>239</v>
      </c>
      <c r="I1601" s="252" t="s">
        <v>239</v>
      </c>
      <c r="J1601" s="252" t="s">
        <v>239</v>
      </c>
      <c r="K1601" s="252" t="s">
        <v>239</v>
      </c>
      <c r="L1601" s="252" t="s">
        <v>239</v>
      </c>
    </row>
    <row r="1602" spans="1:12" x14ac:dyDescent="0.3">
      <c r="A1602" s="252">
        <v>216496</v>
      </c>
      <c r="B1602" s="252" t="s">
        <v>3404</v>
      </c>
      <c r="C1602" s="252" t="s">
        <v>240</v>
      </c>
      <c r="D1602" s="252" t="s">
        <v>240</v>
      </c>
      <c r="E1602" s="252" t="s">
        <v>240</v>
      </c>
      <c r="F1602" s="252" t="s">
        <v>240</v>
      </c>
      <c r="G1602" s="252" t="s">
        <v>240</v>
      </c>
      <c r="H1602" s="252" t="s">
        <v>239</v>
      </c>
      <c r="I1602" s="252" t="s">
        <v>239</v>
      </c>
      <c r="J1602" s="252" t="s">
        <v>239</v>
      </c>
      <c r="K1602" s="252" t="s">
        <v>239</v>
      </c>
      <c r="L1602" s="252" t="s">
        <v>239</v>
      </c>
    </row>
    <row r="1603" spans="1:12" x14ac:dyDescent="0.3">
      <c r="A1603" s="252">
        <v>216497</v>
      </c>
      <c r="B1603" s="252" t="s">
        <v>3404</v>
      </c>
      <c r="C1603" s="252" t="s">
        <v>240</v>
      </c>
      <c r="D1603" s="252" t="s">
        <v>240</v>
      </c>
      <c r="E1603" s="252" t="s">
        <v>240</v>
      </c>
      <c r="F1603" s="252" t="s">
        <v>240</v>
      </c>
      <c r="G1603" s="252" t="s">
        <v>240</v>
      </c>
      <c r="H1603" s="252" t="s">
        <v>239</v>
      </c>
      <c r="I1603" s="252" t="s">
        <v>239</v>
      </c>
      <c r="J1603" s="252" t="s">
        <v>239</v>
      </c>
      <c r="K1603" s="252" t="s">
        <v>239</v>
      </c>
      <c r="L1603" s="252" t="s">
        <v>239</v>
      </c>
    </row>
    <row r="1604" spans="1:12" x14ac:dyDescent="0.3">
      <c r="A1604" s="252">
        <v>216498</v>
      </c>
      <c r="B1604" s="252" t="s">
        <v>3404</v>
      </c>
      <c r="C1604" s="252" t="s">
        <v>240</v>
      </c>
      <c r="D1604" s="252" t="s">
        <v>240</v>
      </c>
      <c r="E1604" s="252" t="s">
        <v>240</v>
      </c>
      <c r="F1604" s="252" t="s">
        <v>240</v>
      </c>
      <c r="G1604" s="252" t="s">
        <v>240</v>
      </c>
      <c r="H1604" s="252" t="s">
        <v>239</v>
      </c>
      <c r="I1604" s="252" t="s">
        <v>239</v>
      </c>
      <c r="J1604" s="252" t="s">
        <v>239</v>
      </c>
      <c r="K1604" s="252" t="s">
        <v>239</v>
      </c>
      <c r="L1604" s="252" t="s">
        <v>239</v>
      </c>
    </row>
    <row r="1605" spans="1:12" x14ac:dyDescent="0.3">
      <c r="A1605" s="252">
        <v>216499</v>
      </c>
      <c r="B1605" s="252" t="s">
        <v>3404</v>
      </c>
      <c r="C1605" s="252" t="s">
        <v>239</v>
      </c>
      <c r="D1605" s="252" t="s">
        <v>240</v>
      </c>
      <c r="E1605" s="252" t="s">
        <v>240</v>
      </c>
      <c r="F1605" s="252" t="s">
        <v>240</v>
      </c>
      <c r="G1605" s="252" t="s">
        <v>240</v>
      </c>
      <c r="H1605" s="252" t="s">
        <v>239</v>
      </c>
      <c r="I1605" s="252" t="s">
        <v>239</v>
      </c>
      <c r="J1605" s="252" t="s">
        <v>239</v>
      </c>
      <c r="K1605" s="252" t="s">
        <v>239</v>
      </c>
      <c r="L1605" s="252" t="s">
        <v>239</v>
      </c>
    </row>
    <row r="1606" spans="1:12" x14ac:dyDescent="0.3">
      <c r="A1606" s="252">
        <v>216500</v>
      </c>
      <c r="B1606" s="252" t="s">
        <v>3404</v>
      </c>
      <c r="C1606" s="252" t="s">
        <v>240</v>
      </c>
      <c r="D1606" s="252" t="s">
        <v>240</v>
      </c>
      <c r="E1606" s="252" t="s">
        <v>240</v>
      </c>
      <c r="F1606" s="252" t="s">
        <v>240</v>
      </c>
      <c r="G1606" s="252" t="s">
        <v>240</v>
      </c>
      <c r="H1606" s="252" t="s">
        <v>239</v>
      </c>
      <c r="I1606" s="252" t="s">
        <v>239</v>
      </c>
      <c r="J1606" s="252" t="s">
        <v>239</v>
      </c>
      <c r="K1606" s="252" t="s">
        <v>239</v>
      </c>
      <c r="L1606" s="252" t="s">
        <v>239</v>
      </c>
    </row>
    <row r="1607" spans="1:12" x14ac:dyDescent="0.3">
      <c r="A1607" s="252">
        <v>216501</v>
      </c>
      <c r="B1607" s="252" t="s">
        <v>3404</v>
      </c>
      <c r="C1607" s="252" t="s">
        <v>239</v>
      </c>
      <c r="D1607" s="252" t="s">
        <v>239</v>
      </c>
      <c r="E1607" s="252" t="s">
        <v>239</v>
      </c>
      <c r="F1607" s="252" t="s">
        <v>239</v>
      </c>
      <c r="G1607" s="252" t="s">
        <v>239</v>
      </c>
      <c r="H1607" s="252" t="s">
        <v>239</v>
      </c>
      <c r="I1607" s="252" t="s">
        <v>239</v>
      </c>
      <c r="J1607" s="252" t="s">
        <v>239</v>
      </c>
      <c r="K1607" s="252" t="s">
        <v>239</v>
      </c>
      <c r="L1607" s="252" t="s">
        <v>239</v>
      </c>
    </row>
    <row r="1608" spans="1:12" x14ac:dyDescent="0.3">
      <c r="A1608" s="252">
        <v>216502</v>
      </c>
      <c r="B1608" s="252" t="s">
        <v>3404</v>
      </c>
      <c r="C1608" s="252" t="s">
        <v>238</v>
      </c>
      <c r="D1608" s="252" t="s">
        <v>238</v>
      </c>
      <c r="E1608" s="252" t="s">
        <v>240</v>
      </c>
      <c r="F1608" s="252" t="s">
        <v>238</v>
      </c>
      <c r="G1608" s="252" t="s">
        <v>238</v>
      </c>
      <c r="H1608" s="252" t="s">
        <v>240</v>
      </c>
      <c r="I1608" s="252" t="s">
        <v>240</v>
      </c>
      <c r="J1608" s="252" t="s">
        <v>240</v>
      </c>
      <c r="K1608" s="252" t="s">
        <v>240</v>
      </c>
      <c r="L1608" s="252" t="s">
        <v>240</v>
      </c>
    </row>
    <row r="1609" spans="1:12" x14ac:dyDescent="0.3">
      <c r="A1609" s="252">
        <v>216503</v>
      </c>
      <c r="B1609" s="252" t="s">
        <v>3404</v>
      </c>
      <c r="C1609" s="252" t="s">
        <v>240</v>
      </c>
      <c r="D1609" s="252" t="s">
        <v>240</v>
      </c>
      <c r="E1609" s="252" t="s">
        <v>240</v>
      </c>
      <c r="F1609" s="252" t="s">
        <v>240</v>
      </c>
      <c r="G1609" s="252" t="s">
        <v>239</v>
      </c>
      <c r="H1609" s="252" t="s">
        <v>239</v>
      </c>
      <c r="I1609" s="252" t="s">
        <v>239</v>
      </c>
      <c r="J1609" s="252" t="s">
        <v>239</v>
      </c>
      <c r="K1609" s="252" t="s">
        <v>239</v>
      </c>
      <c r="L1609" s="252" t="s">
        <v>239</v>
      </c>
    </row>
    <row r="1610" spans="1:12" x14ac:dyDescent="0.3">
      <c r="A1610" s="252">
        <v>216505</v>
      </c>
      <c r="B1610" s="252" t="s">
        <v>3404</v>
      </c>
      <c r="C1610" s="252" t="s">
        <v>240</v>
      </c>
      <c r="D1610" s="252" t="s">
        <v>240</v>
      </c>
      <c r="E1610" s="252" t="s">
        <v>238</v>
      </c>
      <c r="F1610" s="252" t="s">
        <v>238</v>
      </c>
      <c r="G1610" s="252" t="s">
        <v>239</v>
      </c>
      <c r="H1610" s="252" t="s">
        <v>239</v>
      </c>
      <c r="I1610" s="252" t="s">
        <v>240</v>
      </c>
      <c r="J1610" s="252" t="s">
        <v>240</v>
      </c>
      <c r="K1610" s="252" t="s">
        <v>240</v>
      </c>
      <c r="L1610" s="252" t="s">
        <v>240</v>
      </c>
    </row>
    <row r="1611" spans="1:12" x14ac:dyDescent="0.3">
      <c r="A1611" s="252">
        <v>216507</v>
      </c>
      <c r="B1611" s="252" t="s">
        <v>3404</v>
      </c>
      <c r="C1611" s="252" t="s">
        <v>240</v>
      </c>
      <c r="D1611" s="252" t="s">
        <v>240</v>
      </c>
      <c r="E1611" s="252" t="s">
        <v>240</v>
      </c>
      <c r="F1611" s="252" t="s">
        <v>240</v>
      </c>
      <c r="G1611" s="252" t="s">
        <v>240</v>
      </c>
      <c r="H1611" s="252" t="s">
        <v>239</v>
      </c>
      <c r="I1611" s="252" t="s">
        <v>239</v>
      </c>
      <c r="J1611" s="252" t="s">
        <v>239</v>
      </c>
      <c r="K1611" s="252" t="s">
        <v>239</v>
      </c>
      <c r="L1611" s="252" t="s">
        <v>239</v>
      </c>
    </row>
    <row r="1612" spans="1:12" x14ac:dyDescent="0.3">
      <c r="A1612" s="252">
        <v>216508</v>
      </c>
      <c r="B1612" s="252" t="s">
        <v>3404</v>
      </c>
      <c r="C1612" s="252" t="s">
        <v>240</v>
      </c>
      <c r="D1612" s="252" t="s">
        <v>240</v>
      </c>
      <c r="E1612" s="252" t="s">
        <v>240</v>
      </c>
      <c r="F1612" s="252" t="s">
        <v>240</v>
      </c>
      <c r="G1612" s="252" t="s">
        <v>239</v>
      </c>
      <c r="H1612" s="252" t="s">
        <v>239</v>
      </c>
      <c r="I1612" s="252" t="s">
        <v>239</v>
      </c>
      <c r="J1612" s="252" t="s">
        <v>239</v>
      </c>
      <c r="K1612" s="252" t="s">
        <v>239</v>
      </c>
      <c r="L1612" s="252" t="s">
        <v>239</v>
      </c>
    </row>
    <row r="1613" spans="1:12" x14ac:dyDescent="0.3">
      <c r="A1613" s="252">
        <v>216509</v>
      </c>
      <c r="B1613" s="252" t="s">
        <v>3404</v>
      </c>
      <c r="C1613" s="252" t="s">
        <v>240</v>
      </c>
      <c r="D1613" s="252" t="s">
        <v>240</v>
      </c>
      <c r="E1613" s="252" t="s">
        <v>240</v>
      </c>
      <c r="F1613" s="252" t="s">
        <v>239</v>
      </c>
      <c r="G1613" s="252" t="s">
        <v>239</v>
      </c>
      <c r="H1613" s="252" t="s">
        <v>239</v>
      </c>
      <c r="I1613" s="252" t="s">
        <v>239</v>
      </c>
      <c r="J1613" s="252" t="s">
        <v>239</v>
      </c>
      <c r="K1613" s="252" t="s">
        <v>239</v>
      </c>
      <c r="L1613" s="252" t="s">
        <v>239</v>
      </c>
    </row>
    <row r="1614" spans="1:12" x14ac:dyDescent="0.3">
      <c r="A1614" s="252">
        <v>216510</v>
      </c>
      <c r="B1614" s="252" t="s">
        <v>3404</v>
      </c>
      <c r="C1614" s="252" t="s">
        <v>240</v>
      </c>
      <c r="D1614" s="252" t="s">
        <v>238</v>
      </c>
      <c r="E1614" s="252" t="s">
        <v>238</v>
      </c>
      <c r="F1614" s="252" t="s">
        <v>238</v>
      </c>
      <c r="G1614" s="252" t="s">
        <v>240</v>
      </c>
      <c r="H1614" s="252" t="s">
        <v>239</v>
      </c>
      <c r="I1614" s="252" t="s">
        <v>240</v>
      </c>
      <c r="J1614" s="252" t="s">
        <v>240</v>
      </c>
      <c r="K1614" s="252" t="s">
        <v>240</v>
      </c>
      <c r="L1614" s="252" t="s">
        <v>240</v>
      </c>
    </row>
    <row r="1615" spans="1:12" x14ac:dyDescent="0.3">
      <c r="A1615" s="252">
        <v>216511</v>
      </c>
      <c r="B1615" s="252" t="s">
        <v>3404</v>
      </c>
      <c r="C1615" s="252" t="s">
        <v>239</v>
      </c>
      <c r="D1615" s="252" t="s">
        <v>239</v>
      </c>
      <c r="E1615" s="252" t="s">
        <v>239</v>
      </c>
      <c r="F1615" s="252" t="s">
        <v>239</v>
      </c>
      <c r="G1615" s="252" t="s">
        <v>239</v>
      </c>
      <c r="H1615" s="252" t="s">
        <v>239</v>
      </c>
      <c r="I1615" s="252" t="s">
        <v>239</v>
      </c>
      <c r="J1615" s="252" t="s">
        <v>239</v>
      </c>
      <c r="K1615" s="252" t="s">
        <v>239</v>
      </c>
      <c r="L1615" s="252" t="s">
        <v>239</v>
      </c>
    </row>
    <row r="1616" spans="1:12" x14ac:dyDescent="0.3">
      <c r="A1616" s="252">
        <v>216512</v>
      </c>
      <c r="B1616" s="252" t="s">
        <v>3404</v>
      </c>
      <c r="C1616" s="252" t="s">
        <v>240</v>
      </c>
      <c r="D1616" s="252" t="s">
        <v>240</v>
      </c>
      <c r="E1616" s="252" t="s">
        <v>240</v>
      </c>
      <c r="F1616" s="252" t="s">
        <v>240</v>
      </c>
      <c r="G1616" s="252" t="s">
        <v>240</v>
      </c>
      <c r="H1616" s="252" t="s">
        <v>239</v>
      </c>
      <c r="I1616" s="252" t="s">
        <v>239</v>
      </c>
      <c r="J1616" s="252" t="s">
        <v>239</v>
      </c>
      <c r="K1616" s="252" t="s">
        <v>239</v>
      </c>
      <c r="L1616" s="252" t="s">
        <v>239</v>
      </c>
    </row>
    <row r="1617" spans="1:12" x14ac:dyDescent="0.3">
      <c r="A1617" s="252">
        <v>216513</v>
      </c>
      <c r="B1617" s="252" t="s">
        <v>3404</v>
      </c>
      <c r="C1617" s="252" t="s">
        <v>239</v>
      </c>
      <c r="D1617" s="252" t="s">
        <v>240</v>
      </c>
      <c r="E1617" s="252" t="s">
        <v>240</v>
      </c>
      <c r="F1617" s="252" t="s">
        <v>238</v>
      </c>
      <c r="G1617" s="252" t="s">
        <v>240</v>
      </c>
      <c r="H1617" s="252" t="s">
        <v>240</v>
      </c>
      <c r="I1617" s="252" t="s">
        <v>240</v>
      </c>
      <c r="J1617" s="252" t="s">
        <v>240</v>
      </c>
      <c r="K1617" s="252" t="s">
        <v>240</v>
      </c>
      <c r="L1617" s="252" t="s">
        <v>240</v>
      </c>
    </row>
    <row r="1618" spans="1:12" x14ac:dyDescent="0.3">
      <c r="A1618" s="252">
        <v>216514</v>
      </c>
      <c r="B1618" s="252" t="s">
        <v>3404</v>
      </c>
      <c r="C1618" s="252" t="s">
        <v>240</v>
      </c>
      <c r="D1618" s="252" t="s">
        <v>240</v>
      </c>
      <c r="E1618" s="252" t="s">
        <v>240</v>
      </c>
      <c r="F1618" s="252" t="s">
        <v>240</v>
      </c>
      <c r="G1618" s="252" t="s">
        <v>239</v>
      </c>
      <c r="H1618" s="252" t="s">
        <v>239</v>
      </c>
      <c r="I1618" s="252" t="s">
        <v>239</v>
      </c>
      <c r="J1618" s="252" t="s">
        <v>239</v>
      </c>
      <c r="K1618" s="252" t="s">
        <v>239</v>
      </c>
      <c r="L1618" s="252" t="s">
        <v>239</v>
      </c>
    </row>
    <row r="1619" spans="1:12" x14ac:dyDescent="0.3">
      <c r="A1619" s="252">
        <v>216515</v>
      </c>
      <c r="B1619" s="252" t="s">
        <v>3404</v>
      </c>
      <c r="C1619" s="252" t="s">
        <v>238</v>
      </c>
      <c r="D1619" s="252" t="s">
        <v>238</v>
      </c>
      <c r="E1619" s="252" t="s">
        <v>238</v>
      </c>
      <c r="F1619" s="252" t="s">
        <v>238</v>
      </c>
      <c r="G1619" s="252" t="s">
        <v>240</v>
      </c>
      <c r="H1619" s="252" t="s">
        <v>240</v>
      </c>
      <c r="I1619" s="252" t="s">
        <v>240</v>
      </c>
      <c r="J1619" s="252" t="s">
        <v>240</v>
      </c>
      <c r="K1619" s="252" t="s">
        <v>240</v>
      </c>
      <c r="L1619" s="252" t="s">
        <v>240</v>
      </c>
    </row>
    <row r="1620" spans="1:12" x14ac:dyDescent="0.3">
      <c r="A1620" s="252">
        <v>216516</v>
      </c>
      <c r="B1620" s="252" t="s">
        <v>3404</v>
      </c>
      <c r="C1620" s="252" t="s">
        <v>240</v>
      </c>
      <c r="D1620" s="252" t="s">
        <v>239</v>
      </c>
      <c r="E1620" s="252" t="s">
        <v>240</v>
      </c>
      <c r="F1620" s="252" t="s">
        <v>240</v>
      </c>
      <c r="G1620" s="252" t="s">
        <v>240</v>
      </c>
      <c r="H1620" s="252" t="s">
        <v>239</v>
      </c>
      <c r="I1620" s="252" t="s">
        <v>239</v>
      </c>
      <c r="J1620" s="252" t="s">
        <v>239</v>
      </c>
      <c r="K1620" s="252" t="s">
        <v>239</v>
      </c>
      <c r="L1620" s="252" t="s">
        <v>239</v>
      </c>
    </row>
    <row r="1621" spans="1:12" x14ac:dyDescent="0.3">
      <c r="A1621" s="252">
        <v>216519</v>
      </c>
      <c r="B1621" s="252" t="s">
        <v>3404</v>
      </c>
      <c r="C1621" s="252" t="s">
        <v>240</v>
      </c>
      <c r="D1621" s="252" t="s">
        <v>240</v>
      </c>
      <c r="E1621" s="252" t="s">
        <v>240</v>
      </c>
      <c r="F1621" s="252" t="s">
        <v>240</v>
      </c>
      <c r="G1621" s="252" t="s">
        <v>240</v>
      </c>
      <c r="H1621" s="252" t="s">
        <v>239</v>
      </c>
      <c r="I1621" s="252" t="s">
        <v>239</v>
      </c>
      <c r="J1621" s="252" t="s">
        <v>239</v>
      </c>
      <c r="K1621" s="252" t="s">
        <v>239</v>
      </c>
      <c r="L1621" s="252" t="s">
        <v>239</v>
      </c>
    </row>
    <row r="1622" spans="1:12" x14ac:dyDescent="0.3">
      <c r="A1622" s="252">
        <v>216522</v>
      </c>
      <c r="B1622" s="252" t="s">
        <v>3404</v>
      </c>
      <c r="C1622" s="252" t="s">
        <v>238</v>
      </c>
      <c r="D1622" s="252" t="s">
        <v>240</v>
      </c>
      <c r="E1622" s="252" t="s">
        <v>238</v>
      </c>
      <c r="F1622" s="252" t="s">
        <v>238</v>
      </c>
      <c r="G1622" s="252" t="s">
        <v>238</v>
      </c>
      <c r="H1622" s="252" t="s">
        <v>240</v>
      </c>
      <c r="I1622" s="252" t="s">
        <v>240</v>
      </c>
      <c r="J1622" s="252" t="s">
        <v>240</v>
      </c>
      <c r="K1622" s="252" t="s">
        <v>239</v>
      </c>
      <c r="L1622" s="252" t="s">
        <v>240</v>
      </c>
    </row>
    <row r="1623" spans="1:12" x14ac:dyDescent="0.3">
      <c r="A1623" s="252">
        <v>216523</v>
      </c>
      <c r="B1623" s="252" t="s">
        <v>3404</v>
      </c>
      <c r="C1623" s="252" t="s">
        <v>240</v>
      </c>
      <c r="D1623" s="252" t="s">
        <v>240</v>
      </c>
      <c r="E1623" s="252" t="s">
        <v>240</v>
      </c>
      <c r="F1623" s="252" t="s">
        <v>240</v>
      </c>
      <c r="G1623" s="252" t="s">
        <v>240</v>
      </c>
      <c r="H1623" s="252" t="s">
        <v>239</v>
      </c>
      <c r="I1623" s="252" t="s">
        <v>239</v>
      </c>
      <c r="J1623" s="252" t="s">
        <v>239</v>
      </c>
      <c r="K1623" s="252" t="s">
        <v>239</v>
      </c>
      <c r="L1623" s="252" t="s">
        <v>239</v>
      </c>
    </row>
    <row r="1624" spans="1:12" x14ac:dyDescent="0.3">
      <c r="A1624" s="252">
        <v>216524</v>
      </c>
      <c r="B1624" s="252" t="s">
        <v>3404</v>
      </c>
      <c r="C1624" s="252" t="s">
        <v>240</v>
      </c>
      <c r="D1624" s="252" t="s">
        <v>240</v>
      </c>
      <c r="E1624" s="252" t="s">
        <v>240</v>
      </c>
      <c r="F1624" s="252" t="s">
        <v>240</v>
      </c>
      <c r="G1624" s="252" t="s">
        <v>240</v>
      </c>
      <c r="H1624" s="252" t="s">
        <v>239</v>
      </c>
      <c r="I1624" s="252" t="s">
        <v>239</v>
      </c>
      <c r="J1624" s="252" t="s">
        <v>239</v>
      </c>
      <c r="K1624" s="252" t="s">
        <v>240</v>
      </c>
      <c r="L1624" s="252" t="s">
        <v>240</v>
      </c>
    </row>
    <row r="1625" spans="1:12" x14ac:dyDescent="0.3">
      <c r="A1625" s="252">
        <v>216526</v>
      </c>
      <c r="B1625" s="252" t="s">
        <v>3404</v>
      </c>
      <c r="C1625" s="252" t="s">
        <v>240</v>
      </c>
      <c r="D1625" s="252" t="s">
        <v>240</v>
      </c>
      <c r="E1625" s="252" t="s">
        <v>240</v>
      </c>
      <c r="F1625" s="252" t="s">
        <v>240</v>
      </c>
      <c r="G1625" s="252" t="s">
        <v>240</v>
      </c>
      <c r="H1625" s="252" t="s">
        <v>239</v>
      </c>
      <c r="I1625" s="252" t="s">
        <v>239</v>
      </c>
      <c r="J1625" s="252" t="s">
        <v>239</v>
      </c>
      <c r="K1625" s="252" t="s">
        <v>239</v>
      </c>
      <c r="L1625" s="252" t="s">
        <v>239</v>
      </c>
    </row>
    <row r="1626" spans="1:12" x14ac:dyDescent="0.3">
      <c r="A1626" s="252">
        <v>216529</v>
      </c>
      <c r="B1626" s="252" t="s">
        <v>3404</v>
      </c>
      <c r="C1626" s="252" t="s">
        <v>239</v>
      </c>
      <c r="D1626" s="252" t="s">
        <v>240</v>
      </c>
      <c r="E1626" s="252" t="s">
        <v>240</v>
      </c>
      <c r="F1626" s="252" t="s">
        <v>240</v>
      </c>
      <c r="G1626" s="252" t="s">
        <v>240</v>
      </c>
      <c r="H1626" s="252" t="s">
        <v>239</v>
      </c>
      <c r="I1626" s="252" t="s">
        <v>239</v>
      </c>
      <c r="J1626" s="252" t="s">
        <v>239</v>
      </c>
      <c r="K1626" s="252" t="s">
        <v>239</v>
      </c>
      <c r="L1626" s="252" t="s">
        <v>239</v>
      </c>
    </row>
    <row r="1627" spans="1:12" x14ac:dyDescent="0.3">
      <c r="A1627" s="252">
        <v>216530</v>
      </c>
      <c r="B1627" s="252" t="s">
        <v>3404</v>
      </c>
      <c r="C1627" s="252" t="s">
        <v>238</v>
      </c>
      <c r="D1627" s="252" t="s">
        <v>240</v>
      </c>
      <c r="E1627" s="252" t="s">
        <v>240</v>
      </c>
      <c r="F1627" s="252" t="s">
        <v>238</v>
      </c>
      <c r="G1627" s="252" t="s">
        <v>240</v>
      </c>
      <c r="H1627" s="252" t="s">
        <v>240</v>
      </c>
      <c r="I1627" s="252" t="s">
        <v>240</v>
      </c>
      <c r="J1627" s="252" t="s">
        <v>240</v>
      </c>
      <c r="K1627" s="252" t="s">
        <v>240</v>
      </c>
      <c r="L1627" s="252" t="s">
        <v>240</v>
      </c>
    </row>
    <row r="1628" spans="1:12" x14ac:dyDescent="0.3">
      <c r="A1628" s="252">
        <v>216533</v>
      </c>
      <c r="B1628" s="252" t="s">
        <v>3404</v>
      </c>
      <c r="C1628" s="252" t="s">
        <v>240</v>
      </c>
      <c r="D1628" s="252" t="s">
        <v>240</v>
      </c>
      <c r="E1628" s="252" t="s">
        <v>238</v>
      </c>
      <c r="F1628" s="252" t="s">
        <v>240</v>
      </c>
      <c r="G1628" s="252" t="s">
        <v>240</v>
      </c>
      <c r="H1628" s="252" t="s">
        <v>240</v>
      </c>
      <c r="I1628" s="252" t="s">
        <v>240</v>
      </c>
      <c r="J1628" s="252" t="s">
        <v>240</v>
      </c>
      <c r="K1628" s="252" t="s">
        <v>240</v>
      </c>
      <c r="L1628" s="252" t="s">
        <v>240</v>
      </c>
    </row>
    <row r="1629" spans="1:12" x14ac:dyDescent="0.3">
      <c r="A1629" s="252">
        <v>216534</v>
      </c>
      <c r="B1629" s="252" t="s">
        <v>3404</v>
      </c>
      <c r="C1629" s="252" t="s">
        <v>240</v>
      </c>
      <c r="D1629" s="252" t="s">
        <v>240</v>
      </c>
      <c r="E1629" s="252" t="s">
        <v>238</v>
      </c>
      <c r="F1629" s="252" t="s">
        <v>238</v>
      </c>
      <c r="G1629" s="252" t="s">
        <v>240</v>
      </c>
      <c r="H1629" s="252" t="s">
        <v>240</v>
      </c>
      <c r="I1629" s="252" t="s">
        <v>240</v>
      </c>
      <c r="J1629" s="252" t="s">
        <v>239</v>
      </c>
      <c r="K1629" s="252" t="s">
        <v>240</v>
      </c>
      <c r="L1629" s="252" t="s">
        <v>240</v>
      </c>
    </row>
    <row r="1630" spans="1:12" x14ac:dyDescent="0.3">
      <c r="A1630" s="252">
        <v>216536</v>
      </c>
      <c r="B1630" s="252" t="s">
        <v>3404</v>
      </c>
      <c r="C1630" s="252" t="s">
        <v>240</v>
      </c>
      <c r="D1630" s="252" t="s">
        <v>240</v>
      </c>
      <c r="E1630" s="252" t="s">
        <v>240</v>
      </c>
      <c r="F1630" s="252" t="s">
        <v>240</v>
      </c>
      <c r="G1630" s="252" t="s">
        <v>240</v>
      </c>
      <c r="H1630" s="252" t="s">
        <v>239</v>
      </c>
      <c r="I1630" s="252" t="s">
        <v>239</v>
      </c>
      <c r="J1630" s="252" t="s">
        <v>239</v>
      </c>
      <c r="K1630" s="252" t="s">
        <v>239</v>
      </c>
      <c r="L1630" s="252" t="s">
        <v>239</v>
      </c>
    </row>
    <row r="1631" spans="1:12" x14ac:dyDescent="0.3">
      <c r="A1631" s="252">
        <v>216537</v>
      </c>
      <c r="B1631" s="252" t="s">
        <v>3404</v>
      </c>
      <c r="C1631" s="252" t="s">
        <v>240</v>
      </c>
      <c r="D1631" s="252" t="s">
        <v>238</v>
      </c>
      <c r="E1631" s="252" t="s">
        <v>240</v>
      </c>
      <c r="F1631" s="252" t="s">
        <v>238</v>
      </c>
      <c r="G1631" s="252" t="s">
        <v>238</v>
      </c>
      <c r="H1631" s="252" t="s">
        <v>240</v>
      </c>
      <c r="I1631" s="252" t="s">
        <v>240</v>
      </c>
      <c r="J1631" s="252" t="s">
        <v>240</v>
      </c>
      <c r="K1631" s="252" t="s">
        <v>240</v>
      </c>
      <c r="L1631" s="252" t="s">
        <v>240</v>
      </c>
    </row>
    <row r="1632" spans="1:12" x14ac:dyDescent="0.3">
      <c r="A1632" s="252">
        <v>216538</v>
      </c>
      <c r="B1632" s="252" t="s">
        <v>3404</v>
      </c>
      <c r="C1632" s="252" t="s">
        <v>240</v>
      </c>
      <c r="D1632" s="252" t="s">
        <v>240</v>
      </c>
      <c r="E1632" s="252" t="s">
        <v>240</v>
      </c>
      <c r="F1632" s="252" t="s">
        <v>240</v>
      </c>
      <c r="G1632" s="252" t="s">
        <v>240</v>
      </c>
      <c r="H1632" s="252" t="s">
        <v>239</v>
      </c>
      <c r="I1632" s="252" t="s">
        <v>239</v>
      </c>
      <c r="J1632" s="252" t="s">
        <v>239</v>
      </c>
      <c r="K1632" s="252" t="s">
        <v>239</v>
      </c>
      <c r="L1632" s="252" t="s">
        <v>239</v>
      </c>
    </row>
    <row r="1633" spans="1:12" x14ac:dyDescent="0.3">
      <c r="A1633" s="252">
        <v>216539</v>
      </c>
      <c r="B1633" s="252" t="s">
        <v>3404</v>
      </c>
      <c r="C1633" s="252" t="s">
        <v>240</v>
      </c>
      <c r="D1633" s="252" t="s">
        <v>238</v>
      </c>
      <c r="E1633" s="252" t="s">
        <v>240</v>
      </c>
      <c r="F1633" s="252" t="s">
        <v>238</v>
      </c>
      <c r="G1633" s="252" t="s">
        <v>238</v>
      </c>
      <c r="H1633" s="252" t="s">
        <v>239</v>
      </c>
      <c r="I1633" s="252" t="s">
        <v>239</v>
      </c>
      <c r="J1633" s="252" t="s">
        <v>239</v>
      </c>
      <c r="K1633" s="252" t="s">
        <v>239</v>
      </c>
      <c r="L1633" s="252" t="s">
        <v>239</v>
      </c>
    </row>
    <row r="1634" spans="1:12" x14ac:dyDescent="0.3">
      <c r="A1634" s="252">
        <v>216540</v>
      </c>
      <c r="B1634" s="252" t="s">
        <v>3404</v>
      </c>
      <c r="C1634" s="252" t="s">
        <v>240</v>
      </c>
      <c r="D1634" s="252" t="s">
        <v>240</v>
      </c>
      <c r="E1634" s="252" t="s">
        <v>240</v>
      </c>
      <c r="F1634" s="252" t="s">
        <v>239</v>
      </c>
      <c r="G1634" s="252" t="s">
        <v>239</v>
      </c>
      <c r="H1634" s="252" t="s">
        <v>239</v>
      </c>
      <c r="I1634" s="252" t="s">
        <v>239</v>
      </c>
      <c r="J1634" s="252" t="s">
        <v>239</v>
      </c>
      <c r="K1634" s="252" t="s">
        <v>239</v>
      </c>
      <c r="L1634" s="252" t="s">
        <v>239</v>
      </c>
    </row>
    <row r="1635" spans="1:12" x14ac:dyDescent="0.3">
      <c r="A1635" s="252">
        <v>216541</v>
      </c>
      <c r="B1635" s="252" t="s">
        <v>3404</v>
      </c>
      <c r="C1635" s="252" t="s">
        <v>239</v>
      </c>
      <c r="D1635" s="252" t="s">
        <v>240</v>
      </c>
      <c r="E1635" s="252" t="s">
        <v>240</v>
      </c>
      <c r="F1635" s="252" t="s">
        <v>240</v>
      </c>
      <c r="G1635" s="252" t="s">
        <v>240</v>
      </c>
      <c r="H1635" s="252" t="s">
        <v>239</v>
      </c>
      <c r="I1635" s="252" t="s">
        <v>239</v>
      </c>
      <c r="J1635" s="252" t="s">
        <v>239</v>
      </c>
      <c r="K1635" s="252" t="s">
        <v>239</v>
      </c>
      <c r="L1635" s="252" t="s">
        <v>239</v>
      </c>
    </row>
    <row r="1636" spans="1:12" x14ac:dyDescent="0.3">
      <c r="A1636" s="252">
        <v>216542</v>
      </c>
      <c r="B1636" s="252" t="s">
        <v>3404</v>
      </c>
      <c r="C1636" s="252" t="s">
        <v>240</v>
      </c>
      <c r="D1636" s="252" t="s">
        <v>240</v>
      </c>
      <c r="E1636" s="252" t="s">
        <v>240</v>
      </c>
      <c r="F1636" s="252" t="s">
        <v>240</v>
      </c>
      <c r="G1636" s="252" t="s">
        <v>240</v>
      </c>
      <c r="H1636" s="252" t="s">
        <v>240</v>
      </c>
      <c r="I1636" s="252" t="s">
        <v>240</v>
      </c>
      <c r="J1636" s="252" t="s">
        <v>239</v>
      </c>
      <c r="K1636" s="252" t="s">
        <v>239</v>
      </c>
      <c r="L1636" s="252" t="s">
        <v>240</v>
      </c>
    </row>
    <row r="1637" spans="1:12" x14ac:dyDescent="0.3">
      <c r="A1637" s="252">
        <v>216543</v>
      </c>
      <c r="B1637" s="252" t="s">
        <v>3404</v>
      </c>
      <c r="C1637" s="252" t="s">
        <v>240</v>
      </c>
      <c r="D1637" s="252" t="s">
        <v>240</v>
      </c>
      <c r="E1637" s="252" t="s">
        <v>240</v>
      </c>
      <c r="F1637" s="252" t="s">
        <v>240</v>
      </c>
      <c r="G1637" s="252" t="s">
        <v>240</v>
      </c>
      <c r="H1637" s="252" t="s">
        <v>239</v>
      </c>
      <c r="I1637" s="252" t="s">
        <v>239</v>
      </c>
      <c r="J1637" s="252" t="s">
        <v>239</v>
      </c>
      <c r="K1637" s="252" t="s">
        <v>239</v>
      </c>
      <c r="L1637" s="252" t="s">
        <v>239</v>
      </c>
    </row>
    <row r="1638" spans="1:12" x14ac:dyDescent="0.3">
      <c r="A1638" s="252">
        <v>216544</v>
      </c>
      <c r="B1638" s="252" t="s">
        <v>3404</v>
      </c>
      <c r="C1638" s="252" t="s">
        <v>240</v>
      </c>
      <c r="D1638" s="252" t="s">
        <v>240</v>
      </c>
      <c r="E1638" s="252" t="s">
        <v>240</v>
      </c>
      <c r="F1638" s="252" t="s">
        <v>240</v>
      </c>
      <c r="G1638" s="252" t="s">
        <v>240</v>
      </c>
      <c r="H1638" s="252" t="s">
        <v>240</v>
      </c>
      <c r="I1638" s="252" t="s">
        <v>240</v>
      </c>
      <c r="J1638" s="252" t="s">
        <v>240</v>
      </c>
      <c r="K1638" s="252" t="s">
        <v>240</v>
      </c>
      <c r="L1638" s="252" t="s">
        <v>240</v>
      </c>
    </row>
    <row r="1639" spans="1:12" x14ac:dyDescent="0.3">
      <c r="A1639" s="252">
        <v>216545</v>
      </c>
      <c r="B1639" s="252" t="s">
        <v>3404</v>
      </c>
      <c r="C1639" s="252" t="s">
        <v>239</v>
      </c>
      <c r="D1639" s="252" t="s">
        <v>240</v>
      </c>
      <c r="E1639" s="252" t="s">
        <v>238</v>
      </c>
      <c r="F1639" s="252" t="s">
        <v>238</v>
      </c>
      <c r="G1639" s="252" t="s">
        <v>240</v>
      </c>
      <c r="H1639" s="252" t="s">
        <v>240</v>
      </c>
      <c r="I1639" s="252" t="s">
        <v>240</v>
      </c>
      <c r="J1639" s="252" t="s">
        <v>240</v>
      </c>
      <c r="K1639" s="252" t="s">
        <v>239</v>
      </c>
      <c r="L1639" s="252" t="s">
        <v>240</v>
      </c>
    </row>
    <row r="1640" spans="1:12" x14ac:dyDescent="0.3">
      <c r="A1640" s="252">
        <v>216547</v>
      </c>
      <c r="B1640" s="252" t="s">
        <v>3404</v>
      </c>
      <c r="C1640" s="252" t="s">
        <v>240</v>
      </c>
      <c r="D1640" s="252" t="s">
        <v>240</v>
      </c>
      <c r="E1640" s="252" t="s">
        <v>240</v>
      </c>
      <c r="F1640" s="252" t="s">
        <v>240</v>
      </c>
      <c r="G1640" s="252" t="s">
        <v>240</v>
      </c>
      <c r="H1640" s="252" t="s">
        <v>239</v>
      </c>
      <c r="I1640" s="252" t="s">
        <v>239</v>
      </c>
      <c r="J1640" s="252" t="s">
        <v>239</v>
      </c>
      <c r="K1640" s="252" t="s">
        <v>239</v>
      </c>
      <c r="L1640" s="252" t="s">
        <v>239</v>
      </c>
    </row>
    <row r="1641" spans="1:12" x14ac:dyDescent="0.3">
      <c r="A1641" s="252">
        <v>216548</v>
      </c>
      <c r="B1641" s="252" t="s">
        <v>3404</v>
      </c>
      <c r="C1641" s="252" t="s">
        <v>240</v>
      </c>
      <c r="D1641" s="252" t="s">
        <v>240</v>
      </c>
      <c r="E1641" s="252" t="s">
        <v>240</v>
      </c>
      <c r="F1641" s="252" t="s">
        <v>240</v>
      </c>
      <c r="G1641" s="252" t="s">
        <v>239</v>
      </c>
      <c r="H1641" s="252" t="s">
        <v>239</v>
      </c>
      <c r="I1641" s="252" t="s">
        <v>239</v>
      </c>
      <c r="J1641" s="252" t="s">
        <v>239</v>
      </c>
      <c r="K1641" s="252" t="s">
        <v>239</v>
      </c>
      <c r="L1641" s="252" t="s">
        <v>239</v>
      </c>
    </row>
    <row r="1642" spans="1:12" x14ac:dyDescent="0.3">
      <c r="A1642" s="252">
        <v>216550</v>
      </c>
      <c r="B1642" s="252" t="s">
        <v>3404</v>
      </c>
      <c r="C1642" s="252" t="s">
        <v>238</v>
      </c>
      <c r="D1642" s="252" t="s">
        <v>240</v>
      </c>
      <c r="E1642" s="252" t="s">
        <v>240</v>
      </c>
      <c r="F1642" s="252" t="s">
        <v>238</v>
      </c>
      <c r="G1642" s="252" t="s">
        <v>238</v>
      </c>
      <c r="H1642" s="252" t="s">
        <v>240</v>
      </c>
      <c r="I1642" s="252" t="s">
        <v>239</v>
      </c>
      <c r="J1642" s="252" t="s">
        <v>240</v>
      </c>
      <c r="K1642" s="252" t="s">
        <v>240</v>
      </c>
      <c r="L1642" s="252" t="s">
        <v>239</v>
      </c>
    </row>
    <row r="1643" spans="1:12" x14ac:dyDescent="0.3">
      <c r="A1643" s="252">
        <v>216551</v>
      </c>
      <c r="B1643" s="252" t="s">
        <v>3404</v>
      </c>
      <c r="C1643" s="252" t="s">
        <v>240</v>
      </c>
      <c r="D1643" s="252" t="s">
        <v>240</v>
      </c>
      <c r="E1643" s="252" t="s">
        <v>240</v>
      </c>
      <c r="F1643" s="252" t="s">
        <v>240</v>
      </c>
      <c r="G1643" s="252" t="s">
        <v>240</v>
      </c>
      <c r="H1643" s="252" t="s">
        <v>239</v>
      </c>
      <c r="I1643" s="252" t="s">
        <v>240</v>
      </c>
      <c r="J1643" s="252" t="s">
        <v>240</v>
      </c>
      <c r="K1643" s="252" t="s">
        <v>240</v>
      </c>
      <c r="L1643" s="252" t="s">
        <v>240</v>
      </c>
    </row>
    <row r="1644" spans="1:12" x14ac:dyDescent="0.3">
      <c r="A1644" s="252">
        <v>216552</v>
      </c>
      <c r="B1644" s="252" t="s">
        <v>3404</v>
      </c>
      <c r="C1644" s="252" t="s">
        <v>239</v>
      </c>
      <c r="D1644" s="252" t="s">
        <v>240</v>
      </c>
      <c r="E1644" s="252" t="s">
        <v>240</v>
      </c>
      <c r="F1644" s="252" t="s">
        <v>240</v>
      </c>
      <c r="G1644" s="252" t="s">
        <v>240</v>
      </c>
      <c r="H1644" s="252" t="s">
        <v>239</v>
      </c>
      <c r="I1644" s="252" t="s">
        <v>239</v>
      </c>
      <c r="J1644" s="252" t="s">
        <v>239</v>
      </c>
      <c r="K1644" s="252" t="s">
        <v>239</v>
      </c>
      <c r="L1644" s="252" t="s">
        <v>239</v>
      </c>
    </row>
    <row r="1645" spans="1:12" x14ac:dyDescent="0.3">
      <c r="A1645" s="252">
        <v>216553</v>
      </c>
      <c r="B1645" s="252" t="s">
        <v>3404</v>
      </c>
      <c r="C1645" s="252" t="s">
        <v>240</v>
      </c>
      <c r="D1645" s="252" t="s">
        <v>240</v>
      </c>
      <c r="E1645" s="252" t="s">
        <v>240</v>
      </c>
      <c r="F1645" s="252" t="s">
        <v>240</v>
      </c>
      <c r="G1645" s="252" t="s">
        <v>240</v>
      </c>
      <c r="H1645" s="252" t="s">
        <v>239</v>
      </c>
      <c r="I1645" s="252" t="s">
        <v>239</v>
      </c>
      <c r="J1645" s="252" t="s">
        <v>239</v>
      </c>
      <c r="K1645" s="252" t="s">
        <v>239</v>
      </c>
      <c r="L1645" s="252" t="s">
        <v>239</v>
      </c>
    </row>
    <row r="1646" spans="1:12" x14ac:dyDescent="0.3">
      <c r="A1646" s="252">
        <v>216554</v>
      </c>
      <c r="B1646" s="252" t="s">
        <v>3404</v>
      </c>
      <c r="C1646" s="252" t="s">
        <v>240</v>
      </c>
      <c r="D1646" s="252" t="s">
        <v>240</v>
      </c>
      <c r="E1646" s="252" t="s">
        <v>240</v>
      </c>
      <c r="F1646" s="252" t="s">
        <v>238</v>
      </c>
      <c r="G1646" s="252" t="s">
        <v>240</v>
      </c>
      <c r="H1646" s="252" t="s">
        <v>240</v>
      </c>
      <c r="I1646" s="252" t="s">
        <v>240</v>
      </c>
      <c r="J1646" s="252" t="s">
        <v>240</v>
      </c>
      <c r="K1646" s="252" t="s">
        <v>240</v>
      </c>
      <c r="L1646" s="252" t="s">
        <v>240</v>
      </c>
    </row>
    <row r="1647" spans="1:12" x14ac:dyDescent="0.3">
      <c r="A1647" s="252">
        <v>216555</v>
      </c>
      <c r="B1647" s="252" t="s">
        <v>3404</v>
      </c>
      <c r="C1647" s="252" t="s">
        <v>240</v>
      </c>
      <c r="D1647" s="252" t="s">
        <v>240</v>
      </c>
      <c r="E1647" s="252" t="s">
        <v>240</v>
      </c>
      <c r="F1647" s="252" t="s">
        <v>240</v>
      </c>
      <c r="G1647" s="252" t="s">
        <v>240</v>
      </c>
      <c r="H1647" s="252" t="s">
        <v>239</v>
      </c>
      <c r="I1647" s="252" t="s">
        <v>239</v>
      </c>
      <c r="J1647" s="252" t="s">
        <v>239</v>
      </c>
      <c r="K1647" s="252" t="s">
        <v>239</v>
      </c>
      <c r="L1647" s="252" t="s">
        <v>239</v>
      </c>
    </row>
    <row r="1648" spans="1:12" x14ac:dyDescent="0.3">
      <c r="A1648" s="252">
        <v>216556</v>
      </c>
      <c r="B1648" s="252" t="s">
        <v>3404</v>
      </c>
      <c r="C1648" s="252" t="s">
        <v>240</v>
      </c>
      <c r="D1648" s="252" t="s">
        <v>240</v>
      </c>
      <c r="E1648" s="252" t="s">
        <v>240</v>
      </c>
      <c r="F1648" s="252" t="s">
        <v>240</v>
      </c>
      <c r="G1648" s="252" t="s">
        <v>240</v>
      </c>
      <c r="H1648" s="252" t="s">
        <v>239</v>
      </c>
      <c r="I1648" s="252" t="s">
        <v>239</v>
      </c>
      <c r="J1648" s="252" t="s">
        <v>239</v>
      </c>
      <c r="K1648" s="252" t="s">
        <v>239</v>
      </c>
      <c r="L1648" s="252" t="s">
        <v>239</v>
      </c>
    </row>
    <row r="1649" spans="1:12" x14ac:dyDescent="0.3">
      <c r="A1649" s="252">
        <v>216558</v>
      </c>
      <c r="B1649" s="252" t="s">
        <v>3404</v>
      </c>
      <c r="C1649" s="252" t="s">
        <v>239</v>
      </c>
      <c r="D1649" s="252" t="s">
        <v>240</v>
      </c>
      <c r="E1649" s="252" t="s">
        <v>240</v>
      </c>
      <c r="F1649" s="252" t="s">
        <v>240</v>
      </c>
      <c r="G1649" s="252" t="s">
        <v>240</v>
      </c>
      <c r="H1649" s="252" t="s">
        <v>239</v>
      </c>
      <c r="I1649" s="252" t="s">
        <v>239</v>
      </c>
      <c r="J1649" s="252" t="s">
        <v>239</v>
      </c>
      <c r="K1649" s="252" t="s">
        <v>239</v>
      </c>
      <c r="L1649" s="252" t="s">
        <v>239</v>
      </c>
    </row>
    <row r="1650" spans="1:12" x14ac:dyDescent="0.3">
      <c r="A1650" s="252">
        <v>216559</v>
      </c>
      <c r="B1650" s="252" t="s">
        <v>3404</v>
      </c>
      <c r="C1650" s="252" t="s">
        <v>239</v>
      </c>
      <c r="D1650" s="252" t="s">
        <v>240</v>
      </c>
      <c r="E1650" s="252" t="s">
        <v>240</v>
      </c>
      <c r="F1650" s="252" t="s">
        <v>240</v>
      </c>
      <c r="G1650" s="252" t="s">
        <v>239</v>
      </c>
      <c r="H1650" s="252" t="s">
        <v>239</v>
      </c>
      <c r="I1650" s="252" t="s">
        <v>239</v>
      </c>
      <c r="J1650" s="252" t="s">
        <v>239</v>
      </c>
      <c r="K1650" s="252" t="s">
        <v>239</v>
      </c>
      <c r="L1650" s="252" t="s">
        <v>239</v>
      </c>
    </row>
    <row r="1651" spans="1:12" x14ac:dyDescent="0.3">
      <c r="A1651" s="252">
        <v>216562</v>
      </c>
      <c r="B1651" s="252" t="s">
        <v>3404</v>
      </c>
      <c r="C1651" s="252" t="s">
        <v>240</v>
      </c>
      <c r="D1651" s="252" t="s">
        <v>238</v>
      </c>
      <c r="E1651" s="252" t="s">
        <v>240</v>
      </c>
      <c r="F1651" s="252" t="s">
        <v>240</v>
      </c>
      <c r="G1651" s="252" t="s">
        <v>240</v>
      </c>
      <c r="H1651" s="252" t="s">
        <v>240</v>
      </c>
      <c r="I1651" s="252" t="s">
        <v>240</v>
      </c>
      <c r="J1651" s="252" t="s">
        <v>240</v>
      </c>
      <c r="K1651" s="252" t="s">
        <v>240</v>
      </c>
      <c r="L1651" s="252" t="s">
        <v>240</v>
      </c>
    </row>
    <row r="1652" spans="1:12" x14ac:dyDescent="0.3">
      <c r="A1652" s="252">
        <v>216563</v>
      </c>
      <c r="B1652" s="252" t="s">
        <v>3404</v>
      </c>
      <c r="C1652" s="252" t="s">
        <v>240</v>
      </c>
      <c r="D1652" s="252" t="s">
        <v>240</v>
      </c>
      <c r="E1652" s="252" t="s">
        <v>240</v>
      </c>
      <c r="F1652" s="252" t="s">
        <v>240</v>
      </c>
      <c r="G1652" s="252" t="s">
        <v>240</v>
      </c>
      <c r="H1652" s="252" t="s">
        <v>239</v>
      </c>
      <c r="I1652" s="252" t="s">
        <v>239</v>
      </c>
      <c r="J1652" s="252" t="s">
        <v>239</v>
      </c>
      <c r="K1652" s="252" t="s">
        <v>239</v>
      </c>
      <c r="L1652" s="252" t="s">
        <v>239</v>
      </c>
    </row>
    <row r="1653" spans="1:12" x14ac:dyDescent="0.3">
      <c r="A1653" s="252">
        <v>216565</v>
      </c>
      <c r="B1653" s="252" t="s">
        <v>3404</v>
      </c>
      <c r="C1653" s="252" t="s">
        <v>240</v>
      </c>
      <c r="D1653" s="252" t="s">
        <v>240</v>
      </c>
      <c r="E1653" s="252" t="s">
        <v>238</v>
      </c>
      <c r="F1653" s="252" t="s">
        <v>240</v>
      </c>
      <c r="G1653" s="252" t="s">
        <v>238</v>
      </c>
      <c r="H1653" s="252" t="s">
        <v>239</v>
      </c>
      <c r="I1653" s="252" t="s">
        <v>239</v>
      </c>
      <c r="J1653" s="252" t="s">
        <v>240</v>
      </c>
      <c r="K1653" s="252" t="s">
        <v>240</v>
      </c>
      <c r="L1653" s="252" t="s">
        <v>239</v>
      </c>
    </row>
    <row r="1654" spans="1:12" x14ac:dyDescent="0.3">
      <c r="A1654" s="252">
        <v>216567</v>
      </c>
      <c r="B1654" s="252" t="s">
        <v>3404</v>
      </c>
      <c r="C1654" s="252" t="s">
        <v>239</v>
      </c>
      <c r="D1654" s="252" t="s">
        <v>239</v>
      </c>
      <c r="E1654" s="252" t="s">
        <v>239</v>
      </c>
      <c r="F1654" s="252" t="s">
        <v>239</v>
      </c>
      <c r="G1654" s="252" t="s">
        <v>239</v>
      </c>
      <c r="H1654" s="252" t="s">
        <v>239</v>
      </c>
      <c r="I1654" s="252" t="s">
        <v>239</v>
      </c>
      <c r="J1654" s="252" t="s">
        <v>239</v>
      </c>
      <c r="K1654" s="252" t="s">
        <v>239</v>
      </c>
      <c r="L1654" s="252" t="s">
        <v>239</v>
      </c>
    </row>
    <row r="1655" spans="1:12" x14ac:dyDescent="0.3">
      <c r="A1655" s="252">
        <v>216568</v>
      </c>
      <c r="B1655" s="252" t="s">
        <v>3404</v>
      </c>
      <c r="C1655" s="252" t="s">
        <v>240</v>
      </c>
      <c r="D1655" s="252" t="s">
        <v>240</v>
      </c>
      <c r="E1655" s="252" t="s">
        <v>239</v>
      </c>
      <c r="F1655" s="252" t="s">
        <v>240</v>
      </c>
      <c r="G1655" s="252" t="s">
        <v>239</v>
      </c>
      <c r="H1655" s="252" t="s">
        <v>239</v>
      </c>
      <c r="I1655" s="252" t="s">
        <v>239</v>
      </c>
      <c r="J1655" s="252" t="s">
        <v>239</v>
      </c>
      <c r="K1655" s="252" t="s">
        <v>239</v>
      </c>
      <c r="L1655" s="252" t="s">
        <v>239</v>
      </c>
    </row>
    <row r="1656" spans="1:12" x14ac:dyDescent="0.3">
      <c r="A1656" s="252">
        <v>216569</v>
      </c>
      <c r="B1656" s="252" t="s">
        <v>3404</v>
      </c>
      <c r="C1656" s="252" t="s">
        <v>239</v>
      </c>
      <c r="D1656" s="252" t="s">
        <v>240</v>
      </c>
      <c r="E1656" s="252" t="s">
        <v>240</v>
      </c>
      <c r="F1656" s="252" t="s">
        <v>240</v>
      </c>
      <c r="G1656" s="252" t="s">
        <v>240</v>
      </c>
      <c r="H1656" s="252" t="s">
        <v>239</v>
      </c>
      <c r="I1656" s="252" t="s">
        <v>239</v>
      </c>
      <c r="J1656" s="252" t="s">
        <v>239</v>
      </c>
      <c r="K1656" s="252" t="s">
        <v>239</v>
      </c>
      <c r="L1656" s="252" t="s">
        <v>239</v>
      </c>
    </row>
    <row r="1657" spans="1:12" x14ac:dyDescent="0.3">
      <c r="A1657" s="252">
        <v>216570</v>
      </c>
      <c r="B1657" s="252" t="s">
        <v>3404</v>
      </c>
      <c r="C1657" s="252" t="s">
        <v>240</v>
      </c>
      <c r="D1657" s="252" t="s">
        <v>240</v>
      </c>
      <c r="E1657" s="252" t="s">
        <v>240</v>
      </c>
      <c r="F1657" s="252" t="s">
        <v>240</v>
      </c>
      <c r="G1657" s="252" t="s">
        <v>240</v>
      </c>
      <c r="H1657" s="252" t="s">
        <v>239</v>
      </c>
      <c r="I1657" s="252" t="s">
        <v>239</v>
      </c>
      <c r="J1657" s="252" t="s">
        <v>239</v>
      </c>
      <c r="K1657" s="252" t="s">
        <v>239</v>
      </c>
      <c r="L1657" s="252" t="s">
        <v>239</v>
      </c>
    </row>
    <row r="1658" spans="1:12" x14ac:dyDescent="0.3">
      <c r="A1658" s="252">
        <v>216571</v>
      </c>
      <c r="B1658" s="252" t="s">
        <v>3404</v>
      </c>
      <c r="C1658" s="252" t="s">
        <v>240</v>
      </c>
      <c r="D1658" s="252" t="s">
        <v>240</v>
      </c>
      <c r="E1658" s="252" t="s">
        <v>240</v>
      </c>
      <c r="F1658" s="252" t="s">
        <v>240</v>
      </c>
      <c r="G1658" s="252" t="s">
        <v>240</v>
      </c>
      <c r="H1658" s="252" t="s">
        <v>239</v>
      </c>
      <c r="I1658" s="252" t="s">
        <v>239</v>
      </c>
      <c r="J1658" s="252" t="s">
        <v>239</v>
      </c>
      <c r="K1658" s="252" t="s">
        <v>239</v>
      </c>
      <c r="L1658" s="252" t="s">
        <v>239</v>
      </c>
    </row>
    <row r="1659" spans="1:12" x14ac:dyDescent="0.3">
      <c r="A1659" s="252">
        <v>216572</v>
      </c>
      <c r="B1659" s="252" t="s">
        <v>3404</v>
      </c>
      <c r="C1659" s="252" t="s">
        <v>240</v>
      </c>
      <c r="D1659" s="252" t="s">
        <v>238</v>
      </c>
      <c r="E1659" s="252" t="s">
        <v>238</v>
      </c>
      <c r="F1659" s="252" t="s">
        <v>240</v>
      </c>
      <c r="G1659" s="252" t="s">
        <v>240</v>
      </c>
      <c r="H1659" s="252" t="s">
        <v>240</v>
      </c>
      <c r="I1659" s="252" t="s">
        <v>239</v>
      </c>
      <c r="J1659" s="252" t="s">
        <v>240</v>
      </c>
      <c r="K1659" s="252" t="s">
        <v>239</v>
      </c>
      <c r="L1659" s="252" t="s">
        <v>240</v>
      </c>
    </row>
    <row r="1660" spans="1:12" x14ac:dyDescent="0.3">
      <c r="A1660" s="252">
        <v>216573</v>
      </c>
      <c r="B1660" s="252" t="s">
        <v>3404</v>
      </c>
      <c r="C1660" s="252" t="s">
        <v>240</v>
      </c>
      <c r="D1660" s="252" t="s">
        <v>240</v>
      </c>
      <c r="E1660" s="252" t="s">
        <v>240</v>
      </c>
      <c r="F1660" s="252" t="s">
        <v>240</v>
      </c>
      <c r="G1660" s="252" t="s">
        <v>240</v>
      </c>
      <c r="H1660" s="252" t="s">
        <v>240</v>
      </c>
      <c r="I1660" s="252" t="s">
        <v>240</v>
      </c>
      <c r="J1660" s="252" t="s">
        <v>240</v>
      </c>
      <c r="K1660" s="252" t="s">
        <v>240</v>
      </c>
      <c r="L1660" s="252" t="s">
        <v>240</v>
      </c>
    </row>
    <row r="1661" spans="1:12" x14ac:dyDescent="0.3">
      <c r="A1661" s="252">
        <v>216575</v>
      </c>
      <c r="B1661" s="252" t="s">
        <v>3404</v>
      </c>
      <c r="C1661" s="252" t="s">
        <v>240</v>
      </c>
      <c r="D1661" s="252" t="s">
        <v>240</v>
      </c>
      <c r="E1661" s="252" t="s">
        <v>240</v>
      </c>
      <c r="F1661" s="252" t="s">
        <v>240</v>
      </c>
      <c r="G1661" s="252" t="s">
        <v>239</v>
      </c>
      <c r="H1661" s="252" t="s">
        <v>239</v>
      </c>
      <c r="I1661" s="252" t="s">
        <v>239</v>
      </c>
      <c r="J1661" s="252" t="s">
        <v>239</v>
      </c>
      <c r="K1661" s="252" t="s">
        <v>239</v>
      </c>
      <c r="L1661" s="252" t="s">
        <v>239</v>
      </c>
    </row>
    <row r="1662" spans="1:12" x14ac:dyDescent="0.3">
      <c r="A1662" s="252">
        <v>216576</v>
      </c>
      <c r="B1662" s="252" t="s">
        <v>3404</v>
      </c>
      <c r="C1662" s="252" t="s">
        <v>240</v>
      </c>
      <c r="D1662" s="252" t="s">
        <v>240</v>
      </c>
      <c r="E1662" s="252" t="s">
        <v>240</v>
      </c>
      <c r="F1662" s="252" t="s">
        <v>240</v>
      </c>
      <c r="G1662" s="252" t="s">
        <v>240</v>
      </c>
      <c r="H1662" s="252" t="s">
        <v>239</v>
      </c>
      <c r="I1662" s="252" t="s">
        <v>239</v>
      </c>
      <c r="J1662" s="252" t="s">
        <v>239</v>
      </c>
      <c r="K1662" s="252" t="s">
        <v>239</v>
      </c>
      <c r="L1662" s="252" t="s">
        <v>239</v>
      </c>
    </row>
    <row r="1663" spans="1:12" x14ac:dyDescent="0.3">
      <c r="A1663" s="252">
        <v>216577</v>
      </c>
      <c r="B1663" s="252" t="s">
        <v>3404</v>
      </c>
      <c r="C1663" s="252" t="s">
        <v>239</v>
      </c>
      <c r="D1663" s="252" t="s">
        <v>240</v>
      </c>
      <c r="E1663" s="252" t="s">
        <v>238</v>
      </c>
      <c r="F1663" s="252" t="s">
        <v>238</v>
      </c>
      <c r="G1663" s="252" t="s">
        <v>240</v>
      </c>
      <c r="H1663" s="252" t="s">
        <v>240</v>
      </c>
      <c r="I1663" s="252" t="s">
        <v>240</v>
      </c>
      <c r="J1663" s="252" t="s">
        <v>240</v>
      </c>
      <c r="K1663" s="252" t="s">
        <v>240</v>
      </c>
      <c r="L1663" s="252" t="s">
        <v>240</v>
      </c>
    </row>
    <row r="1664" spans="1:12" x14ac:dyDescent="0.3">
      <c r="A1664" s="252">
        <v>216578</v>
      </c>
      <c r="B1664" s="252" t="s">
        <v>3404</v>
      </c>
      <c r="C1664" s="252" t="s">
        <v>240</v>
      </c>
      <c r="D1664" s="252" t="s">
        <v>240</v>
      </c>
      <c r="E1664" s="252" t="s">
        <v>240</v>
      </c>
      <c r="F1664" s="252" t="s">
        <v>240</v>
      </c>
      <c r="G1664" s="252" t="s">
        <v>240</v>
      </c>
      <c r="H1664" s="252" t="s">
        <v>239</v>
      </c>
      <c r="I1664" s="252" t="s">
        <v>239</v>
      </c>
      <c r="J1664" s="252" t="s">
        <v>239</v>
      </c>
      <c r="K1664" s="252" t="s">
        <v>239</v>
      </c>
      <c r="L1664" s="252" t="s">
        <v>239</v>
      </c>
    </row>
    <row r="1665" spans="1:12" x14ac:dyDescent="0.3">
      <c r="A1665" s="252">
        <v>216579</v>
      </c>
      <c r="B1665" s="252" t="s">
        <v>3404</v>
      </c>
      <c r="C1665" s="252" t="s">
        <v>240</v>
      </c>
      <c r="D1665" s="252" t="s">
        <v>240</v>
      </c>
      <c r="E1665" s="252" t="s">
        <v>240</v>
      </c>
      <c r="F1665" s="252" t="s">
        <v>238</v>
      </c>
      <c r="G1665" s="252" t="s">
        <v>238</v>
      </c>
      <c r="H1665" s="252" t="s">
        <v>240</v>
      </c>
      <c r="I1665" s="252" t="s">
        <v>240</v>
      </c>
      <c r="J1665" s="252" t="s">
        <v>240</v>
      </c>
      <c r="K1665" s="252" t="s">
        <v>240</v>
      </c>
      <c r="L1665" s="252" t="s">
        <v>240</v>
      </c>
    </row>
    <row r="1666" spans="1:12" x14ac:dyDescent="0.3">
      <c r="A1666" s="252">
        <v>216582</v>
      </c>
      <c r="B1666" s="252" t="s">
        <v>3404</v>
      </c>
      <c r="C1666" s="252" t="s">
        <v>239</v>
      </c>
      <c r="D1666" s="252" t="s">
        <v>240</v>
      </c>
      <c r="E1666" s="252" t="s">
        <v>240</v>
      </c>
      <c r="F1666" s="252" t="s">
        <v>240</v>
      </c>
      <c r="G1666" s="252" t="s">
        <v>240</v>
      </c>
      <c r="H1666" s="252" t="s">
        <v>239</v>
      </c>
      <c r="I1666" s="252" t="s">
        <v>239</v>
      </c>
      <c r="J1666" s="252" t="s">
        <v>239</v>
      </c>
      <c r="K1666" s="252" t="s">
        <v>239</v>
      </c>
      <c r="L1666" s="252" t="s">
        <v>239</v>
      </c>
    </row>
    <row r="1667" spans="1:12" x14ac:dyDescent="0.3">
      <c r="A1667" s="252">
        <v>216583</v>
      </c>
      <c r="B1667" s="252" t="s">
        <v>3404</v>
      </c>
      <c r="C1667" s="252" t="s">
        <v>238</v>
      </c>
      <c r="D1667" s="252" t="s">
        <v>238</v>
      </c>
      <c r="E1667" s="252" t="s">
        <v>238</v>
      </c>
      <c r="F1667" s="252" t="s">
        <v>240</v>
      </c>
      <c r="G1667" s="252" t="s">
        <v>238</v>
      </c>
      <c r="H1667" s="252" t="s">
        <v>240</v>
      </c>
      <c r="I1667" s="252" t="s">
        <v>240</v>
      </c>
      <c r="J1667" s="252" t="s">
        <v>239</v>
      </c>
      <c r="K1667" s="252" t="s">
        <v>240</v>
      </c>
      <c r="L1667" s="252" t="s">
        <v>240</v>
      </c>
    </row>
    <row r="1668" spans="1:12" x14ac:dyDescent="0.3">
      <c r="A1668" s="252">
        <v>216584</v>
      </c>
      <c r="B1668" s="252" t="s">
        <v>3404</v>
      </c>
      <c r="C1668" s="252" t="s">
        <v>240</v>
      </c>
      <c r="D1668" s="252" t="s">
        <v>240</v>
      </c>
      <c r="E1668" s="252" t="s">
        <v>240</v>
      </c>
      <c r="F1668" s="252" t="s">
        <v>240</v>
      </c>
      <c r="G1668" s="252" t="s">
        <v>240</v>
      </c>
      <c r="H1668" s="252" t="s">
        <v>239</v>
      </c>
      <c r="I1668" s="252" t="s">
        <v>239</v>
      </c>
      <c r="J1668" s="252" t="s">
        <v>239</v>
      </c>
      <c r="K1668" s="252" t="s">
        <v>239</v>
      </c>
      <c r="L1668" s="252" t="s">
        <v>239</v>
      </c>
    </row>
    <row r="1669" spans="1:12" x14ac:dyDescent="0.3">
      <c r="A1669" s="252">
        <v>216586</v>
      </c>
      <c r="B1669" s="252" t="s">
        <v>3404</v>
      </c>
      <c r="C1669" s="252" t="s">
        <v>238</v>
      </c>
      <c r="D1669" s="252" t="s">
        <v>240</v>
      </c>
      <c r="E1669" s="252" t="s">
        <v>238</v>
      </c>
      <c r="F1669" s="252" t="s">
        <v>238</v>
      </c>
      <c r="G1669" s="252" t="s">
        <v>238</v>
      </c>
      <c r="H1669" s="252" t="s">
        <v>240</v>
      </c>
      <c r="I1669" s="252" t="s">
        <v>240</v>
      </c>
      <c r="J1669" s="252" t="s">
        <v>240</v>
      </c>
      <c r="K1669" s="252" t="s">
        <v>240</v>
      </c>
      <c r="L1669" s="252" t="s">
        <v>240</v>
      </c>
    </row>
    <row r="1670" spans="1:12" x14ac:dyDescent="0.3">
      <c r="A1670" s="252">
        <v>216587</v>
      </c>
      <c r="B1670" s="252" t="s">
        <v>3404</v>
      </c>
      <c r="C1670" s="252" t="s">
        <v>240</v>
      </c>
      <c r="D1670" s="252" t="s">
        <v>238</v>
      </c>
      <c r="E1670" s="252" t="s">
        <v>238</v>
      </c>
      <c r="F1670" s="252" t="s">
        <v>240</v>
      </c>
      <c r="G1670" s="252" t="s">
        <v>239</v>
      </c>
      <c r="H1670" s="252" t="s">
        <v>239</v>
      </c>
      <c r="I1670" s="252" t="s">
        <v>240</v>
      </c>
      <c r="J1670" s="252" t="s">
        <v>240</v>
      </c>
      <c r="K1670" s="252" t="s">
        <v>240</v>
      </c>
      <c r="L1670" s="252" t="s">
        <v>240</v>
      </c>
    </row>
    <row r="1671" spans="1:12" x14ac:dyDescent="0.3">
      <c r="A1671" s="252">
        <v>216588</v>
      </c>
      <c r="B1671" s="252" t="s">
        <v>3404</v>
      </c>
      <c r="C1671" s="252" t="s">
        <v>240</v>
      </c>
      <c r="D1671" s="252" t="s">
        <v>240</v>
      </c>
      <c r="E1671" s="252" t="s">
        <v>240</v>
      </c>
      <c r="F1671" s="252" t="s">
        <v>240</v>
      </c>
      <c r="G1671" s="252" t="s">
        <v>239</v>
      </c>
      <c r="H1671" s="252" t="s">
        <v>239</v>
      </c>
      <c r="I1671" s="252" t="s">
        <v>239</v>
      </c>
      <c r="J1671" s="252" t="s">
        <v>239</v>
      </c>
      <c r="K1671" s="252" t="s">
        <v>239</v>
      </c>
      <c r="L1671" s="252" t="s">
        <v>239</v>
      </c>
    </row>
    <row r="1672" spans="1:12" x14ac:dyDescent="0.3">
      <c r="A1672" s="252">
        <v>216589</v>
      </c>
      <c r="B1672" s="252" t="s">
        <v>3404</v>
      </c>
      <c r="C1672" s="252" t="s">
        <v>240</v>
      </c>
      <c r="D1672" s="252" t="s">
        <v>240</v>
      </c>
      <c r="E1672" s="252" t="s">
        <v>240</v>
      </c>
      <c r="F1672" s="252" t="s">
        <v>240</v>
      </c>
      <c r="G1672" s="252" t="s">
        <v>239</v>
      </c>
      <c r="H1672" s="252" t="s">
        <v>239</v>
      </c>
      <c r="I1672" s="252" t="s">
        <v>239</v>
      </c>
      <c r="J1672" s="252" t="s">
        <v>239</v>
      </c>
      <c r="K1672" s="252" t="s">
        <v>239</v>
      </c>
      <c r="L1672" s="252" t="s">
        <v>239</v>
      </c>
    </row>
    <row r="1673" spans="1:12" x14ac:dyDescent="0.3">
      <c r="A1673" s="252">
        <v>216590</v>
      </c>
      <c r="B1673" s="252" t="s">
        <v>3404</v>
      </c>
      <c r="C1673" s="252" t="s">
        <v>240</v>
      </c>
      <c r="D1673" s="252" t="s">
        <v>238</v>
      </c>
      <c r="E1673" s="252" t="s">
        <v>238</v>
      </c>
      <c r="F1673" s="252" t="s">
        <v>238</v>
      </c>
      <c r="G1673" s="252" t="s">
        <v>238</v>
      </c>
      <c r="H1673" s="252" t="s">
        <v>240</v>
      </c>
      <c r="I1673" s="252" t="s">
        <v>239</v>
      </c>
      <c r="J1673" s="252" t="s">
        <v>240</v>
      </c>
      <c r="K1673" s="252" t="s">
        <v>240</v>
      </c>
      <c r="L1673" s="252" t="s">
        <v>239</v>
      </c>
    </row>
    <row r="1674" spans="1:12" x14ac:dyDescent="0.3">
      <c r="A1674" s="252">
        <v>216591</v>
      </c>
      <c r="B1674" s="252" t="s">
        <v>3404</v>
      </c>
      <c r="C1674" s="252" t="s">
        <v>238</v>
      </c>
      <c r="D1674" s="252" t="s">
        <v>240</v>
      </c>
      <c r="E1674" s="252" t="s">
        <v>238</v>
      </c>
      <c r="F1674" s="252" t="s">
        <v>238</v>
      </c>
      <c r="G1674" s="252" t="s">
        <v>238</v>
      </c>
      <c r="H1674" s="252" t="s">
        <v>240</v>
      </c>
      <c r="I1674" s="252" t="s">
        <v>239</v>
      </c>
      <c r="J1674" s="252" t="s">
        <v>239</v>
      </c>
      <c r="K1674" s="252" t="s">
        <v>240</v>
      </c>
      <c r="L1674" s="252" t="s">
        <v>239</v>
      </c>
    </row>
    <row r="1675" spans="1:12" x14ac:dyDescent="0.3">
      <c r="A1675" s="252">
        <v>216594</v>
      </c>
      <c r="B1675" s="252" t="s">
        <v>3404</v>
      </c>
      <c r="C1675" s="252" t="s">
        <v>239</v>
      </c>
      <c r="D1675" s="252" t="s">
        <v>238</v>
      </c>
      <c r="E1675" s="252" t="s">
        <v>240</v>
      </c>
      <c r="F1675" s="252" t="s">
        <v>240</v>
      </c>
      <c r="G1675" s="252" t="s">
        <v>240</v>
      </c>
      <c r="H1675" s="252" t="s">
        <v>240</v>
      </c>
      <c r="I1675" s="252" t="s">
        <v>240</v>
      </c>
      <c r="J1675" s="252" t="s">
        <v>240</v>
      </c>
      <c r="K1675" s="252" t="s">
        <v>240</v>
      </c>
      <c r="L1675" s="252" t="s">
        <v>240</v>
      </c>
    </row>
    <row r="1676" spans="1:12" x14ac:dyDescent="0.3">
      <c r="A1676" s="252">
        <v>216595</v>
      </c>
      <c r="B1676" s="252" t="s">
        <v>3404</v>
      </c>
      <c r="C1676" s="252" t="s">
        <v>240</v>
      </c>
      <c r="D1676" s="252" t="s">
        <v>240</v>
      </c>
      <c r="E1676" s="252" t="s">
        <v>240</v>
      </c>
      <c r="F1676" s="252" t="s">
        <v>240</v>
      </c>
      <c r="G1676" s="252" t="s">
        <v>240</v>
      </c>
      <c r="H1676" s="252" t="s">
        <v>239</v>
      </c>
      <c r="I1676" s="252" t="s">
        <v>239</v>
      </c>
      <c r="J1676" s="252" t="s">
        <v>239</v>
      </c>
      <c r="K1676" s="252" t="s">
        <v>239</v>
      </c>
      <c r="L1676" s="252" t="s">
        <v>239</v>
      </c>
    </row>
    <row r="1677" spans="1:12" x14ac:dyDescent="0.3">
      <c r="A1677" s="252">
        <v>216596</v>
      </c>
      <c r="B1677" s="252" t="s">
        <v>3404</v>
      </c>
      <c r="C1677" s="252" t="s">
        <v>240</v>
      </c>
      <c r="D1677" s="252" t="s">
        <v>240</v>
      </c>
      <c r="E1677" s="252" t="s">
        <v>238</v>
      </c>
      <c r="F1677" s="252" t="s">
        <v>240</v>
      </c>
      <c r="G1677" s="252" t="s">
        <v>240</v>
      </c>
      <c r="H1677" s="252" t="s">
        <v>240</v>
      </c>
      <c r="I1677" s="252" t="s">
        <v>240</v>
      </c>
      <c r="J1677" s="252" t="s">
        <v>239</v>
      </c>
      <c r="K1677" s="252" t="s">
        <v>240</v>
      </c>
      <c r="L1677" s="252" t="s">
        <v>240</v>
      </c>
    </row>
    <row r="1678" spans="1:12" x14ac:dyDescent="0.3">
      <c r="A1678" s="252">
        <v>216597</v>
      </c>
      <c r="B1678" s="252" t="s">
        <v>3404</v>
      </c>
      <c r="C1678" s="252" t="s">
        <v>240</v>
      </c>
      <c r="D1678" s="252" t="s">
        <v>240</v>
      </c>
      <c r="E1678" s="252" t="s">
        <v>240</v>
      </c>
      <c r="F1678" s="252" t="s">
        <v>240</v>
      </c>
      <c r="G1678" s="252" t="s">
        <v>240</v>
      </c>
      <c r="H1678" s="252" t="s">
        <v>239</v>
      </c>
      <c r="I1678" s="252" t="s">
        <v>239</v>
      </c>
      <c r="J1678" s="252" t="s">
        <v>239</v>
      </c>
      <c r="K1678" s="252" t="s">
        <v>239</v>
      </c>
      <c r="L1678" s="252" t="s">
        <v>239</v>
      </c>
    </row>
    <row r="1679" spans="1:12" x14ac:dyDescent="0.3">
      <c r="A1679" s="252">
        <v>214424</v>
      </c>
    </row>
    <row r="1680" spans="1:12" x14ac:dyDescent="0.3">
      <c r="A1680" s="252">
        <v>214895</v>
      </c>
    </row>
    <row r="1681" s="247" customFormat="1" x14ac:dyDescent="0.3"/>
    <row r="1682" s="247" customFormat="1" x14ac:dyDescent="0.3"/>
    <row r="1683" s="247" customFormat="1" x14ac:dyDescent="0.3"/>
    <row r="1684" s="247" customFormat="1" x14ac:dyDescent="0.3"/>
  </sheetData>
  <sheetProtection algorithmName="SHA-512" hashValue="VHJnhS5uQIFHHrxWrblt9hMsCxok+Fw6q1cpBLLcvEooM4jeYuZJyWpP9CFeK1cr3JHFtougqvkZUi+aF8caLQ==" saltValue="GxQXY8o9/KtaaonbM7IFzw==" spinCount="100000" sheet="1" selectLockedCells="1" selectUnlockedCells="1"/>
  <conditionalFormatting sqref="A2222:A1048576 A1:A1680 A1685:A2004">
    <cfRule type="duplicateValues" dxfId="2" priority="6"/>
  </conditionalFormatting>
  <conditionalFormatting sqref="A1681:A1684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1"/>
  <dimension ref="A1:C9"/>
  <sheetViews>
    <sheetView showRowColHeaders="0" rightToLeft="1" workbookViewId="0">
      <selection activeCell="E22" sqref="E22"/>
    </sheetView>
  </sheetViews>
  <sheetFormatPr defaultRowHeight="14.4" x14ac:dyDescent="0.3"/>
  <sheetData>
    <row r="1" spans="1:3" x14ac:dyDescent="0.3">
      <c r="A1" s="50" t="s">
        <v>226</v>
      </c>
      <c r="B1" s="50" t="s">
        <v>227</v>
      </c>
      <c r="C1" s="1"/>
    </row>
    <row r="2" spans="1:3" x14ac:dyDescent="0.3">
      <c r="A2" s="50">
        <v>700980</v>
      </c>
      <c r="B2" s="50" t="s">
        <v>213</v>
      </c>
      <c r="C2" s="1"/>
    </row>
    <row r="3" spans="1:3" x14ac:dyDescent="0.3">
      <c r="A3" s="50">
        <v>700653</v>
      </c>
      <c r="B3" s="50" t="s">
        <v>228</v>
      </c>
      <c r="C3" s="1"/>
    </row>
    <row r="4" spans="1:3" x14ac:dyDescent="0.3">
      <c r="A4" s="50">
        <v>700124</v>
      </c>
      <c r="B4" s="50" t="s">
        <v>229</v>
      </c>
      <c r="C4" s="1"/>
    </row>
    <row r="5" spans="1:3" x14ac:dyDescent="0.3">
      <c r="A5" s="50">
        <v>700934</v>
      </c>
      <c r="B5" s="50" t="s">
        <v>230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النطاقات المسماة</vt:lpstr>
      </vt:variant>
      <vt:variant>
        <vt:i4>1</vt:i4>
      </vt:variant>
    </vt:vector>
  </HeadingPairs>
  <TitlesOfParts>
    <vt:vector size="9" baseType="lpstr">
      <vt:lpstr>تعليمات التسجيل</vt:lpstr>
      <vt:lpstr>إدخال البيانات</vt:lpstr>
      <vt:lpstr>اختيار المقررات</vt:lpstr>
      <vt:lpstr>الإستمارة</vt:lpstr>
      <vt:lpstr>21-22-إعلام</vt:lpstr>
      <vt:lpstr>ورقة2</vt:lpstr>
      <vt:lpstr>ورقة4</vt:lpstr>
      <vt:lpstr>ورقة1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2022-01-11T03:59:43Z</cp:lastPrinted>
  <dcterms:created xsi:type="dcterms:W3CDTF">2015-06-05T18:17:20Z</dcterms:created>
  <dcterms:modified xsi:type="dcterms:W3CDTF">2022-02-06T07:41:53Z</dcterms:modified>
</cp:coreProperties>
</file>