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الترجمة جميع السنوات\"/>
    </mc:Choice>
  </mc:AlternateContent>
  <xr:revisionPtr revIDLastSave="0" documentId="13_ncr:1_{13284A16-1D0B-466E-9EF9-D6A369BD368F}" xr6:coauthVersionLast="47" xr6:coauthVersionMax="47" xr10:uidLastSave="{00000000-0000-0000-0000-000000000000}"/>
  <workbookProtection workbookAlgorithmName="SHA-512" workbookHashValue="xQ0eZdDnyQUQwMgnpB8dKG0lgybelzZySyWMVk0a79adIhc2TC0Pb76ZMcQz3bzIeYjyBukHenzq/NDOuM9FGQ==" workbookSaltValue="9RX7p0uF51iEecSK9m6QkA==" workbookSpinCount="100000" lockStructure="1"/>
  <bookViews>
    <workbookView xWindow="-108" yWindow="-108" windowWidth="23256" windowHeight="12576"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tra" sheetId="17" r:id="rId5"/>
    <sheet name="ورقة2" sheetId="20" state="hidden" r:id="rId6"/>
    <sheet name="ورقة4" sheetId="10" state="hidden" r:id="rId7"/>
  </sheets>
  <definedNames>
    <definedName name="_xlnm._FilterDatabase" localSheetId="1" hidden="1">'إدخال البيانات'!$I$6:$I$21</definedName>
    <definedName name="_xlnm._FilterDatabase" localSheetId="5" hidden="1">ورقة2!$A$2:$BB$2</definedName>
    <definedName name="_xlnm._FilterDatabase" localSheetId="6" hidden="1">ورقة4!$A$1:$AS$1</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8" l="1"/>
  <c r="G10" i="18"/>
  <c r="F10" i="18"/>
  <c r="E10" i="18"/>
  <c r="D10" i="18"/>
  <c r="C10" i="18"/>
  <c r="B10" i="18"/>
  <c r="A10" i="18"/>
  <c r="A7" i="18"/>
  <c r="F1" i="18"/>
  <c r="D1" i="18"/>
  <c r="AQ1235" i="10"/>
  <c r="AQ17" i="10"/>
  <c r="AQ53" i="10"/>
  <c r="AQ55" i="10"/>
  <c r="AQ62" i="10"/>
  <c r="AQ72" i="10"/>
  <c r="AQ78" i="10"/>
  <c r="AQ96" i="10"/>
  <c r="AQ103" i="10"/>
  <c r="AQ119" i="10"/>
  <c r="AQ133" i="10"/>
  <c r="AQ134" i="10"/>
  <c r="AQ136" i="10"/>
  <c r="AQ148" i="10"/>
  <c r="AQ151" i="10"/>
  <c r="AQ152" i="10"/>
  <c r="AQ164" i="10"/>
  <c r="AQ165" i="10"/>
  <c r="AQ170" i="10"/>
  <c r="AQ176" i="10"/>
  <c r="AQ189" i="10"/>
  <c r="AQ198" i="10"/>
  <c r="AQ201" i="10"/>
  <c r="AQ203" i="10"/>
  <c r="AQ211" i="10"/>
  <c r="AQ212" i="10"/>
  <c r="AQ217" i="10"/>
  <c r="AQ218" i="10"/>
  <c r="AQ225" i="10"/>
  <c r="AQ227" i="10"/>
  <c r="AQ239" i="10"/>
  <c r="AQ259" i="10"/>
  <c r="AQ261" i="10"/>
  <c r="AQ262" i="10"/>
  <c r="AQ267" i="10"/>
  <c r="AQ268" i="10"/>
  <c r="AQ270" i="10"/>
  <c r="AQ288" i="10"/>
  <c r="AQ296" i="10"/>
  <c r="AQ302" i="10"/>
  <c r="AQ313" i="10"/>
  <c r="AQ318" i="10"/>
  <c r="AQ319" i="10"/>
  <c r="AQ324" i="10"/>
  <c r="AQ349" i="10"/>
  <c r="AQ379" i="10"/>
  <c r="AQ382" i="10"/>
  <c r="AQ390" i="10"/>
  <c r="AQ391" i="10"/>
  <c r="AQ394" i="10"/>
  <c r="AQ434" i="10"/>
  <c r="AQ442" i="10"/>
  <c r="AQ448" i="10"/>
  <c r="AQ452" i="10"/>
  <c r="AQ460" i="10"/>
  <c r="AQ494" i="10"/>
  <c r="AQ496" i="10"/>
  <c r="AQ510" i="10"/>
  <c r="AQ523" i="10"/>
  <c r="AQ530" i="10"/>
  <c r="AQ536" i="10"/>
  <c r="AQ546" i="10"/>
  <c r="AQ547" i="10"/>
  <c r="AQ553" i="10"/>
  <c r="AQ555" i="10"/>
  <c r="AQ558" i="10"/>
  <c r="AQ564" i="10"/>
  <c r="AQ573" i="10"/>
  <c r="AQ574" i="10"/>
  <c r="AQ580" i="10"/>
  <c r="AQ582" i="10"/>
  <c r="AQ586" i="10"/>
  <c r="AQ588" i="10"/>
  <c r="AQ615" i="10"/>
  <c r="AQ619" i="10"/>
  <c r="AQ622" i="10"/>
  <c r="AQ624" i="10"/>
  <c r="AQ631" i="10"/>
  <c r="AQ635" i="10"/>
  <c r="AQ647" i="10"/>
  <c r="AQ650" i="10"/>
  <c r="AQ651" i="10"/>
  <c r="AQ653" i="10"/>
  <c r="AQ655" i="10"/>
  <c r="AQ656" i="10"/>
  <c r="AQ667" i="10"/>
  <c r="AQ673" i="10"/>
  <c r="AQ676" i="10"/>
  <c r="AQ677" i="10"/>
  <c r="AQ683" i="10"/>
  <c r="AQ712" i="10"/>
  <c r="AQ713" i="10"/>
  <c r="AQ716" i="10"/>
  <c r="AQ727" i="10"/>
  <c r="AQ747" i="10"/>
  <c r="AQ748" i="10"/>
  <c r="AQ751" i="10"/>
  <c r="AQ752" i="10"/>
  <c r="AQ759" i="10"/>
  <c r="AQ771" i="10"/>
  <c r="AQ785" i="10"/>
  <c r="AQ789" i="10"/>
  <c r="AQ793" i="10"/>
  <c r="AQ794" i="10"/>
  <c r="AQ795" i="10"/>
  <c r="AQ813" i="10"/>
  <c r="AQ831" i="10"/>
  <c r="AQ836" i="10"/>
  <c r="AQ839" i="10"/>
  <c r="AQ851" i="10"/>
  <c r="AQ864" i="10"/>
  <c r="AQ871" i="10"/>
  <c r="AQ879" i="10"/>
  <c r="AQ893" i="10"/>
  <c r="AQ898" i="10"/>
  <c r="AQ903" i="10"/>
  <c r="AQ914" i="10"/>
  <c r="AQ919" i="10"/>
  <c r="AQ934" i="10"/>
  <c r="AQ935" i="10"/>
  <c r="AQ939" i="10"/>
  <c r="AQ943" i="10"/>
  <c r="AQ946" i="10"/>
  <c r="AQ951" i="10"/>
  <c r="AQ962" i="10"/>
  <c r="AQ970" i="10"/>
  <c r="AQ996" i="10"/>
  <c r="AQ1001" i="10"/>
  <c r="AQ1016" i="10"/>
  <c r="AQ1029" i="10"/>
  <c r="AQ1032" i="10"/>
  <c r="AQ1062" i="10"/>
  <c r="AQ1144" i="10"/>
  <c r="AQ1149" i="10"/>
  <c r="AQ1162" i="10"/>
  <c r="AQ1209" i="10"/>
  <c r="AQ37" i="10"/>
  <c r="AR37" i="10"/>
  <c r="AR1062" i="10"/>
  <c r="AR1144" i="10"/>
  <c r="AR1149" i="10"/>
  <c r="AR1162" i="10"/>
  <c r="AR1209" i="10"/>
  <c r="AR1235" i="10"/>
  <c r="AR17" i="10"/>
  <c r="AR53" i="10"/>
  <c r="AR55" i="10"/>
  <c r="AR62" i="10"/>
  <c r="AR72" i="10"/>
  <c r="AR78" i="10"/>
  <c r="AR96" i="10"/>
  <c r="AR103" i="10"/>
  <c r="AR119" i="10"/>
  <c r="AR133" i="10"/>
  <c r="AR134" i="10"/>
  <c r="AR136" i="10"/>
  <c r="AR148" i="10"/>
  <c r="AR151" i="10"/>
  <c r="AR152" i="10"/>
  <c r="AR164" i="10"/>
  <c r="AR165" i="10"/>
  <c r="AR170" i="10"/>
  <c r="AR176" i="10"/>
  <c r="AR189" i="10"/>
  <c r="AR198" i="10"/>
  <c r="AR201" i="10"/>
  <c r="AR203" i="10"/>
  <c r="AR211" i="10"/>
  <c r="AR212" i="10"/>
  <c r="AR217" i="10"/>
  <c r="AR218" i="10"/>
  <c r="AR225" i="10"/>
  <c r="AR227" i="10"/>
  <c r="AR239" i="10"/>
  <c r="AR259" i="10"/>
  <c r="AR261" i="10"/>
  <c r="AR262" i="10"/>
  <c r="AR267" i="10"/>
  <c r="AR268" i="10"/>
  <c r="AR270" i="10"/>
  <c r="AR288" i="10"/>
  <c r="AR296" i="10"/>
  <c r="AR302" i="10"/>
  <c r="AR313" i="10"/>
  <c r="AR318" i="10"/>
  <c r="AR319" i="10"/>
  <c r="AR324" i="10"/>
  <c r="AR349" i="10"/>
  <c r="AR379" i="10"/>
  <c r="AR382" i="10"/>
  <c r="AR390" i="10"/>
  <c r="AR391" i="10"/>
  <c r="AR394" i="10"/>
  <c r="AR434" i="10"/>
  <c r="AR442" i="10"/>
  <c r="AR448" i="10"/>
  <c r="AR452" i="10"/>
  <c r="AR460" i="10"/>
  <c r="AR494" i="10"/>
  <c r="AR496" i="10"/>
  <c r="AR510" i="10"/>
  <c r="AR523" i="10"/>
  <c r="AR530" i="10"/>
  <c r="AR536" i="10"/>
  <c r="AR546" i="10"/>
  <c r="AR547" i="10"/>
  <c r="AR553" i="10"/>
  <c r="AR555" i="10"/>
  <c r="AR558" i="10"/>
  <c r="AR564" i="10"/>
  <c r="AR573" i="10"/>
  <c r="AR574" i="10"/>
  <c r="AR580" i="10"/>
  <c r="AR582" i="10"/>
  <c r="AR586" i="10"/>
  <c r="AR588" i="10"/>
  <c r="AR615" i="10"/>
  <c r="AR619" i="10"/>
  <c r="AR622" i="10"/>
  <c r="AR624" i="10"/>
  <c r="AR631" i="10"/>
  <c r="AR635" i="10"/>
  <c r="AR647" i="10"/>
  <c r="AR650" i="10"/>
  <c r="AR651" i="10"/>
  <c r="AR653" i="10"/>
  <c r="AR655" i="10"/>
  <c r="AR656" i="10"/>
  <c r="AR667" i="10"/>
  <c r="AR673" i="10"/>
  <c r="AR676" i="10"/>
  <c r="AR677" i="10"/>
  <c r="AR683" i="10"/>
  <c r="AR712" i="10"/>
  <c r="AR713" i="10"/>
  <c r="AR716" i="10"/>
  <c r="AR727" i="10"/>
  <c r="AR747" i="10"/>
  <c r="AR748" i="10"/>
  <c r="AR751" i="10"/>
  <c r="AR752" i="10"/>
  <c r="AR759" i="10"/>
  <c r="AR771" i="10"/>
  <c r="AR785" i="10"/>
  <c r="AR789" i="10"/>
  <c r="AR793" i="10"/>
  <c r="AR794" i="10"/>
  <c r="AR795" i="10"/>
  <c r="AR813" i="10"/>
  <c r="AR831" i="10"/>
  <c r="AR836" i="10"/>
  <c r="AR839" i="10"/>
  <c r="AR851" i="10"/>
  <c r="AR864" i="10"/>
  <c r="AR871" i="10"/>
  <c r="AR879" i="10"/>
  <c r="AR893" i="10"/>
  <c r="AR898" i="10"/>
  <c r="AR903" i="10"/>
  <c r="AR914" i="10"/>
  <c r="AR919" i="10"/>
  <c r="AR934" i="10"/>
  <c r="AR935" i="10"/>
  <c r="AR939" i="10"/>
  <c r="AR943" i="10"/>
  <c r="AR946" i="10"/>
  <c r="AR951" i="10"/>
  <c r="AR962" i="10"/>
  <c r="AR970" i="10"/>
  <c r="AR996" i="10"/>
  <c r="AR1001" i="10"/>
  <c r="AR1016" i="10"/>
  <c r="AR1029" i="10"/>
  <c r="AR1032" i="10"/>
  <c r="DO5" i="17" l="1"/>
  <c r="DN5" i="17"/>
  <c r="DM5" i="17"/>
  <c r="DL5" i="17"/>
  <c r="DE5" i="17"/>
  <c r="CY5" i="17"/>
  <c r="G39" i="11"/>
  <c r="V31" i="11"/>
  <c r="V30" i="11"/>
  <c r="V29" i="11"/>
  <c r="V28" i="11"/>
  <c r="J25" i="11"/>
  <c r="AE22" i="11"/>
  <c r="E22" i="11"/>
  <c r="Z11" i="11"/>
  <c r="Y11" i="11" s="1"/>
  <c r="Z7" i="11"/>
  <c r="Y7" i="11" s="1"/>
  <c r="Z6" i="11"/>
  <c r="Y6" i="11" s="1"/>
  <c r="Z5" i="11"/>
  <c r="Y5" i="11" s="1"/>
  <c r="AD1" i="11"/>
  <c r="B1" i="11"/>
  <c r="AX45" i="5"/>
  <c r="AW45" i="5"/>
  <c r="AV45" i="5"/>
  <c r="AX44" i="5"/>
  <c r="AW44" i="5"/>
  <c r="AV44" i="5"/>
  <c r="AX43" i="5"/>
  <c r="AW43" i="5"/>
  <c r="AV43" i="5"/>
  <c r="AX42" i="5"/>
  <c r="AW42" i="5"/>
  <c r="AV42" i="5"/>
  <c r="AX41" i="5"/>
  <c r="AW41" i="5"/>
  <c r="AV41" i="5"/>
  <c r="AX40" i="5"/>
  <c r="AW40" i="5"/>
  <c r="AV40" i="5"/>
  <c r="AX39" i="5"/>
  <c r="AW39" i="5"/>
  <c r="AV39" i="5"/>
  <c r="AX38" i="5"/>
  <c r="AW38" i="5"/>
  <c r="AV38" i="5"/>
  <c r="AX37" i="5"/>
  <c r="AW37" i="5"/>
  <c r="AV37" i="5"/>
  <c r="AX36" i="5"/>
  <c r="AW36" i="5"/>
  <c r="AV36" i="5"/>
  <c r="AX35" i="5"/>
  <c r="AW35" i="5"/>
  <c r="AV35" i="5"/>
  <c r="AX34" i="5"/>
  <c r="AW34" i="5"/>
  <c r="AV34" i="5"/>
  <c r="AX33" i="5"/>
  <c r="AW33" i="5"/>
  <c r="AV33" i="5"/>
  <c r="AX32" i="5"/>
  <c r="AW32" i="5"/>
  <c r="AV32" i="5"/>
  <c r="AX31" i="5"/>
  <c r="AW31" i="5"/>
  <c r="AV31" i="5"/>
  <c r="AX30" i="5"/>
  <c r="AW30" i="5"/>
  <c r="AV30" i="5"/>
  <c r="AX29" i="5"/>
  <c r="AW29" i="5"/>
  <c r="AV29" i="5"/>
  <c r="AX28" i="5"/>
  <c r="AW28" i="5"/>
  <c r="AV28" i="5"/>
  <c r="AX26" i="5"/>
  <c r="AW26" i="5"/>
  <c r="AV26" i="5"/>
  <c r="AX25" i="5"/>
  <c r="AW25" i="5"/>
  <c r="AV25" i="5"/>
  <c r="AX24" i="5"/>
  <c r="AW24" i="5"/>
  <c r="AV24" i="5"/>
  <c r="AX23" i="5"/>
  <c r="AW23" i="5"/>
  <c r="AV23" i="5"/>
  <c r="AX22" i="5"/>
  <c r="AW22" i="5"/>
  <c r="AV22" i="5"/>
  <c r="AX21" i="5"/>
  <c r="AW21" i="5"/>
  <c r="AV21" i="5"/>
  <c r="AX20" i="5"/>
  <c r="AW20" i="5"/>
  <c r="AV20" i="5"/>
  <c r="AX19" i="5"/>
  <c r="AW19" i="5"/>
  <c r="AV19" i="5"/>
  <c r="AX18" i="5"/>
  <c r="AW18" i="5"/>
  <c r="AV18" i="5"/>
  <c r="AX17" i="5"/>
  <c r="AW17" i="5"/>
  <c r="AV17" i="5"/>
  <c r="AX16" i="5"/>
  <c r="AW16" i="5"/>
  <c r="AV16" i="5"/>
  <c r="AX15" i="5"/>
  <c r="AW15" i="5"/>
  <c r="AV15" i="5"/>
  <c r="AX14" i="5"/>
  <c r="AW14" i="5"/>
  <c r="AV14" i="5"/>
  <c r="AX13" i="5"/>
  <c r="AW13" i="5"/>
  <c r="AV13" i="5"/>
  <c r="AX12" i="5"/>
  <c r="AW12" i="5"/>
  <c r="AV12" i="5"/>
  <c r="AX11" i="5"/>
  <c r="AW11" i="5"/>
  <c r="AV11" i="5"/>
  <c r="AX10" i="5"/>
  <c r="AW10" i="5"/>
  <c r="AV10" i="5"/>
  <c r="AX9" i="5"/>
  <c r="AW9" i="5"/>
  <c r="AV9" i="5"/>
  <c r="AX8" i="5"/>
  <c r="AW8" i="5"/>
  <c r="AV8" i="5"/>
  <c r="AX7" i="5"/>
  <c r="AW7" i="5"/>
  <c r="AV7" i="5"/>
  <c r="AX6" i="5"/>
  <c r="AW6" i="5"/>
  <c r="AV6" i="5"/>
  <c r="AX5" i="5"/>
  <c r="AW5" i="5"/>
  <c r="AV5" i="5"/>
  <c r="AE4" i="5"/>
  <c r="O5" i="17" s="1"/>
  <c r="AB4" i="5"/>
  <c r="H7" i="11" s="1"/>
  <c r="Z21" i="11" s="1"/>
  <c r="Y21" i="11" s="1"/>
  <c r="W4" i="5"/>
  <c r="M5" i="17" s="1"/>
  <c r="AK2" i="5"/>
  <c r="E1" i="5"/>
  <c r="Q4" i="5"/>
  <c r="K6" i="11" s="1"/>
  <c r="Z18" i="11" s="1"/>
  <c r="Y18" i="11" s="1"/>
  <c r="L4" i="5"/>
  <c r="E4" i="5"/>
  <c r="AE1" i="5"/>
  <c r="AB1" i="5"/>
  <c r="H4" i="11" s="1"/>
  <c r="Z9" i="11" s="1"/>
  <c r="Y9" i="11" s="1"/>
  <c r="W1" i="5"/>
  <c r="Q1" i="5"/>
  <c r="M2" i="11" s="1"/>
  <c r="Z3" i="11" s="1"/>
  <c r="Y3" i="11" s="1"/>
  <c r="B48" i="5" l="1"/>
  <c r="B47" i="5"/>
  <c r="B46" i="5"/>
  <c r="B45" i="5"/>
  <c r="B41" i="5"/>
  <c r="W5" i="5"/>
  <c r="E2" i="5"/>
  <c r="N26" i="5" s="1"/>
  <c r="B42" i="5"/>
  <c r="B44" i="5"/>
  <c r="B40" i="5"/>
  <c r="C35" i="5" s="1"/>
  <c r="Q5" i="5"/>
  <c r="K22" i="11" s="1"/>
  <c r="L1" i="5"/>
  <c r="H2" i="11" s="1"/>
  <c r="AB5" i="5"/>
  <c r="V25" i="5" s="1"/>
  <c r="J23" i="11" s="1"/>
  <c r="B43" i="5"/>
  <c r="B39" i="5"/>
  <c r="E3" i="5"/>
  <c r="L3" i="5"/>
  <c r="D5" i="11" s="1"/>
  <c r="Z12" i="11" s="1"/>
  <c r="Y12" i="11" s="1"/>
  <c r="AG19" i="5"/>
  <c r="AA19" i="5" s="1"/>
  <c r="AG9" i="5"/>
  <c r="AA9" i="5" s="1"/>
  <c r="Y11" i="5"/>
  <c r="Q15" i="5"/>
  <c r="K15" i="5" s="1"/>
  <c r="I17" i="5"/>
  <c r="AY17" i="5" s="1"/>
  <c r="AG18" i="5"/>
  <c r="AG8" i="5"/>
  <c r="Y10" i="5"/>
  <c r="Q12" i="5"/>
  <c r="I16" i="5"/>
  <c r="B16" i="5" s="1"/>
  <c r="AG17" i="5"/>
  <c r="AA17" i="5" s="1"/>
  <c r="Y19" i="5"/>
  <c r="Y9" i="5"/>
  <c r="Q11" i="5"/>
  <c r="I15" i="5"/>
  <c r="AO5" i="17" s="1"/>
  <c r="AG16" i="5"/>
  <c r="Y18" i="5"/>
  <c r="S18" i="5" s="1"/>
  <c r="Y8" i="5"/>
  <c r="S8" i="5" s="1"/>
  <c r="Q10" i="5"/>
  <c r="I12" i="5"/>
  <c r="B12" i="5" s="1"/>
  <c r="AG15" i="5"/>
  <c r="Y17" i="5"/>
  <c r="Q19" i="5"/>
  <c r="K19" i="5" s="1"/>
  <c r="Q9" i="5"/>
  <c r="I11" i="5"/>
  <c r="A11" i="5" s="1"/>
  <c r="AL11" i="5" s="1"/>
  <c r="AG12" i="5"/>
  <c r="AA12" i="5" s="1"/>
  <c r="Y16" i="5"/>
  <c r="S16" i="5" s="1"/>
  <c r="Q18" i="5"/>
  <c r="K18" i="5" s="1"/>
  <c r="Q8" i="5"/>
  <c r="I10" i="5"/>
  <c r="Y5" i="17" s="1"/>
  <c r="AG11" i="5"/>
  <c r="AA11" i="5" s="1"/>
  <c r="Y15" i="5"/>
  <c r="S15" i="5" s="1"/>
  <c r="Q17" i="5"/>
  <c r="I19" i="5"/>
  <c r="AY19" i="5" s="1"/>
  <c r="I9" i="5"/>
  <c r="W5" i="17" s="1"/>
  <c r="AG10" i="5"/>
  <c r="AA10" i="5" s="1"/>
  <c r="Y12" i="5"/>
  <c r="Q16" i="5"/>
  <c r="I18" i="5"/>
  <c r="B18" i="5" s="1"/>
  <c r="I8" i="5"/>
  <c r="A8" i="5" s="1"/>
  <c r="AL8" i="5" s="1"/>
  <c r="A2" i="18"/>
  <c r="B19" i="11" s="1"/>
  <c r="K7" i="11"/>
  <c r="Z22" i="11" s="1"/>
  <c r="Y22" i="11" s="1"/>
  <c r="N5" i="17"/>
  <c r="D7" i="11"/>
  <c r="Z20" i="11" s="1"/>
  <c r="Y20" i="11" s="1"/>
  <c r="A5" i="17"/>
  <c r="T6" i="5"/>
  <c r="D2" i="11"/>
  <c r="E34" i="11" s="1"/>
  <c r="E39" i="11" s="1"/>
  <c r="Q5" i="17"/>
  <c r="P6" i="11"/>
  <c r="Z19" i="11" s="1"/>
  <c r="Y19" i="11" s="1"/>
  <c r="P5" i="17"/>
  <c r="H6" i="11"/>
  <c r="Z17" i="11" s="1"/>
  <c r="Y17" i="11" s="1"/>
  <c r="E5" i="17"/>
  <c r="K4" i="11"/>
  <c r="Z10" i="11" s="1"/>
  <c r="Y10" i="11" s="1"/>
  <c r="P2" i="11"/>
  <c r="Z4" i="11" s="1"/>
  <c r="Y4" i="11" s="1"/>
  <c r="D5" i="17"/>
  <c r="Y28" i="5"/>
  <c r="R27" i="5" s="1"/>
  <c r="F5" i="17"/>
  <c r="R5" i="17"/>
  <c r="C5" i="17"/>
  <c r="J5" i="17" l="1"/>
  <c r="W3" i="5"/>
  <c r="K5" i="17" s="1"/>
  <c r="AB3" i="5"/>
  <c r="Q3" i="5"/>
  <c r="H5" i="11" s="1"/>
  <c r="Z13" i="11" s="1"/>
  <c r="Y13" i="11" s="1"/>
  <c r="AE3" i="5"/>
  <c r="L5" i="17" s="1"/>
  <c r="AY5" i="17"/>
  <c r="C34" i="5"/>
  <c r="B26" i="5"/>
  <c r="C26" i="5" s="1"/>
  <c r="B29" i="5"/>
  <c r="C29" i="5" s="1"/>
  <c r="B28" i="5"/>
  <c r="C28" i="5" s="1"/>
  <c r="B32" i="5"/>
  <c r="C32" i="5" s="1"/>
  <c r="B33" i="5"/>
  <c r="C33" i="5" s="1"/>
  <c r="B34" i="5"/>
  <c r="B27" i="5"/>
  <c r="C27" i="5" s="1"/>
  <c r="B30" i="5"/>
  <c r="C30" i="5" s="1"/>
  <c r="B35" i="5"/>
  <c r="B31" i="5"/>
  <c r="C31" i="5" s="1"/>
  <c r="C25" i="5"/>
  <c r="B27" i="11" s="1"/>
  <c r="I5" i="17"/>
  <c r="D4" i="11"/>
  <c r="B34" i="11" s="1"/>
  <c r="B39" i="11" s="1"/>
  <c r="BI5" i="17"/>
  <c r="AY32" i="5"/>
  <c r="Z12" i="5"/>
  <c r="AL38" i="5" s="1"/>
  <c r="AY31" i="5"/>
  <c r="AA8" i="5"/>
  <c r="BA5" i="17"/>
  <c r="K16" i="5"/>
  <c r="R17" i="5"/>
  <c r="AL41" i="5" s="1"/>
  <c r="S17" i="5"/>
  <c r="AY13" i="5"/>
  <c r="K11" i="5"/>
  <c r="AY44" i="5"/>
  <c r="AA18" i="5"/>
  <c r="R12" i="5"/>
  <c r="AL33" i="5" s="1"/>
  <c r="S12" i="5"/>
  <c r="AE5" i="17"/>
  <c r="K8" i="5"/>
  <c r="Z15" i="5"/>
  <c r="AL44" i="5" s="1"/>
  <c r="AA15" i="5"/>
  <c r="BK5" i="17"/>
  <c r="S9" i="5"/>
  <c r="R19" i="5"/>
  <c r="AL43" i="5" s="1"/>
  <c r="S19" i="5"/>
  <c r="AY12" i="5"/>
  <c r="K10" i="5"/>
  <c r="R11" i="5"/>
  <c r="AL32" i="5" s="1"/>
  <c r="S11" i="5"/>
  <c r="J17" i="5"/>
  <c r="AL25" i="5" s="1"/>
  <c r="K17" i="5"/>
  <c r="AM5" i="17"/>
  <c r="K12" i="5"/>
  <c r="AY11" i="5"/>
  <c r="K9" i="5"/>
  <c r="Z16" i="5"/>
  <c r="AL45" i="5" s="1"/>
  <c r="AA16" i="5"/>
  <c r="AY28" i="5"/>
  <c r="S10" i="5"/>
  <c r="AY36" i="5"/>
  <c r="CC5" i="17"/>
  <c r="R15" i="5"/>
  <c r="AL39" i="5" s="1"/>
  <c r="AY43" i="5"/>
  <c r="Z17" i="5"/>
  <c r="AL46" i="5" s="1"/>
  <c r="CQ5" i="17"/>
  <c r="AY29" i="5"/>
  <c r="AY6" i="5"/>
  <c r="B9" i="5"/>
  <c r="A9" i="5"/>
  <c r="AL9" i="5" s="1"/>
  <c r="CK5" i="17"/>
  <c r="AY23" i="5"/>
  <c r="BE5" i="17"/>
  <c r="J18" i="5"/>
  <c r="AL26" i="5" s="1"/>
  <c r="BO5" i="17"/>
  <c r="AY40" i="5"/>
  <c r="G1" i="18"/>
  <c r="AY14" i="5"/>
  <c r="CI5" i="17"/>
  <c r="U5" i="17"/>
  <c r="B8" i="5"/>
  <c r="J9" i="5"/>
  <c r="AL14" i="5" s="1"/>
  <c r="AS5" i="17"/>
  <c r="AG5" i="17"/>
  <c r="AY5" i="5"/>
  <c r="AQ5" i="17"/>
  <c r="A16" i="5"/>
  <c r="AL19" i="5" s="1"/>
  <c r="AY16" i="5"/>
  <c r="CV5" i="17"/>
  <c r="AY35" i="5"/>
  <c r="CA5" i="17"/>
  <c r="B11" i="5"/>
  <c r="CU5" i="17"/>
  <c r="Z19" i="5"/>
  <c r="AL48" i="5" s="1"/>
  <c r="AY45" i="5"/>
  <c r="AY8" i="5"/>
  <c r="AA5" i="17"/>
  <c r="B19" i="5"/>
  <c r="J12" i="5"/>
  <c r="AL17" i="5" s="1"/>
  <c r="CX5" i="17"/>
  <c r="R18" i="5"/>
  <c r="AL42" i="5" s="1"/>
  <c r="AY39" i="5"/>
  <c r="S5" i="17"/>
  <c r="D3" i="11"/>
  <c r="J24" i="11"/>
  <c r="B6" i="5"/>
  <c r="B8" i="11" s="1"/>
  <c r="AY42" i="5"/>
  <c r="CO5" i="17"/>
  <c r="A19" i="5"/>
  <c r="AL22" i="5" s="1"/>
  <c r="J10" i="5"/>
  <c r="AL15" i="5" s="1"/>
  <c r="AY30" i="5"/>
  <c r="AY34" i="5"/>
  <c r="AC5" i="17"/>
  <c r="Z11" i="5"/>
  <c r="AL37" i="5" s="1"/>
  <c r="BY5" i="17"/>
  <c r="AI5" i="17"/>
  <c r="R10" i="5"/>
  <c r="AL31" i="5" s="1"/>
  <c r="AY22" i="5"/>
  <c r="BM5" i="17"/>
  <c r="B17" i="5"/>
  <c r="A17" i="5"/>
  <c r="AL20" i="5" s="1"/>
  <c r="AY38" i="5"/>
  <c r="BS5" i="17"/>
  <c r="BQ5" i="17"/>
  <c r="Z8" i="5"/>
  <c r="AL34" i="5" s="1"/>
  <c r="BC5" i="17"/>
  <c r="CG5" i="17"/>
  <c r="AW5" i="17"/>
  <c r="AY41" i="5"/>
  <c r="CM5" i="17"/>
  <c r="AY7" i="5"/>
  <c r="H13" i="5"/>
  <c r="F13" i="5"/>
  <c r="A12" i="5"/>
  <c r="AL12" i="5" s="1"/>
  <c r="AY9" i="5"/>
  <c r="I13" i="5"/>
  <c r="AK5" i="17"/>
  <c r="J11" i="5"/>
  <c r="AL16" i="5" s="1"/>
  <c r="G13" i="5"/>
  <c r="Q24" i="5"/>
  <c r="A10" i="5"/>
  <c r="AL10" i="5" s="1"/>
  <c r="B10" i="5"/>
  <c r="AE20" i="5"/>
  <c r="J15" i="5"/>
  <c r="AL23" i="5" s="1"/>
  <c r="O13" i="5"/>
  <c r="AU5" i="17"/>
  <c r="AF20" i="5"/>
  <c r="BU5" i="17"/>
  <c r="AY26" i="5"/>
  <c r="J8" i="5"/>
  <c r="AL13" i="5" s="1"/>
  <c r="Z9" i="5"/>
  <c r="AL35" i="5" s="1"/>
  <c r="Q13" i="5"/>
  <c r="AG13" i="5"/>
  <c r="AY24" i="5"/>
  <c r="N20" i="5"/>
  <c r="V13" i="5"/>
  <c r="G20" i="5"/>
  <c r="O20" i="5"/>
  <c r="AY20" i="5"/>
  <c r="V20" i="5"/>
  <c r="AD20" i="5"/>
  <c r="Q20" i="5"/>
  <c r="N13" i="5"/>
  <c r="A18" i="5"/>
  <c r="AL21" i="5" s="1"/>
  <c r="Z10" i="5"/>
  <c r="AL36" i="5" s="1"/>
  <c r="CS5" i="17"/>
  <c r="BG5" i="17"/>
  <c r="R16" i="5"/>
  <c r="AL40" i="5" s="1"/>
  <c r="B15" i="5"/>
  <c r="H20" i="5"/>
  <c r="P20" i="5"/>
  <c r="X13" i="5"/>
  <c r="P13" i="5"/>
  <c r="J19" i="5"/>
  <c r="AL28" i="5" s="1"/>
  <c r="W13" i="5"/>
  <c r="Y20" i="5"/>
  <c r="Z18" i="5"/>
  <c r="AL47" i="5" s="1"/>
  <c r="AY18" i="5"/>
  <c r="Y13" i="5"/>
  <c r="R9" i="5"/>
  <c r="AL30" i="5" s="1"/>
  <c r="AY33" i="5"/>
  <c r="AY10" i="5"/>
  <c r="R8" i="5"/>
  <c r="AL29" i="5" s="1"/>
  <c r="AY15" i="5"/>
  <c r="AG20" i="5"/>
  <c r="AY25" i="5"/>
  <c r="AE13" i="5"/>
  <c r="AF13" i="5"/>
  <c r="J16" i="5"/>
  <c r="AL24" i="5" s="1"/>
  <c r="B5" i="17"/>
  <c r="X20" i="5"/>
  <c r="F20" i="5"/>
  <c r="AY21" i="5"/>
  <c r="A15" i="5"/>
  <c r="AL18" i="5" s="1"/>
  <c r="AD13" i="5"/>
  <c r="BW5" i="17"/>
  <c r="W20" i="5"/>
  <c r="CE5" i="17"/>
  <c r="I20" i="5"/>
  <c r="AY37" i="5"/>
  <c r="CW5" i="17"/>
  <c r="N22" i="11"/>
  <c r="DX5" i="17"/>
  <c r="K5" i="11"/>
  <c r="Z14" i="11" s="1"/>
  <c r="Y14" i="11" s="1"/>
  <c r="G5" i="17"/>
  <c r="D6" i="11" l="1"/>
  <c r="Z16" i="11" s="1"/>
  <c r="Y16" i="11" s="1"/>
  <c r="H33" i="11"/>
  <c r="H38" i="11" s="1"/>
  <c r="H5" i="17"/>
  <c r="P5" i="11"/>
  <c r="Z15" i="11" s="1"/>
  <c r="Y15" i="11" s="1"/>
  <c r="Z8" i="11"/>
  <c r="Y8" i="11" s="1"/>
  <c r="AA10" i="11" s="1"/>
  <c r="AE10" i="11" s="1"/>
  <c r="K13" i="5"/>
  <c r="S20" i="5"/>
  <c r="B29" i="11"/>
  <c r="G28" i="11"/>
  <c r="DW5" i="17"/>
  <c r="DS5" i="17"/>
  <c r="DT5" i="17"/>
  <c r="DV5" i="17"/>
  <c r="DP5" i="17"/>
  <c r="G30" i="11"/>
  <c r="V20" i="11"/>
  <c r="J14" i="11" s="1"/>
  <c r="Q14" i="11" s="1"/>
  <c r="V12" i="11"/>
  <c r="B13" i="11" s="1"/>
  <c r="I13" i="11" s="1"/>
  <c r="V19" i="11"/>
  <c r="J13" i="11" s="1"/>
  <c r="K13" i="11" s="1"/>
  <c r="V13" i="11"/>
  <c r="B14" i="11" s="1"/>
  <c r="H14" i="11" s="1"/>
  <c r="B13" i="5"/>
  <c r="B20" i="5"/>
  <c r="DB5" i="17"/>
  <c r="AA13" i="5"/>
  <c r="V23" i="11"/>
  <c r="J17" i="11" s="1"/>
  <c r="P17" i="11" s="1"/>
  <c r="V14" i="11"/>
  <c r="B15" i="11" s="1"/>
  <c r="D15" i="11" s="1"/>
  <c r="S13" i="5"/>
  <c r="V18" i="11"/>
  <c r="J12" i="11" s="1"/>
  <c r="K12" i="11" s="1"/>
  <c r="AA15" i="11"/>
  <c r="AE15" i="11" s="1"/>
  <c r="AA8" i="11"/>
  <c r="AE8" i="11" s="1"/>
  <c r="V17" i="11"/>
  <c r="B18" i="11" s="1"/>
  <c r="D18" i="11" s="1"/>
  <c r="V21" i="11"/>
  <c r="J15" i="11" s="1"/>
  <c r="K15" i="11" s="1"/>
  <c r="V11" i="11"/>
  <c r="B12" i="11" s="1"/>
  <c r="I12" i="11" s="1"/>
  <c r="V22" i="11"/>
  <c r="J16" i="11" s="1"/>
  <c r="K16" i="11" s="1"/>
  <c r="AA11" i="11"/>
  <c r="AE11" i="11" s="1"/>
  <c r="AA9" i="11"/>
  <c r="AE9" i="11" s="1"/>
  <c r="AA20" i="5"/>
  <c r="V15" i="11"/>
  <c r="B16" i="11" s="1"/>
  <c r="H16" i="11" s="1"/>
  <c r="V24" i="11"/>
  <c r="J18" i="11" s="1"/>
  <c r="L18" i="11" s="1"/>
  <c r="K20" i="5"/>
  <c r="V16" i="11"/>
  <c r="B17" i="11" s="1"/>
  <c r="D17" i="11" s="1"/>
  <c r="AA4" i="11"/>
  <c r="AE4" i="11" s="1"/>
  <c r="AD25" i="5"/>
  <c r="AD26" i="5"/>
  <c r="DI5" i="17" s="1"/>
  <c r="Y27" i="5"/>
  <c r="M21" i="11" s="1"/>
  <c r="N27" i="5"/>
  <c r="N25" i="5" s="1"/>
  <c r="AD27" i="5"/>
  <c r="AA18" i="11" l="1"/>
  <c r="AE18" i="11" s="1"/>
  <c r="AA5" i="11"/>
  <c r="AE5" i="11" s="1"/>
  <c r="AA21" i="11"/>
  <c r="AE21" i="11" s="1"/>
  <c r="AA7" i="11"/>
  <c r="AE7" i="11" s="1"/>
  <c r="AA14" i="11"/>
  <c r="AE14" i="11" s="1"/>
  <c r="AA13" i="11"/>
  <c r="AE13" i="11" s="1"/>
  <c r="AA16" i="11"/>
  <c r="AE16" i="11" s="1"/>
  <c r="AA19" i="11"/>
  <c r="AE19" i="11" s="1"/>
  <c r="AA3" i="11"/>
  <c r="AE3" i="11" s="1"/>
  <c r="AA20" i="11"/>
  <c r="AE20" i="11" s="1"/>
  <c r="AA6" i="11"/>
  <c r="AE6" i="11" s="1"/>
  <c r="AA12" i="11"/>
  <c r="AE12" i="11" s="1"/>
  <c r="AA17" i="11"/>
  <c r="AE17" i="11" s="1"/>
  <c r="DQ5" i="17"/>
  <c r="DU5" i="17"/>
  <c r="G29" i="11"/>
  <c r="B28" i="11"/>
  <c r="B30" i="11"/>
  <c r="DR5" i="17"/>
  <c r="I14" i="11"/>
  <c r="C14" i="11"/>
  <c r="D14" i="11"/>
  <c r="Q13" i="11"/>
  <c r="D13" i="11"/>
  <c r="H13" i="11"/>
  <c r="T2" i="11" s="1"/>
  <c r="L14" i="11"/>
  <c r="L13" i="11"/>
  <c r="K14" i="11"/>
  <c r="P13" i="11"/>
  <c r="C13" i="11"/>
  <c r="P14" i="11"/>
  <c r="I18" i="11"/>
  <c r="P12" i="11"/>
  <c r="I17" i="11"/>
  <c r="C18" i="11"/>
  <c r="H18" i="11"/>
  <c r="I16" i="11"/>
  <c r="P16" i="11"/>
  <c r="I15" i="11"/>
  <c r="K17" i="11"/>
  <c r="C16" i="11"/>
  <c r="D12" i="11"/>
  <c r="Q17" i="11"/>
  <c r="P15" i="11"/>
  <c r="L15" i="11"/>
  <c r="Q18" i="11"/>
  <c r="Q15" i="11"/>
  <c r="C17" i="11"/>
  <c r="P18" i="11"/>
  <c r="D16" i="11"/>
  <c r="C15" i="11"/>
  <c r="C12" i="11"/>
  <c r="L12" i="11"/>
  <c r="L16" i="11"/>
  <c r="H12" i="11"/>
  <c r="T1" i="11" s="1"/>
  <c r="K18" i="11"/>
  <c r="H15" i="11"/>
  <c r="H17" i="11"/>
  <c r="L17" i="11"/>
  <c r="Q12" i="11"/>
  <c r="Q16" i="11"/>
  <c r="T21" i="5"/>
  <c r="N28" i="5" s="1"/>
  <c r="N29" i="5" s="1"/>
  <c r="AG29" i="5"/>
  <c r="K21" i="11"/>
  <c r="F21" i="11"/>
  <c r="DH5" i="17"/>
  <c r="DJ5" i="17"/>
  <c r="Q21" i="11"/>
  <c r="CZ5" i="17"/>
  <c r="E24" i="11"/>
  <c r="E25" i="11" l="1"/>
  <c r="BX5" i="17"/>
  <c r="CL5" i="17"/>
  <c r="Z5" i="17"/>
  <c r="AD5" i="17"/>
  <c r="BJ5" i="17"/>
  <c r="BF5" i="17"/>
  <c r="BT5" i="17"/>
  <c r="DC5" i="17"/>
  <c r="AN5" i="17"/>
  <c r="CH5" i="17"/>
  <c r="AR5" i="17"/>
  <c r="CP5" i="17"/>
  <c r="AV5" i="17"/>
  <c r="CB5" i="17"/>
  <c r="AH5" i="17"/>
  <c r="BN5" i="17"/>
  <c r="CT5" i="17"/>
  <c r="AZ5" i="17"/>
  <c r="AL5" i="17"/>
  <c r="BR5" i="17"/>
  <c r="T5" i="17"/>
  <c r="CF5" i="17"/>
  <c r="X5" i="17"/>
  <c r="BD5" i="17"/>
  <c r="CJ5" i="17"/>
  <c r="AP5" i="17"/>
  <c r="BV5" i="17"/>
  <c r="AB5" i="17"/>
  <c r="AT5" i="17"/>
  <c r="AF5" i="17"/>
  <c r="BL5" i="17"/>
  <c r="CR5" i="17"/>
  <c r="AX5" i="17"/>
  <c r="CD5" i="17"/>
  <c r="BH5" i="17"/>
  <c r="CN5" i="17"/>
  <c r="BZ5" i="17"/>
  <c r="AJ5" i="17"/>
  <c r="BP5" i="17"/>
  <c r="V5" i="17"/>
  <c r="BB5" i="17"/>
  <c r="DK5" i="17"/>
  <c r="DA5" i="17"/>
  <c r="E23" i="11"/>
  <c r="DD5" i="17" l="1"/>
  <c r="E26" i="11"/>
  <c r="F33" i="11" s="1"/>
  <c r="V29" i="5"/>
  <c r="DF5" i="17" s="1"/>
  <c r="AC29" i="5" l="1"/>
  <c r="DG5" i="17" l="1"/>
  <c r="F38" i="11"/>
</calcChain>
</file>

<file path=xl/sharedStrings.xml><?xml version="1.0" encoding="utf-8"?>
<sst xmlns="http://schemas.openxmlformats.org/spreadsheetml/2006/main" count="71449" uniqueCount="2876">
  <si>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</si>
  <si>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</si>
  <si>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</si>
  <si>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</si>
  <si>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</si>
  <si>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</si>
  <si>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</si>
  <si>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</si>
  <si>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</si>
  <si>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</si>
  <si>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</si>
  <si>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</si>
  <si>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</si>
  <si>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</si>
  <si>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</si>
  <si>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</si>
  <si>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</si>
  <si>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</si>
  <si>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</si>
  <si>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</si>
  <si>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</si>
  <si>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</si>
  <si>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</si>
  <si>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</si>
  <si>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</si>
  <si>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</si>
  <si>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</si>
  <si>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</si>
  <si>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</si>
  <si>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</si>
  <si>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</si>
  <si>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</si>
  <si>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</si>
  <si>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</si>
  <si>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</si>
  <si>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</si>
  <si>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</si>
  <si>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</si>
  <si>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</si>
  <si>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</si>
  <si>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</si>
  <si>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</si>
  <si>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</si>
  <si>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</si>
  <si>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</si>
  <si>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</si>
  <si>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</si>
  <si>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</si>
  <si>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</si>
  <si>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</si>
  <si>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</si>
  <si>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</si>
  <si>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</si>
  <si>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</si>
  <si>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</si>
  <si>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</si>
  <si>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المحافظة</t>
  </si>
  <si>
    <t>ذوي الشهداء وجرحى الجيش العربي السوري</t>
  </si>
  <si>
    <t>رقم تدوير رسوم</t>
  </si>
  <si>
    <t>الرابعة</t>
  </si>
  <si>
    <t>حسين</t>
  </si>
  <si>
    <t>صالح</t>
  </si>
  <si>
    <t>عمر</t>
  </si>
  <si>
    <t>محمود</t>
  </si>
  <si>
    <t>مروان</t>
  </si>
  <si>
    <t>الرابعة حديث</t>
  </si>
  <si>
    <t>محمد</t>
  </si>
  <si>
    <t>عزت</t>
  </si>
  <si>
    <t>عدنان</t>
  </si>
  <si>
    <t>علي</t>
  </si>
  <si>
    <t>يوسف</t>
  </si>
  <si>
    <t>جمال</t>
  </si>
  <si>
    <t>صلاح</t>
  </si>
  <si>
    <t>فائز</t>
  </si>
  <si>
    <t>محمد علي</t>
  </si>
  <si>
    <t>سليمان</t>
  </si>
  <si>
    <t>محمد فايز</t>
  </si>
  <si>
    <t>تيسير</t>
  </si>
  <si>
    <t>اسماعيل</t>
  </si>
  <si>
    <t>فواز</t>
  </si>
  <si>
    <t>بشير</t>
  </si>
  <si>
    <t>عبد الرحمن</t>
  </si>
  <si>
    <t>محسن</t>
  </si>
  <si>
    <t>جميل</t>
  </si>
  <si>
    <t>جورج</t>
  </si>
  <si>
    <t>بسام</t>
  </si>
  <si>
    <t>محي الدين</t>
  </si>
  <si>
    <t>رفيق</t>
  </si>
  <si>
    <t>غسان</t>
  </si>
  <si>
    <t>حسن</t>
  </si>
  <si>
    <t>عباس</t>
  </si>
  <si>
    <t>عبد الرزاق</t>
  </si>
  <si>
    <t>خضر</t>
  </si>
  <si>
    <t>ابراهيم</t>
  </si>
  <si>
    <t>انور</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</si>
  <si>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</si>
  <si>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</si>
  <si>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</si>
  <si>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</si>
  <si>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</si>
  <si>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</si>
  <si>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</si>
  <si>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</si>
  <si>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</si>
  <si>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</si>
  <si>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</si>
  <si>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</si>
  <si>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</si>
  <si>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</si>
  <si>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</si>
  <si>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</si>
  <si>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</si>
  <si>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</si>
  <si>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حكمت</t>
  </si>
  <si>
    <t>نضال</t>
  </si>
  <si>
    <t>صباح</t>
  </si>
  <si>
    <t>خالد</t>
  </si>
  <si>
    <t>عبد العزيز</t>
  </si>
  <si>
    <t>عبد الله</t>
  </si>
  <si>
    <t>الياس</t>
  </si>
  <si>
    <t>منذر</t>
  </si>
  <si>
    <t>ماجد</t>
  </si>
  <si>
    <t>عبد المجيد</t>
  </si>
  <si>
    <t>مازن</t>
  </si>
  <si>
    <t>ايمن</t>
  </si>
  <si>
    <t>منير</t>
  </si>
  <si>
    <t>يونس</t>
  </si>
  <si>
    <t>مصطفى</t>
  </si>
  <si>
    <t>نبيل</t>
  </si>
  <si>
    <t>معن</t>
  </si>
  <si>
    <t>عماد</t>
  </si>
  <si>
    <t>هشام</t>
  </si>
  <si>
    <t>موسى</t>
  </si>
  <si>
    <t>حبيب</t>
  </si>
  <si>
    <t>نادر</t>
  </si>
  <si>
    <t>محمد شريف</t>
  </si>
  <si>
    <t>رضوان</t>
  </si>
  <si>
    <t>فريد</t>
  </si>
  <si>
    <t>وليد</t>
  </si>
  <si>
    <t>محمد باسم</t>
  </si>
  <si>
    <t>سمير</t>
  </si>
  <si>
    <t>كمال</t>
  </si>
  <si>
    <t>غازي</t>
  </si>
  <si>
    <t>عبدو</t>
  </si>
  <si>
    <t>ممدوح</t>
  </si>
  <si>
    <t>فايز</t>
  </si>
  <si>
    <t>نور الدين</t>
  </si>
  <si>
    <t>جابر</t>
  </si>
  <si>
    <t>رياض</t>
  </si>
  <si>
    <t>فاروق</t>
  </si>
  <si>
    <t>عادل</t>
  </si>
  <si>
    <t>سليم</t>
  </si>
  <si>
    <t>هيثم</t>
  </si>
  <si>
    <t>مفيد</t>
  </si>
  <si>
    <t>زهير</t>
  </si>
  <si>
    <t>محمد عيد</t>
  </si>
  <si>
    <t>سهيل</t>
  </si>
  <si>
    <t>جهاد</t>
  </si>
  <si>
    <t>عبد الكريم</t>
  </si>
  <si>
    <t>فهد</t>
  </si>
  <si>
    <t>عمار</t>
  </si>
  <si>
    <t>حسان</t>
  </si>
  <si>
    <t>سامي</t>
  </si>
  <si>
    <t>عبد اللطيف</t>
  </si>
  <si>
    <t>صفوان</t>
  </si>
  <si>
    <t>خميس</t>
  </si>
  <si>
    <t>لؤي</t>
  </si>
  <si>
    <t>عاطف</t>
  </si>
  <si>
    <t>فادي</t>
  </si>
  <si>
    <t>عبد الرحيم</t>
  </si>
  <si>
    <t>حسام الدين</t>
  </si>
  <si>
    <t>اسامه</t>
  </si>
  <si>
    <t>فوزي</t>
  </si>
  <si>
    <t>معتز</t>
  </si>
  <si>
    <t>عبد الغني</t>
  </si>
  <si>
    <t>نسيب</t>
  </si>
  <si>
    <t>محمد عدنان</t>
  </si>
  <si>
    <t>محمد وليد</t>
  </si>
  <si>
    <t>سامر</t>
  </si>
  <si>
    <t>ميسر</t>
  </si>
  <si>
    <t>ياسين</t>
  </si>
  <si>
    <t>عبد الحميد</t>
  </si>
  <si>
    <t>عرفان</t>
  </si>
  <si>
    <t>سهام</t>
  </si>
  <si>
    <t>محمد ديب</t>
  </si>
  <si>
    <t>نهاد</t>
  </si>
  <si>
    <t>محمد منذر</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</si>
  <si>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</si>
  <si>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</si>
  <si>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</si>
  <si>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</si>
  <si>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</si>
  <si>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</si>
  <si>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</si>
  <si>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</si>
  <si>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</si>
  <si>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</si>
  <si>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</si>
  <si>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</si>
  <si>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</si>
  <si>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</si>
  <si>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</si>
  <si>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</si>
  <si>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</si>
  <si>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</si>
  <si>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</si>
  <si>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</si>
  <si>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</si>
  <si>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</si>
  <si>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</si>
  <si>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</si>
  <si>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</si>
  <si>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</si>
  <si>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نجيبه</t>
  </si>
  <si>
    <t>وفاء</t>
  </si>
  <si>
    <t>ثناء</t>
  </si>
  <si>
    <t>يسرى</t>
  </si>
  <si>
    <t>ناديه</t>
  </si>
  <si>
    <t>رنده</t>
  </si>
  <si>
    <t>ميسون</t>
  </si>
  <si>
    <t>حليمه</t>
  </si>
  <si>
    <t>امال</t>
  </si>
  <si>
    <t>سميره</t>
  </si>
  <si>
    <t>هبه</t>
  </si>
  <si>
    <t>نجوى</t>
  </si>
  <si>
    <t>زبيده</t>
  </si>
  <si>
    <t>منى</t>
  </si>
  <si>
    <t>سمر</t>
  </si>
  <si>
    <t>جميله</t>
  </si>
  <si>
    <t>عليا</t>
  </si>
  <si>
    <t>فاتنه</t>
  </si>
  <si>
    <t>خديجه</t>
  </si>
  <si>
    <t>رجاء</t>
  </si>
  <si>
    <t>هند</t>
  </si>
  <si>
    <t>حنان</t>
  </si>
  <si>
    <t>فاتن</t>
  </si>
  <si>
    <t>نوال</t>
  </si>
  <si>
    <t>زينب</t>
  </si>
  <si>
    <t>ميساء</t>
  </si>
  <si>
    <t>وداد</t>
  </si>
  <si>
    <t>هناء</t>
  </si>
  <si>
    <t>دلال</t>
  </si>
  <si>
    <t>فاطمه</t>
  </si>
  <si>
    <t>محاسن</t>
  </si>
  <si>
    <t>سحر</t>
  </si>
  <si>
    <t>منيره</t>
  </si>
  <si>
    <t>قمر</t>
  </si>
  <si>
    <t>فهيمه</t>
  </si>
  <si>
    <t>ندى</t>
  </si>
  <si>
    <t>هيام</t>
  </si>
  <si>
    <t>كوكب</t>
  </si>
  <si>
    <t>بدريه</t>
  </si>
  <si>
    <t>سعاد</t>
  </si>
  <si>
    <t>امينه</t>
  </si>
  <si>
    <t>سوسن</t>
  </si>
  <si>
    <t>حياه</t>
  </si>
  <si>
    <t>سميحه</t>
  </si>
  <si>
    <t>عبير</t>
  </si>
  <si>
    <t>رغداء</t>
  </si>
  <si>
    <t>هيفاء</t>
  </si>
  <si>
    <t>رتيبه</t>
  </si>
  <si>
    <t>فاطمة</t>
  </si>
  <si>
    <t>هدى</t>
  </si>
  <si>
    <t>مطيعه</t>
  </si>
  <si>
    <t>هاله</t>
  </si>
  <si>
    <t>زهره</t>
  </si>
  <si>
    <t>انتصار</t>
  </si>
  <si>
    <t>بديعه</t>
  </si>
  <si>
    <t>نعيمه</t>
  </si>
  <si>
    <t>اميره</t>
  </si>
  <si>
    <t>غاده</t>
  </si>
  <si>
    <t>ربيعه</t>
  </si>
  <si>
    <t>صفاء</t>
  </si>
  <si>
    <t>باسمه</t>
  </si>
  <si>
    <t>ريما</t>
  </si>
  <si>
    <t>ابتسام</t>
  </si>
  <si>
    <t>سهيله</t>
  </si>
  <si>
    <t>الهام</t>
  </si>
  <si>
    <t>عائشه</t>
  </si>
  <si>
    <t>خوله</t>
  </si>
  <si>
    <t>بشرى</t>
  </si>
  <si>
    <t>ليلى</t>
  </si>
  <si>
    <t>لينا</t>
  </si>
  <si>
    <t>نبيله</t>
  </si>
  <si>
    <t>فطيم</t>
  </si>
  <si>
    <t>هديه</t>
  </si>
  <si>
    <t>فوزيه</t>
  </si>
  <si>
    <t>امل</t>
  </si>
  <si>
    <t>ناديا</t>
  </si>
  <si>
    <t>حميده</t>
  </si>
  <si>
    <t>عزيزه</t>
  </si>
  <si>
    <t>ملك</t>
  </si>
  <si>
    <t>امنه</t>
  </si>
  <si>
    <t>عبيده</t>
  </si>
  <si>
    <t>مياده</t>
  </si>
  <si>
    <t>خالديه</t>
  </si>
  <si>
    <t>نعمت</t>
  </si>
  <si>
    <t>ناريمان</t>
  </si>
  <si>
    <t>روضه</t>
  </si>
  <si>
    <t>فريال</t>
  </si>
  <si>
    <t>ساميه</t>
  </si>
  <si>
    <t>مامون</t>
  </si>
  <si>
    <t>رحاب</t>
  </si>
  <si>
    <t>نهله</t>
  </si>
  <si>
    <t>مؤمنه</t>
  </si>
  <si>
    <t>فاديا</t>
  </si>
  <si>
    <t>روعه</t>
  </si>
  <si>
    <t>مهى</t>
  </si>
  <si>
    <t>رنا</t>
  </si>
  <si>
    <t>فتحيه</t>
  </si>
  <si>
    <t>عائده</t>
  </si>
  <si>
    <t>ريم</t>
  </si>
  <si>
    <t>سوزان</t>
  </si>
  <si>
    <t>جهينه</t>
  </si>
  <si>
    <t>عفاف</t>
  </si>
  <si>
    <t>فريزه</t>
  </si>
  <si>
    <t>لميس</t>
  </si>
  <si>
    <t>نوره</t>
  </si>
  <si>
    <t>سوريا</t>
  </si>
  <si>
    <t>ازدهار</t>
  </si>
  <si>
    <t>بشيره</t>
  </si>
  <si>
    <t>فتاه</t>
  </si>
  <si>
    <t>عواطف</t>
  </si>
  <si>
    <t>رقيه</t>
  </si>
  <si>
    <t>ملكه</t>
  </si>
  <si>
    <t>نور</t>
  </si>
  <si>
    <t>كاسر</t>
  </si>
  <si>
    <t>وصفيه</t>
  </si>
  <si>
    <t>خالده</t>
  </si>
  <si>
    <t>محمد منير</t>
  </si>
  <si>
    <t>زهور</t>
  </si>
  <si>
    <t>المقرر المسجل للمرة الأولى</t>
  </si>
  <si>
    <t>المقرر المسجل للمرة الثانية</t>
  </si>
  <si>
    <t>المقرر المسجل لاكثر من مرة</t>
  </si>
  <si>
    <t/>
  </si>
  <si>
    <t>place of birth</t>
  </si>
  <si>
    <t>Mother Name</t>
  </si>
  <si>
    <t>Father Name</t>
  </si>
  <si>
    <t>Full Name</t>
  </si>
  <si>
    <t>مكان ورقم القيد</t>
  </si>
  <si>
    <t>لا</t>
  </si>
  <si>
    <t>نعم</t>
  </si>
  <si>
    <t>دمشق</t>
  </si>
  <si>
    <t>علمي</t>
  </si>
  <si>
    <t>ريف دمشق</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</si>
  <si>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</si>
  <si>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</si>
  <si>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</si>
  <si>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</si>
  <si>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</si>
  <si>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</si>
  <si>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</si>
  <si>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</si>
  <si>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</si>
  <si>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</si>
  <si>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</si>
  <si>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</si>
  <si>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</si>
  <si>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</si>
  <si>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</si>
  <si>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</si>
  <si>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</si>
  <si>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</si>
  <si>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</si>
  <si>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</si>
  <si>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</si>
  <si>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</si>
  <si>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</si>
  <si>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</si>
  <si>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</si>
  <si>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</si>
  <si>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</si>
  <si>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</si>
  <si>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</si>
  <si>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</si>
  <si>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</si>
  <si>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</si>
  <si>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</si>
  <si>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</si>
  <si>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</si>
  <si>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</si>
  <si>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</si>
  <si>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</si>
  <si>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</si>
  <si>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حامد</t>
  </si>
  <si>
    <t>طه</t>
  </si>
  <si>
    <t>خديجة</t>
  </si>
  <si>
    <t>ماري</t>
  </si>
  <si>
    <t>مزيد</t>
  </si>
  <si>
    <t>فارس</t>
  </si>
  <si>
    <t>نبيها</t>
  </si>
  <si>
    <t>تغريد</t>
  </si>
  <si>
    <t>ياسر</t>
  </si>
  <si>
    <t>محمد ياسر</t>
  </si>
  <si>
    <t>غادة</t>
  </si>
  <si>
    <t>عز الدين</t>
  </si>
  <si>
    <t>ثريا</t>
  </si>
  <si>
    <t>دنيا</t>
  </si>
  <si>
    <t>غالب</t>
  </si>
  <si>
    <t>فلك</t>
  </si>
  <si>
    <t>اكرم</t>
  </si>
  <si>
    <t>حافظ</t>
  </si>
  <si>
    <t>صبحي</t>
  </si>
  <si>
    <t>حاتم</t>
  </si>
  <si>
    <t>جهان</t>
  </si>
  <si>
    <t>وفيق</t>
  </si>
  <si>
    <t>نواف</t>
  </si>
  <si>
    <t>فوزات</t>
  </si>
  <si>
    <t>نجاح</t>
  </si>
  <si>
    <t>اسعد</t>
  </si>
  <si>
    <t>طاهر</t>
  </si>
  <si>
    <t>لطفية</t>
  </si>
  <si>
    <t>خيريه</t>
  </si>
  <si>
    <t>حياة</t>
  </si>
  <si>
    <t>ايوب</t>
  </si>
  <si>
    <t>ريمه</t>
  </si>
  <si>
    <t>سعيد</t>
  </si>
  <si>
    <t>رباح</t>
  </si>
  <si>
    <t>رشيد</t>
  </si>
  <si>
    <t>احلام</t>
  </si>
  <si>
    <t>رسميه</t>
  </si>
  <si>
    <t>زكريا</t>
  </si>
  <si>
    <t>منتهى</t>
  </si>
  <si>
    <t>محمد الخطيب</t>
  </si>
  <si>
    <t>هاني</t>
  </si>
  <si>
    <t>قاسم</t>
  </si>
  <si>
    <t>مأمون</t>
  </si>
  <si>
    <t>هنادي</t>
  </si>
  <si>
    <t>زكيه</t>
  </si>
  <si>
    <t>نسرين</t>
  </si>
  <si>
    <t>نسيبه</t>
  </si>
  <si>
    <t>مهند</t>
  </si>
  <si>
    <t>اميمه</t>
  </si>
  <si>
    <t>رمضان</t>
  </si>
  <si>
    <t>جمانه</t>
  </si>
  <si>
    <t>حمده</t>
  </si>
  <si>
    <t>صبحيه</t>
  </si>
  <si>
    <t>عبد السلام</t>
  </si>
  <si>
    <t>حسنه</t>
  </si>
  <si>
    <t>رائده</t>
  </si>
  <si>
    <t>لما</t>
  </si>
  <si>
    <t>الثالثة</t>
  </si>
  <si>
    <t>الأولى</t>
  </si>
  <si>
    <t>الثانية</t>
  </si>
  <si>
    <t>الثالثة حديث</t>
  </si>
  <si>
    <t>الثانية حديث</t>
  </si>
  <si>
    <t>تحسين</t>
  </si>
  <si>
    <t>خلف</t>
  </si>
  <si>
    <t>لودي</t>
  </si>
  <si>
    <t>صالحه</t>
  </si>
  <si>
    <t>نعيم</t>
  </si>
  <si>
    <t>محمد حسن</t>
  </si>
  <si>
    <t>مرعي</t>
  </si>
  <si>
    <t>غازيه</t>
  </si>
  <si>
    <t>نسيمه</t>
  </si>
  <si>
    <t>اعتدال</t>
  </si>
  <si>
    <t>ناجيه</t>
  </si>
  <si>
    <t>اياد</t>
  </si>
  <si>
    <t>زيدان</t>
  </si>
  <si>
    <t>لطفيه</t>
  </si>
  <si>
    <t>ماجده</t>
  </si>
  <si>
    <t>صابر</t>
  </si>
  <si>
    <t>انصاف</t>
  </si>
  <si>
    <t>اسيمه</t>
  </si>
  <si>
    <t>كامله</t>
  </si>
  <si>
    <t>رامز</t>
  </si>
  <si>
    <t>ماهر</t>
  </si>
  <si>
    <t>خلدون</t>
  </si>
  <si>
    <t>منال</t>
  </si>
  <si>
    <t>رويده</t>
  </si>
  <si>
    <t>طارق</t>
  </si>
  <si>
    <t>انعام</t>
  </si>
  <si>
    <t>نديم</t>
  </si>
  <si>
    <t>عطا الله</t>
  </si>
  <si>
    <t>وجيه</t>
  </si>
  <si>
    <t>وائل</t>
  </si>
  <si>
    <t>راغده</t>
  </si>
  <si>
    <t>مازنه</t>
  </si>
  <si>
    <t>حمد</t>
  </si>
  <si>
    <t>لمى</t>
  </si>
  <si>
    <t>سميه</t>
  </si>
  <si>
    <t>رسلان</t>
  </si>
  <si>
    <t>امريه</t>
  </si>
  <si>
    <t>مفيده</t>
  </si>
  <si>
    <t>حسام</t>
  </si>
  <si>
    <t>مجد</t>
  </si>
  <si>
    <t>وجيهه</t>
  </si>
  <si>
    <t>فضه</t>
  </si>
  <si>
    <t>باسم</t>
  </si>
  <si>
    <t>فيروز</t>
  </si>
  <si>
    <t>ساميا</t>
  </si>
  <si>
    <t>فريده</t>
  </si>
  <si>
    <t>ديب</t>
  </si>
  <si>
    <t>طالب</t>
  </si>
  <si>
    <t>رضا</t>
  </si>
  <si>
    <t>شما</t>
  </si>
  <si>
    <t>بسمه</t>
  </si>
  <si>
    <t>شفيق</t>
  </si>
  <si>
    <t>عدله</t>
  </si>
  <si>
    <t>بديع</t>
  </si>
  <si>
    <t>غياث</t>
  </si>
  <si>
    <t>رولا</t>
  </si>
  <si>
    <t>حسنا</t>
  </si>
  <si>
    <t>ثراء</t>
  </si>
  <si>
    <t>رانيه</t>
  </si>
  <si>
    <t>نوار</t>
  </si>
  <si>
    <t>يامن حسن</t>
  </si>
  <si>
    <t>حيدر</t>
  </si>
  <si>
    <t>هاشم</t>
  </si>
  <si>
    <t>انيس</t>
  </si>
  <si>
    <t>صبا</t>
  </si>
  <si>
    <t>بتول</t>
  </si>
  <si>
    <t>مالك</t>
  </si>
  <si>
    <t>عبد الناصر</t>
  </si>
  <si>
    <t>أحمد</t>
  </si>
  <si>
    <t>رحمه</t>
  </si>
  <si>
    <t>عبد المنعم</t>
  </si>
  <si>
    <t>ورده</t>
  </si>
  <si>
    <t>أمل</t>
  </si>
  <si>
    <t>فطوم</t>
  </si>
  <si>
    <t>الاء المحاميد</t>
  </si>
  <si>
    <t>جمعه</t>
  </si>
  <si>
    <t>لمياء</t>
  </si>
  <si>
    <t>غيداء</t>
  </si>
  <si>
    <t>انس</t>
  </si>
  <si>
    <t>عهد</t>
  </si>
  <si>
    <t>هويدا</t>
  </si>
  <si>
    <t>شذى</t>
  </si>
  <si>
    <t>مديحه</t>
  </si>
  <si>
    <t>عبد الفتاح</t>
  </si>
  <si>
    <t>نور علي</t>
  </si>
  <si>
    <t>فاديه</t>
  </si>
  <si>
    <t>صفا</t>
  </si>
  <si>
    <t>احمد يوسف</t>
  </si>
  <si>
    <t>ليندا</t>
  </si>
  <si>
    <t>غفران</t>
  </si>
  <si>
    <t>نجلا</t>
  </si>
  <si>
    <t>رهام خلف</t>
  </si>
  <si>
    <t>جمال الدين</t>
  </si>
  <si>
    <t>زائده</t>
  </si>
  <si>
    <t>سيده</t>
  </si>
  <si>
    <t>عبدالسلام</t>
  </si>
  <si>
    <t>ختام</t>
  </si>
  <si>
    <t>نعمات</t>
  </si>
  <si>
    <t>علياء</t>
  </si>
  <si>
    <t>عوض</t>
  </si>
  <si>
    <t xml:space="preserve">قاسم </t>
  </si>
  <si>
    <t>زيد</t>
  </si>
  <si>
    <t>محمد زياد</t>
  </si>
  <si>
    <t>نمير</t>
  </si>
  <si>
    <t>نور الحمصي</t>
  </si>
  <si>
    <t>محمد نبيل</t>
  </si>
  <si>
    <t>فتون</t>
  </si>
  <si>
    <t>مصعب</t>
  </si>
  <si>
    <t>محمد زهير</t>
  </si>
  <si>
    <t>بارعه</t>
  </si>
  <si>
    <t>محمد صياح</t>
  </si>
  <si>
    <t>محمد ماهر</t>
  </si>
  <si>
    <t>غاليه</t>
  </si>
  <si>
    <t>محمد ايمن</t>
  </si>
  <si>
    <t>اماني</t>
  </si>
  <si>
    <t>محمد نزار</t>
  </si>
  <si>
    <t>اديب</t>
  </si>
  <si>
    <t>وصال</t>
  </si>
  <si>
    <t>محمد غازي</t>
  </si>
  <si>
    <t>محمد عمار</t>
  </si>
  <si>
    <t>محمد برهان</t>
  </si>
  <si>
    <t>رزان</t>
  </si>
  <si>
    <t>ميرفت</t>
  </si>
  <si>
    <t>يسيره</t>
  </si>
  <si>
    <t>وجدان</t>
  </si>
  <si>
    <t>محمد ماجد</t>
  </si>
  <si>
    <t>روان قدوره</t>
  </si>
  <si>
    <t>افتكار</t>
  </si>
  <si>
    <t>سجيعه</t>
  </si>
  <si>
    <t>محمد معتز</t>
  </si>
  <si>
    <t>هزاع</t>
  </si>
  <si>
    <t>مياس</t>
  </si>
  <si>
    <t>عبد الرحمن الشماط</t>
  </si>
  <si>
    <t>فادي الخوري</t>
  </si>
  <si>
    <t>اسامة</t>
  </si>
  <si>
    <t>شحاده</t>
  </si>
  <si>
    <t>ساريه</t>
  </si>
  <si>
    <t>التونسية</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</si>
  <si>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</si>
  <si>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</si>
  <si>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</si>
  <si>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</si>
  <si>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</si>
  <si>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</si>
  <si>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</si>
  <si>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</si>
  <si>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</si>
  <si>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</si>
  <si>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جميلة</t>
  </si>
  <si>
    <t>وطفه</t>
  </si>
  <si>
    <t>احمد محمد</t>
  </si>
  <si>
    <t>هالة</t>
  </si>
  <si>
    <t>حمدان</t>
  </si>
  <si>
    <t>امنة</t>
  </si>
  <si>
    <t>بديعة</t>
  </si>
  <si>
    <t>نوى</t>
  </si>
  <si>
    <t>غير سورية</t>
  </si>
  <si>
    <t>شرعية</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</si>
  <si>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</si>
  <si>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</si>
  <si>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</si>
  <si>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</si>
  <si>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</si>
  <si>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</si>
  <si>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مستنفذ</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</si>
  <si>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</si>
  <si>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</si>
  <si>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</si>
  <si>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</si>
  <si>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</si>
  <si>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</si>
  <si>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</si>
  <si>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</si>
  <si>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</si>
  <si>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</si>
  <si>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</si>
  <si>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</si>
  <si>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</si>
  <si>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</si>
  <si>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</si>
  <si>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</si>
  <si>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</si>
  <si>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</si>
  <si>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</si>
  <si>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</si>
  <si>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</si>
  <si>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</si>
  <si>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</si>
  <si>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</si>
  <si>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</si>
  <si>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</si>
  <si>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</si>
  <si>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</si>
  <si>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</si>
  <si>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</si>
  <si>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</si>
  <si>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</si>
  <si>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</si>
  <si>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</si>
  <si>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</si>
  <si>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</si>
  <si>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</si>
  <si>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</si>
  <si>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</si>
  <si>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</si>
  <si>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</si>
  <si>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</si>
  <si>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</si>
  <si>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</si>
  <si>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</si>
  <si>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</si>
  <si>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</si>
  <si>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</si>
  <si>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</si>
  <si>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الرسوم</t>
  </si>
  <si>
    <t>البيانات باللغة الإنكليزية</t>
  </si>
  <si>
    <t>رسم فصل الانقطاع</t>
  </si>
  <si>
    <t>رسم تسجيل سنوي</t>
  </si>
  <si>
    <t>الجزائرية</t>
  </si>
  <si>
    <t>نظيرة</t>
  </si>
  <si>
    <t>السودانية</t>
  </si>
  <si>
    <t>رندا</t>
  </si>
  <si>
    <t>مليكا</t>
  </si>
  <si>
    <t>رانية</t>
  </si>
  <si>
    <t>ذوقان</t>
  </si>
  <si>
    <r>
      <t xml:space="preserve">ثم تسليم استمارة التسجيل مع إيصال المصرف إلى شؤون طلاب الإعلام - كلية الإعلام - الطابق الثالثة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</si>
  <si>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وعد الحريري</t>
  </si>
  <si>
    <t>محمد نذير</t>
  </si>
  <si>
    <t>ناهده</t>
  </si>
  <si>
    <t>وضحه</t>
  </si>
  <si>
    <t>كميل</t>
  </si>
  <si>
    <t>محمد المحمد</t>
  </si>
  <si>
    <t>محمد صبحي</t>
  </si>
  <si>
    <t>نور السعودي</t>
  </si>
  <si>
    <t>محمد سعيد</t>
  </si>
  <si>
    <t>محمد سالم</t>
  </si>
  <si>
    <t>غدير</t>
  </si>
  <si>
    <t>كامل</t>
  </si>
  <si>
    <t>سميرة</t>
  </si>
  <si>
    <t>مؤيد</t>
  </si>
  <si>
    <t>محمد سامر</t>
  </si>
  <si>
    <t>رويدة</t>
  </si>
  <si>
    <t>ناجي</t>
  </si>
  <si>
    <t>سلمى</t>
  </si>
  <si>
    <t>فاضل</t>
  </si>
  <si>
    <t>أنور</t>
  </si>
  <si>
    <t>زلفه</t>
  </si>
  <si>
    <t>محمد ناصر</t>
  </si>
  <si>
    <t>نور الهدى</t>
  </si>
  <si>
    <t>ساهر</t>
  </si>
  <si>
    <t>لينه</t>
  </si>
  <si>
    <t>عندليب</t>
  </si>
  <si>
    <t>مرح سليمان</t>
  </si>
  <si>
    <t>لطيفة</t>
  </si>
  <si>
    <t>هنديه</t>
  </si>
  <si>
    <t>ولاء ليلى</t>
  </si>
  <si>
    <t>A</t>
  </si>
  <si>
    <t>الفصل الأول 2021-2022</t>
  </si>
  <si>
    <t>في حال وجود أي خطأ يمكنك التعديل من هنا</t>
  </si>
  <si>
    <t>الاستنفاذ</t>
  </si>
  <si>
    <t>بدر</t>
  </si>
  <si>
    <t>ناهي</t>
  </si>
  <si>
    <t>نزيها</t>
  </si>
  <si>
    <t>هبا</t>
  </si>
  <si>
    <t>فندي</t>
  </si>
  <si>
    <t>ترفه</t>
  </si>
  <si>
    <t>عماد الدين</t>
  </si>
  <si>
    <t>فريحه</t>
  </si>
  <si>
    <t>راتب</t>
  </si>
  <si>
    <t>محمد سمير</t>
  </si>
  <si>
    <t>عبد الهادي</t>
  </si>
  <si>
    <t>ياسمين</t>
  </si>
  <si>
    <t>تاج</t>
  </si>
  <si>
    <t>محمد رياض</t>
  </si>
  <si>
    <t>دياب</t>
  </si>
  <si>
    <t>رافع</t>
  </si>
  <si>
    <t>زينه</t>
  </si>
  <si>
    <t>محمد خالد</t>
  </si>
  <si>
    <t>عبد القادر</t>
  </si>
  <si>
    <t>محمد راتب</t>
  </si>
  <si>
    <t>معين</t>
  </si>
  <si>
    <t>رجاء غانم</t>
  </si>
  <si>
    <t>ناظم</t>
  </si>
  <si>
    <t>شفيقه</t>
  </si>
  <si>
    <t>نازك</t>
  </si>
  <si>
    <t>لطفي</t>
  </si>
  <si>
    <t>ناصيف</t>
  </si>
  <si>
    <t>جريس</t>
  </si>
  <si>
    <t>فياض</t>
  </si>
  <si>
    <t>شاهر</t>
  </si>
  <si>
    <t>محمد اسامه</t>
  </si>
  <si>
    <t>نهى</t>
  </si>
  <si>
    <t>نصر الدين</t>
  </si>
  <si>
    <t>محمد حسان</t>
  </si>
  <si>
    <t>عبد الجليل</t>
  </si>
  <si>
    <t>خزامه</t>
  </si>
  <si>
    <t>محمد عماد</t>
  </si>
  <si>
    <t>محمد رشيد</t>
  </si>
  <si>
    <t>ثابت</t>
  </si>
  <si>
    <t>واصف</t>
  </si>
  <si>
    <t>شحادة</t>
  </si>
  <si>
    <t>نعمان</t>
  </si>
  <si>
    <t>منيف</t>
  </si>
  <si>
    <t>محمد جمال</t>
  </si>
  <si>
    <t>فتحي</t>
  </si>
  <si>
    <t>نصوح</t>
  </si>
  <si>
    <t>فطمه</t>
  </si>
  <si>
    <t>احمد راتب</t>
  </si>
  <si>
    <t>زهريه</t>
  </si>
  <si>
    <t>محمد غسان</t>
  </si>
  <si>
    <t>لميا</t>
  </si>
  <si>
    <t>بدر الدين</t>
  </si>
  <si>
    <t>امير</t>
  </si>
  <si>
    <t>شوقي</t>
  </si>
  <si>
    <t>عبد الحسيب</t>
  </si>
  <si>
    <t>ممتاز</t>
  </si>
  <si>
    <t>سلمه</t>
  </si>
  <si>
    <t>عيد</t>
  </si>
  <si>
    <t>راشد</t>
  </si>
  <si>
    <t>وجيها</t>
  </si>
  <si>
    <t>محمد نعيم</t>
  </si>
  <si>
    <t>فرحان</t>
  </si>
  <si>
    <t>ضياء</t>
  </si>
  <si>
    <t>شيرين</t>
  </si>
  <si>
    <t>محمد مامون</t>
  </si>
  <si>
    <t>خجو</t>
  </si>
  <si>
    <t>محمد مازن</t>
  </si>
  <si>
    <t>محمد مروان</t>
  </si>
  <si>
    <t>رهف حسن</t>
  </si>
  <si>
    <t>نور اسماعيل</t>
  </si>
  <si>
    <t>دعاء المصري</t>
  </si>
  <si>
    <t>هناء الخطيب</t>
  </si>
  <si>
    <t>محمد صالح</t>
  </si>
  <si>
    <t>هزار</t>
  </si>
  <si>
    <t>عزيز</t>
  </si>
  <si>
    <t>وفاء ابراهيم</t>
  </si>
  <si>
    <t>رشا</t>
  </si>
  <si>
    <t>الارقم</t>
  </si>
  <si>
    <t>عالمه</t>
  </si>
  <si>
    <t>سميا</t>
  </si>
  <si>
    <t>شمس الدين</t>
  </si>
  <si>
    <t>اديبه</t>
  </si>
  <si>
    <t>فضيه</t>
  </si>
  <si>
    <t>اتحاد</t>
  </si>
  <si>
    <t>علا حسن</t>
  </si>
  <si>
    <t>عقاب</t>
  </si>
  <si>
    <t>كريم</t>
  </si>
  <si>
    <t>محمد سامي</t>
  </si>
  <si>
    <t>حميدة</t>
  </si>
  <si>
    <t>محمد نادر</t>
  </si>
  <si>
    <t>نهيله</t>
  </si>
  <si>
    <t>هيفاء الحسين</t>
  </si>
  <si>
    <t>نظير</t>
  </si>
  <si>
    <t>صديقه</t>
  </si>
  <si>
    <t>رنا عامر</t>
  </si>
  <si>
    <t>عزيزة</t>
  </si>
  <si>
    <t>فوزية</t>
  </si>
  <si>
    <t>شريفه</t>
  </si>
  <si>
    <t>منتصر</t>
  </si>
  <si>
    <t>خدوج</t>
  </si>
  <si>
    <t>عمشه</t>
  </si>
  <si>
    <t>عبد الاله</t>
  </si>
  <si>
    <t>هزار محمد</t>
  </si>
  <si>
    <t>فائزه</t>
  </si>
  <si>
    <t>راضي</t>
  </si>
  <si>
    <t>طريف</t>
  </si>
  <si>
    <t>ايسر</t>
  </si>
  <si>
    <t>رمزي</t>
  </si>
  <si>
    <t>محمد هاني</t>
  </si>
  <si>
    <t>تمام</t>
  </si>
  <si>
    <t>ميادة</t>
  </si>
  <si>
    <t>الفصل الثاني 2021-2022</t>
  </si>
  <si>
    <t>بهيه</t>
  </si>
  <si>
    <t>مشيرة ساعود</t>
  </si>
  <si>
    <t>اسماء الزغلول</t>
  </si>
  <si>
    <t>محمدراتب</t>
  </si>
  <si>
    <t>عناية</t>
  </si>
  <si>
    <t>فادي موالي</t>
  </si>
  <si>
    <t>شايش</t>
  </si>
  <si>
    <t>ظبيا</t>
  </si>
  <si>
    <t>محمد عماد الدين</t>
  </si>
  <si>
    <t>سيف الدين</t>
  </si>
  <si>
    <t>هنيه</t>
  </si>
  <si>
    <t>نور مصطفى</t>
  </si>
  <si>
    <t>فاطر</t>
  </si>
  <si>
    <t>غزوان</t>
  </si>
  <si>
    <t>عبد و</t>
  </si>
  <si>
    <t>تميمه</t>
  </si>
  <si>
    <t>رفاه</t>
  </si>
  <si>
    <t>سلما</t>
  </si>
  <si>
    <t>رؤى معلا</t>
  </si>
  <si>
    <t>رشا خضور</t>
  </si>
  <si>
    <t>نوفه</t>
  </si>
  <si>
    <t>سميره خير</t>
  </si>
  <si>
    <t>جاد الكريم</t>
  </si>
  <si>
    <t>نجاه</t>
  </si>
  <si>
    <t>مارلين</t>
  </si>
  <si>
    <t>هبه الفتال</t>
  </si>
  <si>
    <t>فاديه كتابه</t>
  </si>
  <si>
    <t>روان الحموي</t>
  </si>
  <si>
    <t>لميه</t>
  </si>
  <si>
    <t>بشرى جامع</t>
  </si>
  <si>
    <t>هلاله</t>
  </si>
  <si>
    <t>هدى الساطي</t>
  </si>
  <si>
    <t>محمد فتحي</t>
  </si>
  <si>
    <t>منال ابراهيم</t>
  </si>
  <si>
    <t>منار الصمادي</t>
  </si>
  <si>
    <t>محمد بشير</t>
  </si>
  <si>
    <t>نايفه</t>
  </si>
  <si>
    <t>لبنى بكار</t>
  </si>
  <si>
    <t>لانا الخجا</t>
  </si>
  <si>
    <t>شروق رباح</t>
  </si>
  <si>
    <t>كفينه</t>
  </si>
  <si>
    <t>اخلاص</t>
  </si>
  <si>
    <t>فخريه</t>
  </si>
  <si>
    <t>نور الخياط</t>
  </si>
  <si>
    <t>ثلجه</t>
  </si>
  <si>
    <t>ايمان غراء</t>
  </si>
  <si>
    <t>رغد حيدر</t>
  </si>
  <si>
    <t>براءه</t>
  </si>
  <si>
    <t>داليا الطير</t>
  </si>
  <si>
    <t>دانيه ابو ارشيد</t>
  </si>
  <si>
    <t>دريا</t>
  </si>
  <si>
    <t>رنيم نجيم</t>
  </si>
  <si>
    <t>محمد عامر رحيم</t>
  </si>
  <si>
    <t>لمى مزاحم</t>
  </si>
  <si>
    <t>عبد الله كوكي</t>
  </si>
  <si>
    <t>منى الحفار</t>
  </si>
  <si>
    <t>ايهاب</t>
  </si>
  <si>
    <t>منا</t>
  </si>
  <si>
    <t>ليزا سلوم</t>
  </si>
  <si>
    <t>فيروزه</t>
  </si>
  <si>
    <t>علا دوبا</t>
  </si>
  <si>
    <t>رسول</t>
  </si>
  <si>
    <t>ساهره</t>
  </si>
  <si>
    <t>الاء زهوه</t>
  </si>
  <si>
    <t>احمد باسل بدوي</t>
  </si>
  <si>
    <t>اريج اسماعيل</t>
  </si>
  <si>
    <t>مريم وهبي</t>
  </si>
  <si>
    <t>بشرى شعبان</t>
  </si>
  <si>
    <t>سمر ابراهيم</t>
  </si>
  <si>
    <t>نصره</t>
  </si>
  <si>
    <t>نبيله المصري</t>
  </si>
  <si>
    <t>فاطمه بلعوص</t>
  </si>
  <si>
    <t>سيرين</t>
  </si>
  <si>
    <t>سوسن زهره</t>
  </si>
  <si>
    <t>اسعد عامر</t>
  </si>
  <si>
    <t>ثليج</t>
  </si>
  <si>
    <t>لمى توتنجي</t>
  </si>
  <si>
    <t>سميه حرب</t>
  </si>
  <si>
    <t>ديالا ابو لبن</t>
  </si>
  <si>
    <t>هبه عبود</t>
  </si>
  <si>
    <t>عبد القادر شرقاوي</t>
  </si>
  <si>
    <t>ولاء العجمي</t>
  </si>
  <si>
    <t>غصون زغلول</t>
  </si>
  <si>
    <t>مكرم</t>
  </si>
  <si>
    <t>روان كلاوية</t>
  </si>
  <si>
    <t>همام الكسار العليوي</t>
  </si>
  <si>
    <t>مرام الوف</t>
  </si>
  <si>
    <t>عماد هركل</t>
  </si>
  <si>
    <t>هيفاء رحال</t>
  </si>
  <si>
    <t>امتثال</t>
  </si>
  <si>
    <t>عزو</t>
  </si>
  <si>
    <t>مي الحسين</t>
  </si>
  <si>
    <t>عقيل</t>
  </si>
  <si>
    <t>محمد العياش</t>
  </si>
  <si>
    <t>عبد الغفور</t>
  </si>
  <si>
    <t>رفاه الاحمد</t>
  </si>
  <si>
    <t>محمد رؤوف</t>
  </si>
  <si>
    <t>احمد حمزه</t>
  </si>
  <si>
    <t>عمر ابو زرد</t>
  </si>
  <si>
    <t>صفيه واوي</t>
  </si>
  <si>
    <t>رشا غيه</t>
  </si>
  <si>
    <t>رزان المرهج</t>
  </si>
  <si>
    <t>منفي</t>
  </si>
  <si>
    <t>راميا حمدان</t>
  </si>
  <si>
    <t>هديل صباغ</t>
  </si>
  <si>
    <t>اليكسي</t>
  </si>
  <si>
    <t>محمد جمعه</t>
  </si>
  <si>
    <t>اسماء عيسى</t>
  </si>
  <si>
    <t>اريج الضمان</t>
  </si>
  <si>
    <t>علي شدود</t>
  </si>
  <si>
    <t>كاتيا نصر</t>
  </si>
  <si>
    <t>اسيا قريشي</t>
  </si>
  <si>
    <t>لينا محمد</t>
  </si>
  <si>
    <t>وفاء القضماني</t>
  </si>
  <si>
    <t>عبير عوده</t>
  </si>
  <si>
    <t>منيه</t>
  </si>
  <si>
    <t>ولاء مهره</t>
  </si>
  <si>
    <t>مريم ابو عيشه</t>
  </si>
  <si>
    <t>الهام حموده</t>
  </si>
  <si>
    <t>قمر السقا</t>
  </si>
  <si>
    <t>عبد المجيب</t>
  </si>
  <si>
    <t>ناريمان السعدي</t>
  </si>
  <si>
    <t>ملك غنام</t>
  </si>
  <si>
    <t>علياء عدوان</t>
  </si>
  <si>
    <t>شذا العجمي</t>
  </si>
  <si>
    <t>رحاب كلاس</t>
  </si>
  <si>
    <t>راما الكيال</t>
  </si>
  <si>
    <t>ميس علي</t>
  </si>
  <si>
    <t>ربا محمد</t>
  </si>
  <si>
    <t>هناء سلما</t>
  </si>
  <si>
    <t>لبنى بشير</t>
  </si>
  <si>
    <t>منور</t>
  </si>
  <si>
    <t>رولا حسن</t>
  </si>
  <si>
    <t>ديما الحاج علي</t>
  </si>
  <si>
    <t>بتول كعوش</t>
  </si>
  <si>
    <t>اسماعيل مصطفى</t>
  </si>
  <si>
    <t>هبه الصبره</t>
  </si>
  <si>
    <t>رجاء رمضان</t>
  </si>
  <si>
    <t>عدنان القادري</t>
  </si>
  <si>
    <t>الفت</t>
  </si>
  <si>
    <t>روان منصور</t>
  </si>
  <si>
    <t>حمدو</t>
  </si>
  <si>
    <t>ظافر العلي</t>
  </si>
  <si>
    <t>بارعه كركي اللحام</t>
  </si>
  <si>
    <t>ايناس الكردي</t>
  </si>
  <si>
    <t>ولاء قطيش</t>
  </si>
  <si>
    <t>منى قاسم</t>
  </si>
  <si>
    <t>صفا قاسم</t>
  </si>
  <si>
    <t>مرام جديد</t>
  </si>
  <si>
    <t>بتول ابو صعب</t>
  </si>
  <si>
    <t>الاء فاكياني</t>
  </si>
  <si>
    <t>صفاء الشيخ</t>
  </si>
  <si>
    <t>ميريه طوائفي</t>
  </si>
  <si>
    <t>دونيز</t>
  </si>
  <si>
    <t>رواد ناصر</t>
  </si>
  <si>
    <t>هيلين لطف الله</t>
  </si>
  <si>
    <t>ماريا</t>
  </si>
  <si>
    <t>مهند دبلو</t>
  </si>
  <si>
    <t>كناز عبيد</t>
  </si>
  <si>
    <t>رشا صائمه</t>
  </si>
  <si>
    <t>افراح اللبان</t>
  </si>
  <si>
    <t>هيفي يوسف</t>
  </si>
  <si>
    <t>همسه حنانا</t>
  </si>
  <si>
    <t>هبه ناظيف</t>
  </si>
  <si>
    <t>نور عاصي</t>
  </si>
  <si>
    <t>نور الشعار</t>
  </si>
  <si>
    <t>نور السيد احمد</t>
  </si>
  <si>
    <t>ميس حرفوش</t>
  </si>
  <si>
    <t>مراد علي</t>
  </si>
  <si>
    <t>مجد الشوا</t>
  </si>
  <si>
    <t>رهف سليمان</t>
  </si>
  <si>
    <t>رنده العكاري</t>
  </si>
  <si>
    <t>ربا مبارك</t>
  </si>
  <si>
    <t>جورجيت عنتابي</t>
  </si>
  <si>
    <t>كابي</t>
  </si>
  <si>
    <t>انشراح قذاح</t>
  </si>
  <si>
    <t>امتثال الطوير</t>
  </si>
  <si>
    <t>نجله</t>
  </si>
  <si>
    <t>الفت الهرباوي</t>
  </si>
  <si>
    <t>احمد كيوان</t>
  </si>
  <si>
    <t>احمد دالي</t>
  </si>
  <si>
    <t>فجر</t>
  </si>
  <si>
    <t>نداء عبد الله</t>
  </si>
  <si>
    <t>مصطفى ادلبي</t>
  </si>
  <si>
    <t>محمد احسان</t>
  </si>
  <si>
    <t>مريم قاسم</t>
  </si>
  <si>
    <t>عبد النبي</t>
  </si>
  <si>
    <t>محمد طارق القصاص</t>
  </si>
  <si>
    <t>عايشه</t>
  </si>
  <si>
    <t>محمد خير المحمود</t>
  </si>
  <si>
    <t>مجد جمول</t>
  </si>
  <si>
    <t>هيفاء خلف زين الدين</t>
  </si>
  <si>
    <t>هيما</t>
  </si>
  <si>
    <t>خيرو حاج حسن</t>
  </si>
  <si>
    <t>لمى القطريب</t>
  </si>
  <si>
    <t>وليده</t>
  </si>
  <si>
    <t>ميناس البيك</t>
  </si>
  <si>
    <t>اماني علي</t>
  </si>
  <si>
    <t>ميشلين نعمه</t>
  </si>
  <si>
    <t>هديل محمود</t>
  </si>
  <si>
    <t>هويده</t>
  </si>
  <si>
    <t>شذا</t>
  </si>
  <si>
    <t>اعتماد</t>
  </si>
  <si>
    <t>علا الحمصي</t>
  </si>
  <si>
    <t>لبنى</t>
  </si>
  <si>
    <t>دعاء شحاده</t>
  </si>
  <si>
    <t>فاتن علوش</t>
  </si>
  <si>
    <t>يمان العبيد</t>
  </si>
  <si>
    <t>ياسمين الخريشى</t>
  </si>
  <si>
    <t>ولاء المجذوب</t>
  </si>
  <si>
    <t>هيا كبول</t>
  </si>
  <si>
    <t>هيا الخطيب</t>
  </si>
  <si>
    <t>هلا عطاونه</t>
  </si>
  <si>
    <t>هديل عياش</t>
  </si>
  <si>
    <t>هدى شعبان</t>
  </si>
  <si>
    <t>هبه الشيخ قويدر</t>
  </si>
  <si>
    <t>هانيه خماش</t>
  </si>
  <si>
    <t>نور حماده</t>
  </si>
  <si>
    <t>نغم ايوبه</t>
  </si>
  <si>
    <t>نعيمة شبلي</t>
  </si>
  <si>
    <t>نزيه حوراني</t>
  </si>
  <si>
    <t>محمد معاذ</t>
  </si>
  <si>
    <t>نرمين عنبر</t>
  </si>
  <si>
    <t>ندى نايفه</t>
  </si>
  <si>
    <t>ناديا سنقر</t>
  </si>
  <si>
    <t>محمد منيب</t>
  </si>
  <si>
    <t>ميساء الشرقاوي</t>
  </si>
  <si>
    <t>ميرنا سلمان</t>
  </si>
  <si>
    <t>لورى</t>
  </si>
  <si>
    <t>ميادة معلم سلطان</t>
  </si>
  <si>
    <t>مي صافتلي</t>
  </si>
  <si>
    <t>منار بوبس</t>
  </si>
  <si>
    <t>مروه العبد الرزاق</t>
  </si>
  <si>
    <t>مروه البكاوي</t>
  </si>
  <si>
    <t>مرح البكاوي</t>
  </si>
  <si>
    <t>مرام شحرور</t>
  </si>
  <si>
    <t>مرام سميد</t>
  </si>
  <si>
    <t>محمود زعتري</t>
  </si>
  <si>
    <t>محمد عصام</t>
  </si>
  <si>
    <t>محمد يونس</t>
  </si>
  <si>
    <t>محمد زينيه</t>
  </si>
  <si>
    <t>نهوة</t>
  </si>
  <si>
    <t>محمد جبه</t>
  </si>
  <si>
    <t>محمد اسامه قطان</t>
  </si>
  <si>
    <t>مجد الشمالي</t>
  </si>
  <si>
    <t>مجد الدمشقي</t>
  </si>
  <si>
    <t>ماريا الشولي</t>
  </si>
  <si>
    <t>عنان</t>
  </si>
  <si>
    <t>لمى يونس</t>
  </si>
  <si>
    <t>لمى مقداد</t>
  </si>
  <si>
    <t>لما ياسين</t>
  </si>
  <si>
    <t>زكاء</t>
  </si>
  <si>
    <t>لبانه الباسط</t>
  </si>
  <si>
    <t>كريس كسواني</t>
  </si>
  <si>
    <t>حنه</t>
  </si>
  <si>
    <t>فوزية علوش</t>
  </si>
  <si>
    <t>فتون ابو زيد</t>
  </si>
  <si>
    <t>فتحي غزاوي</t>
  </si>
  <si>
    <t>فاطمه ذياب</t>
  </si>
  <si>
    <t>فاطمه الناصوري</t>
  </si>
  <si>
    <t>فاطمة المصري</t>
  </si>
  <si>
    <t>فاطمة الزهراء العبيد</t>
  </si>
  <si>
    <t>غمار عباس</t>
  </si>
  <si>
    <t>غفران الرفاعي</t>
  </si>
  <si>
    <t>عيد محمد</t>
  </si>
  <si>
    <t>علي يحيى</t>
  </si>
  <si>
    <t>علي مسعود</t>
  </si>
  <si>
    <t>علي شديد</t>
  </si>
  <si>
    <t>علا السكري</t>
  </si>
  <si>
    <t>شيماء رشيد</t>
  </si>
  <si>
    <t>علا الخطيب</t>
  </si>
  <si>
    <t>علا البني</t>
  </si>
  <si>
    <t>عفاف شحاده</t>
  </si>
  <si>
    <t>عبير هاشم</t>
  </si>
  <si>
    <t>عبير المصري</t>
  </si>
  <si>
    <t>عبد الرحمن الشمالي</t>
  </si>
  <si>
    <t>عايده الدخيل النمير</t>
  </si>
  <si>
    <t>صفاء السعيد</t>
  </si>
  <si>
    <t>صبا ابو حجيلة</t>
  </si>
  <si>
    <t>شهيره الحموره</t>
  </si>
  <si>
    <t>سونيا فاضل</t>
  </si>
  <si>
    <t>حفيظة</t>
  </si>
  <si>
    <t>سميه شريده</t>
  </si>
  <si>
    <t>سلام حلواني</t>
  </si>
  <si>
    <t>سعاد الصافي</t>
  </si>
  <si>
    <t>سحر العاصي</t>
  </si>
  <si>
    <t>حسنة</t>
  </si>
  <si>
    <t>ساره قصار</t>
  </si>
  <si>
    <t>ساجده اسعد</t>
  </si>
  <si>
    <t>خديجه اسعد</t>
  </si>
  <si>
    <t>زاهر كباره</t>
  </si>
  <si>
    <t>ريمه علم الدين</t>
  </si>
  <si>
    <t>ريمة كاسوحة</t>
  </si>
  <si>
    <t>ريم مسلماني</t>
  </si>
  <si>
    <t>ريم شحاده</t>
  </si>
  <si>
    <t>ريم الجمال</t>
  </si>
  <si>
    <t>رهف الغجري</t>
  </si>
  <si>
    <t>رنيم خليفة</t>
  </si>
  <si>
    <t>رقيه الفلاح</t>
  </si>
  <si>
    <t>بثينة</t>
  </si>
  <si>
    <t>رغد الاسمر</t>
  </si>
  <si>
    <t>رشا ديب</t>
  </si>
  <si>
    <t>مهدية</t>
  </si>
  <si>
    <t>رحاب غانم</t>
  </si>
  <si>
    <t>رانيه الحمامي</t>
  </si>
  <si>
    <t>رانيا الياس</t>
  </si>
  <si>
    <t>راكان مقلد</t>
  </si>
  <si>
    <t>راشيل الذيب</t>
  </si>
  <si>
    <t>كارول</t>
  </si>
  <si>
    <t>دينا النجار</t>
  </si>
  <si>
    <t>ديانا بلحوس</t>
  </si>
  <si>
    <t>دانيه الدباس</t>
  </si>
  <si>
    <t>دانيا الحسكي</t>
  </si>
  <si>
    <t>دانه خماش</t>
  </si>
  <si>
    <t>خنساء مصطفى</t>
  </si>
  <si>
    <t>حنان ضاهر</t>
  </si>
  <si>
    <t>حنان القسطي</t>
  </si>
  <si>
    <t>حنان الخياط</t>
  </si>
  <si>
    <t>حسن ابراهيم</t>
  </si>
  <si>
    <t>تغريد حروب</t>
  </si>
  <si>
    <t>تسنيم دخان</t>
  </si>
  <si>
    <t>تاله عبيد</t>
  </si>
  <si>
    <t>تاله الراس</t>
  </si>
  <si>
    <t>جيداء</t>
  </si>
  <si>
    <t>بسمة بيضون</t>
  </si>
  <si>
    <t>براءه عره العينية</t>
  </si>
  <si>
    <t>بدور الحكيم</t>
  </si>
  <si>
    <t>جلاء</t>
  </si>
  <si>
    <t>بثينه مليص</t>
  </si>
  <si>
    <t>باسمة زعيزع</t>
  </si>
  <si>
    <t>ايه فارس</t>
  </si>
  <si>
    <t>اقبال</t>
  </si>
  <si>
    <t>اية اغا</t>
  </si>
  <si>
    <t>ايام شاكر</t>
  </si>
  <si>
    <t>غرناطه</t>
  </si>
  <si>
    <t>انغام طحطح</t>
  </si>
  <si>
    <t>امين الجرف</t>
  </si>
  <si>
    <t>امنه غزال فتح الله</t>
  </si>
  <si>
    <t>النور سليمان</t>
  </si>
  <si>
    <t>الاء ديوب</t>
  </si>
  <si>
    <t>اكرام جرودي</t>
  </si>
  <si>
    <t>اقبال سراي الدين</t>
  </si>
  <si>
    <t>جزاع</t>
  </si>
  <si>
    <t>اسماء الحمدان</t>
  </si>
  <si>
    <t>اسراء الحافظ</t>
  </si>
  <si>
    <t>اريج العواد</t>
  </si>
  <si>
    <t>أسماء</t>
  </si>
  <si>
    <t>اخلاص كزالة</t>
  </si>
  <si>
    <t>ورده العنيزي</t>
  </si>
  <si>
    <t>ميساء بدور</t>
  </si>
  <si>
    <t>نعامه</t>
  </si>
  <si>
    <t>مها بدور</t>
  </si>
  <si>
    <t>نعامة</t>
  </si>
  <si>
    <t>موسى سلمان</t>
  </si>
  <si>
    <t>محممدد</t>
  </si>
  <si>
    <t>ثناء فارس</t>
  </si>
  <si>
    <t>بشرى صقر</t>
  </si>
  <si>
    <t>ندا خضره</t>
  </si>
  <si>
    <t>ياسمين الفريح</t>
  </si>
  <si>
    <t>ياسمين الشويش</t>
  </si>
  <si>
    <t>ياسمين الأشقر</t>
  </si>
  <si>
    <t>يارا الجبر</t>
  </si>
  <si>
    <t>ولاء شعبان</t>
  </si>
  <si>
    <t>يمن</t>
  </si>
  <si>
    <t>وئام أيوب</t>
  </si>
  <si>
    <t>هلا طربوش</t>
  </si>
  <si>
    <t>هدى عبسي</t>
  </si>
  <si>
    <t>هبة الله مكحل</t>
  </si>
  <si>
    <t>نور شاكر</t>
  </si>
  <si>
    <t>نور النابلسي</t>
  </si>
  <si>
    <t>نادين الجنيدي</t>
  </si>
  <si>
    <t>منيره قباوه</t>
  </si>
  <si>
    <t>منى الأشقر</t>
  </si>
  <si>
    <t>سعدالدين</t>
  </si>
  <si>
    <t>مريم شحادة</t>
  </si>
  <si>
    <t>فاطمة يوسف</t>
  </si>
  <si>
    <t>محمد موزي</t>
  </si>
  <si>
    <t>خديجه موزي</t>
  </si>
  <si>
    <t>محمد احمد</t>
  </si>
  <si>
    <t>مجدي التوماالبشاره</t>
  </si>
  <si>
    <t>ماريا جعمور</t>
  </si>
  <si>
    <t>بطرس</t>
  </si>
  <si>
    <t>نشأت</t>
  </si>
  <si>
    <t>لمياء فياض</t>
  </si>
  <si>
    <t>لمى داود</t>
  </si>
  <si>
    <t>لؤي مسعود</t>
  </si>
  <si>
    <t>كفاء الحاج قنبر</t>
  </si>
  <si>
    <t>فاطمه منصور</t>
  </si>
  <si>
    <t>هدا</t>
  </si>
  <si>
    <t>غصون العايد</t>
  </si>
  <si>
    <t>غادة العلبي</t>
  </si>
  <si>
    <t>علياء الخطيب</t>
  </si>
  <si>
    <t>علي القطريب</t>
  </si>
  <si>
    <t>علا اسماعيل</t>
  </si>
  <si>
    <t>عفراء مرشد</t>
  </si>
  <si>
    <t>فريدة</t>
  </si>
  <si>
    <t>عبد الله حتاحت</t>
  </si>
  <si>
    <t>محمد غزوان</t>
  </si>
  <si>
    <t>صبا حمامي</t>
  </si>
  <si>
    <t>شذا العقله</t>
  </si>
  <si>
    <t>سمر بدور</t>
  </si>
  <si>
    <t>سلمى حيدر</t>
  </si>
  <si>
    <t>مخزوم</t>
  </si>
  <si>
    <t>سلمى ابو خزام</t>
  </si>
  <si>
    <t>سام غندور</t>
  </si>
  <si>
    <t>اسيه</t>
  </si>
  <si>
    <t>روشان الحراكي</t>
  </si>
  <si>
    <t>روان فهد</t>
  </si>
  <si>
    <t>رنيم الحمد</t>
  </si>
  <si>
    <t>رغد الشاغوري</t>
  </si>
  <si>
    <t>رزان فرحات</t>
  </si>
  <si>
    <t>ربا قنوص</t>
  </si>
  <si>
    <t>العماد</t>
  </si>
  <si>
    <t>راما حبيب</t>
  </si>
  <si>
    <t>رؤى العر</t>
  </si>
  <si>
    <t>ديمه شحاده</t>
  </si>
  <si>
    <t>ديمه الحسين</t>
  </si>
  <si>
    <t>ديالا البياري</t>
  </si>
  <si>
    <t>دانية الطسه</t>
  </si>
  <si>
    <t>خلود عزقول</t>
  </si>
  <si>
    <t>حنين بدران</t>
  </si>
  <si>
    <t>حسن الحسن</t>
  </si>
  <si>
    <t>تغريد مصطفى</t>
  </si>
  <si>
    <t>امنة موسى</t>
  </si>
  <si>
    <t>بيان النابلسي</t>
  </si>
  <si>
    <t>بيان ابو ذراع</t>
  </si>
  <si>
    <t>أيسل الحموي</t>
  </si>
  <si>
    <t>رباح خيرزان</t>
  </si>
  <si>
    <t>أميره نديم</t>
  </si>
  <si>
    <t>محمد فراس</t>
  </si>
  <si>
    <t>خطاب</t>
  </si>
  <si>
    <t>آيه قلفه</t>
  </si>
  <si>
    <t>آيات الحوراني</t>
  </si>
  <si>
    <t>آلاء خفاجه</t>
  </si>
  <si>
    <t>ايمان الرفاعي</t>
  </si>
  <si>
    <t>ايات خلف</t>
  </si>
  <si>
    <t>اناس السقال</t>
  </si>
  <si>
    <t>امل العبود</t>
  </si>
  <si>
    <t>أميره</t>
  </si>
  <si>
    <t>اسماء سيف الدين</t>
  </si>
  <si>
    <t>اسماء المصطفى</t>
  </si>
  <si>
    <t>سته</t>
  </si>
  <si>
    <t>اسماء السباعي</t>
  </si>
  <si>
    <t>اريج مراد</t>
  </si>
  <si>
    <t>محممد هشام</t>
  </si>
  <si>
    <t>زينب سلامه</t>
  </si>
  <si>
    <t>عبير الطحان</t>
  </si>
  <si>
    <t>مهيل</t>
  </si>
  <si>
    <t>نهاء</t>
  </si>
  <si>
    <t>يارا جعفر</t>
  </si>
  <si>
    <t>وليد عطيه</t>
  </si>
  <si>
    <t>ركن الدين</t>
  </si>
  <si>
    <t>وعد الحسين</t>
  </si>
  <si>
    <t>وداد الضحاك</t>
  </si>
  <si>
    <t>تيماء</t>
  </si>
  <si>
    <t>هيفاء نقشه</t>
  </si>
  <si>
    <t>هدى المقداد</t>
  </si>
  <si>
    <t>هدى ابراهيم</t>
  </si>
  <si>
    <t>هدى الخريش</t>
  </si>
  <si>
    <t>منى البوش</t>
  </si>
  <si>
    <t>نورا خداج</t>
  </si>
  <si>
    <t>نور قصيده</t>
  </si>
  <si>
    <t>نور اشقير</t>
  </si>
  <si>
    <t>نسرين علي</t>
  </si>
  <si>
    <t>طيبات</t>
  </si>
  <si>
    <t>مها اليافي</t>
  </si>
  <si>
    <t>منال سريول</t>
  </si>
  <si>
    <t>منار كنعان</t>
  </si>
  <si>
    <t>منار الجدي</t>
  </si>
  <si>
    <t>محمد مختار</t>
  </si>
  <si>
    <t>مقداد دياب</t>
  </si>
  <si>
    <t>سوسن دياب</t>
  </si>
  <si>
    <t>مفيده صفدي</t>
  </si>
  <si>
    <t>مريم حسن</t>
  </si>
  <si>
    <t>مريم العقله</t>
  </si>
  <si>
    <t>محمد سامر بركات</t>
  </si>
  <si>
    <t>مجيد الدعبل</t>
  </si>
  <si>
    <t>مايا مرشد</t>
  </si>
  <si>
    <t>لين الماوردي</t>
  </si>
  <si>
    <t>لين الحكيم</t>
  </si>
  <si>
    <t>ليلى الحسين</t>
  </si>
  <si>
    <t>لورا علي</t>
  </si>
  <si>
    <t>لميس قلعجي</t>
  </si>
  <si>
    <t>لما الصالح</t>
  </si>
  <si>
    <t>لجين مقداد</t>
  </si>
  <si>
    <t>لانا نجيب</t>
  </si>
  <si>
    <t>فرح الشربجي</t>
  </si>
  <si>
    <t>فاطمه بصبوص</t>
  </si>
  <si>
    <t>فاطمه التيناوي</t>
  </si>
  <si>
    <t>هند التيناوي</t>
  </si>
  <si>
    <t>فارعه سعود</t>
  </si>
  <si>
    <t>فارس الزراد</t>
  </si>
  <si>
    <t>غيداء عرنوس</t>
  </si>
  <si>
    <t>غيداء حرزون</t>
  </si>
  <si>
    <t>غزل الصالحاني</t>
  </si>
  <si>
    <t>غدير ذيب</t>
  </si>
  <si>
    <t>ساجده</t>
  </si>
  <si>
    <t>غدير بصل</t>
  </si>
  <si>
    <t>عيوش</t>
  </si>
  <si>
    <t>عمر قادريه</t>
  </si>
  <si>
    <t>علي نجار</t>
  </si>
  <si>
    <t>علا كبريت</t>
  </si>
  <si>
    <t>عبير هبود</t>
  </si>
  <si>
    <t>عبير عليوي</t>
  </si>
  <si>
    <t>اشتياق</t>
  </si>
  <si>
    <t>عبير الحسين الحميد</t>
  </si>
  <si>
    <t>شهاب</t>
  </si>
  <si>
    <t>غادا</t>
  </si>
  <si>
    <t>صفاء عرفه</t>
  </si>
  <si>
    <t>صبا سويد</t>
  </si>
  <si>
    <t>محمد عبد المنعم</t>
  </si>
  <si>
    <t>صابرين مصطفى</t>
  </si>
  <si>
    <t>صابرين الجلم</t>
  </si>
  <si>
    <t>شغف ابو لبده</t>
  </si>
  <si>
    <t>احمد فايز</t>
  </si>
  <si>
    <t>شذى ابو لبده</t>
  </si>
  <si>
    <t>مروه</t>
  </si>
  <si>
    <t>شادي الحمدالمفرج</t>
  </si>
  <si>
    <t>خنساء</t>
  </si>
  <si>
    <t>سومر عباس</t>
  </si>
  <si>
    <t>سناء الحاج علي</t>
  </si>
  <si>
    <t>سميه اللافي</t>
  </si>
  <si>
    <t>سماح العباس</t>
  </si>
  <si>
    <t>سماح الحجلي</t>
  </si>
  <si>
    <t>سلوى دياب</t>
  </si>
  <si>
    <t>سلام علايا</t>
  </si>
  <si>
    <t>سبال الخضر</t>
  </si>
  <si>
    <t>ساره عبد الله</t>
  </si>
  <si>
    <t>ساره الراشد</t>
  </si>
  <si>
    <t>ساره نايفه</t>
  </si>
  <si>
    <t>ساره البرغلي</t>
  </si>
  <si>
    <t>سارا دعمش</t>
  </si>
  <si>
    <t>زينب منصور</t>
  </si>
  <si>
    <t>زوده</t>
  </si>
  <si>
    <t>ريم الفار</t>
  </si>
  <si>
    <t>ريزان محمود</t>
  </si>
  <si>
    <t>روعه الحافي</t>
  </si>
  <si>
    <t>رائده الجزار</t>
  </si>
  <si>
    <t>روز احمد</t>
  </si>
  <si>
    <t>روان عرنوس</t>
  </si>
  <si>
    <t>رهف دقاق</t>
  </si>
  <si>
    <t>رهف العكاري</t>
  </si>
  <si>
    <t>منيها</t>
  </si>
  <si>
    <t>رهف الدريدي</t>
  </si>
  <si>
    <t>رقيه عابده</t>
  </si>
  <si>
    <t>سطوف</t>
  </si>
  <si>
    <t>رفاه القلعجي</t>
  </si>
  <si>
    <t>رشا الشاغوري</t>
  </si>
  <si>
    <t>رحاب خيربك</t>
  </si>
  <si>
    <t>ربيعه الحايك</t>
  </si>
  <si>
    <t>ربا طربوش</t>
  </si>
  <si>
    <t>ربا المصري</t>
  </si>
  <si>
    <t>رائده الصباغ</t>
  </si>
  <si>
    <t>رامي الاحمد الشيخ عطيه</t>
  </si>
  <si>
    <t>راما عيطه</t>
  </si>
  <si>
    <t>راما الدالاتي</t>
  </si>
  <si>
    <t>محمد الفالح</t>
  </si>
  <si>
    <t>مريم الدالاتي</t>
  </si>
  <si>
    <t>ديما بلان</t>
  </si>
  <si>
    <t>ديما النحاس</t>
  </si>
  <si>
    <t>ديانا زخم</t>
  </si>
  <si>
    <t>دعاء قبي قولي</t>
  </si>
  <si>
    <t>دعاء رجب</t>
  </si>
  <si>
    <t>عربيه عزام</t>
  </si>
  <si>
    <t>دعاء الحنيني</t>
  </si>
  <si>
    <t>دانيال الدقاق</t>
  </si>
  <si>
    <t>دانيا حمشو</t>
  </si>
  <si>
    <t>دانه الحمامي</t>
  </si>
  <si>
    <t>نائل</t>
  </si>
  <si>
    <t>دانه عطعوط</t>
  </si>
  <si>
    <t>شكران</t>
  </si>
  <si>
    <t>خديجه الحمصي</t>
  </si>
  <si>
    <t>ختام طعمه</t>
  </si>
  <si>
    <t>حنان سوسق</t>
  </si>
  <si>
    <t>حمده الصايغ</t>
  </si>
  <si>
    <t>جلاء الحلبي</t>
  </si>
  <si>
    <t>تماره انبوشه</t>
  </si>
  <si>
    <t>مياده المصري</t>
  </si>
  <si>
    <t>تقى خانم قطان</t>
  </si>
  <si>
    <t>انترانيك</t>
  </si>
  <si>
    <t>تاج الورود درويش</t>
  </si>
  <si>
    <t>بيان غزاله</t>
  </si>
  <si>
    <t>جوان</t>
  </si>
  <si>
    <t>بيان خولاني</t>
  </si>
  <si>
    <t>براءه هارون</t>
  </si>
  <si>
    <t>براءه العيد</t>
  </si>
  <si>
    <t>براءه الفلاح</t>
  </si>
  <si>
    <t>بدريه الاحمد</t>
  </si>
  <si>
    <t>بتول اليوسف</t>
  </si>
  <si>
    <t>باسمه صعيوابو عراج</t>
  </si>
  <si>
    <t>باسمه خريبه</t>
  </si>
  <si>
    <t>عبد الخالق</t>
  </si>
  <si>
    <t>ايه طالب</t>
  </si>
  <si>
    <t>ايه خطار</t>
  </si>
  <si>
    <t>ايه العبود</t>
  </si>
  <si>
    <t>ايه الخضراء</t>
  </si>
  <si>
    <t>الاء بوابه</t>
  </si>
  <si>
    <t>الاء القزق</t>
  </si>
  <si>
    <t>الاء اليونس</t>
  </si>
  <si>
    <t>انوار بدوي</t>
  </si>
  <si>
    <t>انغام علوش</t>
  </si>
  <si>
    <t>هنيده</t>
  </si>
  <si>
    <t>اماني بكرو</t>
  </si>
  <si>
    <t>هيام العودات</t>
  </si>
  <si>
    <t>اشرف القصير</t>
  </si>
  <si>
    <t>ايه عبيد</t>
  </si>
  <si>
    <t>اليسار نعال</t>
  </si>
  <si>
    <t>الاء رحال</t>
  </si>
  <si>
    <t>عمشه السماعيل</t>
  </si>
  <si>
    <t>اغادير الفريج</t>
  </si>
  <si>
    <t>اصاله علم الدين</t>
  </si>
  <si>
    <t>كحله</t>
  </si>
  <si>
    <t>ابراهيم طيبا</t>
  </si>
  <si>
    <t>هلا الشيخ</t>
  </si>
  <si>
    <t>ساندرا جبيل</t>
  </si>
  <si>
    <t>شربل</t>
  </si>
  <si>
    <t>مادلين الصفدي</t>
  </si>
  <si>
    <t>شذى العربيد</t>
  </si>
  <si>
    <t>زينه الخالدي</t>
  </si>
  <si>
    <t>اسيد العباس</t>
  </si>
  <si>
    <t>ملهم</t>
  </si>
  <si>
    <t>نور الدوشه</t>
  </si>
  <si>
    <t>امنه ادريس</t>
  </si>
  <si>
    <t>عمر قده</t>
  </si>
  <si>
    <t>اماني بحصاص</t>
  </si>
  <si>
    <t>محمد شهيد رحيباني</t>
  </si>
  <si>
    <t>محمد عمرو</t>
  </si>
  <si>
    <t>رشا اسماعيل</t>
  </si>
  <si>
    <t>هيفاء ابراهيم</t>
  </si>
  <si>
    <t>اميره ديوب</t>
  </si>
  <si>
    <t>عدي الذياب</t>
  </si>
  <si>
    <t>نرمين سلامه</t>
  </si>
  <si>
    <t>اسراء الشيخ</t>
  </si>
  <si>
    <t>سناء شحاده</t>
  </si>
  <si>
    <t>مروه البدوي</t>
  </si>
  <si>
    <t>صفاء العلام</t>
  </si>
  <si>
    <t>محمد مازن الازون</t>
  </si>
  <si>
    <t>هنادى السمور</t>
  </si>
  <si>
    <t>لميس هزيمه</t>
  </si>
  <si>
    <t>عبير مطر</t>
  </si>
  <si>
    <t>بيان الشماع</t>
  </si>
  <si>
    <t>محمد موفق</t>
  </si>
  <si>
    <t>منى سيوفي</t>
  </si>
  <si>
    <t>محمد علي حسن</t>
  </si>
  <si>
    <t>رزينه</t>
  </si>
  <si>
    <t>رندا عباسي</t>
  </si>
  <si>
    <t>هلا حسين</t>
  </si>
  <si>
    <t>كاتيا الفرح</t>
  </si>
  <si>
    <t>رهام ابو زينه</t>
  </si>
  <si>
    <t>روى الحلبي</t>
  </si>
  <si>
    <t>وفاء سرحان</t>
  </si>
  <si>
    <t>قمر الكجك</t>
  </si>
  <si>
    <t>اطلال</t>
  </si>
  <si>
    <t>هبه الله رجوح</t>
  </si>
  <si>
    <t>امال زيون</t>
  </si>
  <si>
    <t>عبير عنان</t>
  </si>
  <si>
    <t>صفا سحلول</t>
  </si>
  <si>
    <t>مريم عثمان</t>
  </si>
  <si>
    <t>مهند الحايك</t>
  </si>
  <si>
    <t>احمد المونس</t>
  </si>
  <si>
    <t>رنا اللهياني</t>
  </si>
  <si>
    <t>ساره عيسى</t>
  </si>
  <si>
    <t>احمد رامي</t>
  </si>
  <si>
    <t>وهيبه حموش</t>
  </si>
  <si>
    <t>نور زين العابدين</t>
  </si>
  <si>
    <t>ابتسام عايد</t>
  </si>
  <si>
    <t>انوار ابراهيم</t>
  </si>
  <si>
    <t>محمد خير الله</t>
  </si>
  <si>
    <t>يمامه</t>
  </si>
  <si>
    <t>محمد ناصر كيلاني</t>
  </si>
  <si>
    <t>احمد اكرم</t>
  </si>
  <si>
    <t>مها شرف الدين</t>
  </si>
  <si>
    <t>كرم الله</t>
  </si>
  <si>
    <t>رؤى طعمه</t>
  </si>
  <si>
    <t>نوراي تشرتشي</t>
  </si>
  <si>
    <t>هكان</t>
  </si>
  <si>
    <t>ياسمين خلف</t>
  </si>
  <si>
    <t>لينا الطويل</t>
  </si>
  <si>
    <t>بشرى محمد</t>
  </si>
  <si>
    <t>محسن طعمه</t>
  </si>
  <si>
    <t>ياسمين علي ديب</t>
  </si>
  <si>
    <t>فاطمه السيروان</t>
  </si>
  <si>
    <t>رنا بدور</t>
  </si>
  <si>
    <t>ريم عياش</t>
  </si>
  <si>
    <t>رنى</t>
  </si>
  <si>
    <t>ميريل موسى</t>
  </si>
  <si>
    <t>برونيا</t>
  </si>
  <si>
    <t>مي مهنا</t>
  </si>
  <si>
    <t>بشرى العيد</t>
  </si>
  <si>
    <t>عفراء سالم</t>
  </si>
  <si>
    <t>محمد كفاح</t>
  </si>
  <si>
    <t>تغريد المعلم</t>
  </si>
  <si>
    <t>نعمه كيشي</t>
  </si>
  <si>
    <t>لبنى حسين</t>
  </si>
  <si>
    <t>اميره النشواتي</t>
  </si>
  <si>
    <t>الاء حواصلي</t>
  </si>
  <si>
    <t>ندى عرمان</t>
  </si>
  <si>
    <t>سماح سرور</t>
  </si>
  <si>
    <t>اصلاح</t>
  </si>
  <si>
    <t>نور الحافظ</t>
  </si>
  <si>
    <t>ديما علي</t>
  </si>
  <si>
    <t>اماني عبد الحليم</t>
  </si>
  <si>
    <t>نور الهدى صفر</t>
  </si>
  <si>
    <t>متلده</t>
  </si>
  <si>
    <t>نوال زعرور</t>
  </si>
  <si>
    <t>لمى الشريفي</t>
  </si>
  <si>
    <t>علي حبيب</t>
  </si>
  <si>
    <t>ريم فتوح</t>
  </si>
  <si>
    <t>براءه يونس</t>
  </si>
  <si>
    <t>منى زين العابدين</t>
  </si>
  <si>
    <t>احمد غالب</t>
  </si>
  <si>
    <t>هبه شانرو</t>
  </si>
  <si>
    <t>احمد نامي</t>
  </si>
  <si>
    <t>عدي الحسين النايف</t>
  </si>
  <si>
    <t>مرح شاهين</t>
  </si>
  <si>
    <t>اريج القاضي</t>
  </si>
  <si>
    <t>تهاني عباس</t>
  </si>
  <si>
    <t>يسرى العبد</t>
  </si>
  <si>
    <t>نادين بسيسيني</t>
  </si>
  <si>
    <t>مرح درويش</t>
  </si>
  <si>
    <t>امام</t>
  </si>
  <si>
    <t>رانيه البداح</t>
  </si>
  <si>
    <t>وفاء رسلان</t>
  </si>
  <si>
    <t>دينا عبد الوهاب</t>
  </si>
  <si>
    <t>عصريه</t>
  </si>
  <si>
    <t>ايه حسن</t>
  </si>
  <si>
    <t>حيان الشبل</t>
  </si>
  <si>
    <t>نارت الاسماعيل</t>
  </si>
  <si>
    <t>يارا جريدي</t>
  </si>
  <si>
    <t>عبد الرحمن دقسي</t>
  </si>
  <si>
    <t>اسراء خليفه</t>
  </si>
  <si>
    <t>شانتال العسافين</t>
  </si>
  <si>
    <t>منى المهايني</t>
  </si>
  <si>
    <t>منار قويدر</t>
  </si>
  <si>
    <t>روان البيرقدار</t>
  </si>
  <si>
    <t>هبه بلوط</t>
  </si>
  <si>
    <t>نور كيكي</t>
  </si>
  <si>
    <t>زاهيده كندي</t>
  </si>
  <si>
    <t>فريال تركو</t>
  </si>
  <si>
    <t>حمام</t>
  </si>
  <si>
    <t>اسراء غازيه</t>
  </si>
  <si>
    <t>سبا ابو دحلوش</t>
  </si>
  <si>
    <t>ميسون شلحه</t>
  </si>
  <si>
    <t>رهف طفور</t>
  </si>
  <si>
    <t>زينب عامر</t>
  </si>
  <si>
    <t>نورا الدسوقي</t>
  </si>
  <si>
    <t>مرام البيات</t>
  </si>
  <si>
    <t>دانيا حزام</t>
  </si>
  <si>
    <t>يارا جزان</t>
  </si>
  <si>
    <t>ديانا الصموعه</t>
  </si>
  <si>
    <t>غصن</t>
  </si>
  <si>
    <t>مها زمنون</t>
  </si>
  <si>
    <t>فايزه الحبش</t>
  </si>
  <si>
    <t>منال كردي</t>
  </si>
  <si>
    <t>لما الاكرمي</t>
  </si>
  <si>
    <t>هناء غوطاني</t>
  </si>
  <si>
    <t>هبه المبخر</t>
  </si>
  <si>
    <t>غزل عرابي</t>
  </si>
  <si>
    <t>نجاه صالح</t>
  </si>
  <si>
    <t>رهف سوسو</t>
  </si>
  <si>
    <t>هنادي العقاد</t>
  </si>
  <si>
    <t>محمد رجائي</t>
  </si>
  <si>
    <t>راما الجاجه</t>
  </si>
  <si>
    <t>نور ابو شاهين</t>
  </si>
  <si>
    <t>محمد فائز</t>
  </si>
  <si>
    <t>سلوى السالم</t>
  </si>
  <si>
    <t>باسمه حسن ابو قوره</t>
  </si>
  <si>
    <t>لينه المامون</t>
  </si>
  <si>
    <t>غاده شوربه</t>
  </si>
  <si>
    <t>خانم</t>
  </si>
  <si>
    <t>ماسه سعد</t>
  </si>
  <si>
    <t>غفران حجازي</t>
  </si>
  <si>
    <t>علا جقميرة</t>
  </si>
  <si>
    <t>ديما شرحه</t>
  </si>
  <si>
    <t>رانيا الاشمر</t>
  </si>
  <si>
    <t>اسمهان نجم</t>
  </si>
  <si>
    <t>البتول كركه</t>
  </si>
  <si>
    <t>خواطر</t>
  </si>
  <si>
    <t>هلا مللي</t>
  </si>
  <si>
    <t>فرزات</t>
  </si>
  <si>
    <t>الاء الصفدي</t>
  </si>
  <si>
    <t>بشرى توتنجي</t>
  </si>
  <si>
    <t>مضرالعظيم عكام</t>
  </si>
  <si>
    <t>سهى نادر</t>
  </si>
  <si>
    <t>ميس زيدان</t>
  </si>
  <si>
    <t>لينه سلامه</t>
  </si>
  <si>
    <t>دينه سلامه</t>
  </si>
  <si>
    <t>لين اسعد</t>
  </si>
  <si>
    <t>آرام</t>
  </si>
  <si>
    <t>هبه طرودي</t>
  </si>
  <si>
    <t>مريم خطاب</t>
  </si>
  <si>
    <t>محمد مهدي</t>
  </si>
  <si>
    <t>موسى الدعاس</t>
  </si>
  <si>
    <t>صفاء تكتوك</t>
  </si>
  <si>
    <t>امينه مفلح</t>
  </si>
  <si>
    <t>اصاله صطوف</t>
  </si>
  <si>
    <t>جيسي توما</t>
  </si>
  <si>
    <t>نذير السكاف</t>
  </si>
  <si>
    <t>ربى مهايني</t>
  </si>
  <si>
    <t>لورانس مارينا</t>
  </si>
  <si>
    <t>زهر حنتولي</t>
  </si>
  <si>
    <t>اكرام الكلاوي</t>
  </si>
  <si>
    <t>حسام نور الدين</t>
  </si>
  <si>
    <t>دعاء السعدي</t>
  </si>
  <si>
    <t>شيرين البعلي</t>
  </si>
  <si>
    <t>اسماء بكر</t>
  </si>
  <si>
    <t>قمر ذو الغنى</t>
  </si>
  <si>
    <t>اسامه حسين امين</t>
  </si>
  <si>
    <t>عبد الرحمن عبيد</t>
  </si>
  <si>
    <t>عبيده الجراح</t>
  </si>
  <si>
    <t>ايمان بخو</t>
  </si>
  <si>
    <t>نهال المنلا</t>
  </si>
  <si>
    <t>امجاد غرلي</t>
  </si>
  <si>
    <t>لمى خضور</t>
  </si>
  <si>
    <t>اسراء خالد</t>
  </si>
  <si>
    <t>دعاء الخرفان</t>
  </si>
  <si>
    <t>اسرار نصر</t>
  </si>
  <si>
    <t>مروه ضاري</t>
  </si>
  <si>
    <t>امل اسامي</t>
  </si>
  <si>
    <t>مياده مصطفى</t>
  </si>
  <si>
    <t>لمى المنصوري</t>
  </si>
  <si>
    <t>راما جعاره</t>
  </si>
  <si>
    <t>هناء نفيسه</t>
  </si>
  <si>
    <t>ريمه سريول</t>
  </si>
  <si>
    <t>هبه سقه</t>
  </si>
  <si>
    <t>حنان مصطفى</t>
  </si>
  <si>
    <t>نهى خضير</t>
  </si>
  <si>
    <t>ساره العقاد</t>
  </si>
  <si>
    <t>باسمه الحبابه</t>
  </si>
  <si>
    <t>رقيه قبسي</t>
  </si>
  <si>
    <t>ميثه</t>
  </si>
  <si>
    <t>ايدال الشما</t>
  </si>
  <si>
    <t>هيفاء شدود</t>
  </si>
  <si>
    <t>دانا جانو</t>
  </si>
  <si>
    <t>ريم البرازي</t>
  </si>
  <si>
    <t>فاطمه ابو حشيش</t>
  </si>
  <si>
    <t>رانيا السيداحمد</t>
  </si>
  <si>
    <t>ياسمين جمعه</t>
  </si>
  <si>
    <t>احمد منصور</t>
  </si>
  <si>
    <t>ايمان البكر</t>
  </si>
  <si>
    <t>عمار معلا</t>
  </si>
  <si>
    <t>عديلة المحمود</t>
  </si>
  <si>
    <t>راما خضور</t>
  </si>
  <si>
    <t>نرمين تلي</t>
  </si>
  <si>
    <t>مرح دبانه</t>
  </si>
  <si>
    <t>شام الحمصي</t>
  </si>
  <si>
    <t>ياسمين قيروط</t>
  </si>
  <si>
    <t>ياره حسن</t>
  </si>
  <si>
    <t>ولاء مدردس</t>
  </si>
  <si>
    <t>ولاء الناصر</t>
  </si>
  <si>
    <t>ولاء الدرويش</t>
  </si>
  <si>
    <t>وردالشام شاهين</t>
  </si>
  <si>
    <t>هنادي طعمة</t>
  </si>
  <si>
    <t>هبه الله العرجاوي</t>
  </si>
  <si>
    <t>نورهان العمري</t>
  </si>
  <si>
    <t>نور الهدى الزعبي</t>
  </si>
  <si>
    <t>نور شاميه</t>
  </si>
  <si>
    <t>نور السيد</t>
  </si>
  <si>
    <t>طيبه</t>
  </si>
  <si>
    <t>نور الحموي</t>
  </si>
  <si>
    <t>نور الحلبي الحموي الملقب</t>
  </si>
  <si>
    <t>محمدهشام</t>
  </si>
  <si>
    <t>نور البيك</t>
  </si>
  <si>
    <t>نور الاحمد</t>
  </si>
  <si>
    <t>نضال ابو السل</t>
  </si>
  <si>
    <t>نجوى خليفه</t>
  </si>
  <si>
    <t>نادين تقي الدين</t>
  </si>
  <si>
    <t>تماضر</t>
  </si>
  <si>
    <t>ميرنا حنا</t>
  </si>
  <si>
    <t>مي كنجو</t>
  </si>
  <si>
    <t>معاذ ابراهيم</t>
  </si>
  <si>
    <t>مروى قاسم</t>
  </si>
  <si>
    <t>مروه شيخو</t>
  </si>
  <si>
    <t>مروه العلاوي</t>
  </si>
  <si>
    <t>الماسة</t>
  </si>
  <si>
    <t>مروه الاقرع</t>
  </si>
  <si>
    <t>محمود عبد الله</t>
  </si>
  <si>
    <t>محمد يوسف اللبني</t>
  </si>
  <si>
    <t>ثمر</t>
  </si>
  <si>
    <t>ماريا كبجيان</t>
  </si>
  <si>
    <t>ريتا</t>
  </si>
  <si>
    <t>ماريا امهان</t>
  </si>
  <si>
    <t>لميه رسلان</t>
  </si>
  <si>
    <t>لمى غزال</t>
  </si>
  <si>
    <t>زهيده</t>
  </si>
  <si>
    <t>كوثر ابراهيم العكل</t>
  </si>
  <si>
    <t>كلستان علي</t>
  </si>
  <si>
    <t>فاطمه العبد الله</t>
  </si>
  <si>
    <t>غنوه حماده</t>
  </si>
  <si>
    <t>غفران شبلي</t>
  </si>
  <si>
    <t>عمر محمود</t>
  </si>
  <si>
    <t>علياء الملا</t>
  </si>
  <si>
    <t>علاء الملقي</t>
  </si>
  <si>
    <t>علا الحمزاوي</t>
  </si>
  <si>
    <t>عزيزه عبد الله</t>
  </si>
  <si>
    <t>عبير ابراهيم</t>
  </si>
  <si>
    <t>عبق احمد</t>
  </si>
  <si>
    <t>شيماء الحاجي</t>
  </si>
  <si>
    <t>شيماء الاشقر الحموي</t>
  </si>
  <si>
    <t>نظمي</t>
  </si>
  <si>
    <t>شمس الامل نجيبه</t>
  </si>
  <si>
    <t>شذا الخطيب</t>
  </si>
  <si>
    <t>اسامه الخطيب</t>
  </si>
  <si>
    <t>سوزان مدغمش</t>
  </si>
  <si>
    <t>سنا النابلسي</t>
  </si>
  <si>
    <t>سمر توتيه</t>
  </si>
  <si>
    <t>سليمه عقيل</t>
  </si>
  <si>
    <t>سليمه غالول</t>
  </si>
  <si>
    <t>سلام الزعبي</t>
  </si>
  <si>
    <t>سعاد جمعه</t>
  </si>
  <si>
    <t>سحر قاسم</t>
  </si>
  <si>
    <t>سدره الحلبي</t>
  </si>
  <si>
    <t>سامي عمران</t>
  </si>
  <si>
    <t>ريما خير</t>
  </si>
  <si>
    <t>ريم بوابيجي</t>
  </si>
  <si>
    <t>ريم الرفاعي</t>
  </si>
  <si>
    <t>رولان ابراهيم</t>
  </si>
  <si>
    <t>بعيته</t>
  </si>
  <si>
    <t>رهام زهر الدين</t>
  </si>
  <si>
    <t>رهام الحمصي</t>
  </si>
  <si>
    <t>رزان الحجيرى</t>
  </si>
  <si>
    <t>رؤى مسلم</t>
  </si>
  <si>
    <t>رؤى عبد الفتاح</t>
  </si>
  <si>
    <t>ديمه حسين</t>
  </si>
  <si>
    <t>ديالا الماضي</t>
  </si>
  <si>
    <t>دانا عرموش</t>
  </si>
  <si>
    <t>محمد مهران</t>
  </si>
  <si>
    <t>خضر بدران</t>
  </si>
  <si>
    <t>جيهان الذيبان</t>
  </si>
  <si>
    <t>جمال العلي</t>
  </si>
  <si>
    <t>جلال الاحمد</t>
  </si>
  <si>
    <t>تغريد عمران</t>
  </si>
  <si>
    <t>تسنيم السموري</t>
  </si>
  <si>
    <t>اليسا الاطرش</t>
  </si>
  <si>
    <t>لينا حاتم</t>
  </si>
  <si>
    <t>اسامه مصطفى محمود</t>
  </si>
  <si>
    <t>احمد السمان</t>
  </si>
  <si>
    <t>احمد الذياب</t>
  </si>
  <si>
    <t>الاء مراد</t>
  </si>
  <si>
    <t>الاء فلاحه</t>
  </si>
  <si>
    <t>الاء سوار</t>
  </si>
  <si>
    <t>الاء بكداش</t>
  </si>
  <si>
    <t>ديما</t>
  </si>
  <si>
    <t>ايهاب مريم</t>
  </si>
  <si>
    <t>انعام غالول</t>
  </si>
  <si>
    <t>اماني ضحى</t>
  </si>
  <si>
    <t>الاء شرف الدين</t>
  </si>
  <si>
    <t>اريج المرادني</t>
  </si>
  <si>
    <t>لجين عربي</t>
  </si>
  <si>
    <t>لطيف</t>
  </si>
  <si>
    <t>منى عربي</t>
  </si>
  <si>
    <t>علي رشه</t>
  </si>
  <si>
    <t>روعه غيبور</t>
  </si>
  <si>
    <t>شيحه</t>
  </si>
  <si>
    <t>ساره مصا</t>
  </si>
  <si>
    <t>رولا الشطه</t>
  </si>
  <si>
    <t>روضه حبشيه</t>
  </si>
  <si>
    <t>ثواب الاسماعيل</t>
  </si>
  <si>
    <t>ماريا الشيخو</t>
  </si>
  <si>
    <t>سلمان جنبلاط</t>
  </si>
  <si>
    <t>وائل البندقجي</t>
  </si>
  <si>
    <t>محمد فادي ابو حرب</t>
  </si>
  <si>
    <t>شفاء السقا</t>
  </si>
  <si>
    <t>عبد الاكرم</t>
  </si>
  <si>
    <t>محمد فارس الملحم</t>
  </si>
  <si>
    <t>يارا صلاح</t>
  </si>
  <si>
    <t>مزنه السمان</t>
  </si>
  <si>
    <t>نور الدين الحمود</t>
  </si>
  <si>
    <t>لين اسماعيل خليل</t>
  </si>
  <si>
    <t>رهف بدير</t>
  </si>
  <si>
    <t>دينا كنفش</t>
  </si>
  <si>
    <t>هبه العباس</t>
  </si>
  <si>
    <t>باران اله رشي</t>
  </si>
  <si>
    <t>مجدولين رجب</t>
  </si>
  <si>
    <t>لانا ظاظا</t>
  </si>
  <si>
    <t>غدير الاعور</t>
  </si>
  <si>
    <t>صبريه سنيور</t>
  </si>
  <si>
    <t>رهف هيلم</t>
  </si>
  <si>
    <t>كنان</t>
  </si>
  <si>
    <t>دانيا الحاج</t>
  </si>
  <si>
    <t>بتول الشيخ عبيد</t>
  </si>
  <si>
    <t>لمى المشكاوي</t>
  </si>
  <si>
    <t>فاطمه درغام</t>
  </si>
  <si>
    <t>محمد سامر ازرار</t>
  </si>
  <si>
    <t>احمد فواز</t>
  </si>
  <si>
    <t>عرين الذياب</t>
  </si>
  <si>
    <t>زبيده سويد</t>
  </si>
  <si>
    <t>رولا راضي خلوف</t>
  </si>
  <si>
    <t>الاء عبيسي</t>
  </si>
  <si>
    <t>هانيه المالكي</t>
  </si>
  <si>
    <t>محمد عمر العلبي</t>
  </si>
  <si>
    <t>علي عباس</t>
  </si>
  <si>
    <t>حسام جاروش</t>
  </si>
  <si>
    <t>هبه الصوص</t>
  </si>
  <si>
    <t>هبه الحسن العبد القادر</t>
  </si>
  <si>
    <t>نورشين يوسف</t>
  </si>
  <si>
    <t>مطيعه شاهين</t>
  </si>
  <si>
    <t>لميس جوديه</t>
  </si>
  <si>
    <t>فهدي</t>
  </si>
  <si>
    <t>علا قسام</t>
  </si>
  <si>
    <t>ساره السمان</t>
  </si>
  <si>
    <t>دعاء الصباغ</t>
  </si>
  <si>
    <t>دانيه الصباغ</t>
  </si>
  <si>
    <t>لينا الرفاعي</t>
  </si>
  <si>
    <t>الينا</t>
  </si>
  <si>
    <t>كارمن حاماتي</t>
  </si>
  <si>
    <t>غدير الشويكي</t>
  </si>
  <si>
    <t>عمار ابو سرحان</t>
  </si>
  <si>
    <t>اليان</t>
  </si>
  <si>
    <t>رهف شماع</t>
  </si>
  <si>
    <t>رهف قلاجو</t>
  </si>
  <si>
    <t>ديالا القادري</t>
  </si>
  <si>
    <t>اسبيد مقدسيان</t>
  </si>
  <si>
    <t>اغوب</t>
  </si>
  <si>
    <t>زيبور</t>
  </si>
  <si>
    <t>هند الربداوي</t>
  </si>
  <si>
    <t>غاليا معربوني</t>
  </si>
  <si>
    <t>حلا بدران</t>
  </si>
  <si>
    <t>براءه زغلوله</t>
  </si>
  <si>
    <t>ايهاب نور الدين</t>
  </si>
  <si>
    <t>جميله ناصر</t>
  </si>
  <si>
    <t>الاء كيفو</t>
  </si>
  <si>
    <t>هبه الكردي</t>
  </si>
  <si>
    <t>ندى الدمني</t>
  </si>
  <si>
    <t>ندى الخياط</t>
  </si>
  <si>
    <t>مياس كحيلان</t>
  </si>
  <si>
    <t>لبنى عربش</t>
  </si>
  <si>
    <t>قمر رحال</t>
  </si>
  <si>
    <t>عبير معتوق</t>
  </si>
  <si>
    <t>شروق نقيب</t>
  </si>
  <si>
    <t>سلام المهايني</t>
  </si>
  <si>
    <t>دره</t>
  </si>
  <si>
    <t>تسنيم القزاز</t>
  </si>
  <si>
    <t>ايمان خضر</t>
  </si>
  <si>
    <t>هنا زهره</t>
  </si>
  <si>
    <t>اميره الحموي</t>
  </si>
  <si>
    <t>شذى حموده</t>
  </si>
  <si>
    <t>سلام العلبي</t>
  </si>
  <si>
    <t>نور الغراوي</t>
  </si>
  <si>
    <t>ندى العبيد</t>
  </si>
  <si>
    <t>عليا محمد</t>
  </si>
  <si>
    <t>ساره محفوظ</t>
  </si>
  <si>
    <t>نجلا جاكلين الحلواني</t>
  </si>
  <si>
    <t>ياسين جديد</t>
  </si>
  <si>
    <t>نايله</t>
  </si>
  <si>
    <t>منيره حلواني</t>
  </si>
  <si>
    <t>مروه اليوسف</t>
  </si>
  <si>
    <t>محمد فهد الدهان</t>
  </si>
  <si>
    <t>لينا المعلم</t>
  </si>
  <si>
    <t>فرح سيف</t>
  </si>
  <si>
    <t>زعل</t>
  </si>
  <si>
    <t>غياث ابو ذقن</t>
  </si>
  <si>
    <t>سناء رضوان</t>
  </si>
  <si>
    <t>شكرية</t>
  </si>
  <si>
    <t>سماح السقا</t>
  </si>
  <si>
    <t>سامر علي</t>
  </si>
  <si>
    <t>زبيده الكاني</t>
  </si>
  <si>
    <t>رهام سحار</t>
  </si>
  <si>
    <t>راغده محرز</t>
  </si>
  <si>
    <t>دلامه التقي</t>
  </si>
  <si>
    <t>محمد سعود</t>
  </si>
  <si>
    <t>دانيه سكر</t>
  </si>
  <si>
    <t>دانه سرايجي</t>
  </si>
  <si>
    <t>خالد محمد</t>
  </si>
  <si>
    <t>جوليت الصالح</t>
  </si>
  <si>
    <t>اميمه كلاس</t>
  </si>
  <si>
    <t>اميره الشربجي</t>
  </si>
  <si>
    <t>ايه شرف</t>
  </si>
  <si>
    <t>رفاعي</t>
  </si>
  <si>
    <t>ثوره</t>
  </si>
  <si>
    <t>فتح الله</t>
  </si>
  <si>
    <t>الاء الداغر</t>
  </si>
  <si>
    <t>ايلي فرح</t>
  </si>
  <si>
    <t>نور مارينا</t>
  </si>
  <si>
    <t>الهام الكردي</t>
  </si>
  <si>
    <t>اسمهان شدود</t>
  </si>
  <si>
    <t>دعاء شيخ حسن</t>
  </si>
  <si>
    <t>عبد الباري</t>
  </si>
  <si>
    <t>علاء ابو الشملات</t>
  </si>
  <si>
    <t>هازار فارس</t>
  </si>
  <si>
    <t>يزن عرابي</t>
  </si>
  <si>
    <t>ولاء العاصي</t>
  </si>
  <si>
    <t>عائشه عاصي</t>
  </si>
  <si>
    <t>هيام بكداش</t>
  </si>
  <si>
    <t>هويده عليشه</t>
  </si>
  <si>
    <t>نور قريط</t>
  </si>
  <si>
    <t>نور الهدى البغدادي</t>
  </si>
  <si>
    <t>نجوى الرحال</t>
  </si>
  <si>
    <t>محمد نور القباني</t>
  </si>
  <si>
    <t>ليلاس الجبان</t>
  </si>
  <si>
    <t>فاطمه سعد الله</t>
  </si>
  <si>
    <t>صفيه الحلبي</t>
  </si>
  <si>
    <t>صبا الكسار العليوي</t>
  </si>
  <si>
    <t>روزيت جرجس</t>
  </si>
  <si>
    <t>اناهيد</t>
  </si>
  <si>
    <t>روان النص</t>
  </si>
  <si>
    <t>رهف الحراكي</t>
  </si>
  <si>
    <t>ثراء علاء الدين</t>
  </si>
  <si>
    <t>باسم نور الدين</t>
  </si>
  <si>
    <t>حديجه</t>
  </si>
  <si>
    <t>امنه خضره</t>
  </si>
  <si>
    <t>الاء المحمد العليوي</t>
  </si>
  <si>
    <t>الاء الفواخيري</t>
  </si>
  <si>
    <t>الاء العلي</t>
  </si>
  <si>
    <t>احسان الجلودي</t>
  </si>
  <si>
    <t>سيتا كارلوزيان</t>
  </si>
  <si>
    <t>سركيس</t>
  </si>
  <si>
    <t>نسرين حسحس</t>
  </si>
  <si>
    <t>مي نصر</t>
  </si>
  <si>
    <t>مايا الغريب</t>
  </si>
  <si>
    <t>لبان الياس</t>
  </si>
  <si>
    <t>فاطمه سليمان</t>
  </si>
  <si>
    <t>شروق زينو</t>
  </si>
  <si>
    <t>سالي عباس</t>
  </si>
  <si>
    <t>ليديا</t>
  </si>
  <si>
    <t>ديمه برنيه</t>
  </si>
  <si>
    <t>جوليان عيسى</t>
  </si>
  <si>
    <t>لينا طه</t>
  </si>
  <si>
    <t>زهراء موسى</t>
  </si>
  <si>
    <t>ضحا رزق</t>
  </si>
  <si>
    <t>محمود النصار</t>
  </si>
  <si>
    <t>ريما المحمد</t>
  </si>
  <si>
    <t>نورهان شريف</t>
  </si>
  <si>
    <t>نهى صالح</t>
  </si>
  <si>
    <t>عزيمه</t>
  </si>
  <si>
    <t>نادر حنون</t>
  </si>
  <si>
    <t>ماري شاهين</t>
  </si>
  <si>
    <t>ريعان السواح</t>
  </si>
  <si>
    <t>دعاء الاحمد علي</t>
  </si>
  <si>
    <t>ايناس خميره</t>
  </si>
  <si>
    <t>مزين</t>
  </si>
  <si>
    <t>غزل بطحوش</t>
  </si>
  <si>
    <t>لوسي</t>
  </si>
  <si>
    <t>ساريه الحوري الحمصي</t>
  </si>
  <si>
    <t>رويده بردان</t>
  </si>
  <si>
    <t>رهف حياريه</t>
  </si>
  <si>
    <t>ربا حافظ</t>
  </si>
  <si>
    <t>ربا الشامي</t>
  </si>
  <si>
    <t>بثينه عيسى</t>
  </si>
  <si>
    <t>الاء نصر الله</t>
  </si>
  <si>
    <t>الاء الخليوي</t>
  </si>
  <si>
    <t>هزار خويص</t>
  </si>
  <si>
    <t>ماجدولين معمر</t>
  </si>
  <si>
    <t>بنان اللهياني</t>
  </si>
  <si>
    <t>ابراهيم سليمان</t>
  </si>
  <si>
    <t>تناهيد</t>
  </si>
  <si>
    <t>دانيه البقاعي</t>
  </si>
  <si>
    <t>فريال عميش</t>
  </si>
  <si>
    <t>براءه الكراد</t>
  </si>
  <si>
    <t>هبه طعمه</t>
  </si>
  <si>
    <t>عاطفه</t>
  </si>
  <si>
    <t>ميساء الرباط</t>
  </si>
  <si>
    <t>ديمة ابو الشامات</t>
  </si>
  <si>
    <t>خلود طه</t>
  </si>
  <si>
    <t>نجاه خرنوب</t>
  </si>
  <si>
    <t>الاء مزاز</t>
  </si>
  <si>
    <t>نضال الطحان</t>
  </si>
  <si>
    <t>مارلين زهره</t>
  </si>
  <si>
    <t>سميره ارشيد</t>
  </si>
  <si>
    <t>باديا الريش</t>
  </si>
  <si>
    <t>هبة ديب</t>
  </si>
  <si>
    <t>فاتن النحاس</t>
  </si>
  <si>
    <t>طرفه</t>
  </si>
  <si>
    <t>سوزدار حسين</t>
  </si>
  <si>
    <t>خبات</t>
  </si>
  <si>
    <t>ريم المحمد</t>
  </si>
  <si>
    <t>صبيح</t>
  </si>
  <si>
    <t>خلود قدوره</t>
  </si>
  <si>
    <t>جنان عبود</t>
  </si>
  <si>
    <t>تغريد داغستاني</t>
  </si>
  <si>
    <t>كفا</t>
  </si>
  <si>
    <t>ختام حاج يوسف</t>
  </si>
  <si>
    <t>احمد محي الدين</t>
  </si>
  <si>
    <t>شيرين العوض</t>
  </si>
  <si>
    <t>رفيف العوض</t>
  </si>
  <si>
    <t>شذا النبهان</t>
  </si>
  <si>
    <t>صبيحة</t>
  </si>
  <si>
    <t>راما دباغ</t>
  </si>
  <si>
    <t>وسيم الصباغ</t>
  </si>
  <si>
    <t>نبيل الحمامي</t>
  </si>
  <si>
    <t>سوزان كنعان</t>
  </si>
  <si>
    <t>ساميه دكه</t>
  </si>
  <si>
    <t>رزان النقيب</t>
  </si>
  <si>
    <t>جومرد ايزولي</t>
  </si>
  <si>
    <t>اميره عنيسي</t>
  </si>
  <si>
    <t>الاء كريم</t>
  </si>
  <si>
    <t>الاء الزالق</t>
  </si>
  <si>
    <t>هند ابو احمد</t>
  </si>
  <si>
    <t>هبه نعامه</t>
  </si>
  <si>
    <t>نادين مطر</t>
  </si>
  <si>
    <t>مهران العبد</t>
  </si>
  <si>
    <t>مها عائشه</t>
  </si>
  <si>
    <t>محمد نزار جبر</t>
  </si>
  <si>
    <t>محمد خير بك</t>
  </si>
  <si>
    <t>لينه سيده</t>
  </si>
  <si>
    <t>فرح منصور</t>
  </si>
  <si>
    <t>غاده عبد العزيز</t>
  </si>
  <si>
    <t>سوزان سعد</t>
  </si>
  <si>
    <t>زعيم هايس</t>
  </si>
  <si>
    <t>ريما ديوب</t>
  </si>
  <si>
    <t>ريم مال</t>
  </si>
  <si>
    <t>دهاء محمود</t>
  </si>
  <si>
    <t>خلود البعيني</t>
  </si>
  <si>
    <t>فرحا</t>
  </si>
  <si>
    <t>خالد المصطفى</t>
  </si>
  <si>
    <t>ايمن عباس</t>
  </si>
  <si>
    <t>اكرام المشكاوي</t>
  </si>
  <si>
    <t>نوح</t>
  </si>
  <si>
    <t>احمد الفقير</t>
  </si>
  <si>
    <t>يوسف احمد</t>
  </si>
  <si>
    <t>هدى البدوي النجار</t>
  </si>
  <si>
    <t>نبال قاسم</t>
  </si>
  <si>
    <t>لميس الخطيب</t>
  </si>
  <si>
    <t>عبير الدنيا</t>
  </si>
  <si>
    <t>ريتا صائغ</t>
  </si>
  <si>
    <t>النحو على مستوى الجملة (عربي )</t>
  </si>
  <si>
    <t>القراءة والفهم ENG (1)</t>
  </si>
  <si>
    <t>النحو ENG (1)</t>
  </si>
  <si>
    <t>الترجمة الى العربية (1)</t>
  </si>
  <si>
    <t>مادة ثقافية (1)</t>
  </si>
  <si>
    <t>النحو على مستوى النص (عربي )</t>
  </si>
  <si>
    <t>النحو ENG (2)</t>
  </si>
  <si>
    <t>القراءة والفهم ENG (2)</t>
  </si>
  <si>
    <t>الترجمة الى العربية (2)</t>
  </si>
  <si>
    <t>مادة ثقافية (2)</t>
  </si>
  <si>
    <t>قراءة وتعبير (لغة عربية )(1)</t>
  </si>
  <si>
    <t>القراءة والفهم ENG (3)</t>
  </si>
  <si>
    <t>مقال ENG</t>
  </si>
  <si>
    <t>الترجمة من والى العربية (1)</t>
  </si>
  <si>
    <t xml:space="preserve">علم الترجمة  ENG </t>
  </si>
  <si>
    <t>قراءة وتعبير (لغة عربية )(2)</t>
  </si>
  <si>
    <t>مقال وقراءة وفهم ENG</t>
  </si>
  <si>
    <t xml:space="preserve">علم الصوتيات </t>
  </si>
  <si>
    <t>الترجمة من والى العربية (2)</t>
  </si>
  <si>
    <t xml:space="preserve">معاجم </t>
  </si>
  <si>
    <t xml:space="preserve">تدريبات في الاستماع والمناقشة باللغة العربية </t>
  </si>
  <si>
    <t>تدريبات في الاستماع والتعبير الشفوي ENG</t>
  </si>
  <si>
    <t xml:space="preserve">نصوص أدبية بالإنكليزية (1) </t>
  </si>
  <si>
    <t>ترجمة تتبعيه ومنظورة (1)</t>
  </si>
  <si>
    <t>نصوص ومصطلحات علمية باللغة الانكليزية</t>
  </si>
  <si>
    <t xml:space="preserve">تدريبات في كتابة المقال باللغة العربية </t>
  </si>
  <si>
    <t>المقال  ENG (1)</t>
  </si>
  <si>
    <t xml:space="preserve">لغويات مقارنة </t>
  </si>
  <si>
    <t xml:space="preserve">ترجمة تحريرية من والى العربية </t>
  </si>
  <si>
    <t>ترجمة فورية (1)(تدريب عملي )</t>
  </si>
  <si>
    <t>نصوص من الادب العربي المعاصر (1)</t>
  </si>
  <si>
    <t xml:space="preserve">علم اللغة (التراكيب والدلالة )باللغة الانكليزية </t>
  </si>
  <si>
    <t>نصوص أدبية بالإنكليزية (2)</t>
  </si>
  <si>
    <t>ترجمة تتبعيه ومنظورة (2)</t>
  </si>
  <si>
    <t xml:space="preserve">نصوص ومصطلحات سياسية باللغة الانكليزية  </t>
  </si>
  <si>
    <t>نصوص من الادب العربي المعاصر (2)</t>
  </si>
  <si>
    <t>المقال  ENG (2)</t>
  </si>
  <si>
    <t xml:space="preserve">مقدمة في تحليل النصوص بالإنكليزية </t>
  </si>
  <si>
    <t xml:space="preserve">ترجمة ادبية من والى العربية </t>
  </si>
  <si>
    <t>ترجمة فورية (2)(تدريب عملي )</t>
  </si>
  <si>
    <t>النحو على مستوى الجملة (عربي)</t>
  </si>
  <si>
    <t>القراءة والفهم  ENG 1</t>
  </si>
  <si>
    <t xml:space="preserve">النحو ENG </t>
  </si>
  <si>
    <t xml:space="preserve">مادة ثقافية </t>
  </si>
  <si>
    <t xml:space="preserve">النحو   2ENG  </t>
  </si>
  <si>
    <t>القراءة والفهم   2ENG</t>
  </si>
  <si>
    <t xml:space="preserve">القراءة والفهم  3ENG   </t>
  </si>
  <si>
    <t>مقال   ENG</t>
  </si>
  <si>
    <t>الترجمة من والى العربية (3)</t>
  </si>
  <si>
    <t>قراءة وتعبير (لغة عربية )</t>
  </si>
  <si>
    <t xml:space="preserve">الترجمة من والى العربية </t>
  </si>
  <si>
    <t xml:space="preserve">تدريبات في الاستماع والمناقشة بالغة العربية </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</si>
  <si>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</si>
  <si>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</si>
  <si>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</si>
  <si>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</si>
  <si>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نصوص ادبية بالانكليزية </t>
  </si>
  <si>
    <t xml:space="preserve">نصوص ومصطلحات سياسية باللغة الانكليزية </t>
  </si>
  <si>
    <t>المقال  ENG</t>
  </si>
  <si>
    <t xml:space="preserve">لغويات  مقارنة </t>
  </si>
  <si>
    <t>ترجمة فورية  1(تدريب عملي )</t>
  </si>
  <si>
    <t xml:space="preserve">مقدمة في تحليل النصوص بالانكليزية </t>
  </si>
  <si>
    <t>ترجمة فورية 2(تدريب عملي )</t>
  </si>
  <si>
    <t>الفصل الأول 2022-2023</t>
  </si>
  <si>
    <t>نصار</t>
  </si>
  <si>
    <t>احمد علي</t>
  </si>
  <si>
    <t>ادريس ابو حمزه</t>
  </si>
  <si>
    <t>حليم</t>
  </si>
  <si>
    <t>اريج الطحان الزعيم</t>
  </si>
  <si>
    <t>اسامه المحمد</t>
  </si>
  <si>
    <t>انثى</t>
  </si>
  <si>
    <t>ساره</t>
  </si>
  <si>
    <t>اشرقت داهوك</t>
  </si>
  <si>
    <t>اكتمال مظلوم</t>
  </si>
  <si>
    <t>الاء النفوري</t>
  </si>
  <si>
    <t>وسام</t>
  </si>
  <si>
    <t>الاء تلاوي</t>
  </si>
  <si>
    <t>الاء غازي</t>
  </si>
  <si>
    <t>الاء نصر</t>
  </si>
  <si>
    <t>العنود جاموس</t>
  </si>
  <si>
    <t>اليس سويد</t>
  </si>
  <si>
    <t>روده</t>
  </si>
  <si>
    <t>امال الجباوي</t>
  </si>
  <si>
    <t>اماني صابر</t>
  </si>
  <si>
    <t>ايمان كشكة</t>
  </si>
  <si>
    <t>امل الحمصي</t>
  </si>
  <si>
    <t>امل شام</t>
  </si>
  <si>
    <t>امون بلبل</t>
  </si>
  <si>
    <t>اناغيم زين الدين</t>
  </si>
  <si>
    <t>انصاف الجنيدي</t>
  </si>
  <si>
    <t>عيشه</t>
  </si>
  <si>
    <t>أحمد خنيفس</t>
  </si>
  <si>
    <t>أسامه العلي</t>
  </si>
  <si>
    <t>آلاء ابو شاله</t>
  </si>
  <si>
    <t>آلان حسن</t>
  </si>
  <si>
    <t>روميش</t>
  </si>
  <si>
    <t>بتول الاسعد</t>
  </si>
  <si>
    <t>تمينه</t>
  </si>
  <si>
    <t>بتول الزين</t>
  </si>
  <si>
    <t>بتول النونو</t>
  </si>
  <si>
    <t>بتول رمضان</t>
  </si>
  <si>
    <t>سميعه</t>
  </si>
  <si>
    <t>بشرى القاوي</t>
  </si>
  <si>
    <t>محمداحسان</t>
  </si>
  <si>
    <t>بشرى رجب</t>
  </si>
  <si>
    <t>بيان الطبجي</t>
  </si>
  <si>
    <t>بيان سكروجه</t>
  </si>
  <si>
    <t>تهامه الفراج</t>
  </si>
  <si>
    <t>ضامن</t>
  </si>
  <si>
    <t>تولين الكلاس</t>
  </si>
  <si>
    <t>غاده هدهد مغربي</t>
  </si>
  <si>
    <t>تيمه الغزي</t>
  </si>
  <si>
    <t>صفاء الخطيب</t>
  </si>
  <si>
    <t>جلاء الجباعي</t>
  </si>
  <si>
    <t>جلاء مراد</t>
  </si>
  <si>
    <t>وجدي</t>
  </si>
  <si>
    <t>جمال اسعد</t>
  </si>
  <si>
    <t>جويل طحان</t>
  </si>
  <si>
    <t>ماريل</t>
  </si>
  <si>
    <t>لوريس</t>
  </si>
  <si>
    <t>حسام السرحان</t>
  </si>
  <si>
    <t>سعد الله</t>
  </si>
  <si>
    <t>حسام سليم</t>
  </si>
  <si>
    <t>غرجف</t>
  </si>
  <si>
    <t>حمد المشهور</t>
  </si>
  <si>
    <t>رجه</t>
  </si>
  <si>
    <t>حمزة الصيدلي</t>
  </si>
  <si>
    <t>سهى سلامه</t>
  </si>
  <si>
    <t>حمزه الحمد</t>
  </si>
  <si>
    <t>حنان توناشه</t>
  </si>
  <si>
    <t>حنين ابو جيش</t>
  </si>
  <si>
    <t>ناهده الجاموس</t>
  </si>
  <si>
    <t>حيان جاد الله</t>
  </si>
  <si>
    <t>خيرية الاغواني</t>
  </si>
  <si>
    <t>دانه ابوشعر</t>
  </si>
  <si>
    <t>دعاء صادق</t>
  </si>
  <si>
    <t>أحمدراتب</t>
  </si>
  <si>
    <t>ديانا النداف</t>
  </si>
  <si>
    <t>ديمه بيازيد</t>
  </si>
  <si>
    <t>محمد ربيع</t>
  </si>
  <si>
    <t>رامه الأفندي</t>
  </si>
  <si>
    <t>رامي محفوض</t>
  </si>
  <si>
    <t>رانيا ابو هدير</t>
  </si>
  <si>
    <t>بتلا</t>
  </si>
  <si>
    <t>رانيا النجار</t>
  </si>
  <si>
    <t>ربم سرور</t>
  </si>
  <si>
    <t>صفية</t>
  </si>
  <si>
    <t>رزان ابو شاهين</t>
  </si>
  <si>
    <t>رزان قابل</t>
  </si>
  <si>
    <t>محمد كامل</t>
  </si>
  <si>
    <t>رغد محمد</t>
  </si>
  <si>
    <t>رفاه كريدي</t>
  </si>
  <si>
    <t>رفيده العباس</t>
  </si>
  <si>
    <t>عبد المؤمن</t>
  </si>
  <si>
    <t>رنا المحمد المداد</t>
  </si>
  <si>
    <t>رنده قورقماز</t>
  </si>
  <si>
    <t>امون السيسي</t>
  </si>
  <si>
    <t>رنده محايري</t>
  </si>
  <si>
    <t>محمدايمن</t>
  </si>
  <si>
    <t>رنيم السمان</t>
  </si>
  <si>
    <t>رنيم اللحام</t>
  </si>
  <si>
    <t>رهام حسام الدين</t>
  </si>
  <si>
    <t>رهف القطاش</t>
  </si>
  <si>
    <t>رهف عبيد</t>
  </si>
  <si>
    <t>ميمنة</t>
  </si>
  <si>
    <t>رولا المصري</t>
  </si>
  <si>
    <t>رولا حمدعزام</t>
  </si>
  <si>
    <t>رولا شريفة</t>
  </si>
  <si>
    <t>روني طالب</t>
  </si>
  <si>
    <t>هيفاء طالب</t>
  </si>
  <si>
    <t>ميساء السيد</t>
  </si>
  <si>
    <t>ريتا سليمان</t>
  </si>
  <si>
    <t>ريما بدر</t>
  </si>
  <si>
    <t>سحر الحطاب</t>
  </si>
  <si>
    <t>سدره مرعي</t>
  </si>
  <si>
    <t>سلاف اسماعيل</t>
  </si>
  <si>
    <t>نايفة حسين</t>
  </si>
  <si>
    <t>سلام راجح</t>
  </si>
  <si>
    <t>محمد خليل</t>
  </si>
  <si>
    <t>سمر جزائرلي</t>
  </si>
  <si>
    <t>سندس يوسف</t>
  </si>
  <si>
    <t>سهى مولانا</t>
  </si>
  <si>
    <t>ساميه حبيشي</t>
  </si>
  <si>
    <t>سهير علم الدين</t>
  </si>
  <si>
    <t>مغيد</t>
  </si>
  <si>
    <t>فرنجيه</t>
  </si>
  <si>
    <t>سونيا ماجد</t>
  </si>
  <si>
    <t>شاديه حسين</t>
  </si>
  <si>
    <t>شامل غوتوق</t>
  </si>
  <si>
    <t>تمارة</t>
  </si>
  <si>
    <t>سمر خليل</t>
  </si>
  <si>
    <t>بدوي</t>
  </si>
  <si>
    <t>شهد غندور</t>
  </si>
  <si>
    <t>شيلان يونس</t>
  </si>
  <si>
    <t>نهاد شيخموس</t>
  </si>
  <si>
    <t>صبا القنطار</t>
  </si>
  <si>
    <t>عطاف</t>
  </si>
  <si>
    <t>صفاء جاروش</t>
  </si>
  <si>
    <t>صفاء كناكريه</t>
  </si>
  <si>
    <t>صفاء يحيى</t>
  </si>
  <si>
    <t>طارق الحسن</t>
  </si>
  <si>
    <t>عارف البكور</t>
  </si>
  <si>
    <t>عبدالجبار</t>
  </si>
  <si>
    <t>عبد الله مبري</t>
  </si>
  <si>
    <t>محمد نزيه</t>
  </si>
  <si>
    <t>عبيدة</t>
  </si>
  <si>
    <t>يحيى الجراح</t>
  </si>
  <si>
    <t>عبير العقباني</t>
  </si>
  <si>
    <t>عبير عاصي</t>
  </si>
  <si>
    <t>عائشه سوسق</t>
  </si>
  <si>
    <t>عبير كيوان</t>
  </si>
  <si>
    <t>ملكي</t>
  </si>
  <si>
    <t>عزت حمامه</t>
  </si>
  <si>
    <t>عزيزه ابو عون</t>
  </si>
  <si>
    <t>علا ابوشقير</t>
  </si>
  <si>
    <t>فخريه العقله</t>
  </si>
  <si>
    <t>علا البيبي</t>
  </si>
  <si>
    <t>علا بسمار</t>
  </si>
  <si>
    <t>علا بني المرجه</t>
  </si>
  <si>
    <t>علي احمد</t>
  </si>
  <si>
    <t>مفيدة</t>
  </si>
  <si>
    <t>علي الطحان</t>
  </si>
  <si>
    <t>علياء جديد</t>
  </si>
  <si>
    <t>رادا</t>
  </si>
  <si>
    <t>عيسى ابراهيم</t>
  </si>
  <si>
    <t>ناجح</t>
  </si>
  <si>
    <t>فاطمه الدرع</t>
  </si>
  <si>
    <t>فاطمه صبري</t>
  </si>
  <si>
    <t>فدوه الفحام</t>
  </si>
  <si>
    <t>فراس قطان</t>
  </si>
  <si>
    <t>فينوس سليمان</t>
  </si>
  <si>
    <t>مخلوف</t>
  </si>
  <si>
    <t>كارول جرجس</t>
  </si>
  <si>
    <t>بهاء</t>
  </si>
  <si>
    <t>0</t>
  </si>
  <si>
    <t>لجين الخليل</t>
  </si>
  <si>
    <t>لميس عبد السلام</t>
  </si>
  <si>
    <t>صبحية بشار</t>
  </si>
  <si>
    <t>ليالي المنا</t>
  </si>
  <si>
    <t>لينا اسبير</t>
  </si>
  <si>
    <t>لينا عربي</t>
  </si>
  <si>
    <t>مادلين عباس</t>
  </si>
  <si>
    <t>باسمة</t>
  </si>
  <si>
    <t>مجد صلاح الدين</t>
  </si>
  <si>
    <t>محمد الكومي</t>
  </si>
  <si>
    <t>محمد سعيد ابديري</t>
  </si>
  <si>
    <t>محمد سليم خشيفاتي</t>
  </si>
  <si>
    <t>محمد شادي عوده</t>
  </si>
  <si>
    <t>محمد مرعي</t>
  </si>
  <si>
    <t>ساطي</t>
  </si>
  <si>
    <t>محمد نضال جمعه</t>
  </si>
  <si>
    <t>محمود الشيخه</t>
  </si>
  <si>
    <t>محمود كنعان</t>
  </si>
  <si>
    <t>مرام زباد</t>
  </si>
  <si>
    <t>مرفت فرهود</t>
  </si>
  <si>
    <t>مروان العبيد</t>
  </si>
  <si>
    <t>مروه العزيزي</t>
  </si>
  <si>
    <t>مروه مسلم</t>
  </si>
  <si>
    <t>مريم الحلواني</t>
  </si>
  <si>
    <t>مريم الصيفي</t>
  </si>
  <si>
    <t>مصعب الرفاعي</t>
  </si>
  <si>
    <t>منى الصيرفي النجار</t>
  </si>
  <si>
    <t>فالنتينا</t>
  </si>
  <si>
    <t>مهند المحمد</t>
  </si>
  <si>
    <t>مهند حسن</t>
  </si>
  <si>
    <t>ذيب</t>
  </si>
  <si>
    <t>مؤمنه الشيخ حسن</t>
  </si>
  <si>
    <t>مي صباغ</t>
  </si>
  <si>
    <t>حموده</t>
  </si>
  <si>
    <t>ميرهان الزالق</t>
  </si>
  <si>
    <t>ميساء الآغا</t>
  </si>
  <si>
    <t>ميساء دباس</t>
  </si>
  <si>
    <t>نادين خير</t>
  </si>
  <si>
    <t>نائله القداح</t>
  </si>
  <si>
    <t>نبيها سعد</t>
  </si>
  <si>
    <t>نجوى مظفر</t>
  </si>
  <si>
    <t>نجوى ناصر</t>
  </si>
  <si>
    <t>نجوى هدبه</t>
  </si>
  <si>
    <t>نسرين أبوزيتون</t>
  </si>
  <si>
    <t>نغم بدران</t>
  </si>
  <si>
    <t>نوار عيسى</t>
  </si>
  <si>
    <t>نور ابو العينين</t>
  </si>
  <si>
    <t>ريداح</t>
  </si>
  <si>
    <t>نور الصلاحي</t>
  </si>
  <si>
    <t>نور طيفور</t>
  </si>
  <si>
    <t>نور كويفاتي</t>
  </si>
  <si>
    <t>نور مراد</t>
  </si>
  <si>
    <t>نورا الخوجه</t>
  </si>
  <si>
    <t>نورا الطير</t>
  </si>
  <si>
    <t>هبة قدورة</t>
  </si>
  <si>
    <t>هبة محمد</t>
  </si>
  <si>
    <t>هبه الحلاق</t>
  </si>
  <si>
    <t>جميله مرجي</t>
  </si>
  <si>
    <t>هبه خوله</t>
  </si>
  <si>
    <t>هبه قضماني</t>
  </si>
  <si>
    <t>هبه يوسف</t>
  </si>
  <si>
    <t>هدى الحمود الهاشم</t>
  </si>
  <si>
    <t>سماره</t>
  </si>
  <si>
    <t>هديل ابوترابي</t>
  </si>
  <si>
    <t>هديل الدكاك</t>
  </si>
  <si>
    <t>هديل علي</t>
  </si>
  <si>
    <t>هلا عبيد</t>
  </si>
  <si>
    <t>محمد اسامة</t>
  </si>
  <si>
    <t>هنا الرفاعي</t>
  </si>
  <si>
    <t>هناء العمار</t>
  </si>
  <si>
    <t>هناء عليان</t>
  </si>
  <si>
    <t>هنادي دله</t>
  </si>
  <si>
    <t>هند الجط</t>
  </si>
  <si>
    <t>هيفاء الرفاعي</t>
  </si>
  <si>
    <t>هيفاء الهلاك</t>
  </si>
  <si>
    <t>شفاف</t>
  </si>
  <si>
    <t>وائل النسر</t>
  </si>
  <si>
    <t>وفاء بعجانو</t>
  </si>
  <si>
    <t>شادية</t>
  </si>
  <si>
    <t>وفاء قابل</t>
  </si>
  <si>
    <t>ولاء الاسمر</t>
  </si>
  <si>
    <t>ولاء المحمد</t>
  </si>
  <si>
    <t>ولاء بسمار</t>
  </si>
  <si>
    <t>ولاء محفوض</t>
  </si>
  <si>
    <t>ولاء مدخنه</t>
  </si>
  <si>
    <t>يارا جمول</t>
  </si>
  <si>
    <t>يارا يوسف</t>
  </si>
  <si>
    <t>بشرا سمسميه</t>
  </si>
  <si>
    <t>يزن سرحان</t>
  </si>
  <si>
    <t>يمامه المقداد</t>
  </si>
  <si>
    <t>#N/A</t>
  </si>
  <si>
    <t>طارق الغراوي</t>
  </si>
  <si>
    <t>دانتي اسعد</t>
  </si>
  <si>
    <t>1</t>
  </si>
  <si>
    <t>ادبي</t>
  </si>
  <si>
    <t xml:space="preserve">ريف دمشق </t>
  </si>
  <si>
    <t>جبلة</t>
  </si>
  <si>
    <t>يبرود</t>
  </si>
  <si>
    <t xml:space="preserve">دمشق </t>
  </si>
  <si>
    <t>عمان</t>
  </si>
  <si>
    <t>النشابية</t>
  </si>
  <si>
    <t xml:space="preserve">درعا </t>
  </si>
  <si>
    <t>الرياض</t>
  </si>
  <si>
    <t xml:space="preserve">حمص </t>
  </si>
  <si>
    <t>ادلب</t>
  </si>
  <si>
    <t>حماه</t>
  </si>
  <si>
    <t>الضمير</t>
  </si>
  <si>
    <t>الهويا</t>
  </si>
  <si>
    <t>جبا</t>
  </si>
  <si>
    <t>حزه</t>
  </si>
  <si>
    <t>قطنا</t>
  </si>
  <si>
    <t>ازرع</t>
  </si>
  <si>
    <t>الكويت</t>
  </si>
  <si>
    <t xml:space="preserve">خان ارنبة </t>
  </si>
  <si>
    <t>راس المعرة</t>
  </si>
  <si>
    <t>كفير يبوس</t>
  </si>
  <si>
    <t>معضمية</t>
  </si>
  <si>
    <t>دبي</t>
  </si>
  <si>
    <t>جرمانا</t>
  </si>
  <si>
    <t>الكسوة</t>
  </si>
  <si>
    <t>قبر الست</t>
  </si>
  <si>
    <t>السيدة زينب</t>
  </si>
  <si>
    <t xml:space="preserve">النبك </t>
  </si>
  <si>
    <t>القطيفة</t>
  </si>
  <si>
    <t>انخل</t>
  </si>
  <si>
    <t>دروشا</t>
  </si>
  <si>
    <t>التل</t>
  </si>
  <si>
    <t>زبداني</t>
  </si>
  <si>
    <t>يرموك</t>
  </si>
  <si>
    <t>عربين</t>
  </si>
  <si>
    <t>السعن</t>
  </si>
  <si>
    <t>تلكلخ</t>
  </si>
  <si>
    <t>الرقه</t>
  </si>
  <si>
    <t>ريف دمشق-ببيلا</t>
  </si>
  <si>
    <t>القريتين</t>
  </si>
  <si>
    <t>ضمير</t>
  </si>
  <si>
    <t xml:space="preserve">القورية </t>
  </si>
  <si>
    <t>السحل</t>
  </si>
  <si>
    <t>داعل</t>
  </si>
  <si>
    <t>راس العين</t>
  </si>
  <si>
    <t>مشفى درعا</t>
  </si>
  <si>
    <t>القصير</t>
  </si>
  <si>
    <t>شمسكين</t>
  </si>
  <si>
    <t>صحنايا</t>
  </si>
  <si>
    <t>دوما</t>
  </si>
  <si>
    <t>عين الشمس</t>
  </si>
  <si>
    <t>خان دنون</t>
  </si>
  <si>
    <t>صوران</t>
  </si>
  <si>
    <t xml:space="preserve">دوما </t>
  </si>
  <si>
    <t>مخيم اليرموك</t>
  </si>
  <si>
    <t>محجه</t>
  </si>
  <si>
    <t>العين</t>
  </si>
  <si>
    <t>مشفى دوما</t>
  </si>
  <si>
    <t>ناصرية</t>
  </si>
  <si>
    <t>قرفا</t>
  </si>
  <si>
    <t>ذكير</t>
  </si>
  <si>
    <t>الصنمين</t>
  </si>
  <si>
    <t>طرابلس</t>
  </si>
  <si>
    <t>بنغازي</t>
  </si>
  <si>
    <t>رحيبه</t>
  </si>
  <si>
    <t xml:space="preserve">عران </t>
  </si>
  <si>
    <t xml:space="preserve">الضمير </t>
  </si>
  <si>
    <t>سلميه</t>
  </si>
  <si>
    <t>جديدة عرطوز</t>
  </si>
  <si>
    <t>قارة</t>
  </si>
  <si>
    <t>صلخد</t>
  </si>
  <si>
    <t>شام</t>
  </si>
  <si>
    <t>شقا</t>
  </si>
  <si>
    <t>النبك</t>
  </si>
  <si>
    <t>منين</t>
  </si>
  <si>
    <t>الحجر الاسود</t>
  </si>
  <si>
    <t>البوكمال</t>
  </si>
  <si>
    <t>معضميه</t>
  </si>
  <si>
    <t>سعسع</t>
  </si>
  <si>
    <t xml:space="preserve">دير الزور </t>
  </si>
  <si>
    <t>كسوة</t>
  </si>
  <si>
    <t xml:space="preserve">الرياض </t>
  </si>
  <si>
    <t>مصياف</t>
  </si>
  <si>
    <t>الزبداني</t>
  </si>
  <si>
    <t>عسال الورد</t>
  </si>
  <si>
    <t>سقبا</t>
  </si>
  <si>
    <t>خربة غزالة</t>
  </si>
  <si>
    <t>حرستا</t>
  </si>
  <si>
    <t>المنصورة</t>
  </si>
  <si>
    <t>الشجر</t>
  </si>
  <si>
    <t>الرحيبة</t>
  </si>
  <si>
    <t>ببيلا</t>
  </si>
  <si>
    <t>الشيخ مسكين</t>
  </si>
  <si>
    <t>جيرود</t>
  </si>
  <si>
    <t>سرغايا</t>
  </si>
  <si>
    <t>معره</t>
  </si>
  <si>
    <t>الرفيد</t>
  </si>
  <si>
    <t>خان شيخون</t>
  </si>
  <si>
    <t>ميادين</t>
  </si>
  <si>
    <t>سيدي مقداد</t>
  </si>
  <si>
    <t xml:space="preserve">مخيم اليرموك </t>
  </si>
  <si>
    <t xml:space="preserve">انخل </t>
  </si>
  <si>
    <t>الروضة</t>
  </si>
  <si>
    <t>الديماس</t>
  </si>
  <si>
    <t>الخبر</t>
  </si>
  <si>
    <t>بيت سحم</t>
  </si>
  <si>
    <t>ازرع المحطه</t>
  </si>
  <si>
    <t>كناكر</t>
  </si>
  <si>
    <t>نبك</t>
  </si>
  <si>
    <t>رحيبة</t>
  </si>
  <si>
    <t>تل التتن</t>
  </si>
  <si>
    <t>شين</t>
  </si>
  <si>
    <t>قنا شمالي</t>
  </si>
  <si>
    <t>بصرى الشام</t>
  </si>
  <si>
    <t>قطيفه</t>
  </si>
  <si>
    <t>زاكيه</t>
  </si>
  <si>
    <t>عين ترما</t>
  </si>
  <si>
    <t>جسرين</t>
  </si>
  <si>
    <t>الدوحة</t>
  </si>
  <si>
    <t>الدوحة - قطر</t>
  </si>
  <si>
    <t>خيارة</t>
  </si>
  <si>
    <t>حصنان</t>
  </si>
  <si>
    <t xml:space="preserve">قامعة المضيق </t>
  </si>
  <si>
    <t>قدسيا</t>
  </si>
  <si>
    <t>دمشق/ الوحدة</t>
  </si>
  <si>
    <t>رأس المعرة</t>
  </si>
  <si>
    <t>كسوه</t>
  </si>
  <si>
    <t>ترونشي/ فرنسا</t>
  </si>
  <si>
    <t>المدينة المنورة</t>
  </si>
  <si>
    <t>الخرج</t>
  </si>
  <si>
    <t>درغامو</t>
  </si>
  <si>
    <t>بسيمه</t>
  </si>
  <si>
    <t xml:space="preserve">موثبين </t>
  </si>
  <si>
    <t>ابطع</t>
  </si>
  <si>
    <t>القريا</t>
  </si>
  <si>
    <t>راس المعره</t>
  </si>
  <si>
    <t>سلحب</t>
  </si>
  <si>
    <t>جسر الشغور</t>
  </si>
  <si>
    <t>صيدا</t>
  </si>
  <si>
    <t>جباب</t>
  </si>
  <si>
    <t>هامه</t>
  </si>
  <si>
    <t>الفصل الثاني 2022-2023</t>
  </si>
  <si>
    <t>00-Jan-00</t>
  </si>
  <si>
    <t>1/0/1900</t>
  </si>
  <si>
    <t>اشرفية الوادي</t>
  </si>
  <si>
    <t>0غير سوري</t>
  </si>
  <si>
    <t>بكا</t>
  </si>
  <si>
    <t>اشرفية صحنايا</t>
  </si>
  <si>
    <t>22-Apr-71</t>
  </si>
  <si>
    <t xml:space="preserve">الميادين </t>
  </si>
  <si>
    <t xml:space="preserve">صحنايا </t>
  </si>
  <si>
    <t>07-Mar-88</t>
  </si>
  <si>
    <t>عتبوره</t>
  </si>
  <si>
    <t>01-Jan-80</t>
  </si>
  <si>
    <t>15-Jun-83</t>
  </si>
  <si>
    <t>01-Jan-95</t>
  </si>
  <si>
    <t>30-Jan-97</t>
  </si>
  <si>
    <t>بيت سابر</t>
  </si>
  <si>
    <t>لودفكس هافن</t>
  </si>
  <si>
    <t>22-Oct-90</t>
  </si>
  <si>
    <t>01-Jan-96</t>
  </si>
  <si>
    <t>عدرا</t>
  </si>
  <si>
    <t>30-Jan-86</t>
  </si>
  <si>
    <t>جمرايا</t>
  </si>
  <si>
    <t>12-Aug-95</t>
  </si>
  <si>
    <t>فنزويلا</t>
  </si>
  <si>
    <t>ناصريه</t>
  </si>
  <si>
    <t>01-Jan-90</t>
  </si>
  <si>
    <t xml:space="preserve">الرابعة </t>
  </si>
  <si>
    <t>21-Mar-89</t>
  </si>
  <si>
    <t>24-Apr-88</t>
  </si>
  <si>
    <t>كفرسوسه</t>
  </si>
  <si>
    <t>05-Jan-93</t>
  </si>
  <si>
    <t>الطيحه</t>
  </si>
  <si>
    <t>08-Aug-92</t>
  </si>
  <si>
    <t>01-Jan-93</t>
  </si>
  <si>
    <t>قنوات</t>
  </si>
  <si>
    <t>05-Mar-97</t>
  </si>
  <si>
    <t>البريج</t>
  </si>
  <si>
    <t>14-Nov-95</t>
  </si>
  <si>
    <t>رقه</t>
  </si>
  <si>
    <t>قاموع</t>
  </si>
  <si>
    <t>23-Mar-91</t>
  </si>
  <si>
    <t>زاكية</t>
  </si>
  <si>
    <t xml:space="preserve"> التركية</t>
  </si>
  <si>
    <t>24-Jun-87</t>
  </si>
  <si>
    <t>الرها</t>
  </si>
  <si>
    <t>قصيبة</t>
  </si>
  <si>
    <t>البارد</t>
  </si>
  <si>
    <t>الحراك</t>
  </si>
  <si>
    <t>الحلايف</t>
  </si>
  <si>
    <t>بصر الشام</t>
  </si>
  <si>
    <t>تواني</t>
  </si>
  <si>
    <t>قاره</t>
  </si>
  <si>
    <t>سلمين</t>
  </si>
  <si>
    <t>05-Oct-87</t>
  </si>
  <si>
    <t>مدينه البعث</t>
  </si>
  <si>
    <t>حسكة</t>
  </si>
  <si>
    <t>محمد مصطفى</t>
  </si>
  <si>
    <t>ريمة اللحف</t>
  </si>
  <si>
    <t>مساكن غسوله</t>
  </si>
  <si>
    <t>الداره</t>
  </si>
  <si>
    <t>احمديه</t>
  </si>
  <si>
    <t>امريكا</t>
  </si>
  <si>
    <t>26-Jan-93</t>
  </si>
  <si>
    <t xml:space="preserve">معضمية </t>
  </si>
  <si>
    <t>06-May-93</t>
  </si>
  <si>
    <t>تاجوراء</t>
  </si>
  <si>
    <t>01-Jan-87</t>
  </si>
  <si>
    <t>البيضه</t>
  </si>
  <si>
    <t>كرناز</t>
  </si>
  <si>
    <t>01-Jan-92</t>
  </si>
  <si>
    <t>F5</t>
  </si>
  <si>
    <t>F6</t>
  </si>
  <si>
    <t>F7</t>
  </si>
  <si>
    <t>F8</t>
  </si>
  <si>
    <t>F17</t>
  </si>
  <si>
    <t>F13</t>
  </si>
  <si>
    <t>F18</t>
  </si>
  <si>
    <t>F10</t>
  </si>
  <si>
    <t>F11</t>
  </si>
  <si>
    <t>F12</t>
  </si>
  <si>
    <t>ID</t>
  </si>
  <si>
    <t>18-May-85</t>
  </si>
  <si>
    <t>عقوبه</t>
  </si>
  <si>
    <t>09-Jun-84</t>
  </si>
  <si>
    <t>عرطوز</t>
  </si>
  <si>
    <t>قلعة المضيق</t>
  </si>
  <si>
    <t xml:space="preserve">الرابعة  </t>
  </si>
  <si>
    <t>عبد الرزاق الشيخ فارس</t>
  </si>
  <si>
    <t>المصلخة</t>
  </si>
  <si>
    <t>20-Sep-81</t>
  </si>
  <si>
    <t>06-Sep-80</t>
  </si>
  <si>
    <t>مصيلف</t>
  </si>
  <si>
    <t>30-Sep-87</t>
  </si>
  <si>
    <t xml:space="preserve">هجبن </t>
  </si>
  <si>
    <t>الشدادي</t>
  </si>
  <si>
    <t>01-Sep-79</t>
  </si>
  <si>
    <t xml:space="preserve">دير عطيه </t>
  </si>
  <si>
    <t>07-Feb-86</t>
  </si>
  <si>
    <t>23-Sep-88</t>
  </si>
  <si>
    <t>10-Apr-83</t>
  </si>
  <si>
    <t>حموره</t>
  </si>
  <si>
    <t>18-Mar-91</t>
  </si>
  <si>
    <t>بغداد</t>
  </si>
  <si>
    <t>خازمة</t>
  </si>
  <si>
    <t>اعزاز</t>
  </si>
  <si>
    <t>DAMASCUS</t>
  </si>
  <si>
    <t>جدرين</t>
  </si>
  <si>
    <t>كفرسوسة</t>
  </si>
  <si>
    <t>1/18/1989</t>
  </si>
  <si>
    <t>عين فيجة</t>
  </si>
  <si>
    <t xml:space="preserve">عين الفيجة </t>
  </si>
  <si>
    <t>08-Jan-95</t>
  </si>
  <si>
    <t>قيصما</t>
  </si>
  <si>
    <t>26-Apr-85</t>
  </si>
  <si>
    <t xml:space="preserve">Damascus </t>
  </si>
  <si>
    <t>07-Jan-98</t>
  </si>
  <si>
    <t>]دمشق</t>
  </si>
  <si>
    <t>دارايا</t>
  </si>
  <si>
    <t>04-Jan-89</t>
  </si>
  <si>
    <t>اربعه كبير</t>
  </si>
  <si>
    <t>صوفية</t>
  </si>
  <si>
    <t>برزة</t>
  </si>
  <si>
    <t>عقارب</t>
  </si>
  <si>
    <t>الصفاء</t>
  </si>
  <si>
    <t>15-May-95</t>
  </si>
  <si>
    <t>جمله</t>
  </si>
  <si>
    <t xml:space="preserve">  دمشق</t>
  </si>
  <si>
    <t>30-Jan-98</t>
  </si>
  <si>
    <t>جدة</t>
  </si>
  <si>
    <t>كويت</t>
  </si>
  <si>
    <t>HGGH`RDM</t>
  </si>
  <si>
    <t>العشارة</t>
  </si>
  <si>
    <t>راس فلسقو</t>
  </si>
  <si>
    <t>بعمره</t>
  </si>
  <si>
    <t>23-Jun-99</t>
  </si>
  <si>
    <t>20-May-95</t>
  </si>
  <si>
    <t>القزاز</t>
  </si>
  <si>
    <t>09-Mar-97</t>
  </si>
  <si>
    <t>طبريا</t>
  </si>
  <si>
    <t>20-May-94</t>
  </si>
  <si>
    <t>الحسكه</t>
  </si>
  <si>
    <t>28-Jan-90</t>
  </si>
  <si>
    <t>الجبة</t>
  </si>
  <si>
    <t xml:space="preserve">مضايا </t>
  </si>
  <si>
    <t>14-May-90</t>
  </si>
  <si>
    <t>02-Jan-95</t>
  </si>
  <si>
    <t>22-Aug-94</t>
  </si>
  <si>
    <t>جبعدين</t>
  </si>
  <si>
    <t>23-Apr-93</t>
  </si>
  <si>
    <t>25-May-98</t>
  </si>
  <si>
    <t>01-Mar-85</t>
  </si>
  <si>
    <t>01-Jun-98</t>
  </si>
  <si>
    <t>01-Feb-95</t>
  </si>
  <si>
    <t>22-Jan-82</t>
  </si>
  <si>
    <t>حرف متور</t>
  </si>
  <si>
    <t>مليحا</t>
  </si>
  <si>
    <t>جرابلس</t>
  </si>
  <si>
    <t>20-Aug-96</t>
  </si>
  <si>
    <t>قطيفة</t>
  </si>
  <si>
    <t>ضواهره</t>
  </si>
  <si>
    <t>الصورة الكبيرة</t>
  </si>
  <si>
    <t>06-Feb-98</t>
  </si>
  <si>
    <t>المرحه</t>
  </si>
  <si>
    <t>المنيذره</t>
  </si>
  <si>
    <t>غصم</t>
  </si>
  <si>
    <t>الجيد</t>
  </si>
  <si>
    <t>18-Jan-98</t>
  </si>
  <si>
    <t>11-Jan-92</t>
  </si>
  <si>
    <t>06-Sep-95</t>
  </si>
  <si>
    <t>11-Apr-99</t>
  </si>
  <si>
    <t>25-Jun-79</t>
  </si>
  <si>
    <t>19-Apr-93</t>
  </si>
  <si>
    <t>دريج</t>
  </si>
  <si>
    <t>12-Apr-85</t>
  </si>
  <si>
    <t>ذمار</t>
  </si>
  <si>
    <t>مردك</t>
  </si>
  <si>
    <t>سبينة</t>
  </si>
  <si>
    <t>جديدة الخاص</t>
  </si>
  <si>
    <t>01-Jul-96</t>
  </si>
  <si>
    <t>البصيره</t>
  </si>
  <si>
    <t>جب الاملس</t>
  </si>
  <si>
    <t>شفيرين</t>
  </si>
  <si>
    <t>خربا</t>
  </si>
  <si>
    <t>نوئ</t>
  </si>
  <si>
    <t>السيسنية</t>
  </si>
  <si>
    <t>21-Sep-97</t>
  </si>
  <si>
    <t>2005</t>
  </si>
  <si>
    <t>الجبيبات333</t>
  </si>
  <si>
    <t xml:space="preserve">صحتايا </t>
  </si>
  <si>
    <t>بيت احمد</t>
  </si>
  <si>
    <t>14-Jul-72</t>
  </si>
  <si>
    <t>سويسة</t>
  </si>
  <si>
    <t>كاف الجاع</t>
  </si>
  <si>
    <t>العشارنة</t>
  </si>
  <si>
    <t>دمشق- مخيم اليرموك</t>
  </si>
  <si>
    <t>اللاذقية - جبلة</t>
  </si>
  <si>
    <t>توفيقة</t>
  </si>
  <si>
    <t>حفير فوقا</t>
  </si>
  <si>
    <t>احمد حسام الدين</t>
  </si>
  <si>
    <t>كفير الزيت</t>
  </si>
  <si>
    <t>رحمه شوره</t>
  </si>
  <si>
    <t>المغرب ابن سليمان</t>
  </si>
  <si>
    <t xml:space="preserve">اللاذقية </t>
  </si>
  <si>
    <t>قرداحة</t>
  </si>
  <si>
    <t>المتن</t>
  </si>
  <si>
    <t>محمد حاج أحمد</t>
  </si>
  <si>
    <t>نجلاء</t>
  </si>
  <si>
    <t>نور الهدى الحام</t>
  </si>
  <si>
    <t>21-Oct-79</t>
  </si>
  <si>
    <t>2000</t>
  </si>
  <si>
    <t>2003</t>
  </si>
  <si>
    <t>1998</t>
  </si>
  <si>
    <t xml:space="preserve">درعا- الشيخ مسكين </t>
  </si>
  <si>
    <t>2004</t>
  </si>
  <si>
    <t>وضع الطالب</t>
  </si>
  <si>
    <t>إرسال ملف الإستمارة (Excel ) عبر البريد الإلكتروني إلى العنوان التالي :
traopenlearning117@ hotmail.com 
ويجب أن يكون موضوع الإيميل هو الرقم الإمتحاني للطالب</t>
  </si>
  <si>
    <t>الفصل الأول 2024-2023</t>
  </si>
  <si>
    <t>م</t>
  </si>
  <si>
    <t>منقطعين غيرمستنفذ.السنة</t>
  </si>
  <si>
    <t>الوضع</t>
  </si>
  <si>
    <t>2</t>
  </si>
  <si>
    <t>3</t>
  </si>
  <si>
    <t>4</t>
  </si>
  <si>
    <t>5</t>
  </si>
  <si>
    <t>6</t>
  </si>
  <si>
    <t>7</t>
  </si>
  <si>
    <t>8</t>
  </si>
  <si>
    <t>9</t>
  </si>
  <si>
    <t>17</t>
  </si>
  <si>
    <t>18</t>
  </si>
  <si>
    <t>19</t>
  </si>
  <si>
    <t>20</t>
  </si>
  <si>
    <t>21</t>
  </si>
  <si>
    <t>22</t>
  </si>
  <si>
    <t>23</t>
  </si>
  <si>
    <t>24</t>
  </si>
  <si>
    <t>25</t>
  </si>
  <si>
    <t>26</t>
  </si>
  <si>
    <t>27</t>
  </si>
  <si>
    <t>28</t>
  </si>
  <si>
    <t>29</t>
  </si>
  <si>
    <t>30</t>
  </si>
  <si>
    <t>31</t>
  </si>
  <si>
    <t>32</t>
  </si>
  <si>
    <t>33</t>
  </si>
  <si>
    <t>34</t>
  </si>
  <si>
    <t>35</t>
  </si>
  <si>
    <t>36</t>
  </si>
  <si>
    <t>37</t>
  </si>
  <si>
    <t>38</t>
  </si>
  <si>
    <t>39</t>
  </si>
  <si>
    <t>40</t>
  </si>
  <si>
    <t>اسم الاب</t>
  </si>
  <si>
    <t>اسم الام</t>
  </si>
  <si>
    <t>مستنفذ الفصل الأول 2021-2022</t>
  </si>
  <si>
    <t>ريم قصيباتي</t>
  </si>
  <si>
    <t>محمد فريد</t>
  </si>
  <si>
    <t>مستنفذ الفصل الثاني 2020-2021</t>
  </si>
  <si>
    <t>جاد مسعود</t>
  </si>
  <si>
    <t>رابعة حديث</t>
  </si>
  <si>
    <t>مستنفذ ارتباط</t>
  </si>
  <si>
    <t>مستنفذ فصل ثاني 22-23</t>
  </si>
  <si>
    <t>علاء الجوهري</t>
  </si>
  <si>
    <t>عبد الجوهري</t>
  </si>
  <si>
    <t>ميس البلخي</t>
  </si>
  <si>
    <t>استنفذ في الفصل الأول للعام الدراسي 22-23</t>
  </si>
  <si>
    <t>مستنفذ الفصل الثاني 2021-2022</t>
  </si>
  <si>
    <t>استنفذ في الفصل الأول 23-24</t>
  </si>
  <si>
    <t>مارلين زيتوني</t>
  </si>
  <si>
    <t xml:space="preserve">جدعان </t>
  </si>
  <si>
    <t>عطرشان</t>
  </si>
  <si>
    <t>نفل اصفري</t>
  </si>
  <si>
    <t>محمد نهاد</t>
  </si>
  <si>
    <t>ارتباط مستنفذ</t>
  </si>
  <si>
    <t>وليد حكيم</t>
  </si>
  <si>
    <t>بتول شعبان</t>
  </si>
  <si>
    <t>ايملن</t>
  </si>
  <si>
    <t>شام الدقر</t>
  </si>
  <si>
    <t>محمد حسني</t>
  </si>
  <si>
    <t>منييره</t>
  </si>
  <si>
    <t>محمد أمير</t>
  </si>
  <si>
    <t>كارولين</t>
  </si>
  <si>
    <t>بدور بركات</t>
  </si>
  <si>
    <t>داليا صومو</t>
  </si>
  <si>
    <t>مينوش رمضان</t>
  </si>
  <si>
    <t>فاطمه الدالاتي</t>
  </si>
  <si>
    <t>جمعة</t>
  </si>
  <si>
    <t>جهاديه الحمود</t>
  </si>
  <si>
    <t>غادية</t>
  </si>
  <si>
    <t>ألفه</t>
  </si>
  <si>
    <t>نبيهه</t>
  </si>
  <si>
    <t>هنادي السيروان</t>
  </si>
  <si>
    <t>عوش المحمد</t>
  </si>
  <si>
    <t>ليلي</t>
  </si>
  <si>
    <t>الشويش</t>
  </si>
  <si>
    <t>أمل منصور</t>
  </si>
  <si>
    <t>جنان سليمان</t>
  </si>
  <si>
    <t>رئيفة</t>
  </si>
  <si>
    <t>رشا خضر</t>
  </si>
  <si>
    <t>سيبال حقي</t>
  </si>
  <si>
    <t>عمشة</t>
  </si>
  <si>
    <t>مجد جبرة</t>
  </si>
  <si>
    <t>رهام المصري</t>
  </si>
  <si>
    <t>عزيزة موازيني</t>
  </si>
  <si>
    <t>أسرار</t>
  </si>
  <si>
    <t>لينده المتني</t>
  </si>
  <si>
    <t>امية</t>
  </si>
  <si>
    <t>ديانا أبو علي</t>
  </si>
  <si>
    <t xml:space="preserve">
نايف</t>
  </si>
  <si>
    <t>رناالسيد</t>
  </si>
  <si>
    <t>عزاميه</t>
  </si>
  <si>
    <t>هال</t>
  </si>
  <si>
    <t>صحبة</t>
  </si>
  <si>
    <t>بشرا</t>
  </si>
  <si>
    <t>محمد ضوى</t>
  </si>
  <si>
    <t>أمير</t>
  </si>
  <si>
    <t>عبير عابده</t>
  </si>
  <si>
    <t>إستمارة برنامج الترجمة للفصل الثاني للعام الدراسي 2024/2023</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</si>
  <si>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t>
  </si>
  <si>
    <t>ر1ر</t>
  </si>
  <si>
    <t>ر١</t>
  </si>
  <si>
    <t>F19</t>
  </si>
  <si>
    <t>F20</t>
  </si>
  <si>
    <t>F21</t>
  </si>
  <si>
    <t>2006</t>
  </si>
  <si>
    <t>1988</t>
  </si>
  <si>
    <t>1999</t>
  </si>
  <si>
    <t>2007</t>
  </si>
  <si>
    <t>2008</t>
  </si>
  <si>
    <t>2010</t>
  </si>
  <si>
    <t>2009</t>
  </si>
  <si>
    <t>2013</t>
  </si>
  <si>
    <t>2001</t>
  </si>
  <si>
    <t>2015</t>
  </si>
  <si>
    <t>2011</t>
  </si>
  <si>
    <t>2016</t>
  </si>
  <si>
    <t>1986</t>
  </si>
  <si>
    <t>2017</t>
  </si>
  <si>
    <t>2014</t>
  </si>
  <si>
    <t>1995</t>
  </si>
  <si>
    <t>2018</t>
  </si>
  <si>
    <t>2012</t>
  </si>
  <si>
    <t>1997</t>
  </si>
  <si>
    <t>زيزون</t>
  </si>
  <si>
    <t>عامودا</t>
  </si>
  <si>
    <t xml:space="preserve">طفس </t>
  </si>
  <si>
    <t>00/01/1900</t>
  </si>
  <si>
    <t>المانيا الغربية</t>
  </si>
  <si>
    <t>وادي العيون</t>
  </si>
  <si>
    <t>جنكمره</t>
  </si>
  <si>
    <t>شبرونية</t>
  </si>
  <si>
    <t>النشانية</t>
  </si>
  <si>
    <t>العربية</t>
  </si>
  <si>
    <t>اعلمي</t>
  </si>
  <si>
    <t>عثمانية</t>
  </si>
  <si>
    <t>ديرالزور</t>
  </si>
  <si>
    <t>حسكه</t>
  </si>
  <si>
    <t>بارمايا</t>
  </si>
  <si>
    <t>طليلين</t>
  </si>
  <si>
    <t>ديرمقرن</t>
  </si>
  <si>
    <t>خربة عارف</t>
  </si>
  <si>
    <t xml:space="preserve">قطنا </t>
  </si>
  <si>
    <t>عرنه</t>
  </si>
  <si>
    <t>المليحة الغربية</t>
  </si>
  <si>
    <t>الميدان</t>
  </si>
  <si>
    <t>ريف دمشق التل</t>
  </si>
  <si>
    <t xml:space="preserve">عربية سورية </t>
  </si>
  <si>
    <t>مياماس</t>
  </si>
  <si>
    <t>محرده9</t>
  </si>
  <si>
    <t>بحوزي</t>
  </si>
  <si>
    <t>ام العمد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</si>
</sst>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10000]yyyy/mm/dd;@"/>
    <numFmt numFmtId="165" formatCode="#,##0\ &quot;ل.س.‏&quot;"/>
    <numFmt numFmtId="166" formatCode="yyyy/mm/dd;@"/>
  </numFmts>
  <fonts count="104" x14ac:knownFonts="1">
    <font>
      <sz val="11"/>
      <color theme="1"/>
      <name val="Arial"/>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sz val="11"/>
      <name val="Arial"/>
      <family val="2"/>
      <scheme val="minor"/>
    </font>
    <font>
      <b/>
      <sz val="14"/>
      <color theme="0"/>
      <name val="Arial"/>
      <family val="2"/>
      <scheme val="minor"/>
    </font>
    <font>
      <b/>
      <sz val="14"/>
      <color theme="8" tint="-0.249977111117893"/>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b/>
      <sz val="14"/>
      <name val="Arial"/>
      <family val="2"/>
      <scheme val="minor"/>
    </font>
    <font>
      <b/>
      <sz val="12"/>
      <color theme="0"/>
      <name val="Arial"/>
      <family val="2"/>
    </font>
    <font>
      <b/>
      <sz val="16"/>
      <color theme="0"/>
      <name val="Arial"/>
      <family val="2"/>
      <scheme val="minor"/>
    </font>
    <font>
      <b/>
      <sz val="10"/>
      <color theme="0"/>
      <name val="Arial"/>
      <family val="2"/>
    </font>
    <font>
      <b/>
      <sz val="8"/>
      <name val="Arial"/>
      <family val="2"/>
    </font>
    <font>
      <sz val="8"/>
      <name val="Arial"/>
      <family val="2"/>
      <scheme val="minor"/>
    </font>
    <font>
      <sz val="11"/>
      <color theme="5" tint="0.59999389629810485"/>
      <name val="Arial"/>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Arial"/>
      <family val="2"/>
      <scheme val="minor"/>
    </font>
    <font>
      <b/>
      <sz val="16"/>
      <color theme="4" tint="-0.249977111117893"/>
      <name val="Arial"/>
      <family val="2"/>
      <scheme val="minor"/>
    </font>
    <font>
      <b/>
      <sz val="12"/>
      <color theme="0"/>
      <name val="Arial"/>
      <family val="2"/>
      <scheme val="minor"/>
    </font>
    <font>
      <b/>
      <sz val="12"/>
      <color theme="0"/>
      <name val="Sakkal Majalla"/>
    </font>
    <font>
      <b/>
      <sz val="12"/>
      <color rgb="FF002060"/>
      <name val="Arial"/>
      <family val="2"/>
      <scheme val="minor"/>
    </font>
    <font>
      <b/>
      <sz val="16"/>
      <color rgb="FF002060"/>
      <name val="Arial"/>
      <family val="2"/>
      <scheme val="minor"/>
    </font>
    <font>
      <sz val="12"/>
      <name val="Arial"/>
      <family val="2"/>
      <charset val="178"/>
    </font>
    <font>
      <sz val="12"/>
      <color rgb="FFFF0000"/>
      <name val="Arial"/>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Arial"/>
      <family val="2"/>
      <charset val="178"/>
      <scheme val="minor"/>
    </font>
    <font>
      <sz val="14"/>
      <name val="Arial"/>
      <family val="2"/>
      <charset val="178"/>
    </font>
    <font>
      <sz val="12"/>
      <color theme="0"/>
      <name val="Arial"/>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Arial"/>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
      <b/>
      <sz val="14"/>
      <name val="Arial"/>
      <family val="2"/>
    </font>
    <font>
      <sz val="14"/>
      <name val="Arial"/>
      <family val="2"/>
    </font>
    <font>
      <sz val="10"/>
      <color indexed="8"/>
      <name val="Arial"/>
      <family val="2"/>
    </font>
    <font>
      <sz val="11"/>
      <color indexed="8"/>
      <name val="Calibri"/>
      <family val="2"/>
    </font>
    <font>
      <b/>
      <sz val="18"/>
      <color theme="1"/>
      <name val="Arial"/>
      <family val="2"/>
      <scheme val="minor"/>
    </font>
    <font>
      <sz val="12"/>
      <color theme="1"/>
      <name val="Sakkal Majalla"/>
    </font>
    <font>
      <b/>
      <sz val="11"/>
      <color theme="0"/>
      <name val="Arial"/>
      <family val="2"/>
    </font>
    <font>
      <b/>
      <sz val="8"/>
      <color theme="0"/>
      <name val="Arial"/>
      <family val="2"/>
    </font>
    <font>
      <sz val="8"/>
      <color theme="0"/>
      <name val="Arial"/>
      <family val="2"/>
      <scheme val="minor"/>
    </font>
    <font>
      <sz val="11"/>
      <color indexed="8"/>
      <name val="Calibri"/>
      <family val="2"/>
    </font>
    <font>
      <sz val="10"/>
      <color indexed="8"/>
      <name val="Arial"/>
      <family val="2"/>
    </font>
    <font>
      <sz val="11"/>
      <color indexed="8"/>
      <name val="Calibri"/>
      <family val="2"/>
    </font>
  </fonts>
  <fills count="2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
      <patternFill patternType="solid">
        <fgColor indexed="22"/>
        <bgColor indexed="0"/>
      </patternFill>
    </fill>
    <fill>
      <patternFill patternType="solid">
        <fgColor rgb="FFFFFF00"/>
        <bgColor indexed="64"/>
      </patternFill>
    </fill>
  </fills>
  <borders count="167">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
      <left style="thin">
        <color indexed="22"/>
      </left>
      <right style="thin">
        <color indexed="22"/>
      </right>
      <top style="thin">
        <color indexed="22"/>
      </top>
      <bottom style="thin">
        <color indexed="22"/>
      </bottom>
      <diagonal/>
    </border>
    <border>
      <left style="dashDotDot">
        <color theme="0"/>
      </left>
      <right style="dashDotDot">
        <color theme="0"/>
      </right>
      <top style="thin">
        <color theme="0"/>
      </top>
      <bottom style="thin">
        <color indexed="64"/>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11" fillId="0" borderId="0" applyNumberFormat="0" applyFill="0" applyBorder="0" applyAlignment="0" applyProtection="0"/>
    <xf numFmtId="0" fontId="7" fillId="0" borderId="0"/>
    <xf numFmtId="0" fontId="8" fillId="0" borderId="0"/>
    <xf numFmtId="0" fontId="94" fillId="0" borderId="0"/>
    <xf numFmtId="0" fontId="94" fillId="0" borderId="0"/>
    <xf numFmtId="0" fontId="94" fillId="0" borderId="0"/>
    <xf numFmtId="0" fontId="94" fillId="0" borderId="0"/>
    <xf numFmtId="0" fontId="102" fillId="0" borderId="0"/>
    <xf numFmtId="0" fontId="102" fillId="0" borderId="0"/>
    <xf numFmtId="0" fontId="102" fillId="0" borderId="0"/>
  </cellStyleXfs>
  <cellXfs count="635">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right"/>
      <protection hidden="1"/>
    </xf>
    <xf numFmtId="0" fontId="19" fillId="0" borderId="0" xfId="0" applyFont="1" applyAlignment="1" applyProtection="1">
      <alignment horizontal="center"/>
      <protection hidden="1"/>
    </xf>
    <xf numFmtId="0" fontId="20" fillId="0" borderId="0" xfId="0" applyFont="1" applyAlignment="1" applyProtection="1">
      <alignment horizontal="center"/>
      <protection hidden="1"/>
    </xf>
    <xf numFmtId="0" fontId="19" fillId="0" borderId="0" xfId="0" applyFont="1" applyProtection="1">
      <protection hidden="1"/>
    </xf>
    <xf numFmtId="0" fontId="13" fillId="0" borderId="0" xfId="0" applyFont="1" applyAlignment="1" applyProtection="1">
      <alignment horizontal="right"/>
      <protection hidden="1"/>
    </xf>
    <xf numFmtId="0" fontId="21" fillId="0" borderId="0" xfId="0" applyFont="1" applyProtection="1">
      <protection hidden="1"/>
    </xf>
    <xf numFmtId="0" fontId="21" fillId="0" borderId="0" xfId="0" applyFont="1" applyAlignment="1" applyProtection="1">
      <alignment vertical="center" textRotation="90"/>
      <protection hidden="1"/>
    </xf>
    <xf numFmtId="0" fontId="21"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2" fillId="0" borderId="0" xfId="0" applyFont="1" applyAlignment="1" applyProtection="1">
      <alignment shrinkToFit="1"/>
      <protection hidden="1"/>
    </xf>
    <xf numFmtId="0" fontId="23" fillId="0" borderId="0" xfId="0" applyFont="1" applyProtection="1">
      <protection hidden="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3" borderId="1" xfId="0" applyFill="1" applyBorder="1" applyAlignment="1">
      <alignment horizontal="center" vertical="center"/>
    </xf>
    <xf numFmtId="0" fontId="12" fillId="0" borderId="0" xfId="0" applyFont="1"/>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0" fillId="6" borderId="8" xfId="0" applyFont="1" applyFill="1" applyBorder="1" applyAlignment="1">
      <alignment horizontal="center" vertical="center"/>
    </xf>
    <xf numFmtId="0" fontId="24"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25" fillId="0" borderId="29" xfId="0" applyFont="1" applyBorder="1" applyAlignment="1">
      <alignment horizontal="center" vertical="center"/>
    </xf>
    <xf numFmtId="0" fontId="25" fillId="0" borderId="0" xfId="0" applyFont="1" applyAlignment="1">
      <alignment horizontal="center" vertical="center"/>
    </xf>
    <xf numFmtId="0" fontId="0" fillId="0" borderId="30" xfId="0" applyBorder="1" applyAlignment="1">
      <alignment vertical="center"/>
    </xf>
    <xf numFmtId="0" fontId="4" fillId="5" borderId="0" xfId="0" applyFont="1" applyFill="1" applyAlignment="1" applyProtection="1">
      <alignment horizontal="center" vertical="center"/>
      <protection hidden="1"/>
    </xf>
    <xf numFmtId="0" fontId="0" fillId="6" borderId="0" xfId="0" applyFill="1" applyAlignment="1">
      <alignment vertical="center"/>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0" fillId="0" borderId="0" xfId="0" applyAlignment="1">
      <alignment horizontal="center" vertical="center"/>
    </xf>
    <xf numFmtId="0" fontId="4" fillId="3" borderId="0" xfId="0" applyFont="1" applyFill="1" applyAlignment="1" applyProtection="1">
      <alignment horizontal="center" vertical="center"/>
      <protection hidden="1"/>
    </xf>
    <xf numFmtId="0" fontId="0" fillId="0" borderId="39" xfId="0" applyBorder="1" applyAlignment="1">
      <alignment vertical="center"/>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29" fillId="0" borderId="0" xfId="0" applyFont="1"/>
    <xf numFmtId="0" fontId="4" fillId="0" borderId="0" xfId="0" applyFont="1" applyAlignment="1" applyProtection="1">
      <alignment vertical="center"/>
      <protection hidden="1"/>
    </xf>
    <xf numFmtId="0" fontId="41" fillId="0" borderId="0" xfId="0" applyFont="1"/>
    <xf numFmtId="0" fontId="42" fillId="6" borderId="17" xfId="0" applyFont="1" applyFill="1" applyBorder="1" applyAlignment="1">
      <alignment vertical="center"/>
    </xf>
    <xf numFmtId="0" fontId="10" fillId="0" borderId="30" xfId="0" applyFont="1" applyBorder="1" applyAlignment="1">
      <alignment vertical="center"/>
    </xf>
    <xf numFmtId="0" fontId="3" fillId="0" borderId="0" xfId="0" applyFont="1" applyAlignment="1" applyProtection="1">
      <alignment horizontal="center" vertical="center"/>
      <protection hidden="1"/>
    </xf>
    <xf numFmtId="0" fontId="24" fillId="0" borderId="0" xfId="0" applyFont="1" applyAlignment="1">
      <alignment horizontal="center" vertical="center"/>
    </xf>
    <xf numFmtId="0" fontId="3" fillId="0" borderId="0" xfId="0" applyFont="1" applyAlignment="1" applyProtection="1">
      <alignment horizontal="center" vertical="center" textRotation="90"/>
      <protection hidden="1"/>
    </xf>
    <xf numFmtId="0" fontId="25" fillId="8" borderId="0" xfId="0" applyFont="1" applyFill="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1" fillId="6" borderId="55" xfId="0" applyFont="1" applyFill="1" applyBorder="1" applyAlignment="1" applyProtection="1">
      <alignment vertical="center" shrinkToFit="1"/>
      <protection hidden="1"/>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63" xfId="0" applyFont="1" applyFill="1" applyBorder="1" applyAlignment="1" applyProtection="1">
      <alignment horizontal="center" vertical="center"/>
      <protection hidden="1"/>
    </xf>
    <xf numFmtId="0" fontId="3" fillId="3" borderId="64" xfId="0" applyFont="1" applyFill="1" applyBorder="1" applyAlignment="1" applyProtection="1">
      <alignment horizontal="center" vertical="center"/>
      <protection hidden="1"/>
    </xf>
    <xf numFmtId="0" fontId="47" fillId="0" borderId="0" xfId="0" applyFont="1"/>
    <xf numFmtId="0" fontId="50" fillId="0" borderId="0" xfId="0" applyFont="1" applyAlignment="1">
      <alignment horizontal="center"/>
    </xf>
    <xf numFmtId="0" fontId="50" fillId="0" borderId="0" xfId="0" applyFont="1"/>
    <xf numFmtId="0" fontId="53" fillId="12" borderId="80" xfId="1" applyFont="1" applyFill="1" applyBorder="1"/>
    <xf numFmtId="0" fontId="57" fillId="0" borderId="0" xfId="0" applyFont="1"/>
    <xf numFmtId="0" fontId="57" fillId="0" borderId="0" xfId="0" applyFont="1" applyAlignment="1">
      <alignment horizontal="center"/>
    </xf>
    <xf numFmtId="0" fontId="59" fillId="0" borderId="0" xfId="1" applyFont="1" applyFill="1" applyBorder="1" applyAlignment="1">
      <alignment vertical="center" wrapText="1"/>
    </xf>
    <xf numFmtId="0" fontId="59" fillId="0" borderId="0" xfId="1" applyFont="1" applyFill="1" applyAlignment="1"/>
    <xf numFmtId="0" fontId="61" fillId="18" borderId="23" xfId="0" applyFont="1" applyFill="1" applyBorder="1" applyAlignment="1" applyProtection="1">
      <alignment horizontal="center" vertical="center"/>
      <protection locked="0" hidden="1"/>
    </xf>
    <xf numFmtId="0" fontId="24" fillId="18" borderId="3" xfId="0" applyFont="1" applyFill="1" applyBorder="1" applyAlignment="1" applyProtection="1">
      <alignment horizontal="center" vertical="center"/>
      <protection hidden="1"/>
    </xf>
    <xf numFmtId="0" fontId="24" fillId="18" borderId="52" xfId="0" applyFont="1" applyFill="1" applyBorder="1" applyAlignment="1" applyProtection="1">
      <alignment horizontal="center" vertical="center"/>
      <protection hidden="1"/>
    </xf>
    <xf numFmtId="0" fontId="24" fillId="18" borderId="62"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2" xfId="0" applyFill="1" applyBorder="1" applyAlignment="1" applyProtection="1">
      <alignment horizontal="center" vertical="center"/>
      <protection hidden="1"/>
    </xf>
    <xf numFmtId="0" fontId="29" fillId="11" borderId="0" xfId="0" applyFont="1" applyFill="1"/>
    <xf numFmtId="0" fontId="0" fillId="11" borderId="0" xfId="0" applyFill="1"/>
    <xf numFmtId="0" fontId="25" fillId="11" borderId="0" xfId="0" applyFont="1" applyFill="1"/>
    <xf numFmtId="0" fontId="25" fillId="11" borderId="0" xfId="0" applyFont="1" applyFill="1" applyAlignment="1" applyProtection="1">
      <alignment horizontal="center" vertical="center"/>
      <protection hidden="1"/>
    </xf>
    <xf numFmtId="0" fontId="10" fillId="0" borderId="16" xfId="0" applyFont="1" applyBorder="1" applyAlignment="1">
      <alignment vertical="center"/>
    </xf>
    <xf numFmtId="0" fontId="42" fillId="0" borderId="17" xfId="0" applyFont="1" applyBorder="1" applyAlignment="1">
      <alignment vertical="center"/>
    </xf>
    <xf numFmtId="0" fontId="0" fillId="0" borderId="16" xfId="0" applyBorder="1" applyAlignment="1">
      <alignment vertical="center"/>
    </xf>
    <xf numFmtId="0" fontId="10" fillId="0" borderId="17" xfId="0" applyFont="1" applyBorder="1" applyAlignment="1">
      <alignment vertical="center"/>
    </xf>
    <xf numFmtId="0" fontId="29" fillId="0" borderId="0" xfId="0" applyFont="1" applyProtection="1">
      <protection hidden="1"/>
    </xf>
    <xf numFmtId="0" fontId="0" fillId="0" borderId="0" xfId="0" applyAlignment="1" applyProtection="1">
      <alignment horizontal="center"/>
      <protection hidden="1"/>
    </xf>
    <xf numFmtId="0" fontId="24" fillId="7" borderId="10" xfId="0" applyFont="1" applyFill="1" applyBorder="1" applyAlignment="1">
      <alignment horizontal="center" vertical="center"/>
    </xf>
    <xf numFmtId="0" fontId="24" fillId="4" borderId="4" xfId="0" applyFont="1" applyFill="1" applyBorder="1" applyAlignment="1" applyProtection="1">
      <alignment horizontal="center" vertical="center"/>
      <protection hidden="1"/>
    </xf>
    <xf numFmtId="0" fontId="28" fillId="12" borderId="0" xfId="0" applyFont="1" applyFill="1" applyAlignment="1" applyProtection="1">
      <alignment vertical="center"/>
      <protection hidden="1"/>
    </xf>
    <xf numFmtId="0" fontId="55" fillId="21" borderId="100" xfId="0" applyFont="1" applyFill="1" applyBorder="1" applyAlignment="1" applyProtection="1">
      <alignment vertical="center"/>
      <protection hidden="1"/>
    </xf>
    <xf numFmtId="0" fontId="27" fillId="0" borderId="0" xfId="0" applyFont="1" applyAlignment="1" applyProtection="1">
      <alignment vertical="center"/>
      <protection hidden="1"/>
    </xf>
    <xf numFmtId="165" fontId="26" fillId="0" borderId="92" xfId="0" applyNumberFormat="1" applyFont="1" applyBorder="1" applyAlignment="1" applyProtection="1">
      <alignment vertical="center" shrinkToFit="1"/>
      <protection hidden="1"/>
    </xf>
    <xf numFmtId="0" fontId="0" fillId="0" borderId="92" xfId="0" applyBorder="1" applyProtection="1">
      <protection hidden="1"/>
    </xf>
    <xf numFmtId="0" fontId="62" fillId="0" borderId="92" xfId="0" applyFont="1" applyBorder="1" applyAlignment="1" applyProtection="1">
      <alignment vertical="center"/>
      <protection hidden="1"/>
    </xf>
    <xf numFmtId="165" fontId="64" fillId="0" borderId="92" xfId="0" applyNumberFormat="1" applyFont="1" applyBorder="1" applyAlignment="1" applyProtection="1">
      <alignment vertical="center" shrinkToFit="1"/>
      <protection hidden="1"/>
    </xf>
    <xf numFmtId="165" fontId="65" fillId="0" borderId="92" xfId="0" applyNumberFormat="1" applyFont="1" applyBorder="1" applyAlignment="1" applyProtection="1">
      <alignment vertical="center"/>
      <protection hidden="1"/>
    </xf>
    <xf numFmtId="165" fontId="25" fillId="0" borderId="92" xfId="0" applyNumberFormat="1" applyFont="1" applyBorder="1" applyAlignment="1" applyProtection="1">
      <alignment vertical="center" shrinkToFit="1"/>
      <protection hidden="1"/>
    </xf>
    <xf numFmtId="0" fontId="10" fillId="0" borderId="92"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0" fillId="6" borderId="92" xfId="0" applyFont="1" applyFill="1" applyBorder="1" applyAlignment="1" applyProtection="1">
      <alignment horizontal="center" vertical="center" shrinkToFit="1"/>
      <protection hidden="1"/>
    </xf>
    <xf numFmtId="0" fontId="82" fillId="11" borderId="92" xfId="0" applyFont="1" applyFill="1" applyBorder="1" applyAlignment="1" applyProtection="1">
      <alignment horizontal="center" vertical="center" shrinkToFit="1"/>
      <protection hidden="1"/>
    </xf>
    <xf numFmtId="0" fontId="83" fillId="11" borderId="92" xfId="0" applyFont="1" applyFill="1" applyBorder="1" applyAlignment="1" applyProtection="1">
      <alignment horizontal="center" vertical="center" shrinkToFit="1"/>
      <protection hidden="1"/>
    </xf>
    <xf numFmtId="0" fontId="84" fillId="6" borderId="92" xfId="1" applyFont="1" applyFill="1" applyBorder="1" applyAlignment="1" applyProtection="1">
      <alignment horizontal="center" vertical="center" shrinkToFit="1"/>
      <protection hidden="1"/>
    </xf>
    <xf numFmtId="0" fontId="78" fillId="11" borderId="92" xfId="0" applyFont="1" applyFill="1" applyBorder="1" applyAlignment="1" applyProtection="1">
      <alignment horizontal="center" vertical="center" shrinkToFit="1"/>
      <protection hidden="1"/>
    </xf>
    <xf numFmtId="0" fontId="85" fillId="6" borderId="92" xfId="0" applyFont="1" applyFill="1" applyBorder="1" applyAlignment="1" applyProtection="1">
      <alignment horizontal="center" vertical="center" shrinkToFit="1"/>
      <protection hidden="1"/>
    </xf>
    <xf numFmtId="49" fontId="66" fillId="3" borderId="92" xfId="0" applyNumberFormat="1" applyFont="1" applyFill="1" applyBorder="1" applyAlignment="1" applyProtection="1">
      <alignment horizontal="center" vertical="center" shrinkToFit="1"/>
      <protection hidden="1"/>
    </xf>
    <xf numFmtId="164" fontId="66" fillId="3" borderId="92" xfId="0" applyNumberFormat="1" applyFont="1" applyFill="1" applyBorder="1" applyAlignment="1" applyProtection="1">
      <alignment horizontal="center" vertical="center" shrinkToFit="1"/>
      <protection hidden="1"/>
    </xf>
    <xf numFmtId="0" fontId="82" fillId="0" borderId="92" xfId="0" applyFont="1" applyBorder="1" applyAlignment="1" applyProtection="1">
      <alignment horizontal="center" vertical="center" shrinkToFit="1"/>
      <protection hidden="1"/>
    </xf>
    <xf numFmtId="14" fontId="67" fillId="0" borderId="92" xfId="0" applyNumberFormat="1" applyFont="1" applyBorder="1" applyAlignment="1" applyProtection="1">
      <alignment horizontal="center" vertical="center" shrinkToFit="1"/>
      <protection hidden="1"/>
    </xf>
    <xf numFmtId="0" fontId="66" fillId="3" borderId="92" xfId="1"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26" fillId="0" borderId="92" xfId="0" applyFont="1" applyBorder="1" applyAlignment="1" applyProtection="1">
      <alignment vertical="center"/>
      <protection hidden="1"/>
    </xf>
    <xf numFmtId="0" fontId="78" fillId="24" borderId="92" xfId="0"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center" vertical="center" shrinkToFit="1"/>
      <protection hidden="1"/>
    </xf>
    <xf numFmtId="0" fontId="78" fillId="12" borderId="92" xfId="0" applyFont="1" applyFill="1" applyBorder="1" applyAlignment="1" applyProtection="1">
      <alignment horizontal="center" vertical="center" shrinkToFit="1"/>
      <protection hidden="1"/>
    </xf>
    <xf numFmtId="0" fontId="3" fillId="5" borderId="6" xfId="0" applyFont="1" applyFill="1" applyBorder="1" applyAlignment="1">
      <alignment horizontal="center" vertical="center"/>
    </xf>
    <xf numFmtId="0" fontId="66" fillId="3" borderId="92" xfId="0" applyFont="1" applyFill="1" applyBorder="1" applyAlignment="1" applyProtection="1">
      <alignment horizontal="center" vertical="center" shrinkToFit="1"/>
      <protection hidden="1"/>
    </xf>
    <xf numFmtId="0" fontId="28" fillId="11" borderId="8" xfId="0" applyFont="1" applyFill="1" applyBorder="1" applyAlignment="1">
      <alignment horizontal="center" vertical="center"/>
    </xf>
    <xf numFmtId="0" fontId="7" fillId="3" borderId="12" xfId="0" applyFont="1" applyFill="1" applyBorder="1" applyAlignment="1" applyProtection="1">
      <alignment horizontal="center" vertical="center" shrinkToFit="1"/>
      <protection hidden="1"/>
    </xf>
    <xf numFmtId="0" fontId="72"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0" fillId="2" borderId="19" xfId="0" applyFont="1" applyFill="1" applyBorder="1" applyAlignment="1" applyProtection="1">
      <alignment horizontal="center" vertical="center" wrapText="1"/>
      <protection hidden="1"/>
    </xf>
    <xf numFmtId="0" fontId="72" fillId="0" borderId="0" xfId="0" applyFont="1" applyProtection="1">
      <protection hidden="1"/>
    </xf>
    <xf numFmtId="0" fontId="72" fillId="3" borderId="1" xfId="0" applyFont="1" applyFill="1" applyBorder="1" applyAlignment="1" applyProtection="1">
      <alignment horizontal="center" vertical="center"/>
      <protection hidden="1"/>
    </xf>
    <xf numFmtId="0" fontId="72" fillId="24" borderId="0" xfId="0" applyFont="1" applyFill="1" applyAlignment="1" applyProtection="1">
      <alignment horizontal="center" vertical="center"/>
      <protection hidden="1"/>
    </xf>
    <xf numFmtId="0" fontId="72" fillId="24" borderId="0" xfId="0" applyFont="1" applyFill="1" applyProtection="1">
      <protection hidden="1"/>
    </xf>
    <xf numFmtId="0" fontId="71" fillId="0" borderId="29" xfId="0" applyFont="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2"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87" fillId="0" borderId="0" xfId="0" applyFont="1" applyAlignment="1" applyProtection="1">
      <alignment horizontal="center" vertical="center"/>
      <protection hidden="1"/>
    </xf>
    <xf numFmtId="0" fontId="72" fillId="0" borderId="23" xfId="0" applyFont="1" applyBorder="1" applyAlignment="1" applyProtection="1">
      <alignment horizontal="center" vertical="center"/>
      <protection hidden="1"/>
    </xf>
    <xf numFmtId="0" fontId="72"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2"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72" fillId="0" borderId="0" xfId="0" applyFont="1" applyAlignment="1" applyProtection="1">
      <alignment vertical="center" wrapText="1"/>
      <protection hidden="1"/>
    </xf>
    <xf numFmtId="0" fontId="72" fillId="0" borderId="0" xfId="0" applyFont="1" applyAlignment="1" applyProtection="1">
      <alignment vertical="top" wrapText="1"/>
      <protection hidden="1"/>
    </xf>
    <xf numFmtId="0" fontId="89" fillId="0" borderId="14" xfId="0" applyFont="1" applyBorder="1" applyAlignment="1" applyProtection="1">
      <alignment horizontal="center" vertical="center" shrinkToFit="1"/>
      <protection hidden="1"/>
    </xf>
    <xf numFmtId="0" fontId="89" fillId="0" borderId="12" xfId="0" applyFont="1" applyBorder="1" applyAlignment="1" applyProtection="1">
      <alignment horizontal="right" vertical="center" shrinkToFit="1"/>
      <protection hidden="1"/>
    </xf>
    <xf numFmtId="0" fontId="89" fillId="0" borderId="12" xfId="0" applyFont="1" applyBorder="1" applyAlignment="1" applyProtection="1">
      <alignment horizontal="left" vertical="center" shrinkToFit="1"/>
      <protection hidden="1"/>
    </xf>
    <xf numFmtId="0" fontId="88" fillId="0" borderId="12" xfId="0" applyFont="1" applyBorder="1" applyAlignment="1" applyProtection="1">
      <alignment horizontal="right" vertical="center" shrinkToFit="1"/>
      <protection hidden="1"/>
    </xf>
    <xf numFmtId="0" fontId="88" fillId="0" borderId="13" xfId="0" applyFont="1" applyBorder="1" applyAlignment="1" applyProtection="1">
      <alignment horizontal="right" vertical="center" shrinkToFit="1"/>
      <protection hidden="1"/>
    </xf>
    <xf numFmtId="165" fontId="26" fillId="0" borderId="99" xfId="0" applyNumberFormat="1" applyFont="1" applyBorder="1" applyAlignment="1" applyProtection="1">
      <alignment vertical="center" shrinkToFit="1"/>
      <protection hidden="1"/>
    </xf>
    <xf numFmtId="0" fontId="26" fillId="0" borderId="99"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2" fillId="0" borderId="53" xfId="0" applyFont="1" applyBorder="1" applyAlignment="1" applyProtection="1">
      <alignment horizontal="center" vertical="center" shrinkToFit="1"/>
      <protection hidden="1"/>
    </xf>
    <xf numFmtId="0" fontId="69" fillId="0" borderId="58" xfId="0" applyFont="1" applyBorder="1" applyAlignment="1" applyProtection="1">
      <alignment horizontal="center" vertical="center"/>
      <protection hidden="1"/>
    </xf>
    <xf numFmtId="49" fontId="0" fillId="0" borderId="0" xfId="0" applyNumberFormat="1" applyProtection="1">
      <protection hidden="1"/>
    </xf>
    <xf numFmtId="0" fontId="45" fillId="10" borderId="146" xfId="0" applyFont="1" applyFill="1" applyBorder="1" applyAlignment="1" applyProtection="1">
      <alignment horizontal="center" vertical="center"/>
      <protection hidden="1"/>
    </xf>
    <xf numFmtId="49" fontId="45" fillId="10" borderId="146" xfId="0" applyNumberFormat="1" applyFont="1" applyFill="1" applyBorder="1" applyAlignment="1" applyProtection="1">
      <alignment horizontal="center" vertical="center"/>
      <protection hidden="1"/>
    </xf>
    <xf numFmtId="0" fontId="45" fillId="10" borderId="147" xfId="0" applyFont="1" applyFill="1" applyBorder="1" applyAlignment="1" applyProtection="1">
      <alignment horizontal="center" vertical="center"/>
      <protection hidden="1"/>
    </xf>
    <xf numFmtId="49" fontId="86" fillId="5" borderId="148" xfId="0" applyNumberFormat="1" applyFont="1" applyFill="1" applyBorder="1" applyAlignment="1" applyProtection="1">
      <alignment horizontal="center" vertical="center" shrinkToFit="1"/>
      <protection locked="0" hidden="1"/>
    </xf>
    <xf numFmtId="0" fontId="86" fillId="5" borderId="148" xfId="0" applyFont="1" applyFill="1" applyBorder="1" applyAlignment="1" applyProtection="1">
      <alignment horizontal="center" vertical="center" shrinkToFit="1"/>
      <protection locked="0" hidden="1"/>
    </xf>
    <xf numFmtId="0" fontId="86" fillId="5" borderId="149" xfId="0" applyFont="1" applyFill="1" applyBorder="1" applyAlignment="1" applyProtection="1">
      <alignment horizontal="center" vertical="center" shrinkToFit="1"/>
      <protection locked="0" hidden="1"/>
    </xf>
    <xf numFmtId="0" fontId="45" fillId="10" borderId="150" xfId="0" applyFont="1" applyFill="1" applyBorder="1" applyAlignment="1" applyProtection="1">
      <alignment horizontal="center" vertical="center"/>
      <protection hidden="1"/>
    </xf>
    <xf numFmtId="0" fontId="45" fillId="10" borderId="151" xfId="0" applyFont="1" applyFill="1" applyBorder="1" applyAlignment="1" applyProtection="1">
      <alignment horizontal="center" vertical="center"/>
      <protection hidden="1"/>
    </xf>
    <xf numFmtId="0" fontId="45" fillId="10" borderId="152" xfId="0" applyFont="1" applyFill="1" applyBorder="1" applyAlignment="1" applyProtection="1">
      <alignment horizontal="center" vertical="center"/>
      <protection hidden="1"/>
    </xf>
    <xf numFmtId="49" fontId="70" fillId="0" borderId="0" xfId="0" applyNumberFormat="1" applyFont="1" applyAlignment="1" applyProtection="1">
      <alignment shrinkToFit="1"/>
      <protection hidden="1"/>
    </xf>
    <xf numFmtId="0" fontId="86" fillId="5" borderId="154"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6" fillId="5" borderId="156" xfId="0" applyFont="1" applyFill="1" applyBorder="1" applyAlignment="1" applyProtection="1">
      <alignment horizontal="center" vertical="center" shrinkToFit="1"/>
      <protection locked="0" hidden="1"/>
    </xf>
    <xf numFmtId="0" fontId="45" fillId="10" borderId="157" xfId="0" applyFont="1" applyFill="1" applyBorder="1" applyAlignment="1" applyProtection="1">
      <alignment horizontal="center" vertical="center"/>
      <protection hidden="1"/>
    </xf>
    <xf numFmtId="164" fontId="86" fillId="5" borderId="156" xfId="0" applyNumberFormat="1" applyFont="1" applyFill="1" applyBorder="1" applyAlignment="1" applyProtection="1">
      <alignment horizontal="center" vertical="center" shrinkToFit="1"/>
      <protection locked="0" hidden="1"/>
    </xf>
    <xf numFmtId="0" fontId="86" fillId="5" borderId="153" xfId="0" applyFont="1" applyFill="1" applyBorder="1" applyAlignment="1" applyProtection="1">
      <alignment horizontal="center" vertical="center" shrinkToFit="1"/>
      <protection hidden="1"/>
    </xf>
    <xf numFmtId="0" fontId="86" fillId="5" borderId="155" xfId="0" applyFont="1" applyFill="1" applyBorder="1" applyAlignment="1" applyProtection="1">
      <alignment horizontal="center" vertical="center" shrinkToFit="1"/>
      <protection hidden="1"/>
    </xf>
    <xf numFmtId="164" fontId="86" fillId="5" borderId="153" xfId="0" applyNumberFormat="1" applyFont="1" applyFill="1" applyBorder="1" applyAlignment="1" applyProtection="1">
      <alignment horizontal="center" vertical="center" shrinkToFit="1"/>
      <protection hidden="1"/>
    </xf>
    <xf numFmtId="0" fontId="27" fillId="0" borderId="0" xfId="0" applyFont="1" applyAlignment="1" applyProtection="1">
      <alignment horizontal="center" vertical="center"/>
      <protection hidden="1"/>
    </xf>
    <xf numFmtId="0" fontId="30" fillId="12" borderId="31" xfId="0" applyFont="1" applyFill="1" applyBorder="1" applyAlignment="1" applyProtection="1">
      <alignment horizontal="center" vertical="center"/>
      <protection hidden="1"/>
    </xf>
    <xf numFmtId="0" fontId="30" fillId="12" borderId="32" xfId="0" applyFont="1" applyFill="1" applyBorder="1" applyAlignment="1" applyProtection="1">
      <alignment horizontal="center" vertical="center"/>
      <protection hidden="1"/>
    </xf>
    <xf numFmtId="14" fontId="30" fillId="12" borderId="32" xfId="0" applyNumberFormat="1" applyFont="1" applyFill="1" applyBorder="1" applyAlignment="1" applyProtection="1">
      <alignment horizontal="center" vertical="center"/>
      <protection hidden="1"/>
    </xf>
    <xf numFmtId="0" fontId="26" fillId="0" borderId="29" xfId="0" applyFont="1" applyBorder="1" applyAlignment="1" applyProtection="1">
      <alignment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76" fillId="20" borderId="33" xfId="0" applyFont="1" applyFill="1" applyBorder="1" applyAlignment="1" applyProtection="1">
      <alignment horizontal="center"/>
      <protection hidden="1"/>
    </xf>
    <xf numFmtId="164" fontId="76" fillId="20" borderId="33" xfId="0" applyNumberFormat="1" applyFont="1" applyFill="1" applyBorder="1" applyAlignment="1" applyProtection="1">
      <alignment horizontal="center"/>
      <protection hidden="1"/>
    </xf>
    <xf numFmtId="49" fontId="76" fillId="20" borderId="33" xfId="0" applyNumberFormat="1" applyFont="1" applyFill="1" applyBorder="1" applyAlignment="1" applyProtection="1">
      <alignment horizontal="center"/>
      <protection hidden="1"/>
    </xf>
    <xf numFmtId="0" fontId="76" fillId="20" borderId="34" xfId="0" applyFont="1" applyFill="1" applyBorder="1" applyAlignment="1" applyProtection="1">
      <alignment horizontal="center"/>
      <protection hidden="1"/>
    </xf>
    <xf numFmtId="0" fontId="76" fillId="20" borderId="41" xfId="0" applyFont="1" applyFill="1" applyBorder="1" applyAlignment="1" applyProtection="1">
      <alignment horizontal="center"/>
      <protection hidden="1"/>
    </xf>
    <xf numFmtId="0" fontId="76" fillId="20" borderId="35" xfId="0" applyFont="1" applyFill="1" applyBorder="1" applyAlignment="1" applyProtection="1">
      <alignment horizontal="center"/>
      <protection hidden="1"/>
    </xf>
    <xf numFmtId="0" fontId="76" fillId="20" borderId="138" xfId="0" applyFont="1" applyFill="1" applyBorder="1" applyAlignment="1" applyProtection="1">
      <alignment horizontal="center"/>
      <protection hidden="1"/>
    </xf>
    <xf numFmtId="0" fontId="49" fillId="18" borderId="139" xfId="0" applyFont="1" applyFill="1" applyBorder="1" applyAlignment="1" applyProtection="1">
      <alignment horizontal="center" vertical="center"/>
      <protection hidden="1"/>
    </xf>
    <xf numFmtId="0" fontId="76" fillId="10" borderId="20" xfId="0" applyFont="1" applyFill="1" applyBorder="1" applyAlignment="1" applyProtection="1">
      <alignment horizontal="center" vertical="center"/>
      <protection hidden="1"/>
    </xf>
    <xf numFmtId="0" fontId="49" fillId="18" borderId="20" xfId="0" applyFont="1" applyFill="1" applyBorder="1" applyAlignment="1" applyProtection="1">
      <alignment horizontal="center" vertical="center"/>
      <protection hidden="1"/>
    </xf>
    <xf numFmtId="0" fontId="76" fillId="10" borderId="132" xfId="0" applyFont="1" applyFill="1" applyBorder="1" applyAlignment="1" applyProtection="1">
      <alignment horizontal="center" vertical="center"/>
      <protection hidden="1"/>
    </xf>
    <xf numFmtId="0" fontId="49" fillId="18" borderId="131" xfId="0" applyFont="1" applyFill="1" applyBorder="1" applyAlignment="1" applyProtection="1">
      <alignment horizontal="center" vertical="center"/>
      <protection hidden="1"/>
    </xf>
    <xf numFmtId="0" fontId="76" fillId="10" borderId="140" xfId="0" applyFont="1" applyFill="1" applyBorder="1" applyAlignment="1" applyProtection="1">
      <alignment horizontal="center" vertical="center"/>
      <protection hidden="1"/>
    </xf>
    <xf numFmtId="0" fontId="76" fillId="3" borderId="131" xfId="0" applyFont="1" applyFill="1" applyBorder="1" applyAlignment="1" applyProtection="1">
      <alignment horizontal="center" vertical="center"/>
      <protection hidden="1"/>
    </xf>
    <xf numFmtId="0" fontId="76" fillId="3" borderId="20" xfId="0" applyFont="1" applyFill="1" applyBorder="1" applyAlignment="1" applyProtection="1">
      <alignment horizontal="center" vertical="center"/>
      <protection hidden="1"/>
    </xf>
    <xf numFmtId="1" fontId="76" fillId="3" borderId="132" xfId="0" applyNumberFormat="1" applyFont="1" applyFill="1" applyBorder="1" applyAlignment="1" applyProtection="1">
      <alignment horizontal="center"/>
      <protection hidden="1"/>
    </xf>
    <xf numFmtId="0" fontId="76" fillId="3" borderId="132" xfId="0" applyFont="1" applyFill="1" applyBorder="1" applyAlignment="1" applyProtection="1">
      <alignment horizontal="center"/>
      <protection hidden="1"/>
    </xf>
    <xf numFmtId="0" fontId="76" fillId="3" borderId="131" xfId="0" applyFont="1" applyFill="1" applyBorder="1" applyAlignment="1" applyProtection="1">
      <alignment horizontal="center"/>
      <protection hidden="1"/>
    </xf>
    <xf numFmtId="0" fontId="76" fillId="3" borderId="20" xfId="0" applyFont="1" applyFill="1" applyBorder="1" applyAlignment="1" applyProtection="1">
      <alignment horizontal="center"/>
      <protection hidden="1"/>
    </xf>
    <xf numFmtId="0" fontId="77" fillId="3" borderId="20" xfId="0" applyFont="1" applyFill="1" applyBorder="1" applyAlignment="1" applyProtection="1">
      <alignment horizontal="center"/>
      <protection hidden="1"/>
    </xf>
    <xf numFmtId="0" fontId="76" fillId="3" borderId="20" xfId="0" applyFont="1" applyFill="1" applyBorder="1" applyProtection="1">
      <protection hidden="1"/>
    </xf>
    <xf numFmtId="0" fontId="76" fillId="3" borderId="132" xfId="0" applyFont="1" applyFill="1" applyBorder="1" applyAlignment="1" applyProtection="1">
      <alignment horizontal="center" vertical="center"/>
      <protection hidden="1"/>
    </xf>
    <xf numFmtId="0" fontId="29" fillId="0" borderId="20" xfId="0" applyFont="1" applyBorder="1" applyProtection="1">
      <protection hidden="1"/>
    </xf>
    <xf numFmtId="14" fontId="0" fillId="0" borderId="0" xfId="0" applyNumberFormat="1" applyProtection="1">
      <protection hidden="1"/>
    </xf>
    <xf numFmtId="0" fontId="1" fillId="0" borderId="0" xfId="0" applyFont="1" applyProtection="1">
      <protection hidden="1"/>
    </xf>
    <xf numFmtId="0" fontId="7" fillId="0" borderId="0" xfId="0" applyFont="1" applyProtection="1">
      <protection hidden="1"/>
    </xf>
    <xf numFmtId="0" fontId="3" fillId="0" borderId="0" xfId="0" applyFont="1" applyAlignment="1" applyProtection="1">
      <alignment vertical="center"/>
      <protection hidden="1"/>
    </xf>
    <xf numFmtId="0" fontId="92" fillId="0" borderId="0" xfId="0" applyFont="1" applyAlignment="1" applyProtection="1">
      <alignment vertical="center"/>
      <protection hidden="1"/>
    </xf>
    <xf numFmtId="0" fontId="92" fillId="0" borderId="0" xfId="0" applyFont="1" applyAlignment="1" applyProtection="1">
      <alignment horizontal="right" vertical="center"/>
      <protection hidden="1"/>
    </xf>
    <xf numFmtId="0" fontId="93" fillId="0" borderId="0" xfId="0" applyFont="1" applyAlignment="1" applyProtection="1">
      <alignment vertical="center"/>
      <protection hidden="1"/>
    </xf>
    <xf numFmtId="0" fontId="6" fillId="0" borderId="0" xfId="0" applyFont="1" applyAlignment="1" applyProtection="1">
      <alignment shrinkToFit="1"/>
      <protection hidden="1"/>
    </xf>
    <xf numFmtId="0" fontId="5" fillId="0" borderId="0" xfId="0" applyFont="1" applyAlignment="1" applyProtection="1">
      <alignment vertical="center"/>
      <protection hidden="1"/>
    </xf>
    <xf numFmtId="0" fontId="8" fillId="0" borderId="0" xfId="0" applyFont="1" applyProtection="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Alignment="1" applyProtection="1">
      <alignment horizontal="right"/>
      <protection hidden="1"/>
    </xf>
    <xf numFmtId="0" fontId="7" fillId="22" borderId="0" xfId="0" applyFont="1" applyFill="1" applyAlignment="1" applyProtection="1">
      <alignment horizontal="center" vertical="center"/>
      <protection hidden="1"/>
    </xf>
    <xf numFmtId="0" fontId="7" fillId="22" borderId="0" xfId="0" applyFont="1" applyFill="1" applyProtection="1">
      <protection hidden="1"/>
    </xf>
    <xf numFmtId="0" fontId="7" fillId="23" borderId="0" xfId="0" applyFont="1" applyFill="1" applyProtection="1">
      <protection hidden="1"/>
    </xf>
    <xf numFmtId="0" fontId="7" fillId="8" borderId="0" xfId="0" applyFont="1" applyFill="1" applyAlignment="1" applyProtection="1">
      <alignment horizontal="center" vertical="center" wrapText="1"/>
      <protection hidden="1"/>
    </xf>
    <xf numFmtId="14" fontId="0" fillId="0" borderId="0" xfId="0" applyNumberFormat="1"/>
    <xf numFmtId="0" fontId="96" fillId="0" borderId="0" xfId="0" applyFont="1" applyProtection="1">
      <protection hidden="1"/>
    </xf>
    <xf numFmtId="0" fontId="95" fillId="0" borderId="159" xfId="5" applyFont="1" applyBorder="1" applyAlignment="1">
      <alignment horizontal="right" wrapText="1"/>
    </xf>
    <xf numFmtId="0" fontId="95" fillId="0" borderId="159" xfId="5" applyFont="1" applyBorder="1" applyAlignment="1">
      <alignment wrapText="1"/>
    </xf>
    <xf numFmtId="0" fontId="0" fillId="27" borderId="0" xfId="0" applyFill="1"/>
    <xf numFmtId="0" fontId="76" fillId="20" borderId="159" xfId="0" applyFont="1" applyFill="1" applyBorder="1" applyAlignment="1">
      <alignment horizontal="center"/>
    </xf>
    <xf numFmtId="0" fontId="95" fillId="0" borderId="159" xfId="6" applyFont="1" applyBorder="1" applyAlignment="1">
      <alignment wrapText="1"/>
    </xf>
    <xf numFmtId="0" fontId="76" fillId="20" borderId="160" xfId="0" applyFont="1" applyFill="1" applyBorder="1" applyAlignment="1">
      <alignment horizontal="center"/>
    </xf>
    <xf numFmtId="0" fontId="12" fillId="25" borderId="0" xfId="0" applyFont="1" applyFill="1"/>
    <xf numFmtId="0" fontId="97" fillId="0" borderId="159" xfId="0" applyFont="1" applyBorder="1"/>
    <xf numFmtId="0" fontId="57" fillId="0" borderId="159" xfId="0" applyFont="1" applyBorder="1"/>
    <xf numFmtId="0" fontId="77" fillId="25" borderId="159" xfId="0" applyFont="1" applyFill="1" applyBorder="1" applyAlignment="1">
      <alignment horizontal="center"/>
    </xf>
    <xf numFmtId="0" fontId="95" fillId="0" borderId="0" xfId="7" applyFont="1" applyAlignment="1">
      <alignment wrapText="1"/>
    </xf>
    <xf numFmtId="0" fontId="76" fillId="10" borderId="0" xfId="0" applyFont="1" applyFill="1" applyAlignment="1">
      <alignment horizontal="center" vertical="center" shrinkToFit="1" readingOrder="2"/>
    </xf>
    <xf numFmtId="0" fontId="0" fillId="0" borderId="161" xfId="0" applyBorder="1"/>
    <xf numFmtId="0" fontId="95" fillId="26" borderId="0" xfId="7" applyFont="1" applyFill="1" applyAlignment="1">
      <alignment horizontal="center"/>
    </xf>
    <xf numFmtId="0" fontId="62" fillId="0" borderId="29" xfId="0" applyFont="1" applyBorder="1" applyAlignment="1">
      <alignment horizontal="center" vertical="center"/>
    </xf>
    <xf numFmtId="0" fontId="10" fillId="0" borderId="0" xfId="0" applyFont="1"/>
    <xf numFmtId="0" fontId="62" fillId="22" borderId="0" xfId="0" applyFont="1" applyFill="1" applyAlignment="1" applyProtection="1">
      <alignment horizontal="center" vertical="center"/>
      <protection hidden="1"/>
    </xf>
    <xf numFmtId="0" fontId="98" fillId="22" borderId="0" xfId="0" applyFont="1" applyFill="1" applyAlignment="1" applyProtection="1">
      <alignment horizontal="center" vertical="center"/>
      <protection hidden="1"/>
    </xf>
    <xf numFmtId="0" fontId="98" fillId="22" borderId="0" xfId="0" applyFont="1" applyFill="1" applyAlignment="1" applyProtection="1">
      <alignment vertical="center"/>
      <protection hidden="1"/>
    </xf>
    <xf numFmtId="0" fontId="62" fillId="22" borderId="0" xfId="0" applyFont="1" applyFill="1" applyAlignment="1">
      <alignment horizontal="center" vertical="center"/>
    </xf>
    <xf numFmtId="0" fontId="10" fillId="22" borderId="0" xfId="0" applyFont="1" applyFill="1"/>
    <xf numFmtId="0" fontId="98" fillId="22" borderId="0" xfId="0" applyFont="1" applyFill="1" applyAlignment="1" applyProtection="1">
      <alignment horizontal="center" vertical="center" shrinkToFit="1"/>
      <protection hidden="1"/>
    </xf>
    <xf numFmtId="0" fontId="99" fillId="22" borderId="0" xfId="0" applyFont="1" applyFill="1" applyAlignment="1" applyProtection="1">
      <alignment vertical="center"/>
      <protection hidden="1"/>
    </xf>
    <xf numFmtId="0" fontId="100" fillId="22" borderId="0" xfId="0" applyFont="1" applyFill="1"/>
    <xf numFmtId="0" fontId="103" fillId="26" borderId="162" xfId="8" applyFont="1" applyFill="1" applyBorder="1" applyAlignment="1">
      <alignment horizontal="center"/>
    </xf>
    <xf numFmtId="0" fontId="101" fillId="0" borderId="163" xfId="8" applyFont="1" applyBorder="1" applyAlignment="1">
      <alignment horizontal="right" wrapText="1"/>
    </xf>
    <xf numFmtId="0" fontId="101" fillId="0" borderId="163" xfId="8" applyFont="1" applyBorder="1" applyAlignment="1">
      <alignment wrapText="1"/>
    </xf>
    <xf numFmtId="0" fontId="101" fillId="27" borderId="163" xfId="8" applyFont="1" applyFill="1" applyBorder="1" applyAlignment="1">
      <alignment horizontal="right" wrapText="1"/>
    </xf>
    <xf numFmtId="0" fontId="101" fillId="27" borderId="163" xfId="8" applyFont="1" applyFill="1" applyBorder="1" applyAlignment="1">
      <alignment wrapText="1"/>
    </xf>
    <xf numFmtId="0" fontId="101" fillId="0" borderId="0" xfId="8" applyFont="1" applyAlignment="1">
      <alignment wrapText="1"/>
    </xf>
    <xf numFmtId="0" fontId="76" fillId="20" borderId="164" xfId="0" applyFont="1" applyFill="1" applyBorder="1" applyAlignment="1" applyProtection="1">
      <alignment horizontal="center"/>
      <protection hidden="1"/>
    </xf>
    <xf numFmtId="0" fontId="76" fillId="20" borderId="138" xfId="0" applyFont="1" applyFill="1" applyBorder="1" applyAlignment="1">
      <alignment horizontal="center"/>
    </xf>
    <xf numFmtId="0" fontId="76" fillId="20" borderId="33" xfId="0" applyFont="1" applyFill="1" applyBorder="1" applyAlignment="1">
      <alignment horizontal="center"/>
    </xf>
    <xf numFmtId="0" fontId="76" fillId="20" borderId="160" xfId="0" applyFont="1" applyFill="1" applyBorder="1" applyAlignment="1" applyProtection="1">
      <alignment horizontal="center"/>
      <protection hidden="1"/>
    </xf>
    <xf numFmtId="0" fontId="76" fillId="20" borderId="164" xfId="0" applyFont="1" applyFill="1" applyBorder="1" applyAlignment="1">
      <alignment horizontal="center"/>
    </xf>
    <xf numFmtId="0" fontId="77" fillId="20" borderId="164" xfId="0" applyFont="1" applyFill="1" applyBorder="1" applyAlignment="1" applyProtection="1">
      <alignment horizontal="center"/>
      <protection hidden="1"/>
    </xf>
    <xf numFmtId="0" fontId="103" fillId="26" borderId="165" xfId="9" applyFont="1" applyFill="1" applyBorder="1" applyAlignment="1">
      <alignment horizontal="center"/>
    </xf>
    <xf numFmtId="0" fontId="101" fillId="0" borderId="166" xfId="9" applyFont="1" applyBorder="1" applyAlignment="1">
      <alignment horizontal="right" wrapText="1"/>
    </xf>
    <xf numFmtId="0" fontId="101" fillId="0" borderId="166" xfId="9" applyFont="1" applyBorder="1" applyAlignment="1">
      <alignment wrapText="1"/>
    </xf>
    <xf numFmtId="0" fontId="101" fillId="0" borderId="166" xfId="10" applyFont="1" applyBorder="1" applyAlignment="1">
      <alignment horizontal="right" wrapText="1"/>
    </xf>
    <xf numFmtId="0" fontId="101" fillId="0" borderId="166" xfId="10" applyFont="1" applyBorder="1" applyAlignment="1">
      <alignment wrapText="1"/>
    </xf>
    <xf numFmtId="166" fontId="101" fillId="0" borderId="166" xfId="10" applyNumberFormat="1" applyFont="1" applyBorder="1" applyAlignment="1">
      <alignment horizontal="right" wrapText="1"/>
    </xf>
    <xf numFmtId="0" fontId="102" fillId="0" borderId="0" xfId="10"/>
    <xf numFmtId="14" fontId="103" fillId="26" borderId="165" xfId="9" applyNumberFormat="1" applyFont="1" applyFill="1" applyBorder="1" applyAlignment="1">
      <alignment horizontal="center"/>
    </xf>
    <xf numFmtId="14" fontId="101" fillId="0" borderId="166" xfId="9" applyNumberFormat="1" applyFont="1" applyBorder="1" applyAlignment="1">
      <alignment wrapText="1"/>
    </xf>
    <xf numFmtId="0" fontId="76" fillId="20" borderId="163" xfId="0" applyFont="1" applyFill="1" applyBorder="1" applyAlignment="1">
      <alignment horizontal="center"/>
    </xf>
    <xf numFmtId="0" fontId="101" fillId="27" borderId="160" xfId="8" applyFont="1" applyFill="1" applyBorder="1" applyAlignment="1">
      <alignment horizontal="right" wrapText="1"/>
    </xf>
    <xf numFmtId="0" fontId="76" fillId="20" borderId="163" xfId="0" applyFont="1" applyFill="1" applyBorder="1" applyAlignment="1" applyProtection="1">
      <alignment horizontal="center"/>
      <protection hidden="1"/>
    </xf>
    <xf numFmtId="0" fontId="101" fillId="0" borderId="160" xfId="8" applyFont="1" applyBorder="1" applyAlignment="1">
      <alignment horizontal="right" wrapText="1"/>
    </xf>
    <xf numFmtId="0" fontId="101" fillId="27" borderId="164" xfId="8" applyFont="1" applyFill="1" applyBorder="1" applyAlignment="1">
      <alignment horizontal="right" wrapText="1"/>
    </xf>
    <xf numFmtId="0" fontId="101" fillId="0" borderId="164" xfId="8" applyFont="1" applyBorder="1" applyAlignment="1">
      <alignment horizontal="right" wrapText="1"/>
    </xf>
    <xf numFmtId="0" fontId="101" fillId="27" borderId="138" xfId="8" applyFont="1" applyFill="1" applyBorder="1" applyAlignment="1">
      <alignment wrapText="1"/>
    </xf>
    <xf numFmtId="0" fontId="101" fillId="0" borderId="138" xfId="8" applyFont="1" applyBorder="1" applyAlignment="1">
      <alignment wrapText="1"/>
    </xf>
    <xf numFmtId="0" fontId="0" fillId="0" borderId="163" xfId="0" applyBorder="1"/>
    <xf numFmtId="0" fontId="95" fillId="0" borderId="163" xfId="5" applyFont="1" applyBorder="1" applyAlignment="1">
      <alignment wrapText="1"/>
    </xf>
    <xf numFmtId="0" fontId="0" fillId="0" borderId="159" xfId="0" applyBorder="1"/>
    <xf numFmtId="14" fontId="0" fillId="0" borderId="163" xfId="0" applyNumberFormat="1" applyBorder="1"/>
    <xf numFmtId="0" fontId="102" fillId="0" borderId="166" xfId="10" applyBorder="1"/>
    <xf numFmtId="166" fontId="101" fillId="0" borderId="0" xfId="10" applyNumberFormat="1" applyFont="1" applyAlignment="1">
      <alignment horizontal="right" wrapText="1"/>
    </xf>
    <xf numFmtId="0" fontId="101" fillId="0" borderId="0" xfId="9" applyFont="1" applyAlignment="1">
      <alignment wrapText="1"/>
    </xf>
    <xf numFmtId="0" fontId="101" fillId="0" borderId="0" xfId="10" applyFont="1" applyAlignment="1">
      <alignment horizontal="right" wrapText="1"/>
    </xf>
    <xf numFmtId="0" fontId="0" fillId="0" borderId="166" xfId="0" applyBorder="1"/>
    <xf numFmtId="0" fontId="54" fillId="12" borderId="79" xfId="0" applyFont="1" applyFill="1" applyBorder="1" applyAlignment="1">
      <alignment horizontal="right" wrapText="1"/>
    </xf>
    <xf numFmtId="0" fontId="54" fillId="12" borderId="40" xfId="0" applyFont="1" applyFill="1" applyBorder="1" applyAlignment="1">
      <alignment horizontal="right" wrapText="1"/>
    </xf>
    <xf numFmtId="0" fontId="54" fillId="12" borderId="80" xfId="0" applyFont="1" applyFill="1" applyBorder="1" applyAlignment="1">
      <alignment horizontal="right" wrapText="1"/>
    </xf>
    <xf numFmtId="0" fontId="58" fillId="0" borderId="0" xfId="0" applyFont="1" applyAlignment="1">
      <alignment horizontal="center" vertical="center" wrapText="1"/>
    </xf>
    <xf numFmtId="0" fontId="58" fillId="0" borderId="0" xfId="0" applyFont="1" applyAlignment="1">
      <alignment horizontal="center" vertical="center"/>
    </xf>
    <xf numFmtId="0" fontId="54" fillId="12" borderId="56" xfId="0" applyFont="1" applyFill="1" applyBorder="1" applyAlignment="1">
      <alignment horizontal="right" wrapText="1"/>
    </xf>
    <xf numFmtId="0" fontId="54" fillId="12" borderId="0" xfId="0" applyFont="1" applyFill="1" applyAlignment="1">
      <alignment horizontal="right" wrapText="1"/>
    </xf>
    <xf numFmtId="0" fontId="54" fillId="12" borderId="8" xfId="0" applyFont="1" applyFill="1" applyBorder="1" applyAlignment="1">
      <alignment horizontal="right" wrapText="1"/>
    </xf>
    <xf numFmtId="0" fontId="49" fillId="0" borderId="0" xfId="0" applyFont="1" applyAlignment="1">
      <alignment horizontal="right" vertical="center" wrapText="1"/>
    </xf>
    <xf numFmtId="0" fontId="49" fillId="0" borderId="0" xfId="0" applyFont="1" applyAlignment="1">
      <alignment horizontal="center"/>
    </xf>
    <xf numFmtId="0" fontId="54" fillId="12" borderId="79" xfId="0" applyFont="1" applyFill="1" applyBorder="1" applyAlignment="1">
      <alignment horizontal="center"/>
    </xf>
    <xf numFmtId="0" fontId="54" fillId="12" borderId="40" xfId="0" applyFont="1" applyFill="1" applyBorder="1" applyAlignment="1">
      <alignment horizontal="center"/>
    </xf>
    <xf numFmtId="0" fontId="56" fillId="12" borderId="40" xfId="1" applyFont="1" applyFill="1" applyBorder="1" applyAlignment="1">
      <alignment horizontal="center"/>
    </xf>
    <xf numFmtId="0" fontId="56" fillId="12" borderId="80" xfId="1" applyFont="1" applyFill="1" applyBorder="1" applyAlignment="1">
      <alignment horizontal="center"/>
    </xf>
    <xf numFmtId="0" fontId="54" fillId="12" borderId="81" xfId="0" applyFont="1" applyFill="1" applyBorder="1" applyAlignment="1">
      <alignment horizontal="right"/>
    </xf>
    <xf numFmtId="0" fontId="54" fillId="12" borderId="82" xfId="0" applyFont="1" applyFill="1" applyBorder="1" applyAlignment="1">
      <alignment horizontal="right"/>
    </xf>
    <xf numFmtId="0" fontId="54" fillId="12" borderId="83" xfId="0" applyFont="1" applyFill="1" applyBorder="1" applyAlignment="1">
      <alignment horizontal="right"/>
    </xf>
    <xf numFmtId="9" fontId="54" fillId="12" borderId="76" xfId="0" applyNumberFormat="1" applyFont="1" applyFill="1" applyBorder="1" applyAlignment="1">
      <alignment horizontal="right" vertical="center"/>
    </xf>
    <xf numFmtId="0" fontId="54" fillId="12" borderId="84" xfId="0" applyFont="1" applyFill="1" applyBorder="1" applyAlignment="1">
      <alignment horizontal="right" vertical="center"/>
    </xf>
    <xf numFmtId="0" fontId="54" fillId="12" borderId="56" xfId="0" applyFont="1" applyFill="1" applyBorder="1" applyAlignment="1">
      <alignment horizontal="center" vertical="center" wrapText="1"/>
    </xf>
    <xf numFmtId="0" fontId="54" fillId="12" borderId="0" xfId="0" applyFont="1" applyFill="1" applyAlignment="1">
      <alignment horizontal="center" vertical="center" wrapText="1"/>
    </xf>
    <xf numFmtId="0" fontId="54" fillId="12" borderId="55" xfId="0" applyFont="1" applyFill="1" applyBorder="1" applyAlignment="1">
      <alignment horizontal="center" vertical="center" wrapText="1"/>
    </xf>
    <xf numFmtId="0" fontId="54" fillId="12" borderId="75" xfId="0" applyFont="1" applyFill="1" applyBorder="1" applyAlignment="1">
      <alignment horizontal="right" vertical="center" wrapText="1"/>
    </xf>
    <xf numFmtId="0" fontId="54" fillId="12" borderId="76" xfId="0" applyFont="1" applyFill="1" applyBorder="1" applyAlignment="1">
      <alignment horizontal="right" vertical="center" wrapText="1"/>
    </xf>
    <xf numFmtId="9" fontId="54" fillId="12" borderId="76" xfId="0" applyNumberFormat="1" applyFont="1" applyFill="1" applyBorder="1" applyAlignment="1">
      <alignment horizontal="right"/>
    </xf>
    <xf numFmtId="0" fontId="54" fillId="12" borderId="84" xfId="0" applyFont="1" applyFill="1" applyBorder="1" applyAlignment="1">
      <alignment horizontal="right"/>
    </xf>
    <xf numFmtId="0" fontId="54" fillId="12" borderId="76" xfId="0" applyFont="1" applyFill="1" applyBorder="1" applyAlignment="1">
      <alignment horizontal="right"/>
    </xf>
    <xf numFmtId="0" fontId="54" fillId="12" borderId="81" xfId="0" applyFont="1" applyFill="1" applyBorder="1" applyAlignment="1">
      <alignment horizontal="right" vertical="center"/>
    </xf>
    <xf numFmtId="0" fontId="54" fillId="12" borderId="82" xfId="0" applyFont="1" applyFill="1" applyBorder="1" applyAlignment="1">
      <alignment horizontal="right" vertical="center"/>
    </xf>
    <xf numFmtId="0" fontId="54" fillId="12" borderId="83" xfId="0" applyFont="1" applyFill="1" applyBorder="1" applyAlignment="1">
      <alignment horizontal="right" vertical="center"/>
    </xf>
    <xf numFmtId="9" fontId="54" fillId="12" borderId="76" xfId="0" applyNumberFormat="1" applyFont="1" applyFill="1" applyBorder="1" applyAlignment="1">
      <alignment horizontal="right" vertical="center" wrapText="1"/>
    </xf>
    <xf numFmtId="0" fontId="54" fillId="12" borderId="84" xfId="0" applyFont="1" applyFill="1" applyBorder="1" applyAlignment="1">
      <alignment horizontal="right" vertical="center" wrapText="1"/>
    </xf>
    <xf numFmtId="0" fontId="54" fillId="12" borderId="81" xfId="0" applyFont="1" applyFill="1" applyBorder="1" applyAlignment="1">
      <alignment horizontal="right" wrapText="1"/>
    </xf>
    <xf numFmtId="0" fontId="54" fillId="12" borderId="82" xfId="0" applyFont="1" applyFill="1" applyBorder="1" applyAlignment="1">
      <alignment horizontal="right" wrapText="1"/>
    </xf>
    <xf numFmtId="0" fontId="54" fillId="12" borderId="83" xfId="0" applyFont="1" applyFill="1" applyBorder="1" applyAlignment="1">
      <alignment horizontal="right" wrapText="1"/>
    </xf>
    <xf numFmtId="0" fontId="54" fillId="12" borderId="85" xfId="0" applyFont="1" applyFill="1" applyBorder="1" applyAlignment="1">
      <alignment horizontal="right" vertical="center"/>
    </xf>
    <xf numFmtId="0" fontId="54" fillId="12" borderId="86" xfId="0" applyFont="1" applyFill="1" applyBorder="1" applyAlignment="1">
      <alignment horizontal="right" vertical="center"/>
    </xf>
    <xf numFmtId="0" fontId="54" fillId="12" borderId="87" xfId="0" applyFont="1" applyFill="1" applyBorder="1" applyAlignment="1">
      <alignment horizontal="right" vertical="center"/>
    </xf>
    <xf numFmtId="9" fontId="54" fillId="12" borderId="88" xfId="0" applyNumberFormat="1" applyFont="1" applyFill="1" applyBorder="1" applyAlignment="1">
      <alignment horizontal="right" vertical="center"/>
    </xf>
    <xf numFmtId="0" fontId="54" fillId="12" borderId="89" xfId="0" applyFont="1" applyFill="1" applyBorder="1" applyAlignment="1">
      <alignment horizontal="right" vertical="center"/>
    </xf>
    <xf numFmtId="0" fontId="54" fillId="12" borderId="75" xfId="0" applyFont="1" applyFill="1" applyBorder="1" applyAlignment="1">
      <alignment horizontal="right" vertical="center"/>
    </xf>
    <xf numFmtId="0" fontId="54" fillId="12" borderId="76" xfId="0" applyFont="1" applyFill="1" applyBorder="1" applyAlignment="1">
      <alignment horizontal="right" vertical="center"/>
    </xf>
    <xf numFmtId="9" fontId="54" fillId="12" borderId="76" xfId="1" applyNumberFormat="1" applyFont="1" applyFill="1" applyBorder="1" applyAlignment="1">
      <alignment horizontal="right" vertical="center"/>
    </xf>
    <xf numFmtId="0" fontId="54" fillId="12" borderId="84" xfId="1" applyFont="1" applyFill="1" applyBorder="1" applyAlignment="1">
      <alignment horizontal="right" vertical="center"/>
    </xf>
    <xf numFmtId="0" fontId="54" fillId="12" borderId="79" xfId="0" applyFont="1" applyFill="1" applyBorder="1" applyAlignment="1">
      <alignment horizontal="right"/>
    </xf>
    <xf numFmtId="0" fontId="54" fillId="12" borderId="40" xfId="0" applyFont="1" applyFill="1" applyBorder="1" applyAlignment="1">
      <alignment horizontal="right"/>
    </xf>
    <xf numFmtId="0" fontId="54" fillId="12" borderId="80" xfId="0" applyFont="1" applyFill="1" applyBorder="1" applyAlignment="1">
      <alignment horizontal="right"/>
    </xf>
    <xf numFmtId="0" fontId="55" fillId="12" borderId="76" xfId="0" applyFont="1" applyFill="1" applyBorder="1" applyAlignment="1">
      <alignment horizontal="right" vertical="center"/>
    </xf>
    <xf numFmtId="0" fontId="55" fillId="12" borderId="84" xfId="0" applyFont="1" applyFill="1" applyBorder="1" applyAlignment="1">
      <alignment horizontal="right" vertical="center"/>
    </xf>
    <xf numFmtId="0" fontId="53" fillId="12" borderId="79" xfId="1" applyFont="1" applyFill="1" applyBorder="1" applyAlignment="1">
      <alignment horizontal="right"/>
    </xf>
    <xf numFmtId="0" fontId="53" fillId="12" borderId="40" xfId="1" applyFont="1" applyFill="1" applyBorder="1" applyAlignment="1">
      <alignment horizontal="right"/>
    </xf>
    <xf numFmtId="0" fontId="53" fillId="12" borderId="80" xfId="1" applyFont="1" applyFill="1" applyBorder="1" applyAlignment="1">
      <alignment horizontal="right"/>
    </xf>
    <xf numFmtId="0" fontId="48" fillId="0" borderId="0" xfId="0" applyFont="1" applyAlignment="1">
      <alignment horizontal="center"/>
    </xf>
    <xf numFmtId="0" fontId="49" fillId="0" borderId="8" xfId="0" applyFont="1" applyBorder="1" applyAlignment="1">
      <alignment horizontal="right"/>
    </xf>
    <xf numFmtId="0" fontId="51" fillId="12" borderId="68" xfId="0" applyFont="1" applyFill="1" applyBorder="1" applyAlignment="1">
      <alignment horizontal="center" vertical="center"/>
    </xf>
    <xf numFmtId="0" fontId="52" fillId="12" borderId="69" xfId="0" applyFont="1" applyFill="1" applyBorder="1" applyAlignment="1">
      <alignment horizontal="center" vertical="center"/>
    </xf>
    <xf numFmtId="0" fontId="52" fillId="12" borderId="75" xfId="0" applyFont="1" applyFill="1" applyBorder="1" applyAlignment="1">
      <alignment horizontal="center" vertical="center"/>
    </xf>
    <xf numFmtId="0" fontId="52" fillId="12" borderId="76" xfId="0" applyFont="1" applyFill="1" applyBorder="1" applyAlignment="1">
      <alignment horizontal="center" vertical="center"/>
    </xf>
    <xf numFmtId="0" fontId="52" fillId="12" borderId="70" xfId="0" applyFont="1" applyFill="1" applyBorder="1" applyAlignment="1">
      <alignment horizontal="center" vertical="center"/>
    </xf>
    <xf numFmtId="0" fontId="52" fillId="12" borderId="71" xfId="0" applyFont="1" applyFill="1" applyBorder="1" applyAlignment="1">
      <alignment horizontal="center" vertical="center"/>
    </xf>
    <xf numFmtId="0" fontId="52" fillId="12" borderId="77" xfId="0" applyFont="1" applyFill="1" applyBorder="1" applyAlignment="1">
      <alignment horizontal="center" vertical="center"/>
    </xf>
    <xf numFmtId="0" fontId="52" fillId="12" borderId="78" xfId="0" applyFont="1" applyFill="1" applyBorder="1" applyAlignment="1">
      <alignment horizontal="center" vertical="center"/>
    </xf>
    <xf numFmtId="0" fontId="53" fillId="12" borderId="72" xfId="1" applyFont="1" applyFill="1" applyBorder="1" applyAlignment="1">
      <alignment horizontal="right"/>
    </xf>
    <xf numFmtId="0" fontId="53" fillId="12" borderId="73" xfId="1" applyFont="1" applyFill="1" applyBorder="1" applyAlignment="1">
      <alignment horizontal="right"/>
    </xf>
    <xf numFmtId="0" fontId="53" fillId="12" borderId="74" xfId="1" applyFont="1" applyFill="1" applyBorder="1" applyAlignment="1">
      <alignment horizontal="right"/>
    </xf>
    <xf numFmtId="0" fontId="91" fillId="0" borderId="0" xfId="0" applyFont="1" applyAlignment="1" applyProtection="1">
      <alignment horizontal="center" vertical="center"/>
      <protection hidden="1"/>
    </xf>
    <xf numFmtId="0" fontId="91" fillId="0" borderId="58" xfId="0" applyFont="1" applyBorder="1" applyAlignment="1" applyProtection="1">
      <alignment horizontal="center" vertical="center"/>
      <protection hidden="1"/>
    </xf>
    <xf numFmtId="0" fontId="0" fillId="0" borderId="0" xfId="0" applyAlignment="1" applyProtection="1">
      <alignment horizontal="center"/>
      <protection hidden="1"/>
    </xf>
    <xf numFmtId="0" fontId="68" fillId="23" borderId="0" xfId="0" applyFont="1" applyFill="1" applyAlignment="1" applyProtection="1">
      <alignment horizontal="right" vertical="center"/>
      <protection hidden="1"/>
    </xf>
    <xf numFmtId="0" fontId="86" fillId="0" borderId="0" xfId="0" applyFont="1" applyAlignment="1" applyProtection="1">
      <alignment horizontal="right" vertical="center" wrapText="1"/>
      <protection hidden="1"/>
    </xf>
    <xf numFmtId="0" fontId="79" fillId="0" borderId="92" xfId="1" applyFont="1" applyFill="1" applyBorder="1" applyAlignment="1" applyProtection="1">
      <alignment horizontal="right" vertical="center" shrinkToFit="1"/>
      <protection hidden="1"/>
    </xf>
    <xf numFmtId="0" fontId="78" fillId="24" borderId="92" xfId="0" applyFont="1" applyFill="1" applyBorder="1" applyAlignment="1" applyProtection="1">
      <alignment horizontal="center" vertical="center" shrinkToFit="1"/>
      <protection hidden="1"/>
    </xf>
    <xf numFmtId="164" fontId="66" fillId="3" borderId="92" xfId="1" applyNumberFormat="1" applyFont="1" applyFill="1" applyBorder="1" applyAlignment="1" applyProtection="1">
      <alignment horizontal="center" vertical="center" shrinkToFit="1"/>
      <protection hidden="1"/>
    </xf>
    <xf numFmtId="0" fontId="66" fillId="0" borderId="92" xfId="0" applyFont="1" applyBorder="1" applyAlignment="1" applyProtection="1">
      <alignment horizontal="right" vertical="center" shrinkToFit="1"/>
      <protection hidden="1"/>
    </xf>
    <xf numFmtId="0" fontId="66" fillId="3" borderId="92" xfId="0" applyFont="1" applyFill="1" applyBorder="1" applyAlignment="1" applyProtection="1">
      <alignment horizontal="right" vertical="center" shrinkToFit="1"/>
      <protection hidden="1"/>
    </xf>
    <xf numFmtId="0" fontId="78" fillId="12" borderId="92" xfId="0" applyFont="1" applyFill="1" applyBorder="1" applyAlignment="1" applyProtection="1">
      <alignment horizontal="center" vertical="center" shrinkToFit="1"/>
      <protection hidden="1"/>
    </xf>
    <xf numFmtId="0" fontId="81" fillId="3" borderId="92" xfId="1" applyFont="1" applyFill="1" applyBorder="1" applyAlignment="1" applyProtection="1">
      <alignment horizontal="center" vertical="center" shrinkToFit="1"/>
      <protection hidden="1"/>
    </xf>
    <xf numFmtId="0" fontId="66" fillId="3" borderId="92" xfId="1" applyFont="1" applyFill="1" applyBorder="1" applyAlignment="1" applyProtection="1">
      <alignment horizontal="right" vertical="center" shrinkToFit="1"/>
      <protection hidden="1"/>
    </xf>
    <xf numFmtId="0" fontId="66" fillId="3" borderId="92" xfId="1" applyFont="1" applyFill="1" applyBorder="1" applyAlignment="1" applyProtection="1">
      <alignment horizontal="center" vertical="center" shrinkToFit="1"/>
      <protection hidden="1"/>
    </xf>
    <xf numFmtId="0" fontId="66" fillId="3" borderId="92" xfId="1" applyNumberFormat="1" applyFont="1" applyFill="1" applyBorder="1" applyAlignment="1" applyProtection="1">
      <alignment horizontal="center" vertical="center" shrinkToFit="1"/>
      <protection hidden="1"/>
    </xf>
    <xf numFmtId="0" fontId="79" fillId="3" borderId="92" xfId="1" applyFont="1" applyFill="1" applyBorder="1" applyAlignment="1" applyProtection="1">
      <alignment horizontal="center" vertical="center" wrapText="1" shrinkToFit="1"/>
      <protection hidden="1"/>
    </xf>
    <xf numFmtId="0" fontId="79" fillId="3" borderId="92" xfId="1" applyFont="1" applyFill="1" applyBorder="1" applyAlignment="1" applyProtection="1">
      <alignment horizontal="center" vertical="center" shrinkToFit="1"/>
      <protection hidden="1"/>
    </xf>
    <xf numFmtId="0" fontId="32" fillId="5" borderId="21"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27" xfId="0" applyFont="1" applyFill="1" applyBorder="1" applyAlignment="1">
      <alignment horizontal="center" vertical="center"/>
    </xf>
    <xf numFmtId="49" fontId="66" fillId="3" borderId="92" xfId="1" applyNumberFormat="1" applyFont="1" applyFill="1" applyBorder="1" applyAlignment="1" applyProtection="1">
      <alignment horizontal="center" vertical="center" shrinkToFit="1"/>
      <protection hidden="1"/>
    </xf>
    <xf numFmtId="1" fontId="66" fillId="3" borderId="92" xfId="1" applyNumberFormat="1" applyFont="1" applyFill="1" applyBorder="1" applyAlignment="1" applyProtection="1">
      <alignment horizontal="center" vertical="center" shrinkToFit="1"/>
      <protection hidden="1"/>
    </xf>
    <xf numFmtId="0" fontId="78" fillId="25" borderId="92" xfId="0" applyFont="1" applyFill="1" applyBorder="1" applyAlignment="1" applyProtection="1">
      <alignment horizontal="center" vertical="center" shrinkToFit="1"/>
      <protection hidden="1"/>
    </xf>
    <xf numFmtId="0" fontId="66" fillId="0" borderId="92" xfId="1" applyFont="1" applyFill="1" applyBorder="1" applyAlignment="1" applyProtection="1">
      <alignment horizontal="right" vertical="center" shrinkToFit="1"/>
      <protection hidden="1"/>
    </xf>
    <xf numFmtId="0" fontId="25" fillId="0" borderId="92" xfId="0" applyFont="1" applyBorder="1" applyAlignment="1" applyProtection="1">
      <alignment horizontal="center" vertical="center"/>
      <protection hidden="1"/>
    </xf>
    <xf numFmtId="0" fontId="66" fillId="3" borderId="92" xfId="0" applyFont="1" applyFill="1" applyBorder="1" applyAlignment="1" applyProtection="1">
      <alignment horizontal="center" vertical="center" shrinkToFit="1"/>
      <protection hidden="1"/>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5"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3" fillId="6" borderId="0" xfId="0" applyFont="1" applyFill="1" applyAlignment="1" applyProtection="1">
      <alignment horizontal="center"/>
      <protection hidden="1"/>
    </xf>
    <xf numFmtId="0" fontId="5" fillId="3" borderId="66"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28" fillId="11" borderId="6"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8" fillId="11" borderId="28"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66" fillId="3" borderId="92" xfId="1" applyFont="1" applyFill="1" applyBorder="1" applyAlignment="1" applyProtection="1">
      <alignment horizontal="center" vertical="center" shrinkToFit="1"/>
      <protection locked="0" hidden="1"/>
    </xf>
    <xf numFmtId="0" fontId="28" fillId="11" borderId="7" xfId="0" applyFont="1" applyFill="1" applyBorder="1" applyAlignment="1">
      <alignment horizontal="center" vertical="center"/>
    </xf>
    <xf numFmtId="0" fontId="28" fillId="11" borderId="8" xfId="0" applyFont="1" applyFill="1" applyBorder="1" applyAlignment="1">
      <alignment horizontal="center" vertical="center"/>
    </xf>
    <xf numFmtId="0" fontId="5" fillId="3" borderId="15" xfId="0" applyFont="1" applyFill="1" applyBorder="1" applyAlignment="1" applyProtection="1">
      <alignment horizontal="center" vertical="center" shrinkToFit="1"/>
      <protection hidden="1"/>
    </xf>
    <xf numFmtId="0" fontId="28" fillId="11" borderId="6" xfId="0" applyFont="1" applyFill="1" applyBorder="1" applyAlignment="1">
      <alignment horizontal="center" vertical="center"/>
    </xf>
    <xf numFmtId="0" fontId="28" fillId="11" borderId="27" xfId="0" applyFont="1" applyFill="1" applyBorder="1" applyAlignment="1">
      <alignment horizontal="center" vertical="center"/>
    </xf>
    <xf numFmtId="165" fontId="26" fillId="13" borderId="92" xfId="0" applyNumberFormat="1" applyFont="1" applyFill="1" applyBorder="1" applyAlignment="1" applyProtection="1">
      <alignment horizontal="center" vertical="center" shrinkToFit="1"/>
      <protection hidden="1"/>
    </xf>
    <xf numFmtId="0" fontId="63" fillId="21" borderId="97" xfId="0" applyFont="1" applyFill="1" applyBorder="1" applyAlignment="1" applyProtection="1">
      <alignment horizontal="center" vertical="center"/>
      <protection hidden="1"/>
    </xf>
    <xf numFmtId="0" fontId="35" fillId="11" borderId="17" xfId="1" applyFont="1" applyFill="1" applyBorder="1" applyAlignment="1" applyProtection="1">
      <alignment horizontal="center" vertical="center"/>
    </xf>
    <xf numFmtId="0" fontId="35" fillId="11" borderId="0" xfId="1" applyFont="1" applyFill="1" applyBorder="1" applyAlignment="1" applyProtection="1">
      <alignment horizontal="center" vertical="center"/>
    </xf>
    <xf numFmtId="0" fontId="35" fillId="11" borderId="17" xfId="1" applyFont="1" applyFill="1" applyBorder="1" applyAlignment="1" applyProtection="1">
      <alignment horizontal="center" vertical="center" wrapText="1"/>
    </xf>
    <xf numFmtId="0" fontId="35" fillId="11" borderId="0" xfId="1" applyFont="1" applyFill="1" applyBorder="1" applyAlignment="1" applyProtection="1">
      <alignment horizontal="center" vertical="center" wrapText="1"/>
    </xf>
    <xf numFmtId="0" fontId="28" fillId="11" borderId="54" xfId="0" applyFont="1" applyFill="1" applyBorder="1" applyAlignment="1">
      <alignment horizontal="center" vertical="center"/>
    </xf>
    <xf numFmtId="0" fontId="33" fillId="11" borderId="0" xfId="1" applyFont="1" applyFill="1" applyBorder="1" applyAlignment="1" applyProtection="1">
      <alignment horizontal="center" vertical="center" wrapText="1"/>
    </xf>
    <xf numFmtId="0" fontId="44" fillId="3" borderId="66" xfId="0" applyFont="1" applyFill="1" applyBorder="1" applyAlignment="1" applyProtection="1">
      <alignment horizontal="center" vertical="center" shrinkToFit="1"/>
      <protection hidden="1"/>
    </xf>
    <xf numFmtId="0" fontId="44" fillId="3" borderId="22" xfId="0" applyFont="1" applyFill="1" applyBorder="1" applyAlignment="1" applyProtection="1">
      <alignment horizontal="center" vertical="center" shrinkToFit="1"/>
      <protection hidden="1"/>
    </xf>
    <xf numFmtId="0" fontId="44" fillId="3" borderId="67" xfId="0" applyFont="1" applyFill="1" applyBorder="1" applyAlignment="1" applyProtection="1">
      <alignment horizontal="center" vertical="center" shrinkToFit="1"/>
      <protection hidden="1"/>
    </xf>
    <xf numFmtId="0" fontId="26" fillId="13" borderId="98" xfId="0" applyFont="1" applyFill="1" applyBorder="1" applyAlignment="1" applyProtection="1">
      <alignment horizontal="center" vertical="center"/>
      <protection locked="0" hidden="1"/>
    </xf>
    <xf numFmtId="0" fontId="26" fillId="13" borderId="92" xfId="0" applyFont="1" applyFill="1" applyBorder="1" applyAlignment="1" applyProtection="1">
      <alignment horizontal="center" vertical="center"/>
      <protection locked="0" hidden="1"/>
    </xf>
    <xf numFmtId="0" fontId="26" fillId="13" borderId="99" xfId="0" applyFont="1" applyFill="1" applyBorder="1" applyAlignment="1" applyProtection="1">
      <alignment horizontal="center" vertical="center"/>
      <protection locked="0" hidden="1"/>
    </xf>
    <xf numFmtId="0" fontId="43" fillId="22" borderId="98" xfId="0" applyFont="1" applyFill="1" applyBorder="1" applyAlignment="1" applyProtection="1">
      <alignment horizontal="center" vertical="center"/>
      <protection hidden="1"/>
    </xf>
    <xf numFmtId="0" fontId="43" fillId="22" borderId="92" xfId="0" applyFont="1" applyFill="1" applyBorder="1" applyAlignment="1" applyProtection="1">
      <alignment horizontal="center" vertical="center"/>
      <protection hidden="1"/>
    </xf>
    <xf numFmtId="0" fontId="43" fillId="22" borderId="99" xfId="0" applyFont="1" applyFill="1" applyBorder="1" applyAlignment="1" applyProtection="1">
      <alignment horizontal="center" vertical="center"/>
      <protection hidden="1"/>
    </xf>
    <xf numFmtId="0" fontId="10" fillId="0" borderId="92" xfId="0" applyFont="1" applyBorder="1" applyAlignment="1" applyProtection="1">
      <alignment horizontal="center" vertical="center"/>
      <protection hidden="1"/>
    </xf>
    <xf numFmtId="0" fontId="62" fillId="0" borderId="92" xfId="0" applyFont="1" applyBorder="1" applyAlignment="1" applyProtection="1">
      <alignment horizontal="center" vertical="center"/>
      <protection hidden="1"/>
    </xf>
    <xf numFmtId="0" fontId="63" fillId="21" borderId="101" xfId="0" applyFont="1" applyFill="1" applyBorder="1" applyAlignment="1" applyProtection="1">
      <alignment horizontal="center" vertical="center"/>
      <protection hidden="1"/>
    </xf>
    <xf numFmtId="0" fontId="63" fillId="21" borderId="0" xfId="0" applyFont="1" applyFill="1" applyAlignment="1" applyProtection="1">
      <alignment horizontal="center" vertical="center"/>
      <protection hidden="1"/>
    </xf>
    <xf numFmtId="0" fontId="39" fillId="0" borderId="92" xfId="0" applyFont="1" applyBorder="1" applyAlignment="1" applyProtection="1">
      <alignment horizontal="center" vertical="center"/>
      <protection hidden="1"/>
    </xf>
    <xf numFmtId="0" fontId="37" fillId="0" borderId="92" xfId="0" applyFont="1" applyBorder="1" applyAlignment="1" applyProtection="1">
      <alignment horizontal="center" vertical="center"/>
      <protection hidden="1"/>
    </xf>
    <xf numFmtId="0" fontId="63" fillId="11" borderId="97" xfId="0" applyFont="1" applyFill="1" applyBorder="1" applyAlignment="1" applyProtection="1">
      <alignment horizontal="center" vertical="center"/>
      <protection hidden="1"/>
    </xf>
    <xf numFmtId="165" fontId="25" fillId="13" borderId="98" xfId="0" applyNumberFormat="1" applyFont="1" applyFill="1" applyBorder="1" applyAlignment="1" applyProtection="1">
      <alignment horizontal="center" vertical="center" shrinkToFit="1"/>
      <protection hidden="1"/>
    </xf>
    <xf numFmtId="165" fontId="25" fillId="13" borderId="92" xfId="0" applyNumberFormat="1" applyFont="1" applyFill="1" applyBorder="1" applyAlignment="1" applyProtection="1">
      <alignment horizontal="center" vertical="center" shrinkToFit="1"/>
      <protection hidden="1"/>
    </xf>
    <xf numFmtId="165" fontId="25" fillId="13" borderId="99" xfId="0" applyNumberFormat="1" applyFont="1" applyFill="1" applyBorder="1" applyAlignment="1" applyProtection="1">
      <alignment horizontal="center" vertical="center" shrinkToFit="1"/>
      <protection hidden="1"/>
    </xf>
    <xf numFmtId="165" fontId="26" fillId="13" borderId="98" xfId="0" applyNumberFormat="1" applyFont="1" applyFill="1" applyBorder="1" applyAlignment="1" applyProtection="1">
      <alignment horizontal="center" vertical="center" shrinkToFit="1"/>
      <protection hidden="1"/>
    </xf>
    <xf numFmtId="165" fontId="26" fillId="13" borderId="99" xfId="0" applyNumberFormat="1" applyFont="1" applyFill="1" applyBorder="1" applyAlignment="1" applyProtection="1">
      <alignment horizontal="center" vertical="center" shrinkToFit="1"/>
      <protection hidden="1"/>
    </xf>
    <xf numFmtId="165" fontId="46" fillId="13" borderId="109" xfId="0" applyNumberFormat="1" applyFont="1" applyFill="1" applyBorder="1" applyAlignment="1" applyProtection="1">
      <alignment horizontal="center" vertical="center" shrinkToFit="1"/>
      <protection hidden="1"/>
    </xf>
    <xf numFmtId="165" fontId="46" fillId="13" borderId="110" xfId="0" applyNumberFormat="1" applyFont="1" applyFill="1" applyBorder="1" applyAlignment="1" applyProtection="1">
      <alignment horizontal="center" vertical="center" shrinkToFit="1"/>
      <protection hidden="1"/>
    </xf>
    <xf numFmtId="165" fontId="46" fillId="13" borderId="111" xfId="0" applyNumberFormat="1" applyFont="1" applyFill="1" applyBorder="1" applyAlignment="1" applyProtection="1">
      <alignment horizontal="center" vertical="center" shrinkToFit="1"/>
      <protection hidden="1"/>
    </xf>
    <xf numFmtId="165" fontId="46" fillId="13" borderId="101" xfId="0" applyNumberFormat="1" applyFont="1" applyFill="1" applyBorder="1" applyAlignment="1" applyProtection="1">
      <alignment horizontal="center" vertical="center" shrinkToFit="1"/>
      <protection hidden="1"/>
    </xf>
    <xf numFmtId="165" fontId="46" fillId="13" borderId="0" xfId="0" applyNumberFormat="1" applyFont="1" applyFill="1" applyAlignment="1" applyProtection="1">
      <alignment horizontal="center" vertical="center" shrinkToFit="1"/>
      <protection hidden="1"/>
    </xf>
    <xf numFmtId="165" fontId="46" fillId="13" borderId="112" xfId="0" applyNumberFormat="1" applyFont="1" applyFill="1" applyBorder="1" applyAlignment="1" applyProtection="1">
      <alignment horizontal="center" vertical="center" shrinkToFit="1"/>
      <protection hidden="1"/>
    </xf>
    <xf numFmtId="165" fontId="46" fillId="13" borderId="113" xfId="0" applyNumberFormat="1" applyFont="1" applyFill="1" applyBorder="1" applyAlignment="1" applyProtection="1">
      <alignment horizontal="center" vertical="center" shrinkToFit="1"/>
      <protection hidden="1"/>
    </xf>
    <xf numFmtId="165" fontId="46" fillId="13" borderId="100" xfId="0" applyNumberFormat="1" applyFont="1" applyFill="1" applyBorder="1" applyAlignment="1" applyProtection="1">
      <alignment horizontal="center" vertical="center" shrinkToFit="1"/>
      <protection hidden="1"/>
    </xf>
    <xf numFmtId="165" fontId="46" fillId="13" borderId="114" xfId="0" applyNumberFormat="1" applyFont="1" applyFill="1" applyBorder="1" applyAlignment="1" applyProtection="1">
      <alignment horizontal="center" vertical="center" shrinkToFit="1"/>
      <protection hidden="1"/>
    </xf>
    <xf numFmtId="0" fontId="63" fillId="21" borderId="109" xfId="0" applyFont="1" applyFill="1" applyBorder="1" applyAlignment="1" applyProtection="1">
      <alignment horizontal="center" vertical="center" shrinkToFit="1"/>
      <protection hidden="1"/>
    </xf>
    <xf numFmtId="0" fontId="63" fillId="21" borderId="110" xfId="0" applyFont="1" applyFill="1" applyBorder="1" applyAlignment="1" applyProtection="1">
      <alignment horizontal="center" vertical="center" shrinkToFit="1"/>
      <protection hidden="1"/>
    </xf>
    <xf numFmtId="0" fontId="63" fillId="21" borderId="111" xfId="0" applyFont="1" applyFill="1" applyBorder="1" applyAlignment="1" applyProtection="1">
      <alignment horizontal="center" vertical="center" shrinkToFit="1"/>
      <protection hidden="1"/>
    </xf>
    <xf numFmtId="0" fontId="63" fillId="21" borderId="101" xfId="0" applyFont="1" applyFill="1" applyBorder="1" applyAlignment="1" applyProtection="1">
      <alignment horizontal="center" vertical="center" shrinkToFit="1"/>
      <protection hidden="1"/>
    </xf>
    <xf numFmtId="0" fontId="63" fillId="21" borderId="0" xfId="0" applyFont="1" applyFill="1" applyAlignment="1" applyProtection="1">
      <alignment horizontal="center" vertical="center" shrinkToFit="1"/>
      <protection hidden="1"/>
    </xf>
    <xf numFmtId="0" fontId="63" fillId="21" borderId="112" xfId="0" applyFont="1" applyFill="1" applyBorder="1" applyAlignment="1" applyProtection="1">
      <alignment horizontal="center" vertical="center" shrinkToFit="1"/>
      <protection hidden="1"/>
    </xf>
    <xf numFmtId="0" fontId="63" fillId="21" borderId="113" xfId="0" applyFont="1" applyFill="1" applyBorder="1" applyAlignment="1" applyProtection="1">
      <alignment horizontal="center" vertical="center" shrinkToFit="1"/>
      <protection hidden="1"/>
    </xf>
    <xf numFmtId="0" fontId="63" fillId="21" borderId="100" xfId="0" applyFont="1" applyFill="1" applyBorder="1" applyAlignment="1" applyProtection="1">
      <alignment horizontal="center" vertical="center" shrinkToFit="1"/>
      <protection hidden="1"/>
    </xf>
    <xf numFmtId="0" fontId="63" fillId="21" borderId="114" xfId="0" applyFont="1" applyFill="1" applyBorder="1" applyAlignment="1" applyProtection="1">
      <alignment horizontal="center" vertical="center" shrinkToFit="1"/>
      <protection hidden="1"/>
    </xf>
    <xf numFmtId="0" fontId="37" fillId="0" borderId="93" xfId="0" applyFont="1" applyBorder="1" applyAlignment="1" applyProtection="1">
      <alignment horizontal="center" vertical="center"/>
      <protection hidden="1"/>
    </xf>
    <xf numFmtId="0" fontId="38" fillId="17" borderId="92" xfId="0" applyFont="1" applyFill="1" applyBorder="1" applyAlignment="1" applyProtection="1">
      <alignment horizontal="center" vertical="center"/>
      <protection hidden="1"/>
    </xf>
    <xf numFmtId="0" fontId="60" fillId="0" borderId="92" xfId="0" applyFont="1" applyBorder="1" applyAlignment="1" applyProtection="1">
      <alignment horizontal="center"/>
      <protection hidden="1"/>
    </xf>
    <xf numFmtId="0" fontId="63" fillId="11" borderId="97" xfId="0" applyFont="1" applyFill="1" applyBorder="1" applyAlignment="1" applyProtection="1">
      <alignment horizontal="center" vertical="center" wrapText="1"/>
      <protection hidden="1"/>
    </xf>
    <xf numFmtId="0" fontId="38" fillId="17" borderId="98" xfId="0" applyFont="1" applyFill="1" applyBorder="1" applyAlignment="1" applyProtection="1">
      <alignment horizontal="center" vertical="center"/>
      <protection hidden="1"/>
    </xf>
    <xf numFmtId="0" fontId="38" fillId="17" borderId="99" xfId="0" applyFont="1" applyFill="1" applyBorder="1" applyAlignment="1" applyProtection="1">
      <alignment horizontal="center" vertical="center"/>
      <protection hidden="1"/>
    </xf>
    <xf numFmtId="0" fontId="28" fillId="12" borderId="0" xfId="0" applyFont="1" applyFill="1" applyAlignment="1" applyProtection="1">
      <alignment horizontal="center" vertical="center"/>
      <protection hidden="1"/>
    </xf>
    <xf numFmtId="0" fontId="55" fillId="21" borderId="100" xfId="0" applyFont="1" applyFill="1" applyBorder="1" applyAlignment="1" applyProtection="1">
      <alignment horizontal="center" vertical="center"/>
      <protection hidden="1"/>
    </xf>
    <xf numFmtId="0" fontId="63" fillId="21" borderId="100" xfId="0" applyFont="1" applyFill="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72" fillId="0" borderId="94" xfId="0" applyFont="1" applyBorder="1" applyAlignment="1" applyProtection="1">
      <alignment horizontal="right" vertical="center" shrinkToFit="1"/>
      <protection hidden="1"/>
    </xf>
    <xf numFmtId="0" fontId="72" fillId="0" borderId="12" xfId="0" applyFont="1" applyBorder="1" applyAlignment="1" applyProtection="1">
      <alignment horizontal="right" vertical="center" shrinkToFit="1"/>
      <protection hidden="1"/>
    </xf>
    <xf numFmtId="165" fontId="72" fillId="3" borderId="12" xfId="0" applyNumberFormat="1" applyFont="1" applyFill="1" applyBorder="1" applyAlignment="1" applyProtection="1">
      <alignment horizontal="right" vertical="center" shrinkToFit="1"/>
      <protection hidden="1"/>
    </xf>
    <xf numFmtId="165" fontId="72" fillId="3" borderId="95"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2" fillId="3" borderId="12" xfId="0" applyFont="1" applyFill="1" applyBorder="1" applyAlignment="1" applyProtection="1">
      <alignment horizontal="center" vertical="center" shrinkToFit="1"/>
      <protection hidden="1"/>
    </xf>
    <xf numFmtId="0" fontId="72" fillId="3" borderId="95" xfId="0" applyFont="1" applyFill="1" applyBorder="1" applyAlignment="1" applyProtection="1">
      <alignment horizontal="center" vertical="center" shrinkToFit="1"/>
      <protection hidden="1"/>
    </xf>
    <xf numFmtId="165" fontId="71" fillId="20" borderId="12" xfId="0" applyNumberFormat="1" applyFont="1" applyFill="1" applyBorder="1" applyAlignment="1" applyProtection="1">
      <alignment horizontal="right" vertical="center" shrinkToFit="1"/>
      <protection hidden="1"/>
    </xf>
    <xf numFmtId="165" fontId="71" fillId="20" borderId="95"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2"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0" xfId="0" applyFont="1" applyBorder="1" applyAlignment="1" applyProtection="1">
      <alignment horizontal="right" vertical="center" shrinkToFit="1"/>
      <protection hidden="1"/>
    </xf>
    <xf numFmtId="0" fontId="71" fillId="20" borderId="59" xfId="0" applyFont="1" applyFill="1" applyBorder="1" applyAlignment="1" applyProtection="1">
      <alignment horizontal="center" vertical="center" shrinkToFit="1"/>
      <protection hidden="1"/>
    </xf>
    <xf numFmtId="0" fontId="71" fillId="20" borderId="13" xfId="0" applyFont="1" applyFill="1" applyBorder="1" applyAlignment="1" applyProtection="1">
      <alignment horizontal="center" vertical="center" shrinkToFit="1"/>
      <protection hidden="1"/>
    </xf>
    <xf numFmtId="0" fontId="72" fillId="24" borderId="118" xfId="0" applyFont="1" applyFill="1" applyBorder="1" applyAlignment="1" applyProtection="1">
      <alignment horizontal="center" vertical="center"/>
      <protection hidden="1"/>
    </xf>
    <xf numFmtId="0" fontId="72" fillId="0" borderId="59" xfId="0" applyFont="1" applyBorder="1" applyAlignment="1" applyProtection="1">
      <alignment horizontal="center" vertical="center" shrinkToFit="1"/>
      <protection hidden="1"/>
    </xf>
    <xf numFmtId="0" fontId="72"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6" xfId="0" applyNumberFormat="1" applyFont="1" applyFill="1" applyBorder="1" applyAlignment="1" applyProtection="1">
      <alignment horizontal="center" vertical="center" shrinkToFit="1"/>
      <protection hidden="1"/>
    </xf>
    <xf numFmtId="0" fontId="72" fillId="0" borderId="20" xfId="0" applyFont="1" applyBorder="1" applyAlignment="1" applyProtection="1">
      <alignment horizontal="center" vertical="center" shrinkToFit="1"/>
      <protection hidden="1"/>
    </xf>
    <xf numFmtId="0" fontId="72" fillId="0" borderId="58" xfId="0" applyFont="1" applyBorder="1" applyAlignment="1" applyProtection="1">
      <alignment horizontal="center" vertical="center" shrinkToFit="1"/>
      <protection hidden="1"/>
    </xf>
    <xf numFmtId="0" fontId="72" fillId="0" borderId="0" xfId="0" applyFont="1" applyAlignment="1" applyProtection="1">
      <alignment horizontal="center" vertical="center" shrinkToFit="1"/>
      <protection hidden="1"/>
    </xf>
    <xf numFmtId="0" fontId="72" fillId="0" borderId="94" xfId="0" applyFont="1" applyBorder="1" applyAlignment="1" applyProtection="1">
      <alignment horizontal="center" vertical="center" shrinkToFit="1"/>
      <protection hidden="1"/>
    </xf>
    <xf numFmtId="0" fontId="72" fillId="0" borderId="12" xfId="0" applyFont="1" applyBorder="1" applyAlignment="1" applyProtection="1">
      <alignment horizontal="center" vertical="center" shrinkToFit="1"/>
      <protection hidden="1"/>
    </xf>
    <xf numFmtId="0" fontId="73" fillId="6" borderId="59" xfId="0" applyFont="1" applyFill="1" applyBorder="1" applyAlignment="1" applyProtection="1">
      <alignment horizontal="center" shrinkToFit="1"/>
      <protection hidden="1"/>
    </xf>
    <xf numFmtId="0" fontId="73" fillId="6" borderId="13" xfId="0" applyFont="1" applyFill="1" applyBorder="1" applyAlignment="1" applyProtection="1">
      <alignment horizontal="center" shrinkToFit="1"/>
      <protection hidden="1"/>
    </xf>
    <xf numFmtId="0" fontId="73" fillId="6" borderId="96" xfId="0" applyFont="1" applyFill="1" applyBorder="1" applyAlignment="1" applyProtection="1">
      <alignment horizontal="center" shrinkToFit="1"/>
      <protection hidden="1"/>
    </xf>
    <xf numFmtId="0" fontId="73" fillId="6" borderId="58" xfId="0" applyFont="1" applyFill="1" applyBorder="1" applyAlignment="1" applyProtection="1">
      <alignment horizontal="center" vertical="center" shrinkToFit="1"/>
      <protection hidden="1"/>
    </xf>
    <xf numFmtId="0" fontId="73" fillId="6" borderId="0" xfId="0" applyFont="1" applyFill="1" applyAlignment="1" applyProtection="1">
      <alignment horizontal="center" vertical="center" shrinkToFit="1"/>
      <protection hidden="1"/>
    </xf>
    <xf numFmtId="0" fontId="73" fillId="6" borderId="91" xfId="0" applyFont="1" applyFill="1" applyBorder="1" applyAlignment="1" applyProtection="1">
      <alignment horizontal="center" vertical="center" shrinkToFit="1"/>
      <protection hidden="1"/>
    </xf>
    <xf numFmtId="0" fontId="73" fillId="6" borderId="11" xfId="0" applyFont="1" applyFill="1" applyBorder="1" applyAlignment="1" applyProtection="1">
      <alignment horizontal="center" vertical="center" shrinkToFit="1"/>
      <protection hidden="1"/>
    </xf>
    <xf numFmtId="0" fontId="73" fillId="6" borderId="90"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5" xfId="0" applyFont="1" applyFill="1" applyBorder="1" applyAlignment="1" applyProtection="1">
      <alignment horizontal="center" vertical="center" shrinkToFit="1"/>
      <protection hidden="1"/>
    </xf>
    <xf numFmtId="165" fontId="72" fillId="3" borderId="12" xfId="0" applyNumberFormat="1" applyFont="1" applyFill="1" applyBorder="1" applyAlignment="1" applyProtection="1">
      <alignment horizontal="right" shrinkToFit="1"/>
      <protection hidden="1"/>
    </xf>
    <xf numFmtId="165" fontId="72" fillId="3" borderId="95" xfId="0" applyNumberFormat="1" applyFont="1" applyFill="1" applyBorder="1" applyAlignment="1" applyProtection="1">
      <alignment horizontal="right" shrinkToFit="1"/>
      <protection hidden="1"/>
    </xf>
    <xf numFmtId="0" fontId="73"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4"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2" fillId="3" borderId="12" xfId="0" applyNumberFormat="1" applyFont="1" applyFill="1" applyBorder="1" applyAlignment="1" applyProtection="1">
      <alignment horizontal="center" vertical="center" shrinkToFit="1"/>
      <protection hidden="1"/>
    </xf>
    <xf numFmtId="0" fontId="72" fillId="24" borderId="117" xfId="0" applyFont="1" applyFill="1" applyBorder="1" applyAlignment="1" applyProtection="1">
      <alignment horizontal="right" vertical="center" wrapText="1"/>
      <protection hidden="1"/>
    </xf>
    <xf numFmtId="0" fontId="72" fillId="24" borderId="118" xfId="0" applyFont="1" applyFill="1" applyBorder="1" applyAlignment="1" applyProtection="1">
      <alignment horizontal="right" vertical="center" wrapText="1"/>
      <protection hidden="1"/>
    </xf>
    <xf numFmtId="0" fontId="72" fillId="24" borderId="119" xfId="0" applyFont="1" applyFill="1" applyBorder="1" applyAlignment="1" applyProtection="1">
      <alignment horizontal="right" vertical="center" wrapText="1"/>
      <protection hidden="1"/>
    </xf>
    <xf numFmtId="0" fontId="72" fillId="24" borderId="120" xfId="0" applyFont="1" applyFill="1" applyBorder="1" applyAlignment="1" applyProtection="1">
      <alignment horizontal="right" vertical="center" wrapText="1"/>
      <protection hidden="1"/>
    </xf>
    <xf numFmtId="0" fontId="72" fillId="24" borderId="121" xfId="0" applyFont="1" applyFill="1" applyBorder="1" applyAlignment="1" applyProtection="1">
      <alignment horizontal="right" vertical="center" wrapText="1"/>
      <protection hidden="1"/>
    </xf>
    <xf numFmtId="0" fontId="72" fillId="24" borderId="122" xfId="0" applyFont="1" applyFill="1" applyBorder="1" applyAlignment="1" applyProtection="1">
      <alignment horizontal="right" vertical="center" wrapText="1"/>
      <protection hidden="1"/>
    </xf>
    <xf numFmtId="0" fontId="88" fillId="3" borderId="12" xfId="0" applyFont="1" applyFill="1" applyBorder="1" applyAlignment="1" applyProtection="1">
      <alignment horizontal="center" vertical="center" shrinkToFit="1"/>
      <protection hidden="1"/>
    </xf>
    <xf numFmtId="0" fontId="88" fillId="0" borderId="12" xfId="0" applyFont="1" applyBorder="1" applyAlignment="1" applyProtection="1">
      <alignment horizontal="right" vertical="center" shrinkToFit="1"/>
      <protection hidden="1"/>
    </xf>
    <xf numFmtId="0" fontId="89" fillId="3" borderId="12" xfId="0" applyFont="1" applyFill="1" applyBorder="1" applyAlignment="1" applyProtection="1">
      <alignment horizontal="center" vertical="center" shrinkToFit="1"/>
      <protection hidden="1"/>
    </xf>
    <xf numFmtId="164" fontId="88" fillId="3" borderId="12" xfId="0" applyNumberFormat="1" applyFont="1" applyFill="1" applyBorder="1" applyAlignment="1" applyProtection="1">
      <alignment horizontal="center" vertical="center" shrinkToFit="1"/>
      <protection hidden="1"/>
    </xf>
    <xf numFmtId="22" fontId="71" fillId="0" borderId="51" xfId="0" applyNumberFormat="1" applyFont="1" applyBorder="1" applyAlignment="1" applyProtection="1">
      <alignment horizontal="center" vertical="center" readingOrder="2"/>
      <protection hidden="1"/>
    </xf>
    <xf numFmtId="0" fontId="89" fillId="0" borderId="102" xfId="0" applyFont="1" applyBorder="1" applyAlignment="1" applyProtection="1">
      <alignment horizontal="right" vertical="center" shrinkToFit="1"/>
      <protection hidden="1"/>
    </xf>
    <xf numFmtId="0" fontId="89" fillId="0" borderId="14" xfId="0" applyFont="1" applyBorder="1" applyAlignment="1" applyProtection="1">
      <alignment horizontal="right" vertical="center" shrinkToFit="1"/>
      <protection hidden="1"/>
    </xf>
    <xf numFmtId="0" fontId="90" fillId="3" borderId="14" xfId="1" applyNumberFormat="1" applyFont="1" applyFill="1" applyBorder="1" applyAlignment="1" applyProtection="1">
      <alignment horizontal="center" vertical="center" shrinkToFit="1"/>
      <protection hidden="1"/>
    </xf>
    <xf numFmtId="0" fontId="89" fillId="0" borderId="14" xfId="0" applyFont="1" applyBorder="1" applyAlignment="1" applyProtection="1">
      <alignment horizontal="center" vertical="center" shrinkToFit="1"/>
      <protection hidden="1"/>
    </xf>
    <xf numFmtId="0" fontId="88" fillId="3" borderId="14" xfId="0" applyFont="1" applyFill="1" applyBorder="1" applyAlignment="1" applyProtection="1">
      <alignment horizontal="center" vertical="center" shrinkToFit="1"/>
      <protection hidden="1"/>
    </xf>
    <xf numFmtId="0" fontId="89" fillId="3" borderId="14" xfId="0" applyFont="1" applyFill="1" applyBorder="1" applyAlignment="1" applyProtection="1">
      <alignment horizontal="center" vertical="center" shrinkToFit="1"/>
      <protection hidden="1"/>
    </xf>
    <xf numFmtId="0" fontId="89" fillId="0" borderId="104" xfId="0" applyFont="1" applyBorder="1" applyAlignment="1" applyProtection="1">
      <alignment horizontal="right" vertical="center" shrinkToFit="1"/>
      <protection hidden="1"/>
    </xf>
    <xf numFmtId="0" fontId="89" fillId="0" borderId="12" xfId="0" applyFont="1" applyBorder="1" applyAlignment="1" applyProtection="1">
      <alignment horizontal="right" vertical="center" shrinkToFit="1"/>
      <protection hidden="1"/>
    </xf>
    <xf numFmtId="0" fontId="71" fillId="0" borderId="51" xfId="0" applyFont="1" applyBorder="1" applyAlignment="1" applyProtection="1">
      <alignment horizontal="center" vertical="center" readingOrder="2"/>
      <protection hidden="1"/>
    </xf>
    <xf numFmtId="0" fontId="89" fillId="3" borderId="103" xfId="0" applyFont="1" applyFill="1" applyBorder="1" applyAlignment="1" applyProtection="1">
      <alignment horizontal="center" vertical="center" shrinkToFit="1"/>
      <protection hidden="1"/>
    </xf>
    <xf numFmtId="0" fontId="88"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88" fillId="3" borderId="105" xfId="0" applyFont="1" applyFill="1" applyBorder="1" applyAlignment="1" applyProtection="1">
      <alignment horizontal="center" vertical="center" shrinkToFit="1"/>
      <protection hidden="1"/>
    </xf>
    <xf numFmtId="0" fontId="88" fillId="0" borderId="115" xfId="0" applyFont="1" applyBorder="1" applyAlignment="1" applyProtection="1">
      <alignment horizontal="right" vertical="center" shrinkToFit="1"/>
      <protection hidden="1"/>
    </xf>
    <xf numFmtId="0" fontId="88" fillId="0" borderId="13" xfId="0" applyFont="1" applyBorder="1" applyAlignment="1" applyProtection="1">
      <alignment horizontal="right" vertical="center" shrinkToFit="1"/>
      <protection hidden="1"/>
    </xf>
    <xf numFmtId="0" fontId="88" fillId="0" borderId="104" xfId="0" applyFont="1" applyBorder="1" applyAlignment="1" applyProtection="1">
      <alignment horizontal="right" vertical="center" shrinkToFit="1"/>
      <protection hidden="1"/>
    </xf>
    <xf numFmtId="49" fontId="89" fillId="3" borderId="13" xfId="0" applyNumberFormat="1" applyFont="1" applyFill="1" applyBorder="1" applyAlignment="1" applyProtection="1">
      <alignment horizontal="center" vertical="center" shrinkToFit="1"/>
      <protection hidden="1"/>
    </xf>
    <xf numFmtId="0" fontId="89" fillId="3" borderId="13" xfId="0" applyFont="1" applyFill="1" applyBorder="1" applyAlignment="1" applyProtection="1">
      <alignment horizontal="center" vertical="center" shrinkToFit="1"/>
      <protection hidden="1"/>
    </xf>
    <xf numFmtId="49" fontId="88" fillId="3" borderId="13" xfId="0" applyNumberFormat="1" applyFont="1" applyFill="1" applyBorder="1" applyAlignment="1" applyProtection="1">
      <alignment horizontal="center" vertical="center" shrinkToFit="1"/>
      <protection hidden="1"/>
    </xf>
    <xf numFmtId="0" fontId="88" fillId="3" borderId="13" xfId="0" applyFont="1" applyFill="1" applyBorder="1" applyAlignment="1" applyProtection="1">
      <alignment horizontal="center" vertical="center" shrinkToFit="1"/>
      <protection hidden="1"/>
    </xf>
    <xf numFmtId="0" fontId="89" fillId="3" borderId="116" xfId="0" applyFont="1" applyFill="1" applyBorder="1" applyAlignment="1" applyProtection="1">
      <alignment horizontal="center" vertical="center" shrinkToFit="1"/>
      <protection hidden="1"/>
    </xf>
    <xf numFmtId="0" fontId="89" fillId="0" borderId="12" xfId="0" applyFont="1" applyBorder="1" applyAlignment="1" applyProtection="1">
      <alignment horizontal="left" vertical="center" shrinkToFit="1"/>
      <protection hidden="1"/>
    </xf>
    <xf numFmtId="0" fontId="89" fillId="0" borderId="105" xfId="0" applyFont="1" applyBorder="1" applyAlignment="1" applyProtection="1">
      <alignment horizontal="left" vertical="center" shrinkToFit="1"/>
      <protection hidden="1"/>
    </xf>
    <xf numFmtId="0" fontId="88" fillId="0" borderId="105" xfId="0" applyFont="1" applyBorder="1" applyAlignment="1" applyProtection="1">
      <alignment horizontal="left" vertical="center" shrinkToFit="1"/>
      <protection hidden="1"/>
    </xf>
    <xf numFmtId="0" fontId="7" fillId="0" borderId="94"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1" fillId="3" borderId="12" xfId="0" applyFont="1" applyFill="1" applyBorder="1" applyAlignment="1" applyProtection="1">
      <alignment horizontal="right" vertical="center" shrinkToFit="1"/>
      <protection hidden="1"/>
    </xf>
    <xf numFmtId="0" fontId="71" fillId="3" borderId="95" xfId="0" applyFont="1" applyFill="1" applyBorder="1" applyAlignment="1" applyProtection="1">
      <alignment horizontal="right" vertical="center" shrinkToFit="1"/>
      <protection hidden="1"/>
    </xf>
    <xf numFmtId="0" fontId="72" fillId="0" borderId="12" xfId="0" applyFont="1" applyBorder="1" applyAlignment="1" applyProtection="1">
      <alignment horizontal="center" shrinkToFit="1"/>
      <protection hidden="1"/>
    </xf>
    <xf numFmtId="0" fontId="72" fillId="0" borderId="95"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6" fillId="10" borderId="158" xfId="0" applyFont="1" applyFill="1" applyBorder="1" applyAlignment="1" applyProtection="1">
      <alignment horizontal="center" vertical="center" wrapText="1"/>
      <protection hidden="1"/>
    </xf>
    <xf numFmtId="0" fontId="46" fillId="10" borderId="0" xfId="0" applyFont="1" applyFill="1" applyAlignment="1" applyProtection="1">
      <alignment horizontal="center" vertical="center" wrapText="1"/>
      <protection hidden="1"/>
    </xf>
    <xf numFmtId="0" fontId="26" fillId="0" borderId="29" xfId="0" applyFont="1" applyBorder="1" applyAlignment="1" applyProtection="1">
      <alignment horizontal="center" vertical="center"/>
      <protection hidden="1"/>
    </xf>
    <xf numFmtId="0" fontId="74" fillId="6" borderId="143" xfId="0" applyFont="1" applyFill="1" applyBorder="1" applyAlignment="1" applyProtection="1">
      <alignment horizontal="center" vertical="center"/>
      <protection hidden="1"/>
    </xf>
    <xf numFmtId="0" fontId="74" fillId="6" borderId="142" xfId="0" applyFont="1" applyFill="1" applyBorder="1" applyAlignment="1" applyProtection="1">
      <alignment horizontal="center" vertical="center"/>
      <protection hidden="1"/>
    </xf>
    <xf numFmtId="0" fontId="74" fillId="3" borderId="108" xfId="0" applyFont="1" applyFill="1" applyBorder="1" applyAlignment="1" applyProtection="1">
      <alignment horizontal="center" vertical="center" textRotation="90" wrapText="1"/>
      <protection hidden="1"/>
    </xf>
    <xf numFmtId="0" fontId="74" fillId="3" borderId="107" xfId="0" applyFont="1" applyFill="1" applyBorder="1" applyAlignment="1" applyProtection="1">
      <alignment horizontal="center" vertical="center" textRotation="90" wrapText="1"/>
      <protection hidden="1"/>
    </xf>
    <xf numFmtId="0" fontId="74" fillId="3" borderId="134" xfId="0" applyFont="1" applyFill="1" applyBorder="1" applyAlignment="1" applyProtection="1">
      <alignment horizontal="center" vertical="center" textRotation="90" wrapText="1"/>
      <protection hidden="1"/>
    </xf>
    <xf numFmtId="0" fontId="74" fillId="3" borderId="8" xfId="0" applyFont="1" applyFill="1" applyBorder="1" applyAlignment="1" applyProtection="1">
      <alignment horizontal="center" vertical="center" textRotation="90" wrapText="1"/>
      <protection hidden="1"/>
    </xf>
    <xf numFmtId="0" fontId="74" fillId="6" borderId="144" xfId="0" applyFont="1" applyFill="1" applyBorder="1" applyAlignment="1" applyProtection="1">
      <alignment horizontal="center" vertical="center"/>
      <protection hidden="1"/>
    </xf>
    <xf numFmtId="0" fontId="74" fillId="3" borderId="135" xfId="0" applyFont="1" applyFill="1" applyBorder="1" applyAlignment="1" applyProtection="1">
      <alignment horizontal="center" vertical="center" textRotation="90" wrapText="1"/>
      <protection hidden="1"/>
    </xf>
    <xf numFmtId="0" fontId="30" fillId="15" borderId="0" xfId="0" applyFont="1" applyFill="1" applyAlignment="1" applyProtection="1">
      <alignment horizontal="center" vertical="center"/>
      <protection hidden="1"/>
    </xf>
    <xf numFmtId="0" fontId="30" fillId="15" borderId="29" xfId="0" applyFont="1" applyFill="1" applyBorder="1" applyAlignment="1" applyProtection="1">
      <alignment horizontal="center" vertical="center"/>
      <protection hidden="1"/>
    </xf>
    <xf numFmtId="0" fontId="30" fillId="11" borderId="123" xfId="0" applyFont="1" applyFill="1" applyBorder="1" applyAlignment="1" applyProtection="1">
      <alignment horizontal="center" vertical="center"/>
      <protection hidden="1"/>
    </xf>
    <xf numFmtId="0" fontId="30" fillId="11" borderId="0" xfId="0" applyFont="1" applyFill="1" applyAlignment="1" applyProtection="1">
      <alignment horizontal="center" vertical="center"/>
      <protection hidden="1"/>
    </xf>
    <xf numFmtId="0" fontId="30" fillId="11" borderId="124" xfId="0" applyFont="1" applyFill="1" applyBorder="1" applyAlignment="1" applyProtection="1">
      <alignment horizontal="center" vertical="center"/>
      <protection hidden="1"/>
    </xf>
    <xf numFmtId="0" fontId="27" fillId="23" borderId="123" xfId="0" applyFont="1" applyFill="1" applyBorder="1" applyAlignment="1" applyProtection="1">
      <alignment horizontal="center" vertical="center"/>
      <protection hidden="1"/>
    </xf>
    <xf numFmtId="0" fontId="27" fillId="23" borderId="0" xfId="0" applyFont="1" applyFill="1" applyAlignment="1" applyProtection="1">
      <alignment horizontal="center" vertical="center"/>
      <protection hidden="1"/>
    </xf>
    <xf numFmtId="0" fontId="27" fillId="23" borderId="106" xfId="0" applyFont="1" applyFill="1" applyBorder="1" applyAlignment="1" applyProtection="1">
      <alignment horizontal="center" vertical="center"/>
      <protection hidden="1"/>
    </xf>
    <xf numFmtId="0" fontId="27" fillId="23" borderId="124" xfId="0" applyFont="1" applyFill="1" applyBorder="1" applyAlignment="1" applyProtection="1">
      <alignment horizontal="center" vertical="center"/>
      <protection hidden="1"/>
    </xf>
    <xf numFmtId="0" fontId="27" fillId="16" borderId="32" xfId="0" applyFont="1" applyFill="1" applyBorder="1" applyAlignment="1" applyProtection="1">
      <alignment horizontal="center" vertical="center"/>
      <protection hidden="1"/>
    </xf>
    <xf numFmtId="0" fontId="27" fillId="16" borderId="36" xfId="0" applyFont="1" applyFill="1" applyBorder="1" applyAlignment="1" applyProtection="1">
      <alignment horizontal="center" vertical="center"/>
      <protection hidden="1"/>
    </xf>
    <xf numFmtId="0" fontId="74" fillId="6" borderId="14" xfId="0" applyFont="1" applyFill="1" applyBorder="1" applyAlignment="1" applyProtection="1">
      <alignment horizontal="center" vertical="center"/>
      <protection hidden="1"/>
    </xf>
    <xf numFmtId="0" fontId="27" fillId="16" borderId="37" xfId="0" applyFont="1" applyFill="1" applyBorder="1" applyAlignment="1" applyProtection="1">
      <alignment horizontal="center" vertical="center"/>
      <protection hidden="1"/>
    </xf>
    <xf numFmtId="0" fontId="27" fillId="16" borderId="38" xfId="0" applyFont="1" applyFill="1" applyBorder="1" applyAlignment="1" applyProtection="1">
      <alignment horizontal="center" vertical="center"/>
      <protection hidden="1"/>
    </xf>
    <xf numFmtId="0" fontId="74" fillId="6" borderId="141" xfId="0" applyFont="1" applyFill="1" applyBorder="1" applyAlignment="1" applyProtection="1">
      <alignment horizontal="center" vertical="center"/>
      <protection hidden="1"/>
    </xf>
    <xf numFmtId="0" fontId="74" fillId="3" borderId="133" xfId="0" applyFont="1" applyFill="1" applyBorder="1" applyAlignment="1" applyProtection="1">
      <alignment horizontal="center" vertical="center" textRotation="90" wrapText="1"/>
      <protection hidden="1"/>
    </xf>
    <xf numFmtId="0" fontId="74" fillId="6" borderId="145" xfId="0" applyFont="1" applyFill="1" applyBorder="1" applyAlignment="1" applyProtection="1">
      <alignment horizontal="center" vertical="center"/>
      <protection hidden="1"/>
    </xf>
    <xf numFmtId="0" fontId="36" fillId="4" borderId="43" xfId="0" applyFont="1" applyFill="1" applyBorder="1" applyAlignment="1" applyProtection="1">
      <alignment horizontal="center" vertical="center"/>
      <protection hidden="1"/>
    </xf>
    <xf numFmtId="0" fontId="36" fillId="4" borderId="46" xfId="0" applyFont="1" applyFill="1" applyBorder="1" applyAlignment="1" applyProtection="1">
      <alignment horizontal="center" vertical="center"/>
      <protection hidden="1"/>
    </xf>
    <xf numFmtId="0" fontId="34"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7" fillId="0" borderId="0" xfId="0" applyFont="1" applyAlignment="1" applyProtection="1">
      <alignment horizontal="center" vertical="center"/>
      <protection hidden="1"/>
    </xf>
    <xf numFmtId="0" fontId="36" fillId="4" borderId="42" xfId="0" applyFont="1" applyFill="1" applyBorder="1" applyAlignment="1" applyProtection="1">
      <alignment horizontal="center" vertical="center"/>
      <protection hidden="1"/>
    </xf>
    <xf numFmtId="0" fontId="36" fillId="4" borderId="45" xfId="0" applyFont="1" applyFill="1" applyBorder="1" applyAlignment="1" applyProtection="1">
      <alignment horizontal="center" vertical="center"/>
      <protection hidden="1"/>
    </xf>
    <xf numFmtId="0" fontId="36" fillId="4" borderId="48" xfId="0" applyFont="1" applyFill="1" applyBorder="1" applyAlignment="1" applyProtection="1">
      <alignment horizontal="center" vertical="center"/>
      <protection hidden="1"/>
    </xf>
    <xf numFmtId="0" fontId="36" fillId="4" borderId="49" xfId="0" applyFont="1" applyFill="1" applyBorder="1" applyAlignment="1" applyProtection="1">
      <alignment horizontal="center" vertical="center"/>
      <protection hidden="1"/>
    </xf>
    <xf numFmtId="0" fontId="36" fillId="4" borderId="50" xfId="0" applyFont="1" applyFill="1" applyBorder="1" applyAlignment="1" applyProtection="1">
      <alignment horizontal="center" vertical="center"/>
      <protection hidden="1"/>
    </xf>
    <xf numFmtId="0" fontId="36" fillId="4" borderId="44" xfId="0" applyFont="1" applyFill="1" applyBorder="1" applyAlignment="1" applyProtection="1">
      <alignment horizontal="center" vertical="center"/>
      <protection hidden="1"/>
    </xf>
    <xf numFmtId="0" fontId="36" fillId="4" borderId="47" xfId="0" applyFont="1" applyFill="1" applyBorder="1" applyAlignment="1" applyProtection="1">
      <alignment horizontal="center" vertical="center"/>
      <protection hidden="1"/>
    </xf>
    <xf numFmtId="0" fontId="37" fillId="19" borderId="136" xfId="0" applyFont="1" applyFill="1" applyBorder="1" applyAlignment="1" applyProtection="1">
      <alignment horizontal="center" vertical="center" wrapText="1"/>
      <protection hidden="1"/>
    </xf>
    <xf numFmtId="0" fontId="37" fillId="19" borderId="128" xfId="0" applyFont="1" applyFill="1" applyBorder="1" applyAlignment="1" applyProtection="1">
      <alignment horizontal="center" vertical="center" wrapText="1"/>
      <protection hidden="1"/>
    </xf>
    <xf numFmtId="0" fontId="37" fillId="19" borderId="20" xfId="0" applyFont="1" applyFill="1" applyBorder="1" applyAlignment="1" applyProtection="1">
      <alignment horizontal="center" vertical="center"/>
      <protection hidden="1"/>
    </xf>
    <xf numFmtId="0" fontId="37" fillId="19" borderId="137" xfId="0" applyFont="1" applyFill="1" applyBorder="1" applyAlignment="1" applyProtection="1">
      <alignment horizontal="center" vertical="center" wrapText="1"/>
      <protection hidden="1"/>
    </xf>
    <xf numFmtId="0" fontId="37" fillId="19" borderId="130" xfId="0" applyFont="1" applyFill="1" applyBorder="1" applyAlignment="1" applyProtection="1">
      <alignment horizontal="center" vertical="center" wrapText="1"/>
      <protection hidden="1"/>
    </xf>
    <xf numFmtId="0" fontId="37" fillId="19" borderId="131" xfId="0" applyFont="1" applyFill="1" applyBorder="1" applyAlignment="1" applyProtection="1">
      <alignment horizontal="center" vertical="center" wrapText="1"/>
      <protection hidden="1"/>
    </xf>
    <xf numFmtId="0" fontId="62" fillId="19" borderId="20" xfId="0" applyFont="1" applyFill="1" applyBorder="1" applyAlignment="1" applyProtection="1">
      <alignment horizontal="center" vertical="center" wrapText="1"/>
      <protection hidden="1"/>
    </xf>
    <xf numFmtId="0" fontId="62" fillId="19" borderId="20" xfId="0" applyFont="1" applyFill="1" applyBorder="1" applyAlignment="1" applyProtection="1">
      <alignment horizontal="center" vertical="center"/>
      <protection hidden="1"/>
    </xf>
    <xf numFmtId="0" fontId="37" fillId="19" borderId="57" xfId="0" applyFont="1" applyFill="1" applyBorder="1" applyAlignment="1" applyProtection="1">
      <alignment horizontal="center" vertical="center" wrapText="1"/>
      <protection hidden="1"/>
    </xf>
    <xf numFmtId="0" fontId="37" fillId="19" borderId="129" xfId="0" applyFont="1" applyFill="1" applyBorder="1" applyAlignment="1" applyProtection="1">
      <alignment horizontal="center" vertical="center" wrapText="1"/>
      <protection hidden="1"/>
    </xf>
    <xf numFmtId="0" fontId="27" fillId="0" borderId="125" xfId="0"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27" fillId="0" borderId="131" xfId="0" applyFont="1" applyBorder="1" applyAlignment="1" applyProtection="1">
      <alignment horizontal="center" vertical="center"/>
      <protection hidden="1"/>
    </xf>
    <xf numFmtId="0" fontId="27" fillId="0" borderId="20" xfId="0" applyFont="1" applyBorder="1" applyAlignment="1" applyProtection="1">
      <alignment horizontal="center" vertical="center"/>
      <protection hidden="1"/>
    </xf>
    <xf numFmtId="0" fontId="27" fillId="0" borderId="132" xfId="0" applyFont="1" applyBorder="1" applyAlignment="1" applyProtection="1">
      <alignment horizontal="center" vertical="center"/>
      <protection hidden="1"/>
    </xf>
    <xf numFmtId="0" fontId="27" fillId="0" borderId="128" xfId="0" applyFont="1" applyBorder="1" applyAlignment="1" applyProtection="1">
      <alignment horizontal="center" vertical="center"/>
      <protection hidden="1"/>
    </xf>
    <xf numFmtId="0" fontId="27" fillId="0" borderId="129" xfId="0" applyFont="1" applyBorder="1" applyAlignment="1" applyProtection="1">
      <alignment horizontal="center" vertical="center"/>
      <protection hidden="1"/>
    </xf>
    <xf numFmtId="0" fontId="27" fillId="0" borderId="130" xfId="0" applyFont="1" applyBorder="1" applyAlignment="1" applyProtection="1">
      <alignment horizontal="center" vertical="center"/>
      <protection hidden="1"/>
    </xf>
    <xf numFmtId="0" fontId="75" fillId="19" borderId="137" xfId="0" applyFont="1" applyFill="1" applyBorder="1" applyAlignment="1" applyProtection="1">
      <alignment horizontal="center" vertical="center"/>
      <protection hidden="1"/>
    </xf>
    <xf numFmtId="0" fontId="75" fillId="19" borderId="130" xfId="0" applyFont="1" applyFill="1" applyBorder="1" applyAlignment="1" applyProtection="1">
      <alignment horizontal="center" vertical="center"/>
      <protection hidden="1"/>
    </xf>
    <xf numFmtId="0" fontId="62" fillId="19" borderId="57" xfId="0" applyFont="1" applyFill="1" applyBorder="1" applyAlignment="1" applyProtection="1">
      <alignment horizontal="center" vertical="center" textRotation="90" wrapText="1"/>
      <protection hidden="1"/>
    </xf>
    <xf numFmtId="0" fontId="62" fillId="19" borderId="129" xfId="0" applyFont="1" applyFill="1" applyBorder="1" applyAlignment="1" applyProtection="1">
      <alignment horizontal="center" vertical="center" textRotation="90" wrapText="1"/>
      <protection hidden="1"/>
    </xf>
    <xf numFmtId="0" fontId="62" fillId="19" borderId="137" xfId="0" applyFont="1" applyFill="1" applyBorder="1" applyAlignment="1" applyProtection="1">
      <alignment horizontal="center" vertical="center" textRotation="90" wrapText="1"/>
      <protection hidden="1"/>
    </xf>
    <xf numFmtId="0" fontId="62" fillId="19" borderId="130" xfId="0" applyFont="1" applyFill="1" applyBorder="1" applyAlignment="1" applyProtection="1">
      <alignment horizontal="center" vertical="center" textRotation="90" wrapText="1"/>
      <protection hidden="1"/>
    </xf>
    <xf numFmtId="0" fontId="75" fillId="19" borderId="136" xfId="0" applyFont="1" applyFill="1" applyBorder="1" applyAlignment="1" applyProtection="1">
      <alignment horizontal="center" vertical="center"/>
      <protection hidden="1"/>
    </xf>
    <xf numFmtId="0" fontId="75" fillId="19" borderId="128" xfId="0" applyFont="1" applyFill="1" applyBorder="1" applyAlignment="1" applyProtection="1">
      <alignment horizontal="center" vertical="center"/>
      <protection hidden="1"/>
    </xf>
    <xf numFmtId="0" fontId="75" fillId="19" borderId="57" xfId="0" applyFont="1" applyFill="1" applyBorder="1" applyAlignment="1" applyProtection="1">
      <alignment horizontal="center" vertical="center"/>
      <protection hidden="1"/>
    </xf>
    <xf numFmtId="0" fontId="75" fillId="19" borderId="129" xfId="0" applyFont="1" applyFill="1" applyBorder="1" applyAlignment="1" applyProtection="1">
      <alignment horizontal="center" vertical="center"/>
      <protection hidden="1"/>
    </xf>
    <xf numFmtId="0" fontId="62" fillId="19" borderId="136" xfId="0" applyFont="1" applyFill="1" applyBorder="1" applyAlignment="1" applyProtection="1">
      <alignment horizontal="center" vertical="center" textRotation="90"/>
      <protection hidden="1"/>
    </xf>
    <xf numFmtId="0" fontId="62" fillId="19" borderId="128" xfId="0" applyFont="1" applyFill="1" applyBorder="1" applyAlignment="1" applyProtection="1">
      <alignment horizontal="center" vertical="center" textRotation="90"/>
      <protection hidden="1"/>
    </xf>
  </cellXfs>
  <cellStyles count="11">
    <cellStyle name="Normal 2" xfId="2" xr:uid="{00000000-0005-0000-0000-000002000000}"/>
    <cellStyle name="Normal 2 2" xfId="3" xr:uid="{00000000-0005-0000-0000-000003000000}"/>
    <cellStyle name="Normal_Sheet1" xfId="4" xr:uid="{00000000-0005-0000-0000-000004000000}"/>
    <cellStyle name="Normal_معالجة التسجيل" xfId="6" xr:uid="{00000000-0005-0000-0000-000006000000}"/>
    <cellStyle name="Normal_معالجة التسجيل_2" xfId="5" xr:uid="{00000000-0005-0000-0000-000007000000}"/>
    <cellStyle name="ارتباط تشعبي" xfId="1" builtinId="8"/>
    <cellStyle name="عادي" xfId="0" builtinId="0"/>
    <cellStyle name="عادي_منقطعين" xfId="10" xr:uid="{16B5074C-BDCA-46C5-8756-75310114F1FE}"/>
    <cellStyle name="عادي_ورقة1" xfId="9" xr:uid="{CBB6AF08-876D-43A1-881D-74B6959A61C8}"/>
    <cellStyle name="عادي_ورقة4" xfId="8" xr:uid="{23004A78-1F33-421E-9FB1-6866B8377C3B}"/>
    <cellStyle name="عادي_ورقه4_1" xfId="7" xr:uid="{00000000-0005-0000-0000-00000A000000}"/>
  </cellStyles>
  <dxfs count="55">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FF0000"/>
      </font>
      <fill>
        <patternFill>
          <bgColor rgb="FFFF0000"/>
        </patternFill>
      </fill>
    </dxf>
    <dxf>
      <font>
        <color theme="0"/>
      </font>
      <fill>
        <patternFill>
          <bgColor theme="0"/>
        </patternFill>
      </fill>
    </dxf>
    <dxf>
      <font>
        <color theme="0"/>
      </font>
      <fill>
        <patternFill patternType="none">
          <bgColor auto="1"/>
        </patternFill>
      </fill>
      <border>
        <left/>
        <right/>
        <top/>
        <bottom/>
        <vertical/>
        <horizontal/>
      </border>
    </dxf>
    <dxf>
      <fill>
        <patternFill>
          <bgColor rgb="FFFF0000"/>
        </patternFill>
      </fill>
    </dxf>
    <dxf>
      <font>
        <color rgb="FF9C0006"/>
      </font>
      <fill>
        <patternFill>
          <bgColor rgb="FFFFC7CE"/>
        </patternFill>
      </fill>
    </dxf>
    <dxf>
      <font>
        <color theme="0"/>
      </font>
      <fill>
        <patternFill patternType="none">
          <bgColor auto="1"/>
        </patternFill>
      </fill>
      <border>
        <left/>
        <right/>
        <top/>
        <bottom/>
        <vertical/>
        <horizontal/>
      </border>
    </dxf>
    <dxf>
      <fill>
        <patternFill>
          <bgColor rgb="FFFFC000"/>
        </patternFill>
      </fill>
    </dxf>
    <dxf>
      <font>
        <color theme="0"/>
      </font>
      <fill>
        <patternFill>
          <bgColor theme="0"/>
        </patternFill>
      </fill>
    </dxf>
    <dxf>
      <font>
        <color rgb="FFFF0000"/>
      </font>
      <fill>
        <patternFill>
          <bgColor rgb="FFFF0000"/>
        </patternFill>
      </fill>
    </dxf>
    <dxf>
      <font>
        <color theme="0"/>
      </font>
      <fill>
        <patternFill patternType="none">
          <bgColor auto="1"/>
        </patternFill>
      </fill>
      <border>
        <left/>
        <right/>
        <top/>
        <bottom/>
        <vertical/>
        <horizontal/>
      </border>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cstate="print"/>
        <a:stretch>
          <a:fillRect/>
        </a:stretch>
      </xdr:blipFill>
      <xdr:spPr>
        <a:xfrm>
          <a:off x="17892713" y="921258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GS\AppData\Roaming\Microsoft\AppData\Roaming\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GS\AppData\Roaming\Microsoft\AppData\Roaming\Microsof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workbookViewId="0">
      <selection activeCell="B14" sqref="B14:I19"/>
    </sheetView>
  </sheetViews>
  <sheetFormatPr defaultColWidth="9" defaultRowHeight="16.8" x14ac:dyDescent="0.5"/>
  <cols>
    <col min="1" max="1" width="2.19921875" style="65" customWidth="1"/>
    <col min="2" max="2" width="4.19921875" style="65" customWidth="1"/>
    <col min="3" max="6" width="9" style="65"/>
    <col min="7" max="7" width="1.19921875" style="65" customWidth="1"/>
    <col min="8" max="8" width="12.796875" style="65" customWidth="1"/>
    <col min="9" max="9" width="16.8984375" style="65" customWidth="1"/>
    <col min="10" max="10" width="5" style="65" customWidth="1"/>
    <col min="11" max="11" width="9" style="65" customWidth="1"/>
    <col min="12" max="12" width="2.796875" style="65" customWidth="1"/>
    <col min="13" max="13" width="9" style="65"/>
    <col min="14" max="14" width="9" style="65" customWidth="1"/>
    <col min="15" max="15" width="3.19921875" style="65" customWidth="1"/>
    <col min="16" max="17" width="9" style="65"/>
    <col min="18" max="18" width="4.796875" style="65" customWidth="1"/>
    <col min="19" max="19" width="2" style="65" customWidth="1"/>
    <col min="20" max="20" width="8.8984375" style="65" customWidth="1"/>
    <col min="21" max="21" width="15.19921875" style="65" customWidth="1"/>
    <col min="22" max="16384" width="9" style="65"/>
  </cols>
  <sheetData>
    <row r="1" spans="1:22" ht="27" thickBot="1" x14ac:dyDescent="0.75">
      <c r="B1" s="347" t="s">
        <v>367</v>
      </c>
      <c r="C1" s="347"/>
      <c r="D1" s="347"/>
      <c r="E1" s="347"/>
      <c r="F1" s="347"/>
      <c r="G1" s="347"/>
      <c r="H1" s="347"/>
      <c r="I1" s="347"/>
      <c r="J1" s="347"/>
      <c r="K1" s="347"/>
      <c r="L1" s="347"/>
      <c r="M1" s="347"/>
      <c r="N1" s="347"/>
      <c r="O1" s="347"/>
      <c r="P1" s="347"/>
      <c r="Q1" s="347"/>
      <c r="R1" s="347"/>
      <c r="S1" s="347"/>
      <c r="T1" s="347"/>
      <c r="U1" s="347"/>
    </row>
    <row r="2" spans="1:22" ht="19.5" customHeight="1" thickBot="1" x14ac:dyDescent="0.7">
      <c r="B2" s="348" t="s">
        <v>187</v>
      </c>
      <c r="C2" s="348"/>
      <c r="D2" s="348"/>
      <c r="E2" s="348"/>
      <c r="F2" s="348"/>
      <c r="G2" s="348"/>
      <c r="H2" s="348"/>
      <c r="I2" s="348"/>
      <c r="J2" s="66"/>
      <c r="K2" s="349" t="s">
        <v>368</v>
      </c>
      <c r="L2" s="350"/>
      <c r="M2" s="350"/>
      <c r="N2" s="350"/>
      <c r="O2" s="350"/>
      <c r="P2" s="350"/>
      <c r="Q2" s="350"/>
      <c r="R2" s="350"/>
      <c r="S2" s="350"/>
      <c r="T2" s="353" t="s">
        <v>369</v>
      </c>
      <c r="U2" s="354"/>
    </row>
    <row r="3" spans="1:22" ht="22.5" customHeight="1" thickBot="1" x14ac:dyDescent="0.7">
      <c r="A3" s="67">
        <v>1</v>
      </c>
      <c r="B3" s="357" t="s">
        <v>370</v>
      </c>
      <c r="C3" s="358"/>
      <c r="D3" s="358"/>
      <c r="E3" s="358"/>
      <c r="F3" s="358"/>
      <c r="G3" s="358"/>
      <c r="H3" s="358"/>
      <c r="I3" s="359"/>
      <c r="K3" s="351"/>
      <c r="L3" s="352"/>
      <c r="M3" s="352"/>
      <c r="N3" s="352"/>
      <c r="O3" s="352"/>
      <c r="P3" s="352"/>
      <c r="Q3" s="352"/>
      <c r="R3" s="352"/>
      <c r="S3" s="352"/>
      <c r="T3" s="355"/>
      <c r="U3" s="356"/>
    </row>
    <row r="4" spans="1:22" ht="22.5" customHeight="1" thickBot="1" x14ac:dyDescent="0.7">
      <c r="A4" s="67">
        <v>2</v>
      </c>
      <c r="B4" s="344" t="s">
        <v>371</v>
      </c>
      <c r="C4" s="345"/>
      <c r="D4" s="345"/>
      <c r="E4" s="345"/>
      <c r="F4" s="345"/>
      <c r="G4" s="345"/>
      <c r="H4" s="345"/>
      <c r="I4" s="346"/>
      <c r="K4" s="322" t="s">
        <v>15</v>
      </c>
      <c r="L4" s="323"/>
      <c r="M4" s="323"/>
      <c r="N4" s="323"/>
      <c r="O4" s="323"/>
      <c r="P4" s="323"/>
      <c r="Q4" s="323"/>
      <c r="R4" s="323"/>
      <c r="S4" s="324"/>
      <c r="T4" s="337">
        <v>1</v>
      </c>
      <c r="U4" s="338"/>
    </row>
    <row r="5" spans="1:22" ht="22.5" customHeight="1" thickBot="1" x14ac:dyDescent="0.7">
      <c r="A5" s="67"/>
      <c r="B5" s="305" t="s">
        <v>372</v>
      </c>
      <c r="C5" s="306"/>
      <c r="D5" s="306"/>
      <c r="E5" s="306"/>
      <c r="F5" s="306"/>
      <c r="G5" s="306"/>
      <c r="H5" s="306"/>
      <c r="I5" s="68"/>
      <c r="K5" s="335" t="s">
        <v>373</v>
      </c>
      <c r="L5" s="336"/>
      <c r="M5" s="336"/>
      <c r="N5" s="336"/>
      <c r="O5" s="336"/>
      <c r="P5" s="336"/>
      <c r="Q5" s="336"/>
      <c r="R5" s="336"/>
      <c r="S5" s="336"/>
      <c r="T5" s="337">
        <v>1</v>
      </c>
      <c r="U5" s="338"/>
    </row>
    <row r="6" spans="1:22" ht="22.5" customHeight="1" thickBot="1" x14ac:dyDescent="0.7">
      <c r="A6" s="67"/>
      <c r="B6" s="339" t="s">
        <v>374</v>
      </c>
      <c r="C6" s="340"/>
      <c r="D6" s="340"/>
      <c r="E6" s="340"/>
      <c r="F6" s="340"/>
      <c r="G6" s="340"/>
      <c r="H6" s="340"/>
      <c r="I6" s="341"/>
      <c r="K6" s="335" t="s">
        <v>375</v>
      </c>
      <c r="L6" s="336"/>
      <c r="M6" s="336"/>
      <c r="N6" s="336"/>
      <c r="O6" s="336"/>
      <c r="P6" s="336"/>
      <c r="Q6" s="336"/>
      <c r="R6" s="336"/>
      <c r="S6" s="336"/>
      <c r="T6" s="342" t="s">
        <v>376</v>
      </c>
      <c r="U6" s="343"/>
    </row>
    <row r="7" spans="1:22" ht="22.5" customHeight="1" thickBot="1" x14ac:dyDescent="0.75">
      <c r="A7" s="67">
        <v>3</v>
      </c>
      <c r="B7" s="305" t="s">
        <v>189</v>
      </c>
      <c r="C7" s="306"/>
      <c r="D7" s="306"/>
      <c r="E7" s="306"/>
      <c r="F7" s="306"/>
      <c r="G7" s="306"/>
      <c r="H7" s="307" t="s">
        <v>188</v>
      </c>
      <c r="I7" s="308"/>
      <c r="K7" s="309" t="s">
        <v>377</v>
      </c>
      <c r="L7" s="310"/>
      <c r="M7" s="310"/>
      <c r="N7" s="310"/>
      <c r="O7" s="310"/>
      <c r="P7" s="310"/>
      <c r="Q7" s="310"/>
      <c r="R7" s="310"/>
      <c r="S7" s="311"/>
      <c r="T7" s="312">
        <v>0.5</v>
      </c>
      <c r="U7" s="313"/>
      <c r="V7" s="69"/>
    </row>
    <row r="8" spans="1:22" ht="22.5" customHeight="1" x14ac:dyDescent="0.65">
      <c r="A8" s="67">
        <v>4</v>
      </c>
      <c r="B8" s="314" t="s">
        <v>2720</v>
      </c>
      <c r="C8" s="314"/>
      <c r="D8" s="314"/>
      <c r="E8" s="314"/>
      <c r="F8" s="314"/>
      <c r="G8" s="314"/>
      <c r="H8" s="314"/>
      <c r="I8" s="314"/>
      <c r="J8" s="69"/>
      <c r="K8" s="317" t="s">
        <v>378</v>
      </c>
      <c r="L8" s="318"/>
      <c r="M8" s="318"/>
      <c r="N8" s="318"/>
      <c r="O8" s="318"/>
      <c r="P8" s="318"/>
      <c r="Q8" s="318"/>
      <c r="R8" s="318"/>
      <c r="S8" s="318"/>
      <c r="T8" s="319">
        <v>0.2</v>
      </c>
      <c r="U8" s="320"/>
    </row>
    <row r="9" spans="1:22" ht="22.5" customHeight="1" x14ac:dyDescent="0.65">
      <c r="A9" s="67"/>
      <c r="B9" s="315"/>
      <c r="C9" s="315"/>
      <c r="D9" s="315"/>
      <c r="E9" s="315"/>
      <c r="F9" s="315"/>
      <c r="G9" s="315"/>
      <c r="H9" s="315"/>
      <c r="I9" s="315"/>
      <c r="J9" s="70"/>
      <c r="K9" s="317"/>
      <c r="L9" s="318"/>
      <c r="M9" s="318"/>
      <c r="N9" s="318"/>
      <c r="O9" s="318"/>
      <c r="P9" s="318"/>
      <c r="Q9" s="318"/>
      <c r="R9" s="318"/>
      <c r="S9" s="318"/>
      <c r="T9" s="321"/>
      <c r="U9" s="320"/>
    </row>
    <row r="10" spans="1:22" ht="22.5" customHeight="1" x14ac:dyDescent="0.65">
      <c r="A10" s="67"/>
      <c r="B10" s="315"/>
      <c r="C10" s="315"/>
      <c r="D10" s="315"/>
      <c r="E10" s="315"/>
      <c r="F10" s="315"/>
      <c r="G10" s="315"/>
      <c r="H10" s="315"/>
      <c r="I10" s="315"/>
      <c r="K10" s="322" t="s">
        <v>379</v>
      </c>
      <c r="L10" s="323"/>
      <c r="M10" s="323"/>
      <c r="N10" s="323"/>
      <c r="O10" s="323"/>
      <c r="P10" s="323"/>
      <c r="Q10" s="323"/>
      <c r="R10" s="323"/>
      <c r="S10" s="324"/>
      <c r="T10" s="325">
        <v>0.2</v>
      </c>
      <c r="U10" s="326"/>
    </row>
    <row r="11" spans="1:22" ht="45" customHeight="1" x14ac:dyDescent="0.65">
      <c r="A11" s="67"/>
      <c r="B11" s="315"/>
      <c r="C11" s="315"/>
      <c r="D11" s="315"/>
      <c r="E11" s="315"/>
      <c r="F11" s="315"/>
      <c r="G11" s="315"/>
      <c r="H11" s="315"/>
      <c r="I11" s="315"/>
      <c r="K11" s="327" t="s">
        <v>380</v>
      </c>
      <c r="L11" s="328"/>
      <c r="M11" s="328"/>
      <c r="N11" s="328"/>
      <c r="O11" s="328"/>
      <c r="P11" s="328"/>
      <c r="Q11" s="328"/>
      <c r="R11" s="328"/>
      <c r="S11" s="329"/>
      <c r="T11" s="325">
        <v>0.2</v>
      </c>
      <c r="U11" s="326"/>
    </row>
    <row r="12" spans="1:22" ht="22.5" customHeight="1" thickBot="1" x14ac:dyDescent="0.7">
      <c r="A12" s="67"/>
      <c r="B12" s="316"/>
      <c r="C12" s="316"/>
      <c r="D12" s="316"/>
      <c r="E12" s="316"/>
      <c r="F12" s="316"/>
      <c r="G12" s="316"/>
      <c r="H12" s="316"/>
      <c r="I12" s="316"/>
      <c r="K12" s="330" t="s">
        <v>381</v>
      </c>
      <c r="L12" s="331"/>
      <c r="M12" s="331"/>
      <c r="N12" s="331"/>
      <c r="O12" s="331"/>
      <c r="P12" s="331"/>
      <c r="Q12" s="331"/>
      <c r="R12" s="331"/>
      <c r="S12" s="332"/>
      <c r="T12" s="333">
        <v>0.5</v>
      </c>
      <c r="U12" s="334"/>
    </row>
    <row r="13" spans="1:22" ht="22.5" customHeight="1" thickBot="1" x14ac:dyDescent="0.7">
      <c r="A13" s="67">
        <v>5</v>
      </c>
      <c r="B13" s="295" t="s">
        <v>382</v>
      </c>
      <c r="C13" s="296"/>
      <c r="D13" s="296"/>
      <c r="E13" s="296"/>
      <c r="F13" s="296"/>
      <c r="G13" s="296"/>
      <c r="H13" s="296"/>
      <c r="I13" s="297"/>
      <c r="K13" s="298" t="s">
        <v>383</v>
      </c>
      <c r="L13" s="299"/>
      <c r="M13" s="299"/>
      <c r="N13" s="299"/>
      <c r="O13" s="299"/>
      <c r="P13" s="299"/>
      <c r="Q13" s="299"/>
      <c r="R13" s="299"/>
      <c r="S13" s="299"/>
      <c r="T13" s="299"/>
      <c r="U13" s="299"/>
    </row>
    <row r="14" spans="1:22" ht="22.5" customHeight="1" x14ac:dyDescent="0.65">
      <c r="A14" s="67"/>
      <c r="B14" s="300" t="s">
        <v>671</v>
      </c>
      <c r="C14" s="300"/>
      <c r="D14" s="300"/>
      <c r="E14" s="300"/>
      <c r="F14" s="300"/>
      <c r="G14" s="300"/>
      <c r="H14" s="300"/>
      <c r="I14" s="300"/>
      <c r="K14" s="299"/>
      <c r="L14" s="299"/>
      <c r="M14" s="299"/>
      <c r="N14" s="299"/>
      <c r="O14" s="299"/>
      <c r="P14" s="299"/>
      <c r="Q14" s="299"/>
      <c r="R14" s="299"/>
      <c r="S14" s="299"/>
      <c r="T14" s="299"/>
      <c r="U14" s="299"/>
    </row>
    <row r="15" spans="1:22" ht="3.75" customHeight="1" x14ac:dyDescent="0.65">
      <c r="A15" s="67"/>
      <c r="B15" s="301"/>
      <c r="C15" s="301"/>
      <c r="D15" s="301"/>
      <c r="E15" s="301"/>
      <c r="F15" s="301"/>
      <c r="G15" s="301"/>
      <c r="H15" s="301"/>
      <c r="I15" s="301"/>
      <c r="K15" s="303"/>
      <c r="L15" s="303"/>
      <c r="M15" s="303"/>
      <c r="N15" s="303"/>
      <c r="O15" s="303"/>
      <c r="P15" s="303"/>
      <c r="Q15" s="303"/>
      <c r="R15" s="303"/>
      <c r="S15" s="303"/>
      <c r="T15" s="303"/>
      <c r="U15" s="303"/>
    </row>
    <row r="16" spans="1:22" ht="26.25" customHeight="1" x14ac:dyDescent="0.65">
      <c r="A16" s="67">
        <v>6</v>
      </c>
      <c r="B16" s="301"/>
      <c r="C16" s="301"/>
      <c r="D16" s="301"/>
      <c r="E16" s="301"/>
      <c r="F16" s="301"/>
      <c r="G16" s="301"/>
      <c r="H16" s="301"/>
      <c r="I16" s="301"/>
      <c r="K16" s="303"/>
      <c r="L16" s="303"/>
      <c r="M16" s="303"/>
      <c r="N16" s="303"/>
      <c r="O16" s="303"/>
      <c r="P16" s="303"/>
      <c r="Q16" s="303"/>
      <c r="R16" s="303"/>
      <c r="S16" s="303"/>
      <c r="T16" s="303"/>
      <c r="U16" s="303"/>
    </row>
    <row r="17" spans="2:21" ht="19.5" customHeight="1" x14ac:dyDescent="0.5">
      <c r="B17" s="301"/>
      <c r="C17" s="301"/>
      <c r="D17" s="301"/>
      <c r="E17" s="301"/>
      <c r="F17" s="301"/>
      <c r="G17" s="301"/>
      <c r="H17" s="301"/>
      <c r="I17" s="301"/>
      <c r="K17" s="303"/>
      <c r="L17" s="303"/>
      <c r="M17" s="303"/>
      <c r="N17" s="303"/>
      <c r="O17" s="303"/>
      <c r="P17" s="303"/>
      <c r="Q17" s="303"/>
      <c r="R17" s="303"/>
      <c r="S17" s="303"/>
      <c r="T17" s="303"/>
      <c r="U17" s="303"/>
    </row>
    <row r="18" spans="2:21" ht="19.5" customHeight="1" x14ac:dyDescent="0.65">
      <c r="B18" s="301"/>
      <c r="C18" s="301"/>
      <c r="D18" s="301"/>
      <c r="E18" s="301"/>
      <c r="F18" s="301"/>
      <c r="G18" s="301"/>
      <c r="H18" s="301"/>
      <c r="I18" s="301"/>
      <c r="K18" s="71"/>
      <c r="M18" s="303"/>
      <c r="N18" s="303"/>
      <c r="O18" s="303"/>
      <c r="P18" s="72"/>
      <c r="Q18" s="304"/>
      <c r="R18" s="304"/>
      <c r="S18" s="71"/>
      <c r="T18" s="71"/>
      <c r="U18" s="71"/>
    </row>
    <row r="19" spans="2:21" ht="21.75" customHeight="1" thickBot="1" x14ac:dyDescent="0.55000000000000004">
      <c r="B19" s="302"/>
      <c r="C19" s="302"/>
      <c r="D19" s="302"/>
      <c r="E19" s="302"/>
      <c r="F19" s="302"/>
      <c r="G19" s="302"/>
      <c r="H19" s="302"/>
      <c r="I19" s="302"/>
    </row>
    <row r="20" spans="2:21" ht="3.75" customHeight="1" x14ac:dyDescent="0.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76"/>
  <sheetViews>
    <sheetView showGridLines="0" rightToLeft="1" zoomScaleNormal="100" workbookViewId="0">
      <selection activeCell="C1" sqref="C1"/>
    </sheetView>
  </sheetViews>
  <sheetFormatPr defaultColWidth="9" defaultRowHeight="13.8" x14ac:dyDescent="0.25"/>
  <cols>
    <col min="1" max="1" width="13.8984375" style="1" bestFit="1" customWidth="1"/>
    <col min="2" max="2" width="22.19921875" style="1" customWidth="1"/>
    <col min="3" max="3" width="18.8984375" style="1" customWidth="1"/>
    <col min="4" max="4" width="26" style="1" customWidth="1"/>
    <col min="5" max="5" width="20.19921875" style="1" customWidth="1"/>
    <col min="6" max="6" width="20" style="1" customWidth="1"/>
    <col min="7" max="7" width="11.19921875" style="1" bestFit="1" customWidth="1"/>
    <col min="8" max="8" width="18.8984375" style="1" hidden="1" customWidth="1"/>
    <col min="9" max="9" width="3.19921875" style="1" hidden="1" customWidth="1"/>
    <col min="10" max="10" width="14.19921875" style="1" hidden="1" customWidth="1"/>
    <col min="11" max="11" width="11" style="1" hidden="1" customWidth="1"/>
    <col min="12" max="12" width="3.19921875" style="1" hidden="1" customWidth="1"/>
    <col min="13" max="13" width="9" style="1" hidden="1" customWidth="1"/>
    <col min="14" max="14" width="20" style="164" hidden="1" customWidth="1"/>
    <col min="15" max="15" width="3" style="164" hidden="1" customWidth="1"/>
    <col min="16" max="16" width="13.796875" style="1" hidden="1" customWidth="1"/>
    <col min="17" max="18" width="9" style="1" hidden="1" customWidth="1"/>
    <col min="19" max="19" width="2.19921875" style="1" hidden="1" customWidth="1"/>
    <col min="20" max="20" width="5.19921875" style="1" hidden="1" customWidth="1"/>
    <col min="21" max="21" width="2.19921875" style="1" hidden="1" customWidth="1"/>
    <col min="22" max="22" width="3.796875" style="1" hidden="1" customWidth="1"/>
    <col min="23" max="23" width="2.19921875" style="1" hidden="1" customWidth="1"/>
    <col min="24" max="24" width="10.19921875" style="1" hidden="1" customWidth="1"/>
    <col min="25" max="26" width="0" style="1" hidden="1" customWidth="1"/>
    <col min="27" max="27" width="3.19921875" style="1" hidden="1" customWidth="1"/>
    <col min="28" max="28" width="5.19921875" style="1" hidden="1" customWidth="1"/>
    <col min="29" max="35" width="0" style="1" hidden="1" customWidth="1"/>
    <col min="36" max="16384" width="9" style="1"/>
  </cols>
  <sheetData>
    <row r="1" spans="1:45" ht="50.25" customHeight="1" x14ac:dyDescent="0.4">
      <c r="A1" s="363" t="s">
        <v>612</v>
      </c>
      <c r="B1" s="363"/>
      <c r="C1" s="272"/>
      <c r="D1" s="163" t="e">
        <f>VLOOKUP(C1,ورقة2!A4:B5776,2,0)</f>
        <v>#N/A</v>
      </c>
      <c r="F1" s="176" t="e">
        <f>IF(VLOOKUP(C1,ورقة2!A3:AC4197,29,0)="","",VLOOKUP(C1,ورقة2!A3:AC4197,29,0))</f>
        <v>#N/A</v>
      </c>
      <c r="G1" s="232" t="e">
        <f>IF('اختيار المقررات'!E2="معاقب","معاقب","")</f>
        <v>#N/A</v>
      </c>
    </row>
    <row r="2" spans="1:45" ht="52.95" customHeight="1" x14ac:dyDescent="0.25">
      <c r="A2" s="364"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64"/>
      <c r="C2" s="364"/>
      <c r="D2" s="364"/>
      <c r="E2" s="364"/>
      <c r="F2" s="364"/>
      <c r="G2" s="364"/>
    </row>
    <row r="3" spans="1:45" ht="14.4" thickBot="1" x14ac:dyDescent="0.3">
      <c r="I3" s="362" t="s">
        <v>10</v>
      </c>
      <c r="J3" s="362"/>
      <c r="L3" s="362" t="s">
        <v>56</v>
      </c>
      <c r="M3" s="362"/>
      <c r="N3" s="1"/>
      <c r="O3" s="362"/>
      <c r="P3" s="362"/>
      <c r="S3" s="362" t="s">
        <v>613</v>
      </c>
      <c r="T3" s="362"/>
      <c r="U3" s="362" t="s">
        <v>11</v>
      </c>
      <c r="V3" s="362"/>
      <c r="X3" s="1" t="s">
        <v>9</v>
      </c>
      <c r="AA3" s="1">
        <v>1</v>
      </c>
      <c r="AB3" s="1">
        <v>1950</v>
      </c>
    </row>
    <row r="4" spans="1:45" ht="34.200000000000003" customHeight="1" thickTop="1" x14ac:dyDescent="0.25">
      <c r="A4" s="165" t="s">
        <v>52</v>
      </c>
      <c r="B4" s="165" t="s">
        <v>618</v>
      </c>
      <c r="C4" s="165" t="s">
        <v>339</v>
      </c>
      <c r="D4" s="166" t="s">
        <v>619</v>
      </c>
      <c r="E4" s="166" t="s">
        <v>349</v>
      </c>
      <c r="F4" s="165" t="s">
        <v>55</v>
      </c>
      <c r="G4" s="167" t="s">
        <v>192</v>
      </c>
      <c r="I4" s="89"/>
      <c r="J4" s="89"/>
      <c r="L4" s="89"/>
      <c r="M4" s="89"/>
      <c r="N4" s="1"/>
      <c r="O4" s="89"/>
      <c r="P4" s="89"/>
      <c r="S4" s="89"/>
      <c r="T4" s="89"/>
      <c r="U4" s="89"/>
      <c r="V4" s="89"/>
    </row>
    <row r="5" spans="1:45" ht="34.200000000000003" customHeight="1" thickBot="1" x14ac:dyDescent="0.3">
      <c r="A5" s="168"/>
      <c r="B5" s="169"/>
      <c r="C5" s="169"/>
      <c r="D5" s="168"/>
      <c r="E5" s="168"/>
      <c r="F5" s="169"/>
      <c r="G5" s="170"/>
      <c r="I5" s="89"/>
      <c r="J5" s="89"/>
      <c r="L5" s="89"/>
      <c r="M5" s="89"/>
      <c r="N5" s="1"/>
      <c r="O5" s="89"/>
      <c r="P5" s="89"/>
      <c r="S5" s="89"/>
      <c r="T5" s="89"/>
      <c r="U5" s="89"/>
      <c r="V5" s="89"/>
    </row>
    <row r="6" spans="1:45" ht="34.200000000000003" customHeight="1" thickTop="1" x14ac:dyDescent="0.25">
      <c r="A6" s="171" t="s">
        <v>49</v>
      </c>
      <c r="B6" s="172" t="s">
        <v>50</v>
      </c>
      <c r="C6" s="172"/>
      <c r="D6" s="172"/>
      <c r="E6" s="172"/>
      <c r="F6" s="173"/>
      <c r="I6" s="1">
        <v>1</v>
      </c>
      <c r="J6" s="1" t="s">
        <v>361</v>
      </c>
      <c r="L6" s="174" t="s">
        <v>614</v>
      </c>
      <c r="M6" s="1" t="s">
        <v>342</v>
      </c>
      <c r="N6" s="1"/>
      <c r="S6" s="1">
        <v>1</v>
      </c>
      <c r="T6" s="1" t="s">
        <v>343</v>
      </c>
      <c r="U6" s="1">
        <v>1</v>
      </c>
      <c r="V6" s="1" t="s">
        <v>359</v>
      </c>
      <c r="W6" s="1">
        <v>1</v>
      </c>
      <c r="X6" s="1" t="s">
        <v>442</v>
      </c>
      <c r="AA6" s="1">
        <v>2</v>
      </c>
      <c r="AB6" s="1">
        <v>1951</v>
      </c>
    </row>
    <row r="7" spans="1:45" s="176" customFormat="1" ht="34.200000000000003" customHeight="1" x14ac:dyDescent="0.25">
      <c r="A7" s="180" t="e">
        <f>IF(A8&lt;&gt;"",A8,VLOOKUP($C$1,ورقة2!$A$5:$L$3598,3,0))</f>
        <v>#N/A</v>
      </c>
      <c r="B7" s="175" t="e">
        <f>IF(B8&lt;&gt;"",B8,VLOOKUP($C$1,ورقة2!$A$5:$L$3598,4,0))</f>
        <v>#N/A</v>
      </c>
      <c r="C7" s="175"/>
      <c r="D7" s="175"/>
      <c r="E7" s="175"/>
      <c r="F7" s="181"/>
      <c r="I7" s="1">
        <v>2</v>
      </c>
      <c r="J7" s="1" t="s">
        <v>363</v>
      </c>
      <c r="L7" s="174" t="s">
        <v>615</v>
      </c>
      <c r="M7" s="1" t="s">
        <v>345</v>
      </c>
      <c r="N7" s="1"/>
      <c r="O7" s="164"/>
      <c r="P7" s="1"/>
      <c r="Q7" s="1"/>
      <c r="R7" s="1"/>
      <c r="S7" s="1">
        <v>2</v>
      </c>
      <c r="T7" s="1" t="s">
        <v>362</v>
      </c>
      <c r="U7" s="1">
        <v>2</v>
      </c>
      <c r="V7" s="1" t="s">
        <v>360</v>
      </c>
      <c r="W7" s="1">
        <v>2</v>
      </c>
      <c r="X7" s="1" t="s">
        <v>616</v>
      </c>
      <c r="Y7" s="1"/>
      <c r="AA7" s="1">
        <v>3</v>
      </c>
      <c r="AB7" s="1">
        <v>1952</v>
      </c>
    </row>
    <row r="8" spans="1:45" ht="34.200000000000003" customHeight="1" thickBot="1" x14ac:dyDescent="0.3">
      <c r="A8" s="177"/>
      <c r="B8" s="169"/>
      <c r="C8" s="169"/>
      <c r="D8" s="169"/>
      <c r="E8" s="169"/>
      <c r="F8" s="170"/>
      <c r="I8" s="1">
        <v>3</v>
      </c>
      <c r="J8" s="1" t="s">
        <v>637</v>
      </c>
      <c r="L8" s="174" t="s">
        <v>617</v>
      </c>
      <c r="M8" s="1" t="s">
        <v>344</v>
      </c>
      <c r="N8" s="1"/>
      <c r="S8" s="1">
        <v>6</v>
      </c>
      <c r="T8" s="1" t="s">
        <v>603</v>
      </c>
      <c r="W8" s="1">
        <v>3</v>
      </c>
      <c r="X8" s="1" t="s">
        <v>443</v>
      </c>
      <c r="AA8" s="1">
        <v>4</v>
      </c>
      <c r="AB8" s="1">
        <v>1953</v>
      </c>
      <c r="AJ8" s="360" t="s">
        <v>704</v>
      </c>
      <c r="AK8" s="360"/>
      <c r="AL8" s="360"/>
      <c r="AM8" s="360"/>
      <c r="AN8" s="360"/>
      <c r="AO8" s="360"/>
      <c r="AP8" s="360"/>
      <c r="AQ8" s="360"/>
      <c r="AR8" s="360"/>
      <c r="AS8" s="360"/>
    </row>
    <row r="9" spans="1:45" ht="34.200000000000003" customHeight="1" thickTop="1" x14ac:dyDescent="0.25">
      <c r="A9" s="178" t="s">
        <v>51</v>
      </c>
      <c r="B9" s="165" t="s">
        <v>6</v>
      </c>
      <c r="C9" s="165" t="s">
        <v>10</v>
      </c>
      <c r="D9" s="167" t="s">
        <v>11</v>
      </c>
      <c r="E9" s="178" t="s">
        <v>352</v>
      </c>
      <c r="F9" s="165" t="s">
        <v>53</v>
      </c>
      <c r="G9" s="167" t="s">
        <v>54</v>
      </c>
      <c r="I9" s="1">
        <v>4</v>
      </c>
      <c r="J9" s="1" t="s">
        <v>365</v>
      </c>
      <c r="L9" s="174" t="s">
        <v>621</v>
      </c>
      <c r="M9" s="1" t="s">
        <v>346</v>
      </c>
      <c r="N9" s="1"/>
      <c r="S9" s="164"/>
      <c r="W9" s="1">
        <v>4</v>
      </c>
      <c r="X9" s="1" t="s">
        <v>445</v>
      </c>
      <c r="AA9" s="1">
        <v>5</v>
      </c>
      <c r="AB9" s="1">
        <v>1954</v>
      </c>
    </row>
    <row r="10" spans="1:45" ht="34.200000000000003" customHeight="1" x14ac:dyDescent="0.25">
      <c r="A10" s="182" t="e">
        <f>IF(A11&lt;&gt;"",A11,VLOOKUP($C$1,ورقة2!$A$5:$L$3598,6,0))</f>
        <v>#N/A</v>
      </c>
      <c r="B10" s="175" t="e">
        <f>IF(B11&lt;&gt;"",B11,VLOOKUP($C$1,ورقة2!$A$5:$L$3598,7,0))</f>
        <v>#N/A</v>
      </c>
      <c r="C10" s="175" t="e">
        <f>IF(C11&lt;&gt;"",C11,VLOOKUP($C$1,ورقة2!$A$5:$L$3598,8,0))</f>
        <v>#N/A</v>
      </c>
      <c r="D10" s="181" t="e">
        <f>IF(D11&lt;&gt;"",D11,VLOOKUP($C$1,ورقة2!$A$5:$L$3598,5,0))</f>
        <v>#N/A</v>
      </c>
      <c r="E10" s="180" t="e">
        <f>IF(E11&lt;&gt;"",E11,VLOOKUP($C$1,ورقة2!$A$5:$L$3598,10,0))</f>
        <v>#N/A</v>
      </c>
      <c r="F10" s="175" t="e">
        <f>IF(F11&lt;&gt;"",F11,VLOOKUP($C$1,ورقة2!$A$5:$L$3598,11,0))</f>
        <v>#N/A</v>
      </c>
      <c r="G10" s="181" t="e">
        <f>IF(G11&lt;&gt;"",G11,VLOOKUP($C$1,ورقة2!$A$5:$L$3598,12,0))</f>
        <v>#N/A</v>
      </c>
      <c r="I10" s="1">
        <v>5</v>
      </c>
      <c r="J10" s="1" t="s">
        <v>364</v>
      </c>
      <c r="L10" s="174" t="s">
        <v>622</v>
      </c>
      <c r="M10" s="1" t="s">
        <v>347</v>
      </c>
      <c r="N10" s="1"/>
      <c r="S10" s="164"/>
      <c r="W10" s="1">
        <v>5</v>
      </c>
      <c r="X10" s="1" t="s">
        <v>441</v>
      </c>
      <c r="AA10" s="1">
        <v>6</v>
      </c>
      <c r="AB10" s="1">
        <v>1955</v>
      </c>
    </row>
    <row r="11" spans="1:45" ht="34.200000000000003" customHeight="1" thickBot="1" x14ac:dyDescent="0.3">
      <c r="A11" s="179"/>
      <c r="B11" s="169"/>
      <c r="C11" s="169"/>
      <c r="D11" s="170"/>
      <c r="E11" s="177"/>
      <c r="F11" s="169"/>
      <c r="G11" s="170"/>
      <c r="I11" s="1">
        <v>6</v>
      </c>
      <c r="J11" s="1" t="s">
        <v>366</v>
      </c>
      <c r="L11" s="174" t="s">
        <v>620</v>
      </c>
      <c r="M11" s="1" t="s">
        <v>348</v>
      </c>
      <c r="N11" s="1"/>
      <c r="W11" s="1">
        <v>6</v>
      </c>
      <c r="X11" s="1" t="s">
        <v>444</v>
      </c>
      <c r="AA11" s="1">
        <v>7</v>
      </c>
      <c r="AB11" s="1">
        <v>1956</v>
      </c>
      <c r="AJ11" s="361" t="s">
        <v>704</v>
      </c>
      <c r="AK11" s="360"/>
      <c r="AL11" s="360"/>
      <c r="AM11" s="360"/>
      <c r="AN11" s="360"/>
      <c r="AO11" s="360"/>
      <c r="AP11" s="360"/>
      <c r="AQ11" s="360"/>
      <c r="AR11" s="360"/>
      <c r="AS11" s="360"/>
    </row>
    <row r="12" spans="1:45" ht="23.25" customHeight="1" thickTop="1" x14ac:dyDescent="0.25">
      <c r="I12" s="1">
        <v>7</v>
      </c>
      <c r="J12" s="1" t="s">
        <v>583</v>
      </c>
      <c r="L12" s="174" t="s">
        <v>623</v>
      </c>
      <c r="M12" s="1" t="s">
        <v>351</v>
      </c>
      <c r="N12" s="1"/>
      <c r="W12" s="1">
        <v>7</v>
      </c>
      <c r="X12" s="1" t="s">
        <v>59</v>
      </c>
      <c r="AA12" s="1">
        <v>8</v>
      </c>
      <c r="AB12" s="1">
        <v>1957</v>
      </c>
    </row>
    <row r="13" spans="1:45" ht="33.75" customHeight="1" x14ac:dyDescent="0.25">
      <c r="I13" s="1">
        <v>8</v>
      </c>
      <c r="J13" s="1" t="s">
        <v>625</v>
      </c>
      <c r="L13" s="174" t="s">
        <v>624</v>
      </c>
      <c r="M13" s="1" t="s">
        <v>356</v>
      </c>
      <c r="N13" s="1"/>
      <c r="W13" s="1">
        <v>8</v>
      </c>
      <c r="X13" s="1" t="s">
        <v>65</v>
      </c>
      <c r="AA13" s="1">
        <v>9</v>
      </c>
      <c r="AB13" s="1">
        <v>1958</v>
      </c>
    </row>
    <row r="14" spans="1:45" ht="23.25" customHeight="1" x14ac:dyDescent="0.25">
      <c r="I14" s="1">
        <v>9</v>
      </c>
      <c r="J14" s="1" t="s">
        <v>638</v>
      </c>
      <c r="L14" s="174" t="s">
        <v>626</v>
      </c>
      <c r="M14" s="1" t="s">
        <v>357</v>
      </c>
      <c r="N14" s="1"/>
      <c r="O14" s="1"/>
      <c r="W14" s="1">
        <v>9</v>
      </c>
      <c r="X14" s="1" t="s">
        <v>610</v>
      </c>
      <c r="AA14" s="1">
        <v>10</v>
      </c>
      <c r="AB14" s="1">
        <v>1959</v>
      </c>
    </row>
    <row r="15" spans="1:45" ht="33.75" customHeight="1" x14ac:dyDescent="0.25">
      <c r="I15" s="1">
        <v>10</v>
      </c>
      <c r="J15" s="1" t="s">
        <v>639</v>
      </c>
      <c r="L15" s="174" t="s">
        <v>627</v>
      </c>
      <c r="M15" s="1" t="s">
        <v>350</v>
      </c>
      <c r="N15" s="1"/>
      <c r="O15" s="1"/>
      <c r="AA15" s="1">
        <v>11</v>
      </c>
      <c r="AB15" s="1">
        <v>1960</v>
      </c>
    </row>
    <row r="16" spans="1:45" x14ac:dyDescent="0.25">
      <c r="I16" s="1">
        <v>11</v>
      </c>
      <c r="J16" s="1" t="s">
        <v>640</v>
      </c>
      <c r="L16" s="174" t="s">
        <v>628</v>
      </c>
      <c r="M16" s="1" t="s">
        <v>358</v>
      </c>
      <c r="N16" s="1"/>
      <c r="O16" s="1"/>
      <c r="AA16" s="1">
        <v>12</v>
      </c>
      <c r="AB16" s="1">
        <v>1961</v>
      </c>
    </row>
    <row r="17" spans="7:28" x14ac:dyDescent="0.25">
      <c r="I17" s="1">
        <v>12</v>
      </c>
      <c r="J17" s="1" t="s">
        <v>641</v>
      </c>
      <c r="L17" s="174" t="s">
        <v>629</v>
      </c>
      <c r="M17" s="1" t="s">
        <v>355</v>
      </c>
      <c r="N17" s="1"/>
      <c r="O17" s="1"/>
      <c r="AA17" s="1">
        <v>13</v>
      </c>
      <c r="AB17" s="1">
        <v>1962</v>
      </c>
    </row>
    <row r="18" spans="7:28" x14ac:dyDescent="0.25">
      <c r="I18" s="1">
        <v>13</v>
      </c>
      <c r="J18" s="1" t="s">
        <v>642</v>
      </c>
      <c r="L18" s="174" t="s">
        <v>630</v>
      </c>
      <c r="M18" s="1" t="s">
        <v>353</v>
      </c>
      <c r="N18" s="1"/>
      <c r="O18" s="1"/>
      <c r="AA18" s="1">
        <v>14</v>
      </c>
      <c r="AB18" s="1">
        <v>1963</v>
      </c>
    </row>
    <row r="19" spans="7:28" x14ac:dyDescent="0.25">
      <c r="I19" s="1">
        <v>14</v>
      </c>
      <c r="J19" s="1" t="s">
        <v>643</v>
      </c>
      <c r="L19" s="174" t="s">
        <v>631</v>
      </c>
      <c r="M19" s="1" t="s">
        <v>354</v>
      </c>
      <c r="N19" s="1"/>
      <c r="O19" s="1"/>
      <c r="AA19" s="1">
        <v>15</v>
      </c>
      <c r="AB19" s="1">
        <v>1964</v>
      </c>
    </row>
    <row r="20" spans="7:28" x14ac:dyDescent="0.25">
      <c r="I20" s="1">
        <v>15</v>
      </c>
      <c r="J20" s="1" t="s">
        <v>664</v>
      </c>
      <c r="L20" s="174" t="s">
        <v>632</v>
      </c>
      <c r="M20" s="1" t="s">
        <v>602</v>
      </c>
      <c r="AA20" s="1">
        <v>16</v>
      </c>
      <c r="AB20" s="1">
        <v>1965</v>
      </c>
    </row>
    <row r="21" spans="7:28" x14ac:dyDescent="0.25">
      <c r="I21" s="1">
        <v>16</v>
      </c>
      <c r="J21" s="1" t="s">
        <v>666</v>
      </c>
      <c r="L21" s="174" t="s">
        <v>633</v>
      </c>
      <c r="M21" s="1" t="s">
        <v>634</v>
      </c>
      <c r="AA21" s="1">
        <v>17</v>
      </c>
      <c r="AB21" s="1">
        <v>1966</v>
      </c>
    </row>
    <row r="22" spans="7:28" x14ac:dyDescent="0.25">
      <c r="AA22" s="1">
        <v>18</v>
      </c>
      <c r="AB22" s="1">
        <v>1967</v>
      </c>
    </row>
    <row r="23" spans="7:28" x14ac:dyDescent="0.25">
      <c r="G23" s="43" t="s">
        <v>359</v>
      </c>
      <c r="AA23" s="1">
        <v>19</v>
      </c>
      <c r="AB23" s="1">
        <v>1968</v>
      </c>
    </row>
    <row r="24" spans="7:28" x14ac:dyDescent="0.25">
      <c r="G24" s="43" t="s">
        <v>360</v>
      </c>
      <c r="AA24" s="1">
        <v>20</v>
      </c>
      <c r="AB24" s="1">
        <v>1969</v>
      </c>
    </row>
    <row r="25" spans="7:28" x14ac:dyDescent="0.25">
      <c r="AA25" s="1">
        <v>21</v>
      </c>
      <c r="AB25" s="1">
        <v>1970</v>
      </c>
    </row>
    <row r="26" spans="7:28" x14ac:dyDescent="0.25">
      <c r="AA26" s="1">
        <v>22</v>
      </c>
      <c r="AB26" s="1">
        <v>1971</v>
      </c>
    </row>
    <row r="27" spans="7:28" x14ac:dyDescent="0.25">
      <c r="AA27" s="1">
        <v>23</v>
      </c>
      <c r="AB27" s="1">
        <v>1972</v>
      </c>
    </row>
    <row r="28" spans="7:28" x14ac:dyDescent="0.25">
      <c r="AA28" s="1">
        <v>24</v>
      </c>
      <c r="AB28" s="1">
        <v>1973</v>
      </c>
    </row>
    <row r="29" spans="7:28" x14ac:dyDescent="0.25">
      <c r="AA29" s="1">
        <v>25</v>
      </c>
      <c r="AB29" s="1">
        <v>1974</v>
      </c>
    </row>
    <row r="30" spans="7:28" x14ac:dyDescent="0.25">
      <c r="AA30" s="1">
        <v>26</v>
      </c>
      <c r="AB30" s="1">
        <v>1975</v>
      </c>
    </row>
    <row r="31" spans="7:28" x14ac:dyDescent="0.25">
      <c r="AA31" s="1">
        <v>27</v>
      </c>
      <c r="AB31" s="1">
        <v>1976</v>
      </c>
    </row>
    <row r="32" spans="7:28" x14ac:dyDescent="0.25">
      <c r="AA32" s="1">
        <v>28</v>
      </c>
      <c r="AB32" s="1">
        <v>1977</v>
      </c>
    </row>
    <row r="33" spans="27:28" x14ac:dyDescent="0.25">
      <c r="AA33" s="1">
        <v>29</v>
      </c>
      <c r="AB33" s="1">
        <v>1978</v>
      </c>
    </row>
    <row r="34" spans="27:28" x14ac:dyDescent="0.25">
      <c r="AA34" s="1">
        <v>30</v>
      </c>
      <c r="AB34" s="1">
        <v>1979</v>
      </c>
    </row>
    <row r="35" spans="27:28" x14ac:dyDescent="0.25">
      <c r="AA35" s="1">
        <v>31</v>
      </c>
      <c r="AB35" s="1">
        <v>1980</v>
      </c>
    </row>
    <row r="36" spans="27:28" x14ac:dyDescent="0.25">
      <c r="AA36" s="1">
        <v>32</v>
      </c>
      <c r="AB36" s="1">
        <v>1981</v>
      </c>
    </row>
    <row r="37" spans="27:28" x14ac:dyDescent="0.25">
      <c r="AA37" s="1">
        <v>33</v>
      </c>
      <c r="AB37" s="1">
        <v>1982</v>
      </c>
    </row>
    <row r="38" spans="27:28" x14ac:dyDescent="0.25">
      <c r="AA38" s="1">
        <v>34</v>
      </c>
      <c r="AB38" s="1">
        <v>1983</v>
      </c>
    </row>
    <row r="39" spans="27:28" x14ac:dyDescent="0.25">
      <c r="AA39" s="1">
        <v>35</v>
      </c>
      <c r="AB39" s="1">
        <v>1984</v>
      </c>
    </row>
    <row r="40" spans="27:28" x14ac:dyDescent="0.25">
      <c r="AA40" s="1">
        <v>36</v>
      </c>
      <c r="AB40" s="1">
        <v>1985</v>
      </c>
    </row>
    <row r="41" spans="27:28" x14ac:dyDescent="0.25">
      <c r="AA41" s="1">
        <v>37</v>
      </c>
      <c r="AB41" s="1">
        <v>1986</v>
      </c>
    </row>
    <row r="42" spans="27:28" x14ac:dyDescent="0.25">
      <c r="AA42" s="1">
        <v>38</v>
      </c>
      <c r="AB42" s="1">
        <v>1987</v>
      </c>
    </row>
    <row r="43" spans="27:28" x14ac:dyDescent="0.25">
      <c r="AA43" s="1">
        <v>39</v>
      </c>
      <c r="AB43" s="1">
        <v>1988</v>
      </c>
    </row>
    <row r="44" spans="27:28" x14ac:dyDescent="0.25">
      <c r="AA44" s="1">
        <v>40</v>
      </c>
      <c r="AB44" s="1">
        <v>1989</v>
      </c>
    </row>
    <row r="45" spans="27:28" x14ac:dyDescent="0.25">
      <c r="AA45" s="1">
        <v>41</v>
      </c>
      <c r="AB45" s="1">
        <v>1990</v>
      </c>
    </row>
    <row r="46" spans="27:28" x14ac:dyDescent="0.25">
      <c r="AA46" s="1">
        <v>42</v>
      </c>
      <c r="AB46" s="1">
        <v>1991</v>
      </c>
    </row>
    <row r="47" spans="27:28" x14ac:dyDescent="0.25">
      <c r="AA47" s="1">
        <v>43</v>
      </c>
      <c r="AB47" s="1">
        <v>1992</v>
      </c>
    </row>
    <row r="48" spans="27:28" x14ac:dyDescent="0.25">
      <c r="AA48" s="1">
        <v>44</v>
      </c>
      <c r="AB48" s="1">
        <v>1993</v>
      </c>
    </row>
    <row r="49" spans="27:28" x14ac:dyDescent="0.25">
      <c r="AA49" s="1">
        <v>45</v>
      </c>
      <c r="AB49" s="1">
        <v>1994</v>
      </c>
    </row>
    <row r="50" spans="27:28" x14ac:dyDescent="0.25">
      <c r="AA50" s="1">
        <v>46</v>
      </c>
      <c r="AB50" s="1">
        <v>1995</v>
      </c>
    </row>
    <row r="51" spans="27:28" x14ac:dyDescent="0.25">
      <c r="AA51" s="1">
        <v>47</v>
      </c>
      <c r="AB51" s="1">
        <v>1996</v>
      </c>
    </row>
    <row r="52" spans="27:28" x14ac:dyDescent="0.25">
      <c r="AA52" s="1">
        <v>48</v>
      </c>
      <c r="AB52" s="1">
        <v>1997</v>
      </c>
    </row>
    <row r="53" spans="27:28" x14ac:dyDescent="0.25">
      <c r="AA53" s="1">
        <v>49</v>
      </c>
      <c r="AB53" s="1">
        <v>1998</v>
      </c>
    </row>
    <row r="54" spans="27:28" x14ac:dyDescent="0.25">
      <c r="AA54" s="1">
        <v>50</v>
      </c>
      <c r="AB54" s="1">
        <v>1999</v>
      </c>
    </row>
    <row r="55" spans="27:28" x14ac:dyDescent="0.25">
      <c r="AA55" s="1">
        <v>51</v>
      </c>
      <c r="AB55" s="1">
        <v>2000</v>
      </c>
    </row>
    <row r="56" spans="27:28" x14ac:dyDescent="0.25">
      <c r="AA56" s="1">
        <v>52</v>
      </c>
      <c r="AB56" s="1">
        <v>2001</v>
      </c>
    </row>
    <row r="57" spans="27:28" x14ac:dyDescent="0.25">
      <c r="AA57" s="1">
        <v>53</v>
      </c>
      <c r="AB57" s="1">
        <v>2002</v>
      </c>
    </row>
    <row r="58" spans="27:28" x14ac:dyDescent="0.25">
      <c r="AA58" s="1">
        <v>54</v>
      </c>
      <c r="AB58" s="1">
        <v>2003</v>
      </c>
    </row>
    <row r="59" spans="27:28" x14ac:dyDescent="0.25">
      <c r="AA59" s="1">
        <v>55</v>
      </c>
      <c r="AB59" s="1">
        <v>2004</v>
      </c>
    </row>
    <row r="60" spans="27:28" x14ac:dyDescent="0.25">
      <c r="AA60" s="1">
        <v>56</v>
      </c>
      <c r="AB60" s="1">
        <v>2005</v>
      </c>
    </row>
    <row r="61" spans="27:28" x14ac:dyDescent="0.25">
      <c r="AA61" s="1">
        <v>57</v>
      </c>
      <c r="AB61" s="1">
        <v>2006</v>
      </c>
    </row>
    <row r="62" spans="27:28" x14ac:dyDescent="0.25">
      <c r="AA62" s="1">
        <v>58</v>
      </c>
      <c r="AB62" s="1">
        <v>2007</v>
      </c>
    </row>
    <row r="63" spans="27:28" x14ac:dyDescent="0.25">
      <c r="AA63" s="1">
        <v>59</v>
      </c>
      <c r="AB63" s="1">
        <v>2008</v>
      </c>
    </row>
    <row r="64" spans="27:28" x14ac:dyDescent="0.25">
      <c r="AA64" s="1">
        <v>60</v>
      </c>
      <c r="AB64" s="1">
        <v>2009</v>
      </c>
    </row>
    <row r="65" spans="27:28" x14ac:dyDescent="0.25">
      <c r="AA65" s="1">
        <v>61</v>
      </c>
      <c r="AB65" s="1">
        <v>2010</v>
      </c>
    </row>
    <row r="66" spans="27:28" x14ac:dyDescent="0.25">
      <c r="AA66" s="1">
        <v>62</v>
      </c>
      <c r="AB66" s="1">
        <v>2011</v>
      </c>
    </row>
    <row r="67" spans="27:28" x14ac:dyDescent="0.25">
      <c r="AA67" s="1">
        <v>63</v>
      </c>
      <c r="AB67" s="1">
        <v>2012</v>
      </c>
    </row>
    <row r="68" spans="27:28" x14ac:dyDescent="0.25">
      <c r="AA68" s="1">
        <v>64</v>
      </c>
      <c r="AB68" s="1">
        <v>2013</v>
      </c>
    </row>
    <row r="69" spans="27:28" x14ac:dyDescent="0.25">
      <c r="AA69" s="1">
        <v>65</v>
      </c>
      <c r="AB69" s="1">
        <v>2014</v>
      </c>
    </row>
    <row r="70" spans="27:28" x14ac:dyDescent="0.25">
      <c r="AA70" s="1">
        <v>66</v>
      </c>
      <c r="AB70" s="1">
        <v>2015</v>
      </c>
    </row>
    <row r="71" spans="27:28" x14ac:dyDescent="0.25">
      <c r="AA71" s="1">
        <v>67</v>
      </c>
      <c r="AB71" s="1">
        <v>2016</v>
      </c>
    </row>
    <row r="72" spans="27:28" x14ac:dyDescent="0.25">
      <c r="AA72" s="1">
        <v>68</v>
      </c>
      <c r="AB72" s="1">
        <v>2017</v>
      </c>
    </row>
    <row r="73" spans="27:28" x14ac:dyDescent="0.25">
      <c r="AA73" s="1">
        <v>69</v>
      </c>
      <c r="AB73" s="1">
        <v>2018</v>
      </c>
    </row>
    <row r="74" spans="27:28" x14ac:dyDescent="0.25">
      <c r="AA74" s="1">
        <v>70</v>
      </c>
      <c r="AB74" s="1">
        <v>2019</v>
      </c>
    </row>
    <row r="75" spans="27:28" x14ac:dyDescent="0.25">
      <c r="AA75" s="1">
        <v>71</v>
      </c>
      <c r="AB75" s="1">
        <v>2020</v>
      </c>
    </row>
    <row r="76" spans="27:28" x14ac:dyDescent="0.25">
      <c r="AA76" s="1">
        <v>72</v>
      </c>
      <c r="AB76" s="1">
        <v>2021</v>
      </c>
    </row>
  </sheetData>
  <sheetProtection selectLockedCells="1"/>
  <mergeCells count="9">
    <mergeCell ref="AJ8:AS8"/>
    <mergeCell ref="AJ11:AS11"/>
    <mergeCell ref="I3:J3"/>
    <mergeCell ref="U3:V3"/>
    <mergeCell ref="A1:B1"/>
    <mergeCell ref="L3:M3"/>
    <mergeCell ref="O3:P3"/>
    <mergeCell ref="S3:T3"/>
    <mergeCell ref="A2:G2"/>
  </mergeCells>
  <phoneticPr fontId="41" type="noConversion"/>
  <conditionalFormatting sqref="C1">
    <cfRule type="duplicateValues" dxfId="50" priority="1"/>
  </conditionalFormatting>
  <conditionalFormatting sqref="J3:J21">
    <cfRule type="duplicateValues" dxfId="48" priority="14"/>
  </conditionalFormatting>
  <dataValidations count="12">
    <dataValidation type="list" allowBlank="1" showInputMessage="1" showErrorMessage="1" sqref="E11" xr:uid="{00000000-0002-0000-0100-000000000000}">
      <formula1>$T$6:$T$8</formula1>
    </dataValidation>
    <dataValidation type="list" allowBlank="1" showInputMessage="1" showErrorMessage="1" sqref="G11" xr:uid="{00000000-0002-0000-0100-000001000000}">
      <formula1>$M$6:$M$20</formula1>
    </dataValidation>
    <dataValidation type="list" allowBlank="1" showInputMessage="1" showErrorMessage="1" sqref="C11" xr:uid="{00000000-0002-0000-0100-000002000000}">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3000000}">
      <formula1>AND(OR(LEFT(A5,1)="0",LEFT(A5,1)="1",LEFT(A5,1)="9"),LEFT(A5,2)&lt;&gt;"00",LEN(A5)=11)</formula1>
    </dataValidation>
    <dataValidation type="list" allowBlank="1" showInputMessage="1" showErrorMessage="1" sqref="D11" xr:uid="{00000000-0002-0000-0100-000004000000}">
      <formula1>$V$6:$V$7</formula1>
    </dataValidation>
    <dataValidation type="custom" allowBlank="1" showInputMessage="1" showErrorMessage="1" errorTitle="خطأ" error="رقم الموبايل غير صحيح" sqref="E5" xr:uid="{00000000-0002-0000-0100-000005000000}">
      <formula1>AND(LEFT(E5,2)="09",LEN(E5)=10)</formula1>
    </dataValidation>
    <dataValidation type="custom" allowBlank="1" showInputMessage="1" showErrorMessage="1" errorTitle="خطأ" error="رقم الهاتف غير صحيح_x000a_يجب كتابة نداء المحافظة ثم رقم الهاتف_x000a_" sqref="D5" xr:uid="{00000000-0002-0000-0100-000006000000}">
      <formula1>AND(LEFT(D5,1)="0",AND(LEN(D5)&gt;8,LEN(D5)&lt;12))</formula1>
    </dataValidation>
    <dataValidation type="date" allowBlank="1" showInputMessage="1" showErrorMessage="1" promptTitle="يجب أن يكون التاريخ " prompt="يوم / شهر / سنة" sqref="A11" xr:uid="{00000000-0002-0000-0100-000007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00000000-0002-0000-0100-000008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9000000}"/>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A000000}"/>
    <dataValidation type="whole" allowBlank="1" showInputMessage="1" showErrorMessage="1" sqref="F11" xr:uid="{00000000-0002-0000-0100-00000B000000}">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C9ACA561-13C8-43A4-8420-96171E9D6890}">
            <xm:f>'اختيار المقررات'!$E$2="مستنفذ"</xm:f>
            <x14:dxf>
              <font>
                <color rgb="FFFF0000"/>
              </font>
              <fill>
                <patternFill>
                  <bgColor rgb="FFFF0000"/>
                </patternFill>
              </fill>
            </x14:dxf>
          </x14:cfRule>
          <xm:sqref>A2</xm:sqref>
        </x14:conditionalFormatting>
        <x14:conditionalFormatting xmlns:xm="http://schemas.microsoft.com/office/excel/2006/main">
          <x14:cfRule type="expression" priority="12" id="{96ACED6E-203D-432F-91AB-984217317AB2}">
            <xm:f>'اختيار المقررات'!$E$2="مستنفذ"</xm:f>
            <x14:dxf>
              <font>
                <color theme="0"/>
              </font>
              <fill>
                <patternFill patternType="none">
                  <bgColor auto="1"/>
                </patternFill>
              </fill>
              <border>
                <left/>
                <right/>
                <top/>
                <bottom/>
                <vertical/>
                <horizontal/>
              </border>
            </x14:dxf>
          </x14:cfRule>
          <xm:sqref>A4:F8 A9:G11 C14:F15</xm:sqref>
        </x14:conditionalFormatting>
        <x14:conditionalFormatting xmlns:xm="http://schemas.microsoft.com/office/excel/2006/main">
          <x14:cfRule type="expression" priority="11" id="{0C9EFB9F-5AD1-490C-AD31-C8B27D92815C}">
            <xm:f>'اختيار المقررات'!$E$2="معاقب"</xm:f>
            <x14:dxf>
              <font>
                <color rgb="FFFF0000"/>
              </font>
              <fill>
                <patternFill>
                  <bgColor rgb="FFFF0000"/>
                </patternFill>
              </fill>
            </x14:dxf>
          </x14:cfRule>
          <xm:sqref>A2:G3</xm:sqref>
        </x14:conditionalFormatting>
        <x14:conditionalFormatting xmlns:xm="http://schemas.microsoft.com/office/excel/2006/main">
          <x14:cfRule type="expression" priority="10" id="{513FF9B1-9505-4FE5-B3D4-3398BA802CA9}">
            <xm:f>'اختيار المقررات'!$E$2="معاقب"</xm:f>
            <x14:dxf>
              <font>
                <color theme="0"/>
              </font>
              <fill>
                <patternFill>
                  <bgColor theme="0"/>
                </patternFill>
              </fill>
            </x14:dxf>
          </x14:cfRule>
          <xm:sqref>A4:G11</xm:sqref>
        </x14:conditionalFormatting>
        <x14:conditionalFormatting xmlns:xm="http://schemas.microsoft.com/office/excel/2006/main">
          <x14:cfRule type="expression" priority="13" id="{A23FFF88-6BBC-48F6-B996-9D9C5A2E1A98}">
            <xm:f>'اختيار المقررات'!$E$2="مستنفذ"</xm:f>
            <x14:dxf>
              <font>
                <color theme="0"/>
              </font>
              <fill>
                <patternFill patternType="none">
                  <bgColor auto="1"/>
                </patternFill>
              </fill>
              <border>
                <left/>
                <right/>
                <top/>
                <bottom/>
                <vertical/>
                <horizontal/>
              </border>
            </x14:dxf>
          </x14:cfRule>
          <xm:sqref>G4:G5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D59"/>
  <sheetViews>
    <sheetView showGridLines="0" rightToLeft="1" topLeftCell="C1" zoomScale="102" zoomScaleNormal="102" workbookViewId="0">
      <selection activeCell="F5" sqref="F5:N5"/>
    </sheetView>
  </sheetViews>
  <sheetFormatPr defaultColWidth="4" defaultRowHeight="14.25" customHeight="1" x14ac:dyDescent="0.25"/>
  <cols>
    <col min="1" max="2" width="4.69921875" hidden="1" customWidth="1"/>
    <col min="3" max="3" width="4.796875" bestFit="1" customWidth="1"/>
    <col min="7" max="7" width="10.09765625" customWidth="1"/>
    <col min="9" max="9" width="11.09765625" customWidth="1"/>
    <col min="10" max="10" width="1.296875" customWidth="1"/>
    <col min="11" max="11" width="4" hidden="1" customWidth="1"/>
    <col min="14" max="14" width="10.19921875" customWidth="1"/>
    <col min="16" max="16" width="5.796875" customWidth="1"/>
    <col min="17" max="17" width="5.19921875" customWidth="1"/>
    <col min="18" max="19" width="4" hidden="1" customWidth="1"/>
    <col min="23" max="23" width="14.796875" customWidth="1"/>
    <col min="25" max="25" width="6.19921875" customWidth="1"/>
    <col min="26" max="27" width="4" hidden="1" customWidth="1"/>
    <col min="31" max="31" width="12.19921875" customWidth="1"/>
    <col min="33" max="33" width="6.19921875" customWidth="1"/>
    <col min="38" max="38" width="5.8984375" bestFit="1" customWidth="1"/>
    <col min="39" max="39" width="4.09765625" bestFit="1" customWidth="1"/>
    <col min="47" max="47" width="4.09765625" style="49" bestFit="1" customWidth="1"/>
    <col min="48" max="48" width="4.296875" style="49" bestFit="1" customWidth="1"/>
    <col min="49" max="49" width="4" style="51"/>
    <col min="50" max="50" width="4.09765625" style="49" bestFit="1" customWidth="1"/>
    <col min="51" max="51" width="5.8984375" style="49" bestFit="1" customWidth="1"/>
    <col min="52" max="54" width="4" style="49"/>
  </cols>
  <sheetData>
    <row r="1" spans="1:56" s="58" customFormat="1" ht="21" customHeight="1" thickBot="1" x14ac:dyDescent="0.3">
      <c r="B1" s="118"/>
      <c r="C1" s="370" t="s">
        <v>2</v>
      </c>
      <c r="D1" s="370"/>
      <c r="E1" s="375">
        <f>'إدخال البيانات'!C1</f>
        <v>0</v>
      </c>
      <c r="F1" s="376"/>
      <c r="G1" s="376"/>
      <c r="H1" s="370" t="s">
        <v>3</v>
      </c>
      <c r="I1" s="370"/>
      <c r="J1" s="370"/>
      <c r="K1" s="103"/>
      <c r="L1" s="371" t="str">
        <f>IFERROR(VLOOKUP($E$1,ورقة2!$A$4:$Y$4554,2,0),"")</f>
        <v/>
      </c>
      <c r="M1" s="371"/>
      <c r="N1" s="371"/>
      <c r="O1" s="366" t="s">
        <v>4</v>
      </c>
      <c r="P1" s="366"/>
      <c r="Q1" s="373" t="e">
        <f>'إدخال البيانات'!A7</f>
        <v>#N/A</v>
      </c>
      <c r="R1" s="373"/>
      <c r="S1" s="373"/>
      <c r="T1" s="373"/>
      <c r="U1" s="366" t="s">
        <v>5</v>
      </c>
      <c r="V1" s="366"/>
      <c r="W1" s="117" t="e">
        <f>'إدخال البيانات'!B7</f>
        <v>#N/A</v>
      </c>
      <c r="X1" s="366" t="s">
        <v>51</v>
      </c>
      <c r="Y1" s="366"/>
      <c r="Z1" s="366"/>
      <c r="AA1" s="104"/>
      <c r="AB1" s="367" t="e">
        <f>'إدخال البيانات'!A10</f>
        <v>#N/A</v>
      </c>
      <c r="AC1" s="367"/>
      <c r="AD1" s="116" t="s">
        <v>6</v>
      </c>
      <c r="AE1" s="372" t="e">
        <f>'إدخال البيانات'!B10</f>
        <v>#N/A</v>
      </c>
      <c r="AF1" s="372"/>
      <c r="AG1" s="372"/>
      <c r="AH1" s="365"/>
      <c r="AI1" s="365"/>
      <c r="AJ1"/>
      <c r="AK1" s="83"/>
      <c r="AL1" s="57"/>
      <c r="AO1" s="58" t="s">
        <v>198</v>
      </c>
      <c r="AU1" s="249"/>
      <c r="AV1" s="249"/>
      <c r="AW1" s="249"/>
      <c r="AX1" s="249"/>
      <c r="AY1" s="249"/>
      <c r="AZ1" s="249"/>
      <c r="BA1" s="249"/>
      <c r="BB1" s="249"/>
      <c r="BC1" s="249"/>
      <c r="BD1" s="249"/>
    </row>
    <row r="2" spans="1:56" s="59" customFormat="1" ht="21" customHeight="1" thickTop="1" x14ac:dyDescent="0.25">
      <c r="B2" s="118"/>
      <c r="C2" s="370" t="s">
        <v>9</v>
      </c>
      <c r="D2" s="370"/>
      <c r="E2" s="373" t="e">
        <f>VLOOKUP($E$1,ورقة2!A4:Z4554,9,0)</f>
        <v>#N/A</v>
      </c>
      <c r="F2" s="373"/>
      <c r="G2" s="373"/>
      <c r="H2" s="384"/>
      <c r="I2" s="384"/>
      <c r="J2" s="384"/>
      <c r="K2" s="113"/>
      <c r="L2" s="373"/>
      <c r="M2" s="373"/>
      <c r="N2" s="373"/>
      <c r="O2" s="366"/>
      <c r="P2" s="366"/>
      <c r="Q2" s="373"/>
      <c r="R2" s="373"/>
      <c r="S2" s="373"/>
      <c r="T2" s="373"/>
      <c r="U2" s="366"/>
      <c r="V2" s="366"/>
      <c r="W2" s="117"/>
      <c r="X2" s="366"/>
      <c r="Y2" s="366"/>
      <c r="Z2" s="366"/>
      <c r="AA2" s="105"/>
      <c r="AB2" s="367"/>
      <c r="AC2" s="367"/>
      <c r="AD2" s="116"/>
      <c r="AE2" s="383"/>
      <c r="AF2" s="383"/>
      <c r="AG2" s="383"/>
      <c r="AH2" s="365"/>
      <c r="AI2" s="365"/>
      <c r="AJ2"/>
      <c r="AK2" s="83">
        <f>الإستمارة!AJ1</f>
        <v>0</v>
      </c>
      <c r="AO2" s="59" t="s">
        <v>199</v>
      </c>
      <c r="AU2" s="249"/>
      <c r="AV2" s="249"/>
      <c r="AW2" s="249"/>
      <c r="AX2" s="249"/>
      <c r="AY2" s="249"/>
      <c r="AZ2" s="249"/>
      <c r="BA2" s="249"/>
      <c r="BB2" s="249"/>
      <c r="BC2" s="249"/>
      <c r="BD2" s="249"/>
    </row>
    <row r="3" spans="1:56" s="59" customFormat="1" ht="21" customHeight="1" x14ac:dyDescent="0.25">
      <c r="B3" s="370" t="s">
        <v>11</v>
      </c>
      <c r="C3" s="370"/>
      <c r="D3" s="370"/>
      <c r="E3" s="385" t="str">
        <f>IFERROR(IF('إدخال البيانات'!D10&lt;&gt;"",'إدخال البيانات'!D10,VLOOKUP($E$1,ورقة2!A4:Z4554,8,0)),"")</f>
        <v/>
      </c>
      <c r="F3" s="385"/>
      <c r="G3" s="385"/>
      <c r="H3" s="370" t="s">
        <v>10</v>
      </c>
      <c r="I3" s="370"/>
      <c r="J3" s="370"/>
      <c r="K3" s="106"/>
      <c r="L3" s="373" t="str">
        <f>IFERROR(IF('إدخال البيانات'!C10&lt;&gt;"",'إدخال البيانات'!C10,VLOOKUP($E$1,ورقة2!A4:Z4554,8,0)),"")</f>
        <v/>
      </c>
      <c r="M3" s="373"/>
      <c r="N3" s="373"/>
      <c r="O3" s="366" t="s">
        <v>52</v>
      </c>
      <c r="P3" s="366"/>
      <c r="Q3" s="373">
        <f>IF(OR(L3='إدخال البيانات'!J6,'اختيار المقررات'!L3='إدخال البيانات'!J7),'إدخال البيانات'!A5,'إدخال البيانات'!B5)</f>
        <v>0</v>
      </c>
      <c r="R3" s="373"/>
      <c r="S3" s="373"/>
      <c r="T3" s="373"/>
      <c r="U3" s="366" t="s">
        <v>16</v>
      </c>
      <c r="V3" s="366"/>
      <c r="W3" s="120" t="str">
        <f>IFERROR(IF(L3&lt;&gt;'إدخال البيانات'!J6,'إدخال البيانات'!M21,VLOOKUP(LEFT('إدخال البيانات'!A5,2),'إدخال البيانات'!L6:M21,2,0)),"")</f>
        <v>غير سوري</v>
      </c>
      <c r="X3" s="366" t="s">
        <v>339</v>
      </c>
      <c r="Y3" s="366"/>
      <c r="Z3" s="366"/>
      <c r="AA3" s="107"/>
      <c r="AB3" s="374" t="str">
        <f>IF(L3&lt;&gt;'إدخال البيانات'!J6,"غير سوري",'إدخال البيانات'!C5)</f>
        <v>غير سوري</v>
      </c>
      <c r="AC3" s="374"/>
      <c r="AD3" s="116" t="s">
        <v>192</v>
      </c>
      <c r="AE3" s="369" t="str">
        <f>IF(AND(OR(L3="العربية السورية",L3="الفلسطينية السورية"),E3="ذكر"),'إدخال البيانات'!G5,"لايوجد")</f>
        <v>لايوجد</v>
      </c>
      <c r="AF3" s="369"/>
      <c r="AG3" s="369"/>
      <c r="AH3" s="368"/>
      <c r="AI3" s="368"/>
      <c r="AJ3"/>
      <c r="AK3" s="83"/>
      <c r="AL3" s="57"/>
      <c r="AO3" s="59" t="s">
        <v>45</v>
      </c>
      <c r="AU3" s="249"/>
      <c r="AV3" s="249"/>
      <c r="AW3" s="249"/>
      <c r="AX3" s="249"/>
      <c r="AY3" s="249"/>
      <c r="AZ3" s="249"/>
      <c r="BA3" s="249"/>
      <c r="BB3" s="249"/>
      <c r="BC3" s="249"/>
      <c r="BD3" s="249"/>
    </row>
    <row r="4" spans="1:56" s="59" customFormat="1" ht="21" customHeight="1" thickBot="1" x14ac:dyDescent="0.3">
      <c r="B4" s="118"/>
      <c r="C4" s="370" t="s">
        <v>12</v>
      </c>
      <c r="D4" s="370"/>
      <c r="E4" s="385" t="e">
        <f>'إدخال البيانات'!E10</f>
        <v>#N/A</v>
      </c>
      <c r="F4" s="385"/>
      <c r="G4" s="385"/>
      <c r="H4" s="370" t="s">
        <v>13</v>
      </c>
      <c r="I4" s="370"/>
      <c r="J4" s="370"/>
      <c r="K4" s="108"/>
      <c r="L4" s="373" t="e">
        <f>'إدخال البيانات'!F10</f>
        <v>#N/A</v>
      </c>
      <c r="M4" s="373"/>
      <c r="N4" s="373"/>
      <c r="O4" s="366" t="s">
        <v>14</v>
      </c>
      <c r="P4" s="366"/>
      <c r="Q4" s="373" t="e">
        <f>'إدخال البيانات'!G10</f>
        <v>#N/A</v>
      </c>
      <c r="R4" s="373"/>
      <c r="S4" s="373"/>
      <c r="T4" s="373"/>
      <c r="U4" s="366" t="s">
        <v>190</v>
      </c>
      <c r="V4" s="366"/>
      <c r="W4" s="109">
        <f>'إدخال البيانات'!E5</f>
        <v>0</v>
      </c>
      <c r="X4" s="366" t="s">
        <v>191</v>
      </c>
      <c r="Y4" s="366"/>
      <c r="Z4" s="366"/>
      <c r="AA4" s="107"/>
      <c r="AB4" s="380">
        <f>'إدخال البيانات'!D5</f>
        <v>0</v>
      </c>
      <c r="AC4" s="380"/>
      <c r="AD4" s="116" t="s">
        <v>55</v>
      </c>
      <c r="AE4" s="369">
        <f>'إدخال البيانات'!F5</f>
        <v>0</v>
      </c>
      <c r="AF4" s="369"/>
      <c r="AG4" s="369"/>
      <c r="AH4" s="369"/>
      <c r="AI4" s="369"/>
      <c r="AJ4"/>
      <c r="AK4" s="83"/>
      <c r="AM4" s="58"/>
      <c r="AO4" s="54" t="s">
        <v>57</v>
      </c>
      <c r="AU4" s="249"/>
      <c r="AV4" s="249"/>
      <c r="AW4" s="249"/>
      <c r="AX4" s="249"/>
      <c r="AY4" s="249"/>
      <c r="AZ4" s="249"/>
      <c r="BA4" s="249"/>
      <c r="BB4" s="249"/>
      <c r="BC4" s="249" t="s">
        <v>340</v>
      </c>
      <c r="BD4" s="249"/>
    </row>
    <row r="5" spans="1:56" s="59" customFormat="1" ht="21" customHeight="1" thickTop="1" thickBot="1" x14ac:dyDescent="0.3">
      <c r="B5" s="107"/>
      <c r="C5" s="382" t="s">
        <v>197</v>
      </c>
      <c r="D5" s="382"/>
      <c r="E5" s="382"/>
      <c r="F5" s="404"/>
      <c r="G5" s="404"/>
      <c r="H5" s="404"/>
      <c r="I5" s="404"/>
      <c r="J5" s="404"/>
      <c r="K5" s="404"/>
      <c r="L5" s="404"/>
      <c r="M5" s="404"/>
      <c r="N5" s="404"/>
      <c r="O5" s="366" t="s">
        <v>635</v>
      </c>
      <c r="P5" s="366"/>
      <c r="Q5" s="373" t="e">
        <f>VLOOKUP($E$1,ورقة2!$A$4:$Y$4554,14,0)</f>
        <v>#N/A</v>
      </c>
      <c r="R5" s="373"/>
      <c r="S5" s="373"/>
      <c r="T5" s="373"/>
      <c r="U5" s="366" t="s">
        <v>0</v>
      </c>
      <c r="V5" s="366"/>
      <c r="W5" s="110" t="e">
        <f>VLOOKUP($E$1,ورقة2!$A$4:$Y$4554,15,0)</f>
        <v>#N/A</v>
      </c>
      <c r="X5" s="366" t="s">
        <v>636</v>
      </c>
      <c r="Y5" s="366"/>
      <c r="Z5" s="366"/>
      <c r="AA5" s="107"/>
      <c r="AB5" s="381" t="e">
        <f>IF(VLOOKUP($E$1,ورقة2!$A$4:$Y$4554,16,0)=" ",0,VLOOKUP($E$1,ورقة2!$A$4:$Y$4554,16,0))</f>
        <v>#N/A</v>
      </c>
      <c r="AC5" s="381"/>
      <c r="AD5" s="111"/>
      <c r="AE5" s="112"/>
      <c r="AF5" s="112"/>
      <c r="AG5" s="112"/>
      <c r="AH5" s="111"/>
      <c r="AI5" s="111"/>
      <c r="AJ5"/>
      <c r="AK5" s="83"/>
      <c r="AL5" s="60"/>
      <c r="AO5" s="59" t="s">
        <v>587</v>
      </c>
      <c r="AU5" s="249">
        <v>1</v>
      </c>
      <c r="AV5" s="250">
        <f t="shared" ref="AV5:AW9" si="0">C8</f>
        <v>111</v>
      </c>
      <c r="AW5" s="251" t="str">
        <f t="shared" si="0"/>
        <v>النحو على مستوى الجملة (عربي )</v>
      </c>
      <c r="AX5" s="252">
        <f t="shared" ref="AX5:AY9" si="1">H8</f>
        <v>0</v>
      </c>
      <c r="AY5" s="252" t="e">
        <f t="shared" si="1"/>
        <v>#N/A</v>
      </c>
      <c r="AZ5" s="251"/>
      <c r="BA5" s="251"/>
      <c r="BB5" s="249"/>
      <c r="BC5" s="249" t="s">
        <v>341</v>
      </c>
      <c r="BD5" s="249"/>
    </row>
    <row r="6" spans="1:56" ht="43.5" customHeight="1" thickBot="1" x14ac:dyDescent="0.3">
      <c r="B6" s="398" t="e">
        <f>IF(E2="مستنفذ","استنفذت فرص التسجيل في برنامج الترجمة بسبب رسوبك لمدة ثلاث سنوات متتالية","مقررات السنة الأولى")</f>
        <v>#N/A</v>
      </c>
      <c r="C6" s="399"/>
      <c r="D6" s="399"/>
      <c r="E6" s="399"/>
      <c r="F6" s="399"/>
      <c r="G6" s="399"/>
      <c r="H6" s="399"/>
      <c r="I6" s="399"/>
      <c r="J6" s="399"/>
      <c r="K6" s="399"/>
      <c r="L6" s="399"/>
      <c r="M6" s="399"/>
      <c r="N6" s="399"/>
      <c r="O6" s="399"/>
      <c r="P6" s="399"/>
      <c r="Q6" s="400"/>
      <c r="R6" s="46"/>
      <c r="S6" s="121"/>
      <c r="T6" s="405" t="str">
        <f>IF(E1&lt;&gt;"","مقررات السنة الثالثة","لايحق لك تعديل الاستمارة بعد ارسال الايميل تحت طائلة إلغاء التسجيل")</f>
        <v>مقررات السنة الثالثة</v>
      </c>
      <c r="U6" s="406"/>
      <c r="V6" s="406"/>
      <c r="W6" s="406"/>
      <c r="X6" s="406"/>
      <c r="Y6" s="406"/>
      <c r="Z6" s="406"/>
      <c r="AA6" s="406"/>
      <c r="AB6" s="406"/>
      <c r="AC6" s="406"/>
      <c r="AD6" s="406"/>
      <c r="AE6" s="406"/>
      <c r="AF6" s="406"/>
      <c r="AG6" s="406"/>
      <c r="AH6" s="80"/>
      <c r="AI6" s="80"/>
      <c r="AJ6" s="80"/>
      <c r="AK6" s="81"/>
      <c r="AL6" s="36"/>
      <c r="AO6" s="59" t="s">
        <v>588</v>
      </c>
      <c r="AU6" s="250">
        <v>2</v>
      </c>
      <c r="AV6" s="250">
        <f t="shared" si="0"/>
        <v>112</v>
      </c>
      <c r="AW6" s="251" t="str">
        <f t="shared" si="0"/>
        <v>القراءة والفهم ENG (1)</v>
      </c>
      <c r="AX6" s="252">
        <f t="shared" si="1"/>
        <v>0</v>
      </c>
      <c r="AY6" s="252" t="e">
        <f t="shared" si="1"/>
        <v>#N/A</v>
      </c>
      <c r="AZ6" s="253"/>
      <c r="BA6" s="253"/>
      <c r="BB6" s="250"/>
      <c r="BC6" s="250"/>
      <c r="BD6" s="250"/>
    </row>
    <row r="7" spans="1:56" ht="23.25" customHeight="1" thickBot="1" x14ac:dyDescent="0.3">
      <c r="B7" s="401" t="s">
        <v>17</v>
      </c>
      <c r="C7" s="401"/>
      <c r="D7" s="401"/>
      <c r="E7" s="401"/>
      <c r="F7" s="401"/>
      <c r="G7" s="401"/>
      <c r="H7" s="401"/>
      <c r="I7" s="402"/>
      <c r="J7" s="86"/>
      <c r="K7" s="119"/>
      <c r="L7" s="403" t="s">
        <v>18</v>
      </c>
      <c r="M7" s="401"/>
      <c r="N7" s="401"/>
      <c r="O7" s="401"/>
      <c r="P7" s="401"/>
      <c r="Q7" s="402"/>
      <c r="R7" s="38"/>
      <c r="S7" s="27"/>
      <c r="T7" s="377" t="s">
        <v>19</v>
      </c>
      <c r="U7" s="378"/>
      <c r="V7" s="378"/>
      <c r="W7" s="378"/>
      <c r="X7" s="378"/>
      <c r="Y7" s="379"/>
      <c r="Z7" s="84"/>
      <c r="AA7" s="28"/>
      <c r="AB7" s="377" t="s">
        <v>18</v>
      </c>
      <c r="AC7" s="378"/>
      <c r="AD7" s="378"/>
      <c r="AE7" s="378"/>
      <c r="AF7" s="378"/>
      <c r="AG7" s="379"/>
      <c r="AH7" s="80"/>
      <c r="AI7" s="80"/>
      <c r="AJ7" s="80"/>
      <c r="AK7" s="81"/>
      <c r="AL7" s="37"/>
      <c r="AO7" s="59" t="s">
        <v>200</v>
      </c>
      <c r="AU7" s="250">
        <v>3</v>
      </c>
      <c r="AV7" s="250">
        <f t="shared" si="0"/>
        <v>113</v>
      </c>
      <c r="AW7" s="251" t="str">
        <f t="shared" si="0"/>
        <v>النحو ENG (1)</v>
      </c>
      <c r="AX7" s="252">
        <f t="shared" si="1"/>
        <v>0</v>
      </c>
      <c r="AY7" s="252" t="e">
        <f t="shared" si="1"/>
        <v>#N/A</v>
      </c>
      <c r="AZ7" s="253"/>
      <c r="BA7" s="253"/>
      <c r="BB7" s="250"/>
      <c r="BC7" s="250"/>
      <c r="BD7" s="250"/>
    </row>
    <row r="8" spans="1:56" ht="24" customHeight="1" thickBot="1" x14ac:dyDescent="0.35">
      <c r="A8" t="e">
        <f>IF(AND(I8&lt;&gt;"",H8=1),1,"")</f>
        <v>#N/A</v>
      </c>
      <c r="B8" s="114" t="e">
        <f>IF(AND(I8="A",H8=1),35000,IF(OR(I8="ج",I8="ر1",I8="ر2"),IF(H8=1,IF(OR($F$5=$AO$8,$F$5=$AO$9),0,IF(OR($F$5=$AO$1,$F$5=$AO$2,$F$5=$AO$5,$F$5=$AO$6),IF(I8="ج",8000,IF(I8="ر1",12000,IF(I8="ر2",16000,""))),IF(OR($F$5=$AO$3,$F$5=$AO$7),IF(I8="ج",5000,IF(I8="ر1",7500,IF(I8="ر2",10000,""))),IF($F$5=$AO$4,500,IF(I8="ج",10000,IF(I8="ر1",15000,IF(I8="ر2",20000,""))))))))))</f>
        <v>#N/A</v>
      </c>
      <c r="C8" s="124">
        <v>111</v>
      </c>
      <c r="D8" s="397" t="s">
        <v>2033</v>
      </c>
      <c r="E8" s="397"/>
      <c r="F8" s="397"/>
      <c r="G8" s="397"/>
      <c r="H8" s="73"/>
      <c r="I8" s="74" t="e">
        <f>IF(VLOOKUP(E1,ورقة4!A1:AP4591,3,0)=0,"",VLOOKUP(E1,ورقة4!A1:AP4591,3,0))</f>
        <v>#N/A</v>
      </c>
      <c r="J8" s="85" t="e">
        <f>IF(AND(Q8&lt;&gt;"",P8=1),6,"")</f>
        <v>#N/A</v>
      </c>
      <c r="K8" s="114" t="e">
        <f>IF(AND(Q8="A",P8=1),35000,IF(OR(Q8="ج",Q8="ر1",Q8="ر2"),IF(P8=1,IF(OR($F$5=$AO$8,$F$5=$AO$9),0,IF(OR($F$5=$AO$1,$F$5=$AO$2,$F$5=$AO$5,$F$5=$AO$6),IF(Q8="ج",8000,IF(Q8="ر1",12000,IF(Q8="ر2",16000,""))),IF(OR($F$5=$AO$3,$F$5=$AO$7),IF(Q8="ج",5000,IF(Q8="ر1",7500,IF(Q8="ر2",10000,""))),IF($F$5=$AO$4,500,IF(Q8="ج",10000,IF(Q8="ر1",15000,IF(Q8="ر2",20000,""))))))))))</f>
        <v>#N/A</v>
      </c>
      <c r="L8" s="124">
        <v>121</v>
      </c>
      <c r="M8" s="397" t="s">
        <v>2038</v>
      </c>
      <c r="N8" s="397"/>
      <c r="O8" s="397"/>
      <c r="P8" s="73"/>
      <c r="Q8" s="74" t="e">
        <f>IF(VLOOKUP(E1,ورقة4!$A$1:$AP$4591,8,0)=0,"",VLOOKUP(E1,ورقة4!$A$1:$AP$4591,8,0))</f>
        <v>#N/A</v>
      </c>
      <c r="R8" s="53" t="e">
        <f>IF(AND(Y8&lt;&gt;"",X8=1),21,"")</f>
        <v>#N/A</v>
      </c>
      <c r="S8" s="114" t="e">
        <f>IF(AND(Y8="A",X8=1),35000,IF(OR(Y8="ج",Y8="ر1",Y8="ر2"),IF(X8=1,IF(OR($F$5=$AO$8,$F$5=$AO$9),0,IF(OR($F$5=$AO$1,$F$5=$AO$2,$F$5=$AO$5,$F$5=$AO$6),IF(Y8="ج",8000,IF(Y8="ر1",12000,IF(Y8="ر2",16000,""))),IF(OR($F$5=$AO$3,$F$5=$AO$7),IF(Y8="ج",5000,IF(Y8="ر1",7500,IF(Y8="ر2",10000,""))),IF($F$5=$AO$4,500,IF(Y8="ج",10000,IF(Y8="ر1",15000,IF(Y8="ر2",20000,""))))))))))</f>
        <v>#N/A</v>
      </c>
      <c r="T8" s="124">
        <v>311</v>
      </c>
      <c r="U8" s="389" t="s">
        <v>2053</v>
      </c>
      <c r="V8" s="390"/>
      <c r="W8" s="391"/>
      <c r="X8" s="73"/>
      <c r="Y8" s="74" t="e">
        <f>IF(VLOOKUP(E1,ورقة4!$A$1:$AP$4591,23,0)=0,"",VLOOKUP(E1,ورقة4!$A$1:$AP$4591,23,0))</f>
        <v>#N/A</v>
      </c>
      <c r="Z8" s="87" t="e">
        <f>IF(AND(AG8&lt;&gt;"",AF8=1),26,"")</f>
        <v>#N/A</v>
      </c>
      <c r="AA8" s="114" t="e">
        <f>IF(AND(AG8="A",AF8=1),35000,IF(OR(AG8="ج",AG8="ر1",AG8="ر2"),IF(AF8=1,IF(OR($F$5=$AO$8,$F$5=$AO$9),0,IF(OR($F$5=$AO$1,$F$5=$AO$2,$F$5=$AO$5,$F$5=$AO$6),IF(AG8="ج",8000,IF(AG8="ر1",12000,IF(AG8="ر2",16000,""))),IF(OR($F$5=$AO$3,$F$5=$AO$7),IF(AG8="ج",5000,IF(AG8="ر1",7500,IF(AG8="ر2",10000,""))),IF($F$5=$AO$4,500,IF(AG8="ج",10000,IF(AG8="ر1",15000,IF(AG8="ر2",20000,""))))))))))</f>
        <v>#N/A</v>
      </c>
      <c r="AB8" s="124">
        <v>321</v>
      </c>
      <c r="AC8" s="389" t="s">
        <v>2063</v>
      </c>
      <c r="AD8" s="390"/>
      <c r="AE8" s="391"/>
      <c r="AF8" s="73"/>
      <c r="AG8" s="74" t="e">
        <f>IF(VLOOKUP(E1,ورقة4!$A$1:$AP$4591,28,0)=0,"",VLOOKUP(E1,ورقة4!$A$1:$AP$4591,28,0))</f>
        <v>#N/A</v>
      </c>
      <c r="AH8" s="82"/>
      <c r="AI8" s="82"/>
      <c r="AJ8" s="82"/>
      <c r="AK8" s="81"/>
      <c r="AL8" s="247" t="e">
        <f>IF(A8&lt;&gt;"",A8,"")</f>
        <v>#N/A</v>
      </c>
      <c r="AM8" s="248">
        <v>1</v>
      </c>
      <c r="AO8" s="59" t="s">
        <v>8</v>
      </c>
      <c r="AU8" s="250">
        <v>4</v>
      </c>
      <c r="AV8" s="250">
        <f t="shared" si="0"/>
        <v>114</v>
      </c>
      <c r="AW8" s="251" t="str">
        <f t="shared" si="0"/>
        <v>الترجمة الى العربية (1)</v>
      </c>
      <c r="AX8" s="252">
        <f t="shared" si="1"/>
        <v>0</v>
      </c>
      <c r="AY8" s="252" t="e">
        <f t="shared" si="1"/>
        <v>#N/A</v>
      </c>
      <c r="AZ8" s="253"/>
      <c r="BA8" s="253"/>
      <c r="BB8" s="250"/>
      <c r="BC8" s="250"/>
      <c r="BD8" s="250"/>
    </row>
    <row r="9" spans="1:56" ht="24" customHeight="1" thickTop="1" thickBot="1" x14ac:dyDescent="0.3">
      <c r="A9" t="e">
        <f>IF(AND(I9&lt;&gt;"",H9=1),2,"")</f>
        <v>#N/A</v>
      </c>
      <c r="B9" s="114" t="e">
        <f>IF(AND(I9="A",H9=1),35000,IF(OR(I9="ج",I9="ر1",I9="ر2"),IF(H9=1,IF(OR($F$5=$AO$8,$F$5=$AO$9),0,IF(OR($F$5=$AO$1,$F$5=$AO$2,$F$5=$AO$5,$F$5=$AO$6),IF(I9="ج",8000,IF(I9="ر1",12000,IF(I9="ر2",16000,""))),IF(OR($F$5=$AO$3,$F$5=$AO$7),IF(I9="ج",5000,IF(I9="ر1",7500,IF(I9="ر2",10000,""))),IF($F$5=$AO$4,500,IF(I9="ج",10000,IF(I9="ر1",15000,IF(I9="ر2",20000,""))))))))))</f>
        <v>#N/A</v>
      </c>
      <c r="C9" s="125">
        <v>112</v>
      </c>
      <c r="D9" s="392" t="s">
        <v>2034</v>
      </c>
      <c r="E9" s="392"/>
      <c r="F9" s="392"/>
      <c r="G9" s="392"/>
      <c r="H9" s="73"/>
      <c r="I9" s="75" t="e">
        <f>IF(VLOOKUP(E1,ورقة4!A1:AP4591,4,0)=0,"",VLOOKUP(E1,ورقة4!A1:AP4591,4,0))</f>
        <v>#N/A</v>
      </c>
      <c r="J9" s="85" t="e">
        <f>IF(AND(Q9&lt;&gt;"",P9=1),7,"")</f>
        <v>#N/A</v>
      </c>
      <c r="K9" s="114" t="e">
        <f t="shared" ref="K9:K19" si="2">IF(AND(Q9="A",P9=1),35000,IF(OR(Q9="ج",Q9="ر1",Q9="ر2"),IF(P9=1,IF(OR($F$5=$AO$8,$F$5=$AO$9),0,IF(OR($F$5=$AO$1,$F$5=$AO$2,$F$5=$AO$5,$F$5=$AO$6),IF(Q9="ج",8000,IF(Q9="ر1",12000,IF(Q9="ر2",16000,""))),IF(OR($F$5=$AO$3,$F$5=$AO$7),IF(Q9="ج",5000,IF(Q9="ر1",7500,IF(Q9="ر2",10000,""))),IF($F$5=$AO$4,500,IF(Q9="ج",10000,IF(Q9="ر1",15000,IF(Q9="ر2",20000,""))))))))))</f>
        <v>#N/A</v>
      </c>
      <c r="L9" s="125">
        <v>122</v>
      </c>
      <c r="M9" s="392" t="s">
        <v>2039</v>
      </c>
      <c r="N9" s="392"/>
      <c r="O9" s="392"/>
      <c r="P9" s="73"/>
      <c r="Q9" s="75" t="e">
        <f>IF(VLOOKUP(E1,ورقة4!$A$1:$AP$4591,9,0)=0,"",VLOOKUP(E1,ورقة4!$A$1:$AP$4591,9,0))</f>
        <v>#N/A</v>
      </c>
      <c r="R9" s="53" t="e">
        <f>IF(AND(Y9&lt;&gt;"",X9=1),22,"")</f>
        <v>#N/A</v>
      </c>
      <c r="S9" s="114" t="e">
        <f t="shared" ref="S9:S12" si="3">IF(AND(Y9="A",X9=1),35000,IF(OR(Y9="ج",Y9="ر1",Y9="ر2"),IF(X9=1,IF(OR($F$5=$AO$8,$F$5=$AO$9),0,IF(OR($F$5=$AO$1,$F$5=$AO$2,$F$5=$AO$5,$F$5=$AO$6),IF(Y9="ج",8000,IF(Y9="ر1",12000,IF(Y9="ر2",16000,""))),IF(OR($F$5=$AO$3,$F$5=$AO$7),IF(Y9="ج",5000,IF(Y9="ر1",7500,IF(Y9="ر2",10000,""))),IF($F$5=$AO$4,500,IF(Y9="ج",10000,IF(Y9="ر1",15000,IF(Y9="ر2",20000,""))))))))))</f>
        <v>#N/A</v>
      </c>
      <c r="T9" s="125">
        <v>312</v>
      </c>
      <c r="U9" s="386" t="s">
        <v>2054</v>
      </c>
      <c r="V9" s="387"/>
      <c r="W9" s="388"/>
      <c r="X9" s="73"/>
      <c r="Y9" s="75" t="e">
        <f>IF(VLOOKUP(E1,ورقة4!$A$1:$AP$4591,24,0)=0,"",VLOOKUP(E1,ورقة4!$A$1:$AP$4591,24,0))</f>
        <v>#N/A</v>
      </c>
      <c r="Z9" s="87" t="e">
        <f>IF(AND(AG9&lt;&gt;"",AF9=1),27,"")</f>
        <v>#N/A</v>
      </c>
      <c r="AA9" s="114" t="e">
        <f t="shared" ref="AA9:AA12" si="4">IF(AND(AG9="A",AF9=1),35000,IF(OR(AG9="ج",AG9="ر1",AG9="ر2"),IF(AF9=1,IF(OR($F$5=$AO$8,$F$5=$AO$9),0,IF(OR($F$5=$AO$1,$F$5=$AO$2,$F$5=$AO$5,$F$5=$AO$6),IF(AG9="ج",8000,IF(AG9="ر1",12000,IF(AG9="ر2",16000,""))),IF(OR($F$5=$AO$3,$F$5=$AO$7),IF(AG9="ج",5000,IF(AG9="ر1",7500,IF(AG9="ر2",10000,""))),IF($F$5=$AO$4,500,IF(AG9="ج",10000,IF(AG9="ر1",15000,IF(AG9="ر2",20000,""))))))))))</f>
        <v>#N/A</v>
      </c>
      <c r="AB9" s="125">
        <v>322</v>
      </c>
      <c r="AC9" s="386" t="s">
        <v>2064</v>
      </c>
      <c r="AD9" s="387"/>
      <c r="AE9" s="388"/>
      <c r="AF9" s="73"/>
      <c r="AG9" s="75" t="e">
        <f>IF(VLOOKUP(E1,ورقة4!$A$1:$AP$4591,29,0)=0,"",VLOOKUP(E1,ورقة4!$A$1:$AP$4591,29,0))</f>
        <v>#N/A</v>
      </c>
      <c r="AH9" s="412"/>
      <c r="AI9" s="413"/>
      <c r="AJ9" s="413"/>
      <c r="AK9" s="81"/>
      <c r="AL9" s="247" t="e">
        <f>IF(A9&lt;&gt;"",A9,"")</f>
        <v>#N/A</v>
      </c>
      <c r="AM9" s="248">
        <v>2</v>
      </c>
      <c r="AO9" s="89" t="s">
        <v>15</v>
      </c>
      <c r="AU9" s="250">
        <v>5</v>
      </c>
      <c r="AV9" s="250">
        <f t="shared" si="0"/>
        <v>115</v>
      </c>
      <c r="AW9" s="251" t="str">
        <f t="shared" si="0"/>
        <v>مادة ثقافية (1)</v>
      </c>
      <c r="AX9" s="252">
        <f t="shared" si="1"/>
        <v>0</v>
      </c>
      <c r="AY9" s="252" t="e">
        <f t="shared" si="1"/>
        <v>#N/A</v>
      </c>
      <c r="AZ9" s="253"/>
      <c r="BA9" s="253"/>
      <c r="BB9" s="250"/>
      <c r="BC9" s="250"/>
      <c r="BD9" s="250"/>
    </row>
    <row r="10" spans="1:56" ht="24" customHeight="1" thickTop="1" thickBot="1" x14ac:dyDescent="0.3">
      <c r="A10" t="e">
        <f>IF(AND(I10&lt;&gt;"",H10=1),3,"")</f>
        <v>#N/A</v>
      </c>
      <c r="B10" s="114" t="e">
        <f>IF(AND(I10="A",H10=1),35000,IF(OR(I10="ج",I10="ر1",I10="ر2"),IF(H10=1,IF(OR($F$5=$AO$8,$F$5=$AO$9),0,IF(OR($F$5=$AO$1,$F$5=$AO$2,$F$5=$AO$5,$F$5=$AO$6),IF(I10="ج",8000,IF(I10="ر1",12000,IF(I10="ر2",16000,""))),IF(OR($F$5=$AO$3,$F$5=$AO$7),IF(I10="ج",5000,IF(I10="ر1",7500,IF(I10="ر2",10000,""))),IF($F$5=$AO$4,500,IF(I10="ج",10000,IF(I10="ر1",15000,IF(I10="ر2",20000,""))))))))))</f>
        <v>#N/A</v>
      </c>
      <c r="C10" s="125">
        <v>113</v>
      </c>
      <c r="D10" s="392" t="s">
        <v>2035</v>
      </c>
      <c r="E10" s="392"/>
      <c r="F10" s="392"/>
      <c r="G10" s="392"/>
      <c r="H10" s="73"/>
      <c r="I10" s="75" t="e">
        <f>IF(VLOOKUP(E1,ورقة4!$A$1:$AP$4591,5,0)=0,"",VLOOKUP(E1,ورقة4!$A$1:$AP$4591,5,0))</f>
        <v>#N/A</v>
      </c>
      <c r="J10" s="85" t="e">
        <f>IF(AND(Q10&lt;&gt;"",P10=1),8,"")</f>
        <v>#N/A</v>
      </c>
      <c r="K10" s="114" t="e">
        <f t="shared" si="2"/>
        <v>#N/A</v>
      </c>
      <c r="L10" s="125">
        <v>123</v>
      </c>
      <c r="M10" s="392" t="s">
        <v>2040</v>
      </c>
      <c r="N10" s="392"/>
      <c r="O10" s="392"/>
      <c r="P10" s="73"/>
      <c r="Q10" s="75" t="e">
        <f>IF(VLOOKUP(E1,ورقة4!$A$1:$AP$4591,10,0)=0,"",VLOOKUP(E1,ورقة4!$A$1:$AP$4591,10,0))</f>
        <v>#N/A</v>
      </c>
      <c r="R10" s="53" t="e">
        <f>IF(AND(Y10&lt;&gt;"",X10=1),23,"")</f>
        <v>#N/A</v>
      </c>
      <c r="S10" s="114" t="e">
        <f t="shared" si="3"/>
        <v>#N/A</v>
      </c>
      <c r="T10" s="125">
        <v>313</v>
      </c>
      <c r="U10" s="386" t="s">
        <v>2055</v>
      </c>
      <c r="V10" s="387"/>
      <c r="W10" s="388"/>
      <c r="X10" s="73"/>
      <c r="Y10" s="75" t="e">
        <f>IF(VLOOKUP(E1,ورقة4!$A$1:$AP$4591,25,0)=0,"",VLOOKUP(E1,ورقة4!$A$1:$AP$4591,25,0))</f>
        <v>#N/A</v>
      </c>
      <c r="Z10" s="87" t="e">
        <f>IF(AND(AG10&lt;&gt;"",AF10=1),28,"")</f>
        <v>#N/A</v>
      </c>
      <c r="AA10" s="114" t="e">
        <f t="shared" si="4"/>
        <v>#N/A</v>
      </c>
      <c r="AB10" s="125">
        <v>323</v>
      </c>
      <c r="AC10" s="386" t="s">
        <v>2065</v>
      </c>
      <c r="AD10" s="387"/>
      <c r="AE10" s="388"/>
      <c r="AF10" s="73"/>
      <c r="AG10" s="75" t="e">
        <f>IF(VLOOKUP(E1,ورقة4!$A$1:$AP$4591,30,0)=0,"",VLOOKUP(E1,ورقة4!$A$1:$AP$4591,30,0))</f>
        <v>#N/A</v>
      </c>
      <c r="AH10" s="414"/>
      <c r="AI10" s="415"/>
      <c r="AJ10" s="415"/>
      <c r="AK10" s="81"/>
      <c r="AL10" s="247" t="e">
        <f>IF(A10&lt;&gt;"",A10,"")</f>
        <v>#N/A</v>
      </c>
      <c r="AM10" s="248">
        <v>3</v>
      </c>
      <c r="AU10" s="250">
        <v>6</v>
      </c>
      <c r="AV10" s="250">
        <f t="shared" ref="AV10:AW14" si="5">L8</f>
        <v>121</v>
      </c>
      <c r="AW10" s="254" t="str">
        <f t="shared" si="5"/>
        <v>النحو على مستوى النص (عربي )</v>
      </c>
      <c r="AX10" s="252">
        <f t="shared" ref="AX10:AY14" si="6">P8</f>
        <v>0</v>
      </c>
      <c r="AY10" s="252" t="e">
        <f t="shared" si="6"/>
        <v>#N/A</v>
      </c>
      <c r="AZ10" s="253"/>
      <c r="BA10" s="253"/>
      <c r="BB10" s="254"/>
      <c r="BC10" s="254"/>
      <c r="BD10" s="253"/>
    </row>
    <row r="11" spans="1:56" ht="24" customHeight="1" thickTop="1" thickBot="1" x14ac:dyDescent="0.3">
      <c r="A11" t="e">
        <f>IF(AND(I11&lt;&gt;"",H11=1),4,"")</f>
        <v>#N/A</v>
      </c>
      <c r="B11" s="114" t="e">
        <f>IF(AND(I11="A",H11=1),35000,IF(OR(I11="ج",I11="ر1",I11="ر2"),IF(H11=1,IF(OR($F$5=$AO$8,$F$5=$AO$9),0,IF(OR($F$5=$AO$1,$F$5=$AO$2,$F$5=$AO$5,$F$5=$AO$6),IF(I11="ج",8000,IF(I11="ر1",12000,IF(I11="ر2",16000,""))),IF(OR($F$5=$AO$3,$F$5=$AO$7),IF(I11="ج",5000,IF(I11="ر1",7500,IF(I11="ر2",10000,""))),IF($F$5=$AO$4,500,IF(I11="ج",10000,IF(I11="ر1",15000,IF(I11="ر2",20000,""))))))))))</f>
        <v>#N/A</v>
      </c>
      <c r="C11" s="125">
        <v>114</v>
      </c>
      <c r="D11" s="392" t="s">
        <v>2036</v>
      </c>
      <c r="E11" s="392"/>
      <c r="F11" s="392"/>
      <c r="G11" s="392"/>
      <c r="H11" s="73"/>
      <c r="I11" s="75" t="e">
        <f>IF(VLOOKUP(E1,ورقة4!$A$1:$AP$4591,6,0)=0,"",VLOOKUP(E1,ورقة4!$A$1:$AP$4591,6,0))</f>
        <v>#N/A</v>
      </c>
      <c r="J11" s="85" t="e">
        <f>IF(AND(Q11&lt;&gt;"",P11=1),9,"")</f>
        <v>#N/A</v>
      </c>
      <c r="K11" s="114" t="e">
        <f t="shared" si="2"/>
        <v>#N/A</v>
      </c>
      <c r="L11" s="125">
        <v>124</v>
      </c>
      <c r="M11" s="392" t="s">
        <v>2041</v>
      </c>
      <c r="N11" s="392"/>
      <c r="O11" s="392"/>
      <c r="P11" s="73"/>
      <c r="Q11" s="75" t="e">
        <f>IF(VLOOKUP(E1,ورقة4!$A$1:$AP$4591,11,0)=0,"",VLOOKUP(E1,ورقة4!$A$1:$AP$4591,11,0))</f>
        <v>#N/A</v>
      </c>
      <c r="R11" s="53" t="e">
        <f>IF(AND(Y11&lt;&gt;"",X11=1),24,"")</f>
        <v>#N/A</v>
      </c>
      <c r="S11" s="114" t="e">
        <f t="shared" si="3"/>
        <v>#N/A</v>
      </c>
      <c r="T11" s="125">
        <v>314</v>
      </c>
      <c r="U11" s="386" t="s">
        <v>2056</v>
      </c>
      <c r="V11" s="387"/>
      <c r="W11" s="388"/>
      <c r="X11" s="73"/>
      <c r="Y11" s="75" t="e">
        <f>IF(VLOOKUP(E1,ورقة4!$A$1:$AP$4591,26,0)=0,"",VLOOKUP(E1,ورقة4!$A$1:$AP$4591,26,0))</f>
        <v>#N/A</v>
      </c>
      <c r="Z11" s="87" t="e">
        <f>IF(AND(AG11&lt;&gt;"",AF11=1),29,"")</f>
        <v>#N/A</v>
      </c>
      <c r="AA11" s="114" t="e">
        <f t="shared" si="4"/>
        <v>#N/A</v>
      </c>
      <c r="AB11" s="125">
        <v>324</v>
      </c>
      <c r="AC11" s="386" t="s">
        <v>2066</v>
      </c>
      <c r="AD11" s="387"/>
      <c r="AE11" s="388"/>
      <c r="AF11" s="73"/>
      <c r="AG11" s="75" t="e">
        <f>IF(VLOOKUP(E1,ورقة4!$A$1:$AP$4591,31,0)=0,"",VLOOKUP(E1,ورقة4!$A$1:$AP$4591,31,0))</f>
        <v>#N/A</v>
      </c>
      <c r="AH11" s="414"/>
      <c r="AI11" s="415"/>
      <c r="AJ11" s="415"/>
      <c r="AK11" s="81"/>
      <c r="AL11" s="247" t="e">
        <f>IF(A11&lt;&gt;"",A11,"")</f>
        <v>#N/A</v>
      </c>
      <c r="AM11" s="248">
        <v>4</v>
      </c>
      <c r="AU11" s="250">
        <v>7</v>
      </c>
      <c r="AV11" s="250">
        <f t="shared" si="5"/>
        <v>122</v>
      </c>
      <c r="AW11" s="254" t="str">
        <f t="shared" si="5"/>
        <v>النحو ENG (2)</v>
      </c>
      <c r="AX11" s="252">
        <f t="shared" si="6"/>
        <v>0</v>
      </c>
      <c r="AY11" s="252" t="e">
        <f t="shared" si="6"/>
        <v>#N/A</v>
      </c>
      <c r="AZ11" s="253"/>
      <c r="BA11" s="253"/>
      <c r="BB11" s="250"/>
      <c r="BC11" s="250"/>
      <c r="BD11" s="253"/>
    </row>
    <row r="12" spans="1:56" ht="22.2" thickTop="1" thickBot="1" x14ac:dyDescent="0.3">
      <c r="A12" t="e">
        <f>IF(AND(I12&lt;&gt;"",H12=1),5,"")</f>
        <v>#N/A</v>
      </c>
      <c r="B12" s="114" t="e">
        <f>IF(AND(I12="A",H12=1),35000,IF(OR(I12="ج",I12="ر1",I12="ر2"),IF(H12=1,IF(OR($F$5=$AO$8,$F$5=$AO$9),0,IF(OR($F$5=$AO$1,$F$5=$AO$2,$F$5=$AO$5,$F$5=$AO$6),IF(I12="ج",8000,IF(I12="ر1",12000,IF(I12="ر2",16000,""))),IF(OR($F$5=$AO$3,$F$5=$AO$7),IF(I12="ج",5000,IF(I12="ر1",7500,IF(I12="ر2",10000,""))),IF($F$5=$AO$4,500,IF(I12="ج",10000,IF(I12="ر1",15000,IF(I12="ر2",20000,""))))))))))</f>
        <v>#N/A</v>
      </c>
      <c r="C12" s="126">
        <v>115</v>
      </c>
      <c r="D12" s="407" t="s">
        <v>2037</v>
      </c>
      <c r="E12" s="407"/>
      <c r="F12" s="407"/>
      <c r="G12" s="407"/>
      <c r="H12" s="73"/>
      <c r="I12" s="76" t="e">
        <f>IF(VLOOKUP(E1,ورقة4!$A$1:$AP$4591,7,0)=0,"",VLOOKUP(E1,ورقة4!$A$1:$AP$4591,7,0))</f>
        <v>#N/A</v>
      </c>
      <c r="J12" s="85" t="e">
        <f>IF(AND(Q12&lt;&gt;"",P12=1),10,"")</f>
        <v>#N/A</v>
      </c>
      <c r="K12" s="114" t="e">
        <f t="shared" si="2"/>
        <v>#N/A</v>
      </c>
      <c r="L12" s="126">
        <v>125</v>
      </c>
      <c r="M12" s="407" t="s">
        <v>2042</v>
      </c>
      <c r="N12" s="407"/>
      <c r="O12" s="407"/>
      <c r="P12" s="73"/>
      <c r="Q12" s="76" t="e">
        <f>IF(VLOOKUP(E1,ورقة4!$A$1:$AP$4591,12,0)=0,"",VLOOKUP(E1,ورقة4!$A$1:$AP$4591,12,0))</f>
        <v>#N/A</v>
      </c>
      <c r="R12" s="53" t="e">
        <f>IF(AND(Y12&lt;&gt;"",X12=1),25,"")</f>
        <v>#N/A</v>
      </c>
      <c r="S12" s="114" t="e">
        <f t="shared" si="3"/>
        <v>#N/A</v>
      </c>
      <c r="T12" s="126">
        <v>315</v>
      </c>
      <c r="U12" s="394" t="s">
        <v>2057</v>
      </c>
      <c r="V12" s="395"/>
      <c r="W12" s="396"/>
      <c r="X12" s="73"/>
      <c r="Y12" s="76" t="e">
        <f>IF(VLOOKUP(E1,ورقة4!$A$1:$AP$4591,27,0)=0,"",VLOOKUP(E1,ورقة4!$A$1:$AP$4591,27,0))</f>
        <v>#N/A</v>
      </c>
      <c r="Z12" s="87" t="e">
        <f>IF(AND(AG12&lt;&gt;"",AF12=1),30,"")</f>
        <v>#N/A</v>
      </c>
      <c r="AA12" s="114" t="e">
        <f t="shared" si="4"/>
        <v>#N/A</v>
      </c>
      <c r="AB12" s="126">
        <v>325</v>
      </c>
      <c r="AC12" s="418" t="s">
        <v>2067</v>
      </c>
      <c r="AD12" s="419"/>
      <c r="AE12" s="420"/>
      <c r="AF12" s="73"/>
      <c r="AG12" s="76" t="e">
        <f>IF(VLOOKUP(E1,ورقة4!$A$1:$AP$4591,32,0)=0,"",VLOOKUP(E1,ورقة4!$A$1:$AP$4591,32,0))</f>
        <v>#N/A</v>
      </c>
      <c r="AH12" s="417"/>
      <c r="AI12" s="417"/>
      <c r="AJ12" s="417"/>
      <c r="AK12" s="81"/>
      <c r="AL12" s="247" t="e">
        <f>IF(A12&lt;&gt;"",A12,"")</f>
        <v>#N/A</v>
      </c>
      <c r="AM12" s="248">
        <v>5</v>
      </c>
      <c r="AU12" s="250">
        <v>8</v>
      </c>
      <c r="AV12" s="250">
        <f t="shared" si="5"/>
        <v>123</v>
      </c>
      <c r="AW12" s="254" t="str">
        <f t="shared" si="5"/>
        <v>القراءة والفهم ENG (2)</v>
      </c>
      <c r="AX12" s="252">
        <f t="shared" si="6"/>
        <v>0</v>
      </c>
      <c r="AY12" s="252" t="e">
        <f t="shared" si="6"/>
        <v>#N/A</v>
      </c>
      <c r="AZ12" s="253"/>
      <c r="BA12" s="253"/>
      <c r="BB12" s="250"/>
      <c r="BC12" s="250"/>
      <c r="BD12" s="253"/>
    </row>
    <row r="13" spans="1:56" ht="16.2" hidden="1" thickBot="1" x14ac:dyDescent="0.3">
      <c r="B13" s="29" t="e">
        <f>SUM(B8:B12)</f>
        <v>#N/A</v>
      </c>
      <c r="C13" s="61"/>
      <c r="D13" s="62"/>
      <c r="E13" s="62"/>
      <c r="F13" s="62">
        <f>COUNTIFS(I8:I12,"A",H8:H12,1)</f>
        <v>0</v>
      </c>
      <c r="G13" s="62">
        <f>COUNTIFS(I8:I12,$Q$30,H8:H12,1)</f>
        <v>0</v>
      </c>
      <c r="H13" s="90">
        <f>COUNTIFS(I8:I12,$W$30,H8:H12,1)</f>
        <v>0</v>
      </c>
      <c r="I13" s="91">
        <f>COUNTIFS(I8:I12,$AE$30,H8:H12,1)</f>
        <v>0</v>
      </c>
      <c r="J13" s="52"/>
      <c r="K13" s="114" t="e">
        <f>K8+K9+K10+K11+K12</f>
        <v>#N/A</v>
      </c>
      <c r="L13" s="63"/>
      <c r="M13" s="64"/>
      <c r="N13" s="62">
        <f>COUNTIFS(Q8:Q12,"A",P8:P12,1)</f>
        <v>0</v>
      </c>
      <c r="O13" s="62">
        <f>COUNTIFS(Q8:Q12,$Q$30,P8:P12,1)</f>
        <v>0</v>
      </c>
      <c r="P13" s="90">
        <f>COUNTIFS(Q8:Q12,$W$30,P8:P12,1)</f>
        <v>0</v>
      </c>
      <c r="Q13" s="91">
        <f>COUNTIFS(Q8:Q12,$AE$30,P8:P12,1)</f>
        <v>0</v>
      </c>
      <c r="R13" s="53"/>
      <c r="S13" s="29" t="e">
        <f>SUM(S8:S12)</f>
        <v>#N/A</v>
      </c>
      <c r="T13" s="31"/>
      <c r="U13" s="32"/>
      <c r="V13" s="62">
        <f>COUNTIFS(Y8:Y12,"A",X8:X12,1)</f>
        <v>0</v>
      </c>
      <c r="W13" s="62">
        <f>COUNTIFS(Y8:Y12,$Q$30,X8:X12,1)</f>
        <v>0</v>
      </c>
      <c r="X13" s="90">
        <f>COUNTIFS(Y8:Y12,$W$30,X8:X12,1)</f>
        <v>0</v>
      </c>
      <c r="Y13" s="91">
        <f>COUNTIFS(Y8:Y12,$AE$30,X8:X12,1)</f>
        <v>0</v>
      </c>
      <c r="Z13" s="33"/>
      <c r="AA13" s="34" t="e">
        <f>SUM(AA8:AA12)</f>
        <v>#N/A</v>
      </c>
      <c r="AB13" s="32"/>
      <c r="AC13" s="32"/>
      <c r="AD13" s="62">
        <f>COUNTIFS(AG8:AG12,"A",AF8:AF12,1)</f>
        <v>0</v>
      </c>
      <c r="AE13" s="62">
        <f>COUNTIFS(AG8:AG12,$Q$30,AF8:AF12,1)</f>
        <v>0</v>
      </c>
      <c r="AF13" s="90">
        <f>COUNTIFS(AG8:AG12,$W$30,AF8:AF12,1)</f>
        <v>0</v>
      </c>
      <c r="AG13" s="91">
        <f>COUNTIFS(AG8:AG12,$AE$30,AF8:AF12,1)</f>
        <v>0</v>
      </c>
      <c r="AH13" s="417"/>
      <c r="AI13" s="417"/>
      <c r="AJ13" s="417"/>
      <c r="AK13" s="81"/>
      <c r="AL13" s="247" t="e">
        <f>IF(J8&lt;&gt;"",J8,"")</f>
        <v>#N/A</v>
      </c>
      <c r="AM13" s="248">
        <v>6</v>
      </c>
      <c r="AU13" s="250">
        <v>9</v>
      </c>
      <c r="AV13" s="250">
        <f t="shared" si="5"/>
        <v>124</v>
      </c>
      <c r="AW13" s="254" t="str">
        <f t="shared" si="5"/>
        <v>الترجمة الى العربية (2)</v>
      </c>
      <c r="AX13" s="252">
        <f t="shared" si="6"/>
        <v>0</v>
      </c>
      <c r="AY13" s="252" t="e">
        <f t="shared" si="6"/>
        <v>#N/A</v>
      </c>
      <c r="AZ13" s="253"/>
      <c r="BA13" s="253"/>
      <c r="BB13" s="250"/>
      <c r="BC13" s="250"/>
      <c r="BD13" s="253"/>
    </row>
    <row r="14" spans="1:56" ht="21.6" thickBot="1" x14ac:dyDescent="0.3">
      <c r="B14" s="408" t="s">
        <v>21</v>
      </c>
      <c r="C14" s="408"/>
      <c r="D14" s="408"/>
      <c r="E14" s="408"/>
      <c r="F14" s="408"/>
      <c r="G14" s="408"/>
      <c r="H14" s="408"/>
      <c r="I14" s="408"/>
      <c r="J14" s="408"/>
      <c r="K14" s="408"/>
      <c r="L14" s="408"/>
      <c r="M14" s="408"/>
      <c r="N14" s="408"/>
      <c r="O14" s="408"/>
      <c r="P14" s="408"/>
      <c r="Q14" s="409"/>
      <c r="R14" s="38"/>
      <c r="S14" s="416" t="s">
        <v>22</v>
      </c>
      <c r="T14" s="408"/>
      <c r="U14" s="408"/>
      <c r="V14" s="408"/>
      <c r="W14" s="408"/>
      <c r="X14" s="408"/>
      <c r="Y14" s="408"/>
      <c r="Z14" s="408"/>
      <c r="AA14" s="408"/>
      <c r="AB14" s="408"/>
      <c r="AC14" s="408"/>
      <c r="AD14" s="408"/>
      <c r="AE14" s="408"/>
      <c r="AF14" s="408"/>
      <c r="AG14" s="408"/>
      <c r="AH14" s="417"/>
      <c r="AI14" s="417"/>
      <c r="AJ14" s="417"/>
      <c r="AK14" s="81"/>
      <c r="AL14" s="247" t="e">
        <f>IF(J9&lt;&gt;"",J9,"")</f>
        <v>#N/A</v>
      </c>
      <c r="AM14" s="248">
        <v>7</v>
      </c>
      <c r="AU14" s="250">
        <v>10</v>
      </c>
      <c r="AV14" s="250">
        <f t="shared" si="5"/>
        <v>125</v>
      </c>
      <c r="AW14" s="254" t="str">
        <f t="shared" si="5"/>
        <v>مادة ثقافية (2)</v>
      </c>
      <c r="AX14" s="252">
        <f t="shared" si="6"/>
        <v>0</v>
      </c>
      <c r="AY14" s="252" t="e">
        <f t="shared" si="6"/>
        <v>#N/A</v>
      </c>
      <c r="AZ14" s="253"/>
      <c r="BA14" s="253"/>
      <c r="BB14" s="250"/>
      <c r="BC14" s="250"/>
      <c r="BD14" s="253"/>
    </row>
    <row r="15" spans="1:56" ht="24" customHeight="1" thickBot="1" x14ac:dyDescent="0.3">
      <c r="A15" t="e">
        <f>IF(AND(I15&lt;&gt;"",H15=1),11,"")</f>
        <v>#N/A</v>
      </c>
      <c r="B15" s="114" t="e">
        <f>IF(AND(I15="A",H15=1),35000,IF(OR(I15="ج",I15="ر1",I15="ر2"),IF(H15=1,IF(OR($F$5=$AO$8,$F$5=$AO$9),0,IF(OR($F$5=$AO$1,$F$5=$AO$2,$F$5=$AO$5,$F$5=$AO$6),IF(I15="ج",8000,IF(I15="ر1",12000,IF(I15="ر2",16000,""))),IF(OR($F$5=$AO$3,$F$5=$AO$7),IF(I15="ج",5000,IF(I15="ر1",7500,IF(I15="ر2",10000,""))),IF($F$5=$AO$4,500,IF(I15="ج",10000,IF(I15="ر1",15000,IF(I15="ر2",20000,""))))))))))</f>
        <v>#N/A</v>
      </c>
      <c r="C15" s="124">
        <v>211</v>
      </c>
      <c r="D15" s="389" t="s">
        <v>2043</v>
      </c>
      <c r="E15" s="390"/>
      <c r="F15" s="390"/>
      <c r="G15" s="391"/>
      <c r="H15" s="73"/>
      <c r="I15" s="77" t="e">
        <f>IF(VLOOKUP(E1,ورقة4!$A$1:$AP$4591,13,0)=0,"",VLOOKUP(E1,ورقة4!$A$1:$AP$4591,13,0))</f>
        <v>#N/A</v>
      </c>
      <c r="J15" s="85" t="e">
        <f>IF(AND(Q15&lt;&gt;"",P15=1),16,"")</f>
        <v>#N/A</v>
      </c>
      <c r="K15" s="114" t="e">
        <f t="shared" si="2"/>
        <v>#N/A</v>
      </c>
      <c r="L15" s="124">
        <v>221</v>
      </c>
      <c r="M15" s="397" t="s">
        <v>2048</v>
      </c>
      <c r="N15" s="397"/>
      <c r="O15" s="397"/>
      <c r="P15" s="73"/>
      <c r="Q15" s="77" t="e">
        <f>IF(VLOOKUP(E1,ورقة4!$A$1:$AP$4591,18,0)=0,"",VLOOKUP(E1,ورقة4!$A$1:$AP$4591,18,0))</f>
        <v>#N/A</v>
      </c>
      <c r="R15" s="53" t="e">
        <f>IF(AND(Y15&lt;&gt;"",X15=1),31,"")</f>
        <v>#N/A</v>
      </c>
      <c r="S15" s="114" t="e">
        <f t="shared" ref="S15:S19" si="7">IF(AND(Y15="A",X15=1),35000,IF(OR(Y15="ج",Y15="ر1",Y15="ر2"),IF(X15=1,IF(OR($F$5=$AO$8,$F$5=$AO$9),0,IF(OR($F$5=$AO$1,$F$5=$AO$2,$F$5=$AO$5,$F$5=$AO$6),IF(Y15="ج",8000,IF(Y15="ر1",12000,IF(Y15="ر2",16000,""))),IF(OR($F$5=$AO$3,$F$5=$AO$7),IF(Y15="ج",5000,IF(Y15="ر1",7500,IF(Y15="ر2",10000,""))),IF($F$5=$AO$4,500,IF(Y15="ج",10000,IF(Y15="ر1",15000,IF(Y15="ر2",20000,""))))))))))</f>
        <v>#N/A</v>
      </c>
      <c r="T15" s="124">
        <v>411</v>
      </c>
      <c r="U15" s="397" t="s">
        <v>2058</v>
      </c>
      <c r="V15" s="397"/>
      <c r="W15" s="397"/>
      <c r="X15" s="73"/>
      <c r="Y15" s="77" t="e">
        <f>IF(VLOOKUP(E1,ورقة4!$A$1:$AP$4591,33,0)=0,"",VLOOKUP(E1,ورقة4!$A$1:$AP$4591,33,0))</f>
        <v>#N/A</v>
      </c>
      <c r="Z15" s="87" t="e">
        <f>IF(AND(AG15&lt;&gt;"",AF15=1),36,"")</f>
        <v>#N/A</v>
      </c>
      <c r="AA15" s="114" t="e">
        <f t="shared" ref="AA15:AA19" si="8">IF(AND(AG15="A",AF15=1),35000,IF(OR(AG15="ج",AG15="ر1",AG15="ر2"),IF(AF15=1,IF(OR($F$5=$AO$8,$F$5=$AO$9),0,IF(OR($F$5=$AO$1,$F$5=$AO$2,$F$5=$AO$5,$F$5=$AO$6),IF(AG15="ج",8000,IF(AG15="ر1",12000,IF(AG15="ر2",16000,""))),IF(OR($F$5=$AO$3,$F$5=$AO$7),IF(AG15="ج",5000,IF(AG15="ر1",7500,IF(AG15="ر2",10000,""))),IF($F$5=$AO$4,500,IF(AG15="ج",10000,IF(AG15="ر1",15000,IF(AG15="ر2",20000,""))))))))))</f>
        <v>#N/A</v>
      </c>
      <c r="AB15" s="124">
        <v>421</v>
      </c>
      <c r="AC15" s="389" t="s">
        <v>2068</v>
      </c>
      <c r="AD15" s="390"/>
      <c r="AE15" s="391"/>
      <c r="AF15" s="73"/>
      <c r="AG15" s="74" t="e">
        <f>IF(VLOOKUP(E1,ورقة4!$A$1:$AP$4591,38,0)=0,"",VLOOKUP(E1,ورقة4!$A$1:$AP$4591,38,0))</f>
        <v>#N/A</v>
      </c>
      <c r="AH15" s="417"/>
      <c r="AI15" s="417"/>
      <c r="AJ15" s="417"/>
      <c r="AK15" s="81"/>
      <c r="AL15" s="247" t="e">
        <f>IF(J10&lt;&gt;"",J10,"")</f>
        <v>#N/A</v>
      </c>
      <c r="AM15" s="248">
        <v>8</v>
      </c>
      <c r="AU15" s="250">
        <v>11</v>
      </c>
      <c r="AV15" s="250">
        <f t="shared" ref="AV15:AW19" si="9">C15</f>
        <v>211</v>
      </c>
      <c r="AW15" s="250" t="str">
        <f t="shared" si="9"/>
        <v>قراءة وتعبير (لغة عربية )(1)</v>
      </c>
      <c r="AX15" s="252">
        <f t="shared" ref="AX15:AY19" si="10">H15</f>
        <v>0</v>
      </c>
      <c r="AY15" s="252" t="e">
        <f t="shared" si="10"/>
        <v>#N/A</v>
      </c>
      <c r="AZ15" s="253"/>
      <c r="BA15" s="253"/>
      <c r="BB15" s="250"/>
      <c r="BC15" s="250"/>
      <c r="BD15" s="250"/>
    </row>
    <row r="16" spans="1:56" ht="24" customHeight="1" thickTop="1" thickBot="1" x14ac:dyDescent="0.3">
      <c r="A16" t="e">
        <f>IF(AND(I16&lt;&gt;"",H16=1),12,"")</f>
        <v>#N/A</v>
      </c>
      <c r="B16" s="114" t="e">
        <f>IF(AND(I16="A",H16=1),35000,IF(OR(I16="ج",I16="ر1",I16="ر2"),IF(H16=1,IF(OR($F$5=$AO$8,$F$5=$AO$9),0,IF(OR($F$5=$AO$1,$F$5=$AO$2,$F$5=$AO$5,$F$5=$AO$6),IF(I16="ج",8000,IF(I16="ر1",12000,IF(I16="ر2",16000,""))),IF(OR($F$5=$AO$3,$F$5=$AO$7),IF(I16="ج",5000,IF(I16="ر1",7500,IF(I16="ر2",10000,""))),IF($F$5=$AO$4,500,IF(I16="ج",10000,IF(I16="ر1",15000,IF(I16="ر2",20000,""))))))))))</f>
        <v>#N/A</v>
      </c>
      <c r="C16" s="125">
        <v>212</v>
      </c>
      <c r="D16" s="386" t="s">
        <v>2044</v>
      </c>
      <c r="E16" s="387"/>
      <c r="F16" s="387"/>
      <c r="G16" s="388"/>
      <c r="H16" s="73"/>
      <c r="I16" s="78" t="e">
        <f>IF(VLOOKUP(E1,ورقة4!$A$1:$AP$4591,14,0)=0,"",VLOOKUP(E1,ورقة4!$A$1:$AP$4591,14,0))</f>
        <v>#N/A</v>
      </c>
      <c r="J16" s="85" t="e">
        <f>IF(AND(Q16&lt;&gt;"",P16=1),17,"")</f>
        <v>#N/A</v>
      </c>
      <c r="K16" s="114" t="e">
        <f t="shared" si="2"/>
        <v>#N/A</v>
      </c>
      <c r="L16" s="125">
        <v>222</v>
      </c>
      <c r="M16" s="392" t="s">
        <v>2049</v>
      </c>
      <c r="N16" s="392"/>
      <c r="O16" s="392"/>
      <c r="P16" s="73"/>
      <c r="Q16" s="78" t="e">
        <f>IF(VLOOKUP(E1,ورقة4!$A$1:$AP$4591,19,0)=0,"",VLOOKUP(E1,ورقة4!$A$1:$AP$4591,19,0))</f>
        <v>#N/A</v>
      </c>
      <c r="R16" s="53" t="e">
        <f>IF(AND(Y16&lt;&gt;"",X16=1),32,"")</f>
        <v>#N/A</v>
      </c>
      <c r="S16" s="114" t="e">
        <f t="shared" si="7"/>
        <v>#N/A</v>
      </c>
      <c r="T16" s="125">
        <v>412</v>
      </c>
      <c r="U16" s="392" t="s">
        <v>2059</v>
      </c>
      <c r="V16" s="392"/>
      <c r="W16" s="392"/>
      <c r="X16" s="73"/>
      <c r="Y16" s="78" t="e">
        <f>IF(VLOOKUP(E1,ورقة4!$A$1:$AP$4591,34,0)=0,"",VLOOKUP(E1,ورقة4!$A$1:$AP$4591,34,0))</f>
        <v>#N/A</v>
      </c>
      <c r="Z16" s="87" t="e">
        <f>IF(AND(AG16&lt;&gt;"",AF16=1),37,"")</f>
        <v>#N/A</v>
      </c>
      <c r="AA16" s="114" t="e">
        <f t="shared" si="8"/>
        <v>#N/A</v>
      </c>
      <c r="AB16" s="125">
        <v>422</v>
      </c>
      <c r="AC16" s="386" t="s">
        <v>2069</v>
      </c>
      <c r="AD16" s="387"/>
      <c r="AE16" s="388"/>
      <c r="AF16" s="73"/>
      <c r="AG16" s="75" t="e">
        <f>IF(VLOOKUP(E1,ورقة4!$A$1:$AP$4591,39,0)=0,"",VLOOKUP(E1,ورقة4!$A$1:$AP$4591,39,0))</f>
        <v>#N/A</v>
      </c>
      <c r="AH16" s="417"/>
      <c r="AI16" s="417"/>
      <c r="AJ16" s="417"/>
      <c r="AK16" s="81"/>
      <c r="AL16" s="247" t="e">
        <f>IF(J11&lt;&gt;"",J11,"")</f>
        <v>#N/A</v>
      </c>
      <c r="AM16" s="248">
        <v>9</v>
      </c>
      <c r="AU16" s="250">
        <v>12</v>
      </c>
      <c r="AV16" s="250">
        <f t="shared" si="9"/>
        <v>212</v>
      </c>
      <c r="AW16" s="250" t="str">
        <f t="shared" si="9"/>
        <v>القراءة والفهم ENG (3)</v>
      </c>
      <c r="AX16" s="252">
        <f t="shared" si="10"/>
        <v>0</v>
      </c>
      <c r="AY16" s="252" t="e">
        <f t="shared" si="10"/>
        <v>#N/A</v>
      </c>
      <c r="AZ16" s="253"/>
      <c r="BA16" s="253"/>
      <c r="BB16" s="250"/>
      <c r="BC16" s="250"/>
      <c r="BD16" s="250"/>
    </row>
    <row r="17" spans="1:56" ht="24" customHeight="1" thickTop="1" thickBot="1" x14ac:dyDescent="0.3">
      <c r="A17" t="e">
        <f>IF(AND(I17&lt;&gt;"",H17=1),13,"")</f>
        <v>#N/A</v>
      </c>
      <c r="B17" s="114" t="e">
        <f>IF(AND(I17="A",H17=1),35000,IF(OR(I17="ج",I17="ر1",I17="ر2"),IF(H17=1,IF(OR($F$5=$AO$8,$F$5=$AO$9),0,IF(OR($F$5=$AO$1,$F$5=$AO$2,$F$5=$AO$5,$F$5=$AO$6),IF(I17="ج",8000,IF(I17="ر1",12000,IF(I17="ر2",16000,""))),IF(OR($F$5=$AO$3,$F$5=$AO$7),IF(I17="ج",5000,IF(I17="ر1",7500,IF(I17="ر2",10000,""))),IF($F$5=$AO$4,500,IF(I17="ج",10000,IF(I17="ر1",15000,IF(I17="ر2",20000,""))))))))))</f>
        <v>#N/A</v>
      </c>
      <c r="C17" s="125">
        <v>213</v>
      </c>
      <c r="D17" s="386" t="s">
        <v>2045</v>
      </c>
      <c r="E17" s="387"/>
      <c r="F17" s="387"/>
      <c r="G17" s="388"/>
      <c r="H17" s="73"/>
      <c r="I17" s="78" t="e">
        <f>IF(VLOOKUP(E1,ورقة4!$A$1:$AP$4591,15,0)=0,"",VLOOKUP(E1,ورقة4!$A$1:$AP$4591,15,0))</f>
        <v>#N/A</v>
      </c>
      <c r="J17" s="85" t="e">
        <f>IF(AND(Q17&lt;&gt;"",P17=1),18,"")</f>
        <v>#N/A</v>
      </c>
      <c r="K17" s="114" t="e">
        <f t="shared" si="2"/>
        <v>#N/A</v>
      </c>
      <c r="L17" s="125">
        <v>223</v>
      </c>
      <c r="M17" s="392" t="s">
        <v>2050</v>
      </c>
      <c r="N17" s="392"/>
      <c r="O17" s="392"/>
      <c r="P17" s="73"/>
      <c r="Q17" s="78" t="e">
        <f>IF(VLOOKUP(E1,ورقة4!$A$1:$AP$4591,20,0)=0,"",VLOOKUP(E1,ورقة4!$A$1:$AP$4591,20,0))</f>
        <v>#N/A</v>
      </c>
      <c r="R17" s="53" t="e">
        <f>IF(AND(Y17&lt;&gt;"",X17=1),33,"")</f>
        <v>#N/A</v>
      </c>
      <c r="S17" s="114" t="e">
        <f t="shared" si="7"/>
        <v>#N/A</v>
      </c>
      <c r="T17" s="125">
        <v>413</v>
      </c>
      <c r="U17" s="392" t="s">
        <v>2060</v>
      </c>
      <c r="V17" s="392"/>
      <c r="W17" s="392"/>
      <c r="X17" s="73"/>
      <c r="Y17" s="78" t="e">
        <f>IF(VLOOKUP(E1,ورقة4!$A$1:$AP$4591,35,0)=0,"",VLOOKUP(E1,ورقة4!$A$1:$AP$4591,35,0))</f>
        <v>#N/A</v>
      </c>
      <c r="Z17" s="87" t="e">
        <f>IF(AND(AG17&lt;&gt;"",AF17=1),38,"")</f>
        <v>#N/A</v>
      </c>
      <c r="AA17" s="114" t="e">
        <f t="shared" si="8"/>
        <v>#N/A</v>
      </c>
      <c r="AB17" s="125">
        <v>423</v>
      </c>
      <c r="AC17" s="386" t="s">
        <v>2070</v>
      </c>
      <c r="AD17" s="387"/>
      <c r="AE17" s="388"/>
      <c r="AF17" s="73"/>
      <c r="AG17" s="75" t="e">
        <f>IF(VLOOKUP(E1,ورقة4!$A$1:$AP$4591,40,0)=0,"",VLOOKUP(E1,ورقة4!$A$1:$AP$4591,40,0))</f>
        <v>#N/A</v>
      </c>
      <c r="AH17" s="417"/>
      <c r="AI17" s="417"/>
      <c r="AJ17" s="417"/>
      <c r="AK17" s="81"/>
      <c r="AL17" s="247" t="e">
        <f>IF(J12&lt;&gt;"",J12,"")</f>
        <v>#N/A</v>
      </c>
      <c r="AM17" s="248">
        <v>10</v>
      </c>
      <c r="AU17" s="250">
        <v>13</v>
      </c>
      <c r="AV17" s="250">
        <f t="shared" si="9"/>
        <v>213</v>
      </c>
      <c r="AW17" s="250" t="str">
        <f t="shared" si="9"/>
        <v>مقال ENG</v>
      </c>
      <c r="AX17" s="252">
        <f t="shared" si="10"/>
        <v>0</v>
      </c>
      <c r="AY17" s="252" t="e">
        <f t="shared" si="10"/>
        <v>#N/A</v>
      </c>
      <c r="AZ17" s="253"/>
      <c r="BA17" s="253"/>
      <c r="BB17" s="250"/>
      <c r="BC17" s="250"/>
      <c r="BD17" s="250"/>
    </row>
    <row r="18" spans="1:56" ht="24" customHeight="1" thickTop="1" thickBot="1" x14ac:dyDescent="0.3">
      <c r="A18" t="e">
        <f>IF(AND(I18&lt;&gt;"",H18=1),14,"")</f>
        <v>#N/A</v>
      </c>
      <c r="B18" s="114" t="e">
        <f>IF(AND(I18="A",H18=1),35000,IF(OR(I18="ج",I18="ر1",I18="ر2"),IF(H18=1,IF(OR($F$5=$AO$8,$F$5=$AO$9),0,IF(OR($F$5=$AO$1,$F$5=$AO$2,$F$5=$AO$5,$F$5=$AO$6),IF(I18="ج",8000,IF(I18="ر1",12000,IF(I18="ر2",16000,""))),IF(OR($F$5=$AO$3,$F$5=$AO$7),IF(I18="ج",5000,IF(I18="ر1",7500,IF(I18="ر2",10000,""))),IF($F$5=$AO$4,500,IF(I18="ج",10000,IF(I18="ر1",15000,IF(I18="ر2",20000,""))))))))))</f>
        <v>#N/A</v>
      </c>
      <c r="C18" s="125">
        <v>214</v>
      </c>
      <c r="D18" s="386" t="s">
        <v>2046</v>
      </c>
      <c r="E18" s="387"/>
      <c r="F18" s="387"/>
      <c r="G18" s="388"/>
      <c r="H18" s="73"/>
      <c r="I18" s="78" t="e">
        <f>IF(VLOOKUP(E1,ورقة4!$A$1:$AP$4591,16,0)=0,"",VLOOKUP(E1,ورقة4!$A$1:$AP$4591,16,0))</f>
        <v>#N/A</v>
      </c>
      <c r="J18" s="85" t="e">
        <f>IF(AND(Q18&lt;&gt;"",P18=1),19,"")</f>
        <v>#N/A</v>
      </c>
      <c r="K18" s="114" t="e">
        <f t="shared" si="2"/>
        <v>#N/A</v>
      </c>
      <c r="L18" s="125">
        <v>224</v>
      </c>
      <c r="M18" s="392" t="s">
        <v>2051</v>
      </c>
      <c r="N18" s="392"/>
      <c r="O18" s="392"/>
      <c r="P18" s="73"/>
      <c r="Q18" s="78" t="e">
        <f>IF(VLOOKUP(E1,ورقة4!$A$1:$AP$4591,21,0)=0,"",VLOOKUP(E1,ورقة4!$A$1:$AP$4591,21,0))</f>
        <v>#N/A</v>
      </c>
      <c r="R18" s="53" t="e">
        <f>IF(AND(Y18&lt;&gt;"",X18=1),34,"")</f>
        <v>#N/A</v>
      </c>
      <c r="S18" s="114" t="e">
        <f t="shared" si="7"/>
        <v>#N/A</v>
      </c>
      <c r="T18" s="125">
        <v>414</v>
      </c>
      <c r="U18" s="392" t="s">
        <v>2061</v>
      </c>
      <c r="V18" s="392"/>
      <c r="W18" s="392"/>
      <c r="X18" s="73"/>
      <c r="Y18" s="78" t="e">
        <f>IF(VLOOKUP(E1,ورقة4!$A$1:$AP$4591,36,0)=0,"",VLOOKUP(E1,ورقة4!$A$1:$AP$4591,36,0))</f>
        <v>#N/A</v>
      </c>
      <c r="Z18" s="87" t="e">
        <f>IF(AND(AG18&lt;&gt;"",AF18=1),39,"")</f>
        <v>#N/A</v>
      </c>
      <c r="AA18" s="114" t="e">
        <f t="shared" si="8"/>
        <v>#N/A</v>
      </c>
      <c r="AB18" s="125">
        <v>424</v>
      </c>
      <c r="AC18" s="386" t="s">
        <v>2071</v>
      </c>
      <c r="AD18" s="387"/>
      <c r="AE18" s="388"/>
      <c r="AF18" s="73"/>
      <c r="AG18" s="75" t="e">
        <f>IF(VLOOKUP(E1,ورقة4!$A$1:$AP$4591,41,0)=0,"",VLOOKUP(E1,ورقة4!$A$1:$AP$4591,41,0))</f>
        <v>#N/A</v>
      </c>
      <c r="AH18" s="417"/>
      <c r="AI18" s="417"/>
      <c r="AJ18" s="417"/>
      <c r="AK18" s="81"/>
      <c r="AL18" s="247" t="e">
        <f>IF(A15&lt;&gt;"",A15,"")</f>
        <v>#N/A</v>
      </c>
      <c r="AM18" s="248">
        <v>11</v>
      </c>
      <c r="AU18" s="250">
        <v>14</v>
      </c>
      <c r="AV18" s="250">
        <f t="shared" si="9"/>
        <v>214</v>
      </c>
      <c r="AW18" s="250" t="str">
        <f t="shared" si="9"/>
        <v>الترجمة من والى العربية (1)</v>
      </c>
      <c r="AX18" s="252">
        <f t="shared" si="10"/>
        <v>0</v>
      </c>
      <c r="AY18" s="252" t="e">
        <f t="shared" si="10"/>
        <v>#N/A</v>
      </c>
      <c r="AZ18" s="253"/>
      <c r="BA18" s="253"/>
      <c r="BB18" s="250"/>
      <c r="BC18" s="250"/>
      <c r="BD18" s="250"/>
    </row>
    <row r="19" spans="1:56" ht="22.2" thickTop="1" thickBot="1" x14ac:dyDescent="0.35">
      <c r="A19" t="e">
        <f>IF(AND(I19&lt;&gt;"",H19=1),15,"")</f>
        <v>#N/A</v>
      </c>
      <c r="B19" s="114" t="e">
        <f>IF(AND(I19="A",H19=1),35000,IF(OR(I19="ج",I19="ر1",I19="ر2"),IF(H19=1,IF(OR($F$5=$AO$8,$F$5=$AO$9),0,IF(OR($F$5=$AO$1,$F$5=$AO$2,$F$5=$AO$5,$F$5=$AO$6),IF(I19="ج",8000,IF(I19="ر1",12000,IF(I19="ر2",16000,""))),IF(OR($F$5=$AO$3,$F$5=$AO$7),IF(I19="ج",5000,IF(I19="ر1",7500,IF(I19="ر2",10000,""))),IF($F$5=$AO$4,500,IF(I19="ج",10000,IF(I19="ر1",15000,IF(I19="ر2",20000,""))))))))))</f>
        <v>#N/A</v>
      </c>
      <c r="C19" s="126">
        <v>215</v>
      </c>
      <c r="D19" s="394" t="s">
        <v>2047</v>
      </c>
      <c r="E19" s="395"/>
      <c r="F19" s="395"/>
      <c r="G19" s="396"/>
      <c r="H19" s="73"/>
      <c r="I19" s="79" t="e">
        <f>IF(VLOOKUP(E1,ورقة4!$A$1:$AP$4591,17,0)=0,"",VLOOKUP(E1,ورقة4!$A$1:$AP$4591,17,0))</f>
        <v>#N/A</v>
      </c>
      <c r="J19" s="85" t="e">
        <f>IF(AND(Q19&lt;&gt;"",P19=1),20,"")</f>
        <v>#N/A</v>
      </c>
      <c r="K19" s="114" t="e">
        <f t="shared" si="2"/>
        <v>#N/A</v>
      </c>
      <c r="L19" s="126">
        <v>225</v>
      </c>
      <c r="M19" s="407" t="s">
        <v>2052</v>
      </c>
      <c r="N19" s="407"/>
      <c r="O19" s="407"/>
      <c r="P19" s="73"/>
      <c r="Q19" s="79" t="e">
        <f>IF(VLOOKUP(E1,ورقة4!$A$1:$AP$4591,22,0)=0,"",VLOOKUP(E1,ورقة4!$A$1:$AP$4591,22,0))</f>
        <v>#N/A</v>
      </c>
      <c r="R19" s="53" t="e">
        <f>IF(AND(Y19&lt;&gt;"",X19=1),35,"")</f>
        <v>#N/A</v>
      </c>
      <c r="S19" s="114" t="e">
        <f t="shared" si="7"/>
        <v>#N/A</v>
      </c>
      <c r="T19" s="126">
        <v>415</v>
      </c>
      <c r="U19" s="407" t="s">
        <v>2062</v>
      </c>
      <c r="V19" s="407"/>
      <c r="W19" s="407"/>
      <c r="X19" s="73"/>
      <c r="Y19" s="79" t="e">
        <f>IF(VLOOKUP(E1,ورقة4!$A$1:$AP$4591,37,0)=0,"",VLOOKUP(E1,ورقة4!$A$1:$AP$4591,37,0))</f>
        <v>#N/A</v>
      </c>
      <c r="Z19" s="87" t="e">
        <f>IF(AND(AG19&lt;&gt;"",AF19=1),40,"")</f>
        <v>#N/A</v>
      </c>
      <c r="AA19" s="114" t="e">
        <f t="shared" si="8"/>
        <v>#N/A</v>
      </c>
      <c r="AB19" s="126">
        <v>425</v>
      </c>
      <c r="AC19" s="394" t="s">
        <v>2072</v>
      </c>
      <c r="AD19" s="395"/>
      <c r="AE19" s="396"/>
      <c r="AF19" s="73"/>
      <c r="AG19" s="76" t="e">
        <f>IF(VLOOKUP(E1,ورقة4!$A$1:$AP$4591,42,0)=0,"",VLOOKUP(E1,ورقة4!$A$1:$AP$4591,42,0))</f>
        <v>#N/A</v>
      </c>
      <c r="AH19" s="82"/>
      <c r="AI19" s="82"/>
      <c r="AJ19" s="82"/>
      <c r="AK19" s="81"/>
      <c r="AL19" s="247" t="e">
        <f>IF(A16&lt;&gt;"",A16,"")</f>
        <v>#N/A</v>
      </c>
      <c r="AM19" s="248">
        <v>12</v>
      </c>
      <c r="AU19" s="250">
        <v>15</v>
      </c>
      <c r="AV19" s="250">
        <f t="shared" si="9"/>
        <v>215</v>
      </c>
      <c r="AW19" s="250" t="str">
        <f t="shared" si="9"/>
        <v xml:space="preserve">علم الترجمة  ENG </v>
      </c>
      <c r="AX19" s="252">
        <f t="shared" si="10"/>
        <v>0</v>
      </c>
      <c r="AY19" s="252" t="e">
        <f t="shared" si="10"/>
        <v>#N/A</v>
      </c>
      <c r="AZ19" s="253"/>
      <c r="BA19" s="253"/>
      <c r="BB19" s="250"/>
      <c r="BC19" s="250"/>
      <c r="BD19" s="250"/>
    </row>
    <row r="20" spans="1:56" ht="16.2" hidden="1" thickBot="1" x14ac:dyDescent="0.35">
      <c r="B20" s="29" t="e">
        <f>SUM(B15:B19)</f>
        <v>#N/A</v>
      </c>
      <c r="C20" s="47"/>
      <c r="D20" s="48"/>
      <c r="E20" s="48"/>
      <c r="F20" s="62">
        <f>COUNTIFS(I15:I19,"A",H15:H19,1)</f>
        <v>0</v>
      </c>
      <c r="G20" s="62">
        <f>COUNTIFS(I15:I19,$Q$30,H15:H19,1)</f>
        <v>0</v>
      </c>
      <c r="H20" s="90">
        <f>COUNTIFS(I15:I19,$W$30,H15:H19,1)</f>
        <v>0</v>
      </c>
      <c r="I20" s="91">
        <f>COUNTIFS(I15:I19,$AE$30,H15:H19,1)</f>
        <v>0</v>
      </c>
      <c r="J20" s="40"/>
      <c r="K20" s="29" t="e">
        <f>SUM(K15:K19)</f>
        <v>#N/A</v>
      </c>
      <c r="L20" s="47"/>
      <c r="M20" s="48"/>
      <c r="N20" s="62">
        <f>COUNTIFS(Q15:Q19,"A",P15:P19,1)</f>
        <v>0</v>
      </c>
      <c r="O20" s="62">
        <f>COUNTIFS(Q15:Q19,$Q$30,P15:P19,1)</f>
        <v>0</v>
      </c>
      <c r="P20" s="90">
        <f>COUNTIFS(Q15:Q19,$W$30,P15:P19,1)</f>
        <v>0</v>
      </c>
      <c r="Q20" s="91">
        <f>COUNTIFS(Q15:Q19,$AE$30,P15:P19,1)</f>
        <v>0</v>
      </c>
      <c r="R20" s="53"/>
      <c r="S20" s="41" t="e">
        <f>SUM(S15:S19)</f>
        <v>#N/A</v>
      </c>
      <c r="T20" s="39"/>
      <c r="U20" s="45"/>
      <c r="V20" s="62">
        <f>COUNTIFS(Y15:Y19,"A",X15:X19,1)</f>
        <v>0</v>
      </c>
      <c r="W20" s="62">
        <f>COUNTIFS(Y15:Y19,$Q$30,X15:X19,1)</f>
        <v>0</v>
      </c>
      <c r="X20" s="90">
        <f>COUNTIFS(Y15:Y19,$W$30,X15:X19,1)</f>
        <v>0</v>
      </c>
      <c r="Y20" s="91">
        <f>COUNTIFS(Y15:Y19,$AE$30,X15:X19,1)</f>
        <v>0</v>
      </c>
      <c r="Z20" s="42"/>
      <c r="AA20" s="41" t="e">
        <f>SUM(AA15:AA19)</f>
        <v>#N/A</v>
      </c>
      <c r="AB20" s="45"/>
      <c r="AC20" s="45"/>
      <c r="AD20" s="62">
        <f>COUNTIFS(AG15:AG19,"A",AF15:AF19,1)</f>
        <v>0</v>
      </c>
      <c r="AE20" s="62">
        <f>COUNTIFS(AG15:AG19,$Q$30,AF15:AF19,1)</f>
        <v>0</v>
      </c>
      <c r="AF20" s="90">
        <f>COUNTIFS(AG15:AG19,$W$30,AF15:AF19,1)</f>
        <v>0</v>
      </c>
      <c r="AG20" s="91">
        <f>COUNTIFS(AG15:AG19,$AE$30,AF15:AF19,1)</f>
        <v>0</v>
      </c>
      <c r="AH20" s="82"/>
      <c r="AI20" s="82"/>
      <c r="AJ20" s="82"/>
      <c r="AK20" s="81"/>
      <c r="AL20" s="247" t="e">
        <f>IF(A17&lt;&gt;"",A17,"")</f>
        <v>#N/A</v>
      </c>
      <c r="AM20" s="248">
        <v>13</v>
      </c>
      <c r="AU20" s="250">
        <v>16</v>
      </c>
      <c r="AV20" s="250">
        <f t="shared" ref="AV20:AW24" si="11">L15</f>
        <v>221</v>
      </c>
      <c r="AW20" s="250" t="str">
        <f t="shared" si="11"/>
        <v>قراءة وتعبير (لغة عربية )(2)</v>
      </c>
      <c r="AX20" s="252">
        <f t="shared" ref="AX20:AY24" si="12">P15</f>
        <v>0</v>
      </c>
      <c r="AY20" s="252" t="e">
        <f t="shared" si="12"/>
        <v>#N/A</v>
      </c>
      <c r="AZ20" s="253"/>
      <c r="BA20" s="253"/>
      <c r="BB20" s="250"/>
      <c r="BC20" s="250"/>
      <c r="BD20" s="253"/>
    </row>
    <row r="21" spans="1:56" ht="16.2" hidden="1" thickBot="1" x14ac:dyDescent="0.35">
      <c r="T21" s="35" t="e">
        <f>B13+B20+K13+K20+S13+S20+AA13+AA20</f>
        <v>#N/A</v>
      </c>
      <c r="AH21" s="82"/>
      <c r="AI21" s="82"/>
      <c r="AJ21" s="82"/>
      <c r="AK21" s="81"/>
      <c r="AL21" s="247" t="e">
        <f>IF(A18&lt;&gt;"",A18,"")</f>
        <v>#N/A</v>
      </c>
      <c r="AM21" s="248">
        <v>14</v>
      </c>
      <c r="AU21" s="250">
        <v>17</v>
      </c>
      <c r="AV21" s="250">
        <f t="shared" si="11"/>
        <v>222</v>
      </c>
      <c r="AW21" s="250" t="str">
        <f t="shared" si="11"/>
        <v>مقال وقراءة وفهم ENG</v>
      </c>
      <c r="AX21" s="252">
        <f t="shared" si="12"/>
        <v>0</v>
      </c>
      <c r="AY21" s="252" t="e">
        <f t="shared" si="12"/>
        <v>#N/A</v>
      </c>
      <c r="AZ21" s="253"/>
      <c r="BA21" s="253"/>
      <c r="BB21" s="250"/>
      <c r="BC21" s="250"/>
      <c r="BD21" s="253"/>
    </row>
    <row r="22" spans="1:56" ht="16.2" hidden="1" thickBot="1" x14ac:dyDescent="0.35">
      <c r="R22" s="44"/>
      <c r="S22" s="41"/>
      <c r="U22" s="54"/>
      <c r="V22" s="54"/>
      <c r="W22" s="54"/>
      <c r="X22" s="55"/>
      <c r="Y22" s="34"/>
      <c r="Z22" s="56"/>
      <c r="AA22" s="41"/>
      <c r="AB22" s="54"/>
      <c r="AC22" s="54"/>
      <c r="AD22" s="54"/>
      <c r="AE22" s="54"/>
      <c r="AF22" s="55"/>
      <c r="AG22" s="34"/>
      <c r="AH22" s="82"/>
      <c r="AI22" s="82"/>
      <c r="AJ22" s="82"/>
      <c r="AK22" s="81"/>
      <c r="AL22" s="247" t="e">
        <f>IF(A19&lt;&gt;"",A19,"")</f>
        <v>#N/A</v>
      </c>
      <c r="AM22" s="248">
        <v>15</v>
      </c>
      <c r="AU22" s="250">
        <v>18</v>
      </c>
      <c r="AV22" s="250">
        <f t="shared" si="11"/>
        <v>223</v>
      </c>
      <c r="AW22" s="250" t="str">
        <f t="shared" si="11"/>
        <v xml:space="preserve">علم الصوتيات </v>
      </c>
      <c r="AX22" s="252">
        <f t="shared" si="12"/>
        <v>0</v>
      </c>
      <c r="AY22" s="252" t="e">
        <f t="shared" si="12"/>
        <v>#N/A</v>
      </c>
      <c r="AZ22" s="253"/>
      <c r="BA22" s="253"/>
      <c r="BB22" s="250"/>
      <c r="BC22" s="250"/>
      <c r="BD22" s="253"/>
    </row>
    <row r="23" spans="1:56" ht="16.2" hidden="1" thickBot="1" x14ac:dyDescent="0.35">
      <c r="B23" s="21"/>
      <c r="D23" s="21"/>
      <c r="E23" s="21"/>
      <c r="F23" s="21"/>
      <c r="G23" s="21"/>
      <c r="H23" s="21"/>
      <c r="I23" s="21"/>
      <c r="J23" s="21"/>
      <c r="K23" s="44"/>
      <c r="P23" s="55"/>
      <c r="Q23" s="34"/>
      <c r="R23" s="44"/>
      <c r="AH23" s="82"/>
      <c r="AI23" s="82"/>
      <c r="AJ23" s="82"/>
      <c r="AK23" s="81"/>
      <c r="AL23" s="247" t="e">
        <f>IF(J15&lt;&gt;"",J15,"")</f>
        <v>#N/A</v>
      </c>
      <c r="AM23" s="248">
        <v>16</v>
      </c>
      <c r="AU23" s="250">
        <v>19</v>
      </c>
      <c r="AV23" s="250">
        <f t="shared" si="11"/>
        <v>224</v>
      </c>
      <c r="AW23" s="250" t="str">
        <f t="shared" si="11"/>
        <v>الترجمة من والى العربية (2)</v>
      </c>
      <c r="AX23" s="252">
        <f t="shared" si="12"/>
        <v>0</v>
      </c>
      <c r="AY23" s="252" t="e">
        <f t="shared" si="12"/>
        <v>#N/A</v>
      </c>
      <c r="AZ23" s="253"/>
      <c r="BA23" s="253"/>
      <c r="BB23" s="250"/>
      <c r="BC23" s="250"/>
      <c r="BD23" s="253"/>
    </row>
    <row r="24" spans="1:56" ht="16.2" thickBot="1" x14ac:dyDescent="0.3">
      <c r="Q24">
        <f>COUNTIF(I8:I12,"A")</f>
        <v>0</v>
      </c>
      <c r="AH24" s="81"/>
      <c r="AI24" s="81"/>
      <c r="AJ24" s="81"/>
      <c r="AK24" s="81"/>
      <c r="AL24" s="247" t="e">
        <f>IF(J16&lt;&gt;"",J16,"")</f>
        <v>#N/A</v>
      </c>
      <c r="AM24" s="248">
        <v>17</v>
      </c>
      <c r="AU24" s="250">
        <v>20</v>
      </c>
      <c r="AV24" s="250">
        <f t="shared" si="11"/>
        <v>225</v>
      </c>
      <c r="AW24" s="250" t="str">
        <f t="shared" si="11"/>
        <v xml:space="preserve">معاجم </v>
      </c>
      <c r="AX24" s="252">
        <f t="shared" si="12"/>
        <v>0</v>
      </c>
      <c r="AY24" s="252" t="e">
        <f t="shared" si="12"/>
        <v>#N/A</v>
      </c>
      <c r="AZ24" s="253"/>
      <c r="BA24" s="253"/>
      <c r="BB24" s="250"/>
      <c r="BC24" s="250"/>
      <c r="BD24" s="253"/>
    </row>
    <row r="25" spans="1:56" ht="24.75" customHeight="1" thickTop="1" thickBot="1" x14ac:dyDescent="0.35">
      <c r="B25" s="1"/>
      <c r="C25" s="393" t="str">
        <f>IF(E3="أنثى","منقطعة عن التسجيل في","منقطع عن التسجيل في")</f>
        <v>منقطع عن التسجيل في</v>
      </c>
      <c r="D25" s="393"/>
      <c r="E25" s="393"/>
      <c r="F25" s="393"/>
      <c r="G25" s="393"/>
      <c r="H25" s="393"/>
      <c r="I25" s="1"/>
      <c r="J25" s="1"/>
      <c r="K25" s="429" t="s">
        <v>201</v>
      </c>
      <c r="L25" s="430"/>
      <c r="M25" s="430"/>
      <c r="N25" s="410" t="e">
        <f>IF(N27&gt;0,14000,0)</f>
        <v>#N/A</v>
      </c>
      <c r="O25" s="410"/>
      <c r="P25" s="410"/>
      <c r="Q25" s="410"/>
      <c r="R25" s="156"/>
      <c r="S25" s="448" t="s">
        <v>607</v>
      </c>
      <c r="T25" s="449"/>
      <c r="U25" s="450"/>
      <c r="V25" s="439" t="e">
        <f>AB5</f>
        <v>#N/A</v>
      </c>
      <c r="W25" s="440"/>
      <c r="X25" s="441"/>
      <c r="Y25" s="460" t="s">
        <v>202</v>
      </c>
      <c r="Z25" s="460"/>
      <c r="AA25" s="460"/>
      <c r="AB25" s="460"/>
      <c r="AC25" s="460"/>
      <c r="AD25" s="458">
        <f>G13+G20+O13+O20+W13+W20+AE13+AE20</f>
        <v>0</v>
      </c>
      <c r="AE25" s="458"/>
      <c r="AF25" s="458"/>
      <c r="AH25" s="81"/>
      <c r="AI25" s="81"/>
      <c r="AJ25" s="81"/>
      <c r="AK25" s="81"/>
      <c r="AL25" s="247" t="e">
        <f>IF(J17&lt;&gt;"",J17,"")</f>
        <v>#N/A</v>
      </c>
      <c r="AM25" s="248">
        <v>18</v>
      </c>
      <c r="AU25" s="250">
        <v>21</v>
      </c>
      <c r="AV25" s="250">
        <f>T8</f>
        <v>311</v>
      </c>
      <c r="AW25" s="254" t="str">
        <f>U8</f>
        <v xml:space="preserve">تدريبات في الاستماع والمناقشة باللغة العربية </v>
      </c>
      <c r="AX25" s="252">
        <f>X8</f>
        <v>0</v>
      </c>
      <c r="AY25" s="252" t="e">
        <f>Y8</f>
        <v>#N/A</v>
      </c>
      <c r="AZ25" s="253"/>
      <c r="BA25" s="253"/>
      <c r="BB25" s="254"/>
      <c r="BC25" s="254"/>
      <c r="BD25" s="253"/>
    </row>
    <row r="26" spans="1:56" ht="23.25" customHeight="1" thickTop="1" thickBot="1" x14ac:dyDescent="0.35">
      <c r="B26" s="88" t="str">
        <f>IFERROR(SMALL($B$39:$B$49,'اختيار المقررات'!AM8),"")</f>
        <v/>
      </c>
      <c r="C26" s="393" t="str">
        <f>IFERROR(VLOOKUP(B26,B$50:C$59,2,0),"")</f>
        <v/>
      </c>
      <c r="D26" s="393"/>
      <c r="E26" s="393"/>
      <c r="F26" s="393"/>
      <c r="G26" s="393"/>
      <c r="H26" s="393"/>
      <c r="I26" s="1"/>
      <c r="J26" s="1"/>
      <c r="K26" s="429" t="s">
        <v>25</v>
      </c>
      <c r="L26" s="430"/>
      <c r="M26" s="430"/>
      <c r="N26" s="410" t="e">
        <f>IF(E2="الرابعة حديث",28000,0)</f>
        <v>#N/A</v>
      </c>
      <c r="O26" s="410"/>
      <c r="P26" s="410"/>
      <c r="Q26" s="410"/>
      <c r="R26" s="156"/>
      <c r="S26" s="451"/>
      <c r="T26" s="452"/>
      <c r="U26" s="453"/>
      <c r="V26" s="442"/>
      <c r="W26" s="443"/>
      <c r="X26" s="444"/>
      <c r="Y26" s="433" t="s">
        <v>203</v>
      </c>
      <c r="Z26" s="433"/>
      <c r="AA26" s="433"/>
      <c r="AB26" s="433"/>
      <c r="AC26" s="433"/>
      <c r="AD26" s="461">
        <f>H13+H20+P13+P20+X13+X20+AF13+AF20</f>
        <v>0</v>
      </c>
      <c r="AE26" s="458"/>
      <c r="AF26" s="462"/>
      <c r="AH26" s="81"/>
      <c r="AI26" s="81"/>
      <c r="AJ26" s="81"/>
      <c r="AK26" s="81"/>
      <c r="AL26" s="247" t="e">
        <f>IF(J18&lt;&gt;"",J18,"")</f>
        <v>#N/A</v>
      </c>
      <c r="AM26" s="248">
        <v>19</v>
      </c>
      <c r="AU26" s="250">
        <v>22</v>
      </c>
      <c r="AV26" s="250">
        <f>T9</f>
        <v>312</v>
      </c>
      <c r="AW26" s="254" t="str">
        <f>U9</f>
        <v>تدريبات في الاستماع والتعبير الشفوي ENG</v>
      </c>
      <c r="AX26" s="252">
        <f>X9</f>
        <v>0</v>
      </c>
      <c r="AY26" s="252" t="e">
        <f>Y9</f>
        <v>#N/A</v>
      </c>
      <c r="AZ26" s="253"/>
      <c r="BA26" s="253"/>
      <c r="BB26" s="254"/>
      <c r="BC26" s="254"/>
      <c r="BD26" s="253"/>
    </row>
    <row r="27" spans="1:56" ht="23.25" customHeight="1" thickTop="1" thickBot="1" x14ac:dyDescent="0.35">
      <c r="B27" s="88" t="str">
        <f>IFERROR(SMALL($B$39:$B$49,'اختيار المقررات'!AM9),"")</f>
        <v/>
      </c>
      <c r="C27" s="393" t="str">
        <f>IFERROR(VLOOKUP(B27,B$50:C$59,2,0),"")</f>
        <v/>
      </c>
      <c r="D27" s="393"/>
      <c r="E27" s="393"/>
      <c r="F27" s="393"/>
      <c r="G27" s="393"/>
      <c r="H27" s="393"/>
      <c r="I27" s="1"/>
      <c r="J27" s="1"/>
      <c r="K27" s="429" t="s">
        <v>584</v>
      </c>
      <c r="L27" s="430"/>
      <c r="M27" s="430"/>
      <c r="N27" s="410" t="e">
        <f>IF(R27=1,COUNT(B26:B31)*15000,IF(F5=AO4,COUNT(B26:B31)*15000,IF(OR(F5=AO1,F5=AO2,F5=AO6,F5=AO5),COUNT(B26:B31)*15000,IF(OR(F5=AO3,F5=AO7),COUNT(B26:B31)*15000,COUNT(B26:B31)*15000))))</f>
        <v>#N/A</v>
      </c>
      <c r="O27" s="410"/>
      <c r="P27" s="410"/>
      <c r="Q27" s="410"/>
      <c r="R27" s="157" t="e">
        <f>IF(AND(Y28&lt;&gt;"",Y28&lt;&gt;"ضعف الرسوم"),1,0)</f>
        <v>#N/A</v>
      </c>
      <c r="S27" s="454"/>
      <c r="T27" s="455"/>
      <c r="U27" s="456"/>
      <c r="V27" s="445"/>
      <c r="W27" s="446"/>
      <c r="X27" s="447"/>
      <c r="Y27" s="433" t="e">
        <f>IF(R27=1,"عدد المقررات المسجلة","عدد المقررات المسجلة لأكثر من مرتين")</f>
        <v>#N/A</v>
      </c>
      <c r="Z27" s="433"/>
      <c r="AA27" s="433"/>
      <c r="AB27" s="433"/>
      <c r="AC27" s="433"/>
      <c r="AD27" s="461" t="e">
        <f>IF(R27=1,SUM(F13,N13,V13,AD13,AD20,V20,N20,F20),I13+I20+Q13+Q20+Y13+Y20+AG13+AG20)</f>
        <v>#N/A</v>
      </c>
      <c r="AE27" s="458"/>
      <c r="AF27" s="462"/>
      <c r="AL27" s="247"/>
      <c r="AM27" s="248"/>
      <c r="AU27" s="250"/>
      <c r="AV27" s="250"/>
      <c r="AW27" s="254"/>
      <c r="AX27" s="252"/>
      <c r="AY27" s="252"/>
      <c r="AZ27" s="253"/>
      <c r="BA27" s="253"/>
      <c r="BB27" s="254"/>
      <c r="BC27" s="254"/>
      <c r="BD27" s="253"/>
    </row>
    <row r="28" spans="1:56" ht="19.5" customHeight="1" thickTop="1" thickBot="1" x14ac:dyDescent="0.35">
      <c r="B28" s="88" t="str">
        <f>IFERROR(SMALL($B$39:$B$49,'اختيار المقررات'!AM10),"")</f>
        <v/>
      </c>
      <c r="C28" s="393" t="str">
        <f>IFERROR(VLOOKUP(B28,B$50:C$59,2,0),"")</f>
        <v/>
      </c>
      <c r="D28" s="393"/>
      <c r="E28" s="393"/>
      <c r="F28" s="393"/>
      <c r="G28" s="393"/>
      <c r="H28" s="393"/>
      <c r="I28" s="1"/>
      <c r="J28" s="1"/>
      <c r="K28" s="429" t="s">
        <v>585</v>
      </c>
      <c r="L28" s="430"/>
      <c r="M28" s="430"/>
      <c r="N28" s="410" t="e">
        <f>IF(Y28="ضعف الرسوم",T21*2,T21)</f>
        <v>#N/A</v>
      </c>
      <c r="O28" s="410"/>
      <c r="P28" s="410"/>
      <c r="Q28" s="410"/>
      <c r="R28" s="156"/>
      <c r="S28" s="411" t="s">
        <v>20</v>
      </c>
      <c r="T28" s="411"/>
      <c r="U28" s="411"/>
      <c r="V28" s="421" t="s">
        <v>340</v>
      </c>
      <c r="W28" s="422"/>
      <c r="X28" s="423"/>
      <c r="Y28" s="424" t="e">
        <f>'إدخال البيانات'!F1</f>
        <v>#N/A</v>
      </c>
      <c r="Z28" s="425"/>
      <c r="AA28" s="425"/>
      <c r="AB28" s="425"/>
      <c r="AC28" s="425"/>
      <c r="AD28" s="425"/>
      <c r="AE28" s="425"/>
      <c r="AF28" s="426"/>
      <c r="AL28" s="247" t="e">
        <f>IF(J19&lt;&gt;"",J19,"")</f>
        <v>#N/A</v>
      </c>
      <c r="AM28" s="248">
        <v>20</v>
      </c>
      <c r="AU28" s="250">
        <v>23</v>
      </c>
      <c r="AV28" s="250">
        <f t="shared" ref="AV28:AW30" si="13">T10</f>
        <v>313</v>
      </c>
      <c r="AW28" s="254" t="str">
        <f t="shared" si="13"/>
        <v xml:space="preserve">نصوص أدبية بالإنكليزية (1) </v>
      </c>
      <c r="AX28" s="252">
        <f t="shared" ref="AX28:AY30" si="14">X10</f>
        <v>0</v>
      </c>
      <c r="AY28" s="252" t="e">
        <f t="shared" si="14"/>
        <v>#N/A</v>
      </c>
      <c r="AZ28" s="253"/>
      <c r="BA28" s="253"/>
      <c r="BB28" s="250"/>
      <c r="BC28" s="250"/>
      <c r="BD28" s="253"/>
    </row>
    <row r="29" spans="1:56" ht="23.25" customHeight="1" thickTop="1" thickBot="1" x14ac:dyDescent="0.35">
      <c r="B29" s="88" t="str">
        <f>IFERROR(SMALL($B$39:$B$49,'اختيار المقررات'!AM11),"")</f>
        <v/>
      </c>
      <c r="C29" s="393" t="str">
        <f>IFERROR(VLOOKUP(B29,B$50:C$59,2,0)," ")</f>
        <v xml:space="preserve"> </v>
      </c>
      <c r="D29" s="393"/>
      <c r="E29" s="393"/>
      <c r="F29" s="393"/>
      <c r="G29" s="393"/>
      <c r="H29" s="393"/>
      <c r="I29" s="1"/>
      <c r="J29" s="1"/>
      <c r="K29" s="429" t="s">
        <v>23</v>
      </c>
      <c r="L29" s="430"/>
      <c r="M29" s="430"/>
      <c r="N29" s="410" t="e">
        <f>SUM(N25:Q28)-V25</f>
        <v>#N/A</v>
      </c>
      <c r="O29" s="410"/>
      <c r="P29" s="410"/>
      <c r="Q29" s="410"/>
      <c r="R29" s="156"/>
      <c r="S29" s="411" t="s">
        <v>24</v>
      </c>
      <c r="T29" s="411"/>
      <c r="U29" s="411"/>
      <c r="V29" s="434" t="e">
        <f>IF(N29&lt;10000,N29,IF(V28="نعم",(الإستمارة!T1+الإستمارة!T2)+N25+(N29-(الإستمارة!T1+الإستمارة!T2)-N25)/2,N29))</f>
        <v>#N/A</v>
      </c>
      <c r="W29" s="435"/>
      <c r="X29" s="436"/>
      <c r="Y29" s="411" t="s">
        <v>26</v>
      </c>
      <c r="Z29" s="411"/>
      <c r="AA29" s="411"/>
      <c r="AB29" s="411"/>
      <c r="AC29" s="437" t="e">
        <f>N29-V29</f>
        <v>#N/A</v>
      </c>
      <c r="AD29" s="410"/>
      <c r="AE29" s="410"/>
      <c r="AF29" s="438"/>
      <c r="AG29" t="e">
        <f>SUM(AD25:AF27)</f>
        <v>#N/A</v>
      </c>
      <c r="AL29" s="247" t="e">
        <f>IF(R8&lt;&gt;"",R8,"")</f>
        <v>#N/A</v>
      </c>
      <c r="AM29" s="248">
        <v>21</v>
      </c>
      <c r="AU29" s="250">
        <v>24</v>
      </c>
      <c r="AV29" s="250">
        <f t="shared" si="13"/>
        <v>314</v>
      </c>
      <c r="AW29" s="254" t="str">
        <f t="shared" si="13"/>
        <v>ترجمة تتبعيه ومنظورة (1)</v>
      </c>
      <c r="AX29" s="252">
        <f t="shared" si="14"/>
        <v>0</v>
      </c>
      <c r="AY29" s="252" t="e">
        <f t="shared" si="14"/>
        <v>#N/A</v>
      </c>
      <c r="AZ29" s="253"/>
      <c r="BA29" s="253"/>
      <c r="BB29" s="250"/>
      <c r="BC29" s="250"/>
      <c r="BD29" s="253"/>
    </row>
    <row r="30" spans="1:56" s="30" customFormat="1" ht="17.25" customHeight="1" thickTop="1" thickBot="1" x14ac:dyDescent="0.35">
      <c r="B30" s="88" t="str">
        <f>IFERROR(SMALL($B$39:$B$49,'اختيار المقررات'!AM12),"")</f>
        <v/>
      </c>
      <c r="C30" s="393" t="str">
        <f>IFERROR(VLOOKUP(B30,B$50:C$59,2,0),"")</f>
        <v/>
      </c>
      <c r="D30" s="393"/>
      <c r="E30" s="393"/>
      <c r="F30" s="393"/>
      <c r="G30" s="393"/>
      <c r="H30" s="393"/>
      <c r="I30" s="92"/>
      <c r="J30" s="92"/>
      <c r="K30" s="464" t="s">
        <v>331</v>
      </c>
      <c r="L30" s="464"/>
      <c r="M30" s="464"/>
      <c r="N30" s="464"/>
      <c r="O30" s="464"/>
      <c r="P30" s="464"/>
      <c r="Q30" s="465" t="s">
        <v>195</v>
      </c>
      <c r="R30" s="465"/>
      <c r="S30" s="465"/>
      <c r="T30" s="464" t="s">
        <v>332</v>
      </c>
      <c r="U30" s="464"/>
      <c r="V30" s="464"/>
      <c r="W30" s="464" t="s">
        <v>196</v>
      </c>
      <c r="X30" s="464"/>
      <c r="Y30" s="464" t="s">
        <v>333</v>
      </c>
      <c r="Z30" s="464"/>
      <c r="AA30" s="464"/>
      <c r="AB30" s="464"/>
      <c r="AC30" s="464"/>
      <c r="AD30" s="464"/>
      <c r="AE30" s="93" t="s">
        <v>194</v>
      </c>
      <c r="AF30" s="93"/>
      <c r="AG30" s="92"/>
      <c r="AL30" s="247" t="e">
        <f>IF(R9&lt;&gt;"",R9,"")</f>
        <v>#N/A</v>
      </c>
      <c r="AM30" s="248">
        <v>22</v>
      </c>
      <c r="AU30" s="250">
        <v>25</v>
      </c>
      <c r="AV30" s="250">
        <f t="shared" si="13"/>
        <v>315</v>
      </c>
      <c r="AW30" s="254" t="str">
        <f t="shared" si="13"/>
        <v>نصوص ومصطلحات علمية باللغة الانكليزية</v>
      </c>
      <c r="AX30" s="252">
        <f t="shared" si="14"/>
        <v>0</v>
      </c>
      <c r="AY30" s="252" t="e">
        <f t="shared" si="14"/>
        <v>#N/A</v>
      </c>
      <c r="AZ30" s="253"/>
      <c r="BA30" s="253"/>
      <c r="BB30" s="250"/>
      <c r="BC30" s="250"/>
      <c r="BD30" s="253"/>
    </row>
    <row r="31" spans="1:56" s="30" customFormat="1" ht="24.75" customHeight="1" thickTop="1" thickBot="1" x14ac:dyDescent="0.35">
      <c r="B31" s="88" t="str">
        <f>IFERROR(SMALL($B$39:$B$49,'اختيار المقررات'!AM13),"")</f>
        <v/>
      </c>
      <c r="C31" s="393" t="str">
        <f>IFERROR(VLOOKUP(B31,B$50:C$59,2,0),"")</f>
        <v/>
      </c>
      <c r="D31" s="393"/>
      <c r="E31" s="393"/>
      <c r="F31" s="393"/>
      <c r="G31" s="393"/>
      <c r="H31" s="393"/>
      <c r="I31" s="92"/>
      <c r="J31" s="92"/>
      <c r="K31" s="463" t="s">
        <v>586</v>
      </c>
      <c r="L31" s="463"/>
      <c r="M31" s="463"/>
      <c r="N31" s="463"/>
      <c r="O31" s="463"/>
      <c r="P31" s="463"/>
      <c r="Q31" s="463"/>
      <c r="R31" s="463"/>
      <c r="S31" s="463"/>
      <c r="T31" s="463"/>
      <c r="U31" s="463"/>
      <c r="V31" s="463"/>
      <c r="W31" s="463"/>
      <c r="X31" s="463"/>
      <c r="Y31" s="463"/>
      <c r="Z31" s="463"/>
      <c r="AA31" s="463"/>
      <c r="AB31" s="463"/>
      <c r="AC31" s="463"/>
      <c r="AD31" s="463"/>
      <c r="AE31" s="463"/>
      <c r="AF31" s="463"/>
      <c r="AG31" s="463"/>
      <c r="AL31" s="247" t="e">
        <f>IF(R10&lt;&gt;"",R10,"")</f>
        <v>#N/A</v>
      </c>
      <c r="AM31" s="248">
        <v>23</v>
      </c>
      <c r="AU31" s="250">
        <v>26</v>
      </c>
      <c r="AV31" s="250">
        <f t="shared" ref="AV31:AW35" si="15">AB8</f>
        <v>321</v>
      </c>
      <c r="AW31" s="250" t="str">
        <f t="shared" si="15"/>
        <v>نصوص من الادب العربي المعاصر (1)</v>
      </c>
      <c r="AX31" s="252">
        <f t="shared" ref="AX31:AY35" si="16">AF8</f>
        <v>0</v>
      </c>
      <c r="AY31" s="252" t="e">
        <f t="shared" si="16"/>
        <v>#N/A</v>
      </c>
      <c r="AZ31" s="253"/>
      <c r="BA31" s="253"/>
      <c r="BB31" s="250"/>
      <c r="BC31" s="250"/>
      <c r="BD31" s="253"/>
    </row>
    <row r="32" spans="1:56" s="30" customFormat="1" ht="16.8" thickTop="1" thickBot="1" x14ac:dyDescent="0.35">
      <c r="B32" s="88" t="str">
        <f>IFERROR(SMALL($B$39:$B$49,'اختيار المقررات'!AM14),"")</f>
        <v/>
      </c>
      <c r="C32" s="393" t="str">
        <f>IFERROR(VLOOKUP(B32,B$50:C$59,2,0),"")</f>
        <v/>
      </c>
      <c r="D32" s="393"/>
      <c r="E32" s="393"/>
      <c r="F32" s="393"/>
      <c r="G32" s="393"/>
      <c r="H32" s="393"/>
      <c r="I32" s="3"/>
      <c r="J32" s="3"/>
      <c r="K32" s="3"/>
      <c r="L32" s="3"/>
      <c r="M32" s="3"/>
      <c r="N32" s="3"/>
      <c r="O32" s="3"/>
      <c r="P32" s="3"/>
      <c r="Q32" s="3"/>
      <c r="R32" s="3"/>
      <c r="S32" s="3"/>
      <c r="T32" s="3"/>
      <c r="U32" s="3"/>
      <c r="V32" s="3"/>
      <c r="W32" s="3"/>
      <c r="X32" s="3"/>
      <c r="Y32" s="3"/>
      <c r="Z32" s="3"/>
      <c r="AA32" s="3"/>
      <c r="AB32" s="3"/>
      <c r="AC32" s="3"/>
      <c r="AD32" s="3"/>
      <c r="AE32" s="3"/>
      <c r="AF32" s="3"/>
      <c r="AG32" s="3"/>
      <c r="AL32" s="247" t="e">
        <f>IF(R11&lt;&gt;"",R11,"")</f>
        <v>#N/A</v>
      </c>
      <c r="AM32" s="248">
        <v>24</v>
      </c>
      <c r="AU32" s="250">
        <v>27</v>
      </c>
      <c r="AV32" s="250">
        <f t="shared" si="15"/>
        <v>322</v>
      </c>
      <c r="AW32" s="250" t="str">
        <f t="shared" si="15"/>
        <v xml:space="preserve">علم اللغة (التراكيب والدلالة )باللغة الانكليزية </v>
      </c>
      <c r="AX32" s="252">
        <f t="shared" si="16"/>
        <v>0</v>
      </c>
      <c r="AY32" s="252" t="e">
        <f t="shared" si="16"/>
        <v>#N/A</v>
      </c>
      <c r="AZ32" s="253"/>
      <c r="BA32" s="253"/>
      <c r="BB32" s="254"/>
      <c r="BC32" s="254"/>
      <c r="BD32" s="253"/>
    </row>
    <row r="33" spans="2:56" s="30" customFormat="1" ht="17.25" customHeight="1" thickTop="1" thickBot="1" x14ac:dyDescent="0.35">
      <c r="B33" s="3" t="str">
        <f>IFERROR(SMALL($B$39:$B$49,'اختيار المقررات'!AM15),"")</f>
        <v/>
      </c>
      <c r="C33" s="393" t="str">
        <f>IFERROR(VLOOKUP(B33,B$50:C$59,2,0),"")</f>
        <v/>
      </c>
      <c r="D33" s="393"/>
      <c r="E33" s="393"/>
      <c r="F33" s="393"/>
      <c r="G33" s="393"/>
      <c r="H33" s="393"/>
      <c r="I33" s="3"/>
      <c r="J33" s="3"/>
      <c r="K33" s="3"/>
      <c r="L33" s="3"/>
      <c r="M33" s="3"/>
      <c r="N33" s="3"/>
      <c r="O33" s="3"/>
      <c r="P33" s="3"/>
      <c r="Q33" s="3"/>
      <c r="R33" s="3"/>
      <c r="S33" s="3"/>
      <c r="T33" s="3"/>
      <c r="U33" s="3"/>
      <c r="V33" s="3"/>
      <c r="W33" s="3"/>
      <c r="X33" s="3"/>
      <c r="Y33" s="3"/>
      <c r="Z33" s="3"/>
      <c r="AA33" s="3"/>
      <c r="AB33" s="3"/>
      <c r="AC33" s="3"/>
      <c r="AD33" s="3"/>
      <c r="AE33" s="3"/>
      <c r="AF33" s="3"/>
      <c r="AG33" s="3"/>
      <c r="AL33" s="247" t="e">
        <f>IF(R12&lt;&gt;"",R12,"")</f>
        <v>#N/A</v>
      </c>
      <c r="AM33" s="248">
        <v>25</v>
      </c>
      <c r="AU33" s="250">
        <v>28</v>
      </c>
      <c r="AV33" s="250">
        <f t="shared" si="15"/>
        <v>323</v>
      </c>
      <c r="AW33" s="250" t="str">
        <f t="shared" si="15"/>
        <v>نصوص أدبية بالإنكليزية (2)</v>
      </c>
      <c r="AX33" s="252">
        <f t="shared" si="16"/>
        <v>0</v>
      </c>
      <c r="AY33" s="252" t="e">
        <f t="shared" si="16"/>
        <v>#N/A</v>
      </c>
      <c r="AZ33" s="253"/>
      <c r="BA33" s="253"/>
      <c r="BB33" s="250"/>
      <c r="BC33" s="250"/>
      <c r="BD33" s="253"/>
    </row>
    <row r="34" spans="2:56" s="30" customFormat="1" ht="16.8" thickTop="1" thickBot="1" x14ac:dyDescent="0.35">
      <c r="B34" s="3" t="str">
        <f>IFERROR(SMALL($B$39:$B$49,'اختيار المقررات'!AM16),"")</f>
        <v/>
      </c>
      <c r="C34" s="393" t="str">
        <f>IFERROR(VLOOKUP(B39,B$50:C$59,2,0),"")</f>
        <v/>
      </c>
      <c r="D34" s="393"/>
      <c r="E34" s="393"/>
      <c r="F34" s="393"/>
      <c r="G34" s="393"/>
      <c r="H34" s="393"/>
      <c r="I34" s="21"/>
      <c r="J34" s="21"/>
      <c r="K34" s="21"/>
      <c r="L34" s="21"/>
      <c r="M34" s="21"/>
      <c r="N34" s="21"/>
      <c r="O34" s="21"/>
      <c r="P34" s="21"/>
      <c r="Q34" s="21"/>
      <c r="R34" s="3"/>
      <c r="S34" s="3"/>
      <c r="T34" s="3"/>
      <c r="U34" s="3"/>
      <c r="V34" s="3"/>
      <c r="W34" s="3"/>
      <c r="X34" s="3"/>
      <c r="Y34" s="3"/>
      <c r="Z34" s="3"/>
      <c r="AA34" s="3"/>
      <c r="AB34" s="3"/>
      <c r="AC34" s="3"/>
      <c r="AD34" s="3"/>
      <c r="AE34" s="3"/>
      <c r="AF34" s="3"/>
      <c r="AG34" s="3"/>
      <c r="AL34" s="247" t="e">
        <f>IF(Z8&lt;&gt;"",Z8,"")</f>
        <v>#N/A</v>
      </c>
      <c r="AM34" s="248">
        <v>26</v>
      </c>
      <c r="AU34" s="250">
        <v>29</v>
      </c>
      <c r="AV34" s="250">
        <f t="shared" si="15"/>
        <v>324</v>
      </c>
      <c r="AW34" s="250" t="str">
        <f t="shared" si="15"/>
        <v>ترجمة تتبعيه ومنظورة (2)</v>
      </c>
      <c r="AX34" s="252">
        <f t="shared" si="16"/>
        <v>0</v>
      </c>
      <c r="AY34" s="252" t="e">
        <f t="shared" si="16"/>
        <v>#N/A</v>
      </c>
      <c r="AZ34" s="253"/>
      <c r="BA34" s="253"/>
      <c r="BB34" s="250"/>
      <c r="BC34" s="250"/>
      <c r="BD34" s="253"/>
    </row>
    <row r="35" spans="2:56" s="30" customFormat="1" ht="16.8" thickTop="1" thickBot="1" x14ac:dyDescent="0.35">
      <c r="B35" s="3" t="str">
        <f>IFERROR(SMALL($B$39:$B$49,'اختيار المقررات'!AM17),"")</f>
        <v/>
      </c>
      <c r="C35" s="393" t="str">
        <f>IFERROR(VLOOKUP(B40,B$50:C$59,2,0),"")</f>
        <v/>
      </c>
      <c r="D35" s="393"/>
      <c r="E35" s="393"/>
      <c r="F35" s="393"/>
      <c r="G35" s="393"/>
      <c r="H35" s="393"/>
      <c r="I35" s="3"/>
      <c r="J35" s="22"/>
      <c r="K35" s="3"/>
      <c r="L35" s="4"/>
      <c r="M35" s="5"/>
      <c r="N35" s="5"/>
      <c r="O35" s="5"/>
      <c r="P35" s="3"/>
      <c r="Q35" s="3"/>
      <c r="R35" s="3"/>
      <c r="S35" s="3"/>
      <c r="T35" s="3"/>
      <c r="U35" s="3"/>
      <c r="V35" s="3"/>
      <c r="W35" s="3"/>
      <c r="X35" s="3"/>
      <c r="Y35" s="3"/>
      <c r="Z35" s="3"/>
      <c r="AA35" s="3"/>
      <c r="AB35" s="3"/>
      <c r="AC35" s="3"/>
      <c r="AD35" s="3"/>
      <c r="AE35" s="3"/>
      <c r="AF35" s="3"/>
      <c r="AG35" s="3"/>
      <c r="AL35" s="247" t="e">
        <f>IF(Z9&lt;&gt;"",Z9,"")</f>
        <v>#N/A</v>
      </c>
      <c r="AM35" s="248">
        <v>27</v>
      </c>
      <c r="AU35" s="250">
        <v>30</v>
      </c>
      <c r="AV35" s="250">
        <f t="shared" si="15"/>
        <v>325</v>
      </c>
      <c r="AW35" s="250" t="str">
        <f t="shared" si="15"/>
        <v xml:space="preserve">نصوص ومصطلحات سياسية باللغة الانكليزية  </v>
      </c>
      <c r="AX35" s="252">
        <f t="shared" si="16"/>
        <v>0</v>
      </c>
      <c r="AY35" s="252" t="e">
        <f t="shared" si="16"/>
        <v>#N/A</v>
      </c>
      <c r="AZ35" s="253"/>
      <c r="BA35" s="253"/>
      <c r="BB35" s="250"/>
      <c r="BC35" s="250"/>
      <c r="BD35" s="253"/>
    </row>
    <row r="36" spans="2:56" s="30" customFormat="1" ht="16.8" thickTop="1" thickBot="1" x14ac:dyDescent="0.3">
      <c r="C36" s="146"/>
      <c r="D36" s="215"/>
      <c r="E36" s="215"/>
      <c r="F36" s="215"/>
      <c r="G36" s="215"/>
      <c r="H36" s="88"/>
      <c r="I36" s="3"/>
      <c r="J36" s="22"/>
      <c r="K36" s="3"/>
      <c r="L36" s="4"/>
      <c r="M36" s="5"/>
      <c r="N36" s="5"/>
      <c r="O36" s="5"/>
      <c r="P36" s="3"/>
      <c r="Q36" s="3"/>
      <c r="R36" s="3"/>
      <c r="S36" s="3"/>
      <c r="T36" s="3"/>
      <c r="U36" s="3"/>
      <c r="V36" s="3"/>
      <c r="W36" s="3"/>
      <c r="X36" s="3"/>
      <c r="Y36" s="3"/>
      <c r="Z36" s="3"/>
      <c r="AA36" s="3"/>
      <c r="AB36" s="3"/>
      <c r="AC36" s="3"/>
      <c r="AD36" s="3"/>
      <c r="AE36" s="3"/>
      <c r="AF36" s="3"/>
      <c r="AG36" s="3"/>
      <c r="AL36" s="247" t="e">
        <f>IF(Z10&lt;&gt;"",Z10,"")</f>
        <v>#N/A</v>
      </c>
      <c r="AM36" s="248">
        <v>28</v>
      </c>
      <c r="AU36" s="250">
        <v>31</v>
      </c>
      <c r="AV36" s="250">
        <f t="shared" ref="AV36:AW40" si="17">T15</f>
        <v>411</v>
      </c>
      <c r="AW36" s="250" t="str">
        <f t="shared" si="17"/>
        <v xml:space="preserve">تدريبات في كتابة المقال باللغة العربية </v>
      </c>
      <c r="AX36" s="253">
        <f t="shared" ref="AX36:AY40" si="18">X15</f>
        <v>0</v>
      </c>
      <c r="AY36" s="253" t="e">
        <f t="shared" si="18"/>
        <v>#N/A</v>
      </c>
      <c r="AZ36" s="253"/>
      <c r="BA36" s="253"/>
      <c r="BB36" s="250"/>
      <c r="BC36" s="250"/>
      <c r="BD36" s="253"/>
    </row>
    <row r="37" spans="2:56" s="30" customFormat="1" ht="16.8" thickTop="1" thickBot="1" x14ac:dyDescent="0.3">
      <c r="C37" s="146"/>
      <c r="D37" s="215"/>
      <c r="E37" s="215"/>
      <c r="F37" s="215"/>
      <c r="G37" s="215"/>
      <c r="H37" s="88"/>
      <c r="I37" s="3"/>
      <c r="J37" s="22"/>
      <c r="K37" s="3"/>
      <c r="L37" s="4"/>
      <c r="M37" s="5"/>
      <c r="N37" s="5"/>
      <c r="O37" s="5"/>
      <c r="P37" s="3"/>
      <c r="Q37" s="3"/>
      <c r="R37" s="3"/>
      <c r="S37" s="3"/>
      <c r="T37" s="3"/>
      <c r="U37" s="3"/>
      <c r="V37" s="3"/>
      <c r="W37" s="3"/>
      <c r="X37" s="3"/>
      <c r="Y37" s="3"/>
      <c r="Z37" s="3"/>
      <c r="AA37" s="3"/>
      <c r="AB37" s="3"/>
      <c r="AC37" s="3"/>
      <c r="AD37" s="3"/>
      <c r="AE37" s="3"/>
      <c r="AF37" s="3"/>
      <c r="AG37" s="3"/>
      <c r="AL37" s="247" t="e">
        <f>IF(Z11&lt;&gt;"",Z11,"")</f>
        <v>#N/A</v>
      </c>
      <c r="AM37" s="248">
        <v>29</v>
      </c>
      <c r="AU37" s="250">
        <v>32</v>
      </c>
      <c r="AV37" s="250">
        <f t="shared" si="17"/>
        <v>412</v>
      </c>
      <c r="AW37" s="250" t="str">
        <f t="shared" si="17"/>
        <v>المقال  ENG (1)</v>
      </c>
      <c r="AX37" s="253">
        <f t="shared" si="18"/>
        <v>0</v>
      </c>
      <c r="AY37" s="253" t="e">
        <f t="shared" si="18"/>
        <v>#N/A</v>
      </c>
      <c r="AZ37" s="253"/>
      <c r="BA37" s="253"/>
      <c r="BB37" s="250"/>
      <c r="BC37" s="250"/>
      <c r="BD37" s="253"/>
    </row>
    <row r="38" spans="2:56" s="30" customFormat="1" ht="16.8" thickTop="1" thickBot="1" x14ac:dyDescent="0.3">
      <c r="C38" s="146"/>
      <c r="D38" s="215"/>
      <c r="E38" s="215"/>
      <c r="F38" s="215"/>
      <c r="G38" s="215"/>
      <c r="H38" s="88"/>
      <c r="I38" s="3"/>
      <c r="J38" s="22"/>
      <c r="K38" s="3"/>
      <c r="L38" s="428"/>
      <c r="M38" s="428"/>
      <c r="O38" s="95"/>
      <c r="P38" s="95"/>
      <c r="Q38" s="95"/>
      <c r="R38" s="95"/>
      <c r="S38" s="96"/>
      <c r="T38" s="97"/>
      <c r="U38" s="97"/>
      <c r="V38" s="97"/>
      <c r="X38" s="95"/>
      <c r="Y38" s="95"/>
      <c r="Z38" s="97"/>
      <c r="AA38" s="97"/>
      <c r="AB38" s="97"/>
      <c r="AC38" s="97"/>
      <c r="AE38" s="95"/>
      <c r="AF38" s="95"/>
      <c r="AG38" s="95"/>
      <c r="AL38" s="247" t="e">
        <f>IF(Z12&lt;&gt;"",Z12,"")</f>
        <v>#N/A</v>
      </c>
      <c r="AM38" s="248">
        <v>30</v>
      </c>
      <c r="AU38" s="250">
        <v>33</v>
      </c>
      <c r="AV38" s="250">
        <f t="shared" si="17"/>
        <v>413</v>
      </c>
      <c r="AW38" s="250" t="str">
        <f t="shared" si="17"/>
        <v xml:space="preserve">لغويات مقارنة </v>
      </c>
      <c r="AX38" s="253">
        <f t="shared" si="18"/>
        <v>0</v>
      </c>
      <c r="AY38" s="253" t="e">
        <f t="shared" si="18"/>
        <v>#N/A</v>
      </c>
      <c r="AZ38" s="253"/>
      <c r="BA38" s="253"/>
      <c r="BB38" s="250"/>
      <c r="BC38" s="250"/>
      <c r="BD38" s="253"/>
    </row>
    <row r="39" spans="2:56" s="30" customFormat="1" ht="22.2" thickTop="1" thickBot="1" x14ac:dyDescent="0.3">
      <c r="B39" s="3" t="e">
        <f>IF(VLOOKUP($E$1,ورقة2!$A$3:$AF$3674,22,0)&lt;&gt;"",1,"")</f>
        <v>#N/A</v>
      </c>
      <c r="C39" s="146"/>
      <c r="D39" s="215"/>
      <c r="E39" s="215"/>
      <c r="F39" s="215"/>
      <c r="G39" s="215"/>
      <c r="H39" s="88"/>
      <c r="I39" s="3"/>
      <c r="J39" s="22"/>
      <c r="K39" s="3"/>
      <c r="L39" s="459"/>
      <c r="M39" s="459"/>
      <c r="O39" s="95"/>
      <c r="P39" s="95"/>
      <c r="Q39" s="95"/>
      <c r="R39" s="95"/>
      <c r="S39" s="96"/>
      <c r="T39" s="97"/>
      <c r="U39" s="97"/>
      <c r="V39" s="97"/>
      <c r="X39" s="98"/>
      <c r="Y39" s="99"/>
      <c r="Z39" s="99"/>
      <c r="AA39" s="99"/>
      <c r="AB39" s="99"/>
      <c r="AC39" s="99"/>
      <c r="AD39" s="99"/>
      <c r="AE39" s="99"/>
      <c r="AF39" s="99"/>
      <c r="AG39" s="99"/>
      <c r="AL39" s="247" t="e">
        <f>IF(R15&lt;&gt;"",R15,"")</f>
        <v>#N/A</v>
      </c>
      <c r="AM39" s="248">
        <v>31</v>
      </c>
      <c r="AU39" s="250">
        <v>34</v>
      </c>
      <c r="AV39" s="250">
        <f t="shared" si="17"/>
        <v>414</v>
      </c>
      <c r="AW39" s="250" t="str">
        <f t="shared" si="17"/>
        <v xml:space="preserve">ترجمة تحريرية من والى العربية </v>
      </c>
      <c r="AX39" s="253">
        <f t="shared" si="18"/>
        <v>0</v>
      </c>
      <c r="AY39" s="253" t="e">
        <f t="shared" si="18"/>
        <v>#N/A</v>
      </c>
      <c r="AZ39" s="253"/>
      <c r="BA39" s="253"/>
      <c r="BB39" s="250"/>
      <c r="BC39" s="250"/>
      <c r="BD39" s="253"/>
    </row>
    <row r="40" spans="2:56" s="30" customFormat="1" ht="16.8" thickTop="1" thickBot="1" x14ac:dyDescent="0.3">
      <c r="B40" s="3" t="e">
        <f>IF(VLOOKUP($E$1,ورقة2!$A$3:$AF$3674,23,0)&lt;&gt;"",2,"")</f>
        <v>#N/A</v>
      </c>
      <c r="C40" s="146"/>
      <c r="D40" s="215"/>
      <c r="E40" s="215"/>
      <c r="F40" s="215"/>
      <c r="G40" s="215"/>
      <c r="H40" s="88"/>
      <c r="I40" s="3"/>
      <c r="J40" s="22"/>
      <c r="K40" s="3"/>
      <c r="L40" s="428"/>
      <c r="M40" s="428"/>
      <c r="O40" s="115"/>
      <c r="P40" s="115"/>
      <c r="Q40" s="115"/>
      <c r="R40" s="115"/>
      <c r="S40" s="96"/>
      <c r="T40" s="97"/>
      <c r="U40" s="97"/>
      <c r="V40" s="97"/>
      <c r="X40" s="100"/>
      <c r="Y40" s="100"/>
      <c r="Z40" s="97"/>
      <c r="AA40" s="97"/>
      <c r="AB40" s="97"/>
      <c r="AC40" s="97"/>
      <c r="AE40" s="95"/>
      <c r="AF40" s="95"/>
      <c r="AG40" s="95"/>
      <c r="AL40" s="247" t="e">
        <f>IF(R16&lt;&gt;"",R16,"")</f>
        <v>#N/A</v>
      </c>
      <c r="AM40" s="248">
        <v>32</v>
      </c>
      <c r="AU40" s="250">
        <v>35</v>
      </c>
      <c r="AV40" s="250">
        <f t="shared" si="17"/>
        <v>415</v>
      </c>
      <c r="AW40" s="250" t="str">
        <f t="shared" si="17"/>
        <v>ترجمة فورية (1)(تدريب عملي )</v>
      </c>
      <c r="AX40" s="253">
        <f t="shared" si="18"/>
        <v>0</v>
      </c>
      <c r="AY40" s="253" t="e">
        <f t="shared" si="18"/>
        <v>#N/A</v>
      </c>
      <c r="AZ40" s="253"/>
      <c r="BA40" s="253"/>
      <c r="BB40" s="250"/>
      <c r="BC40" s="250"/>
      <c r="BD40" s="253"/>
    </row>
    <row r="41" spans="2:56" s="30" customFormat="1" ht="16.8" thickTop="1" thickBot="1" x14ac:dyDescent="0.3">
      <c r="B41" s="3" t="e">
        <f>IF(VLOOKUP($E$1,ورقة2!$A$3:$AF$3674,24,0)&lt;&gt;"",3,"")</f>
        <v>#N/A</v>
      </c>
      <c r="C41" s="215"/>
      <c r="D41" s="215"/>
      <c r="E41" s="216"/>
      <c r="F41" s="88"/>
      <c r="G41" s="88"/>
      <c r="H41" s="217"/>
      <c r="I41" s="23"/>
      <c r="J41" s="23"/>
      <c r="K41" s="23"/>
      <c r="L41" s="457"/>
      <c r="M41" s="432"/>
      <c r="N41" s="432"/>
      <c r="O41" s="432"/>
      <c r="P41" s="432"/>
      <c r="Q41" s="432"/>
      <c r="U41" s="431"/>
      <c r="V41" s="431"/>
      <c r="W41" s="431"/>
      <c r="Z41" s="432"/>
      <c r="AA41" s="432"/>
      <c r="AB41" s="432"/>
      <c r="AC41" s="432"/>
      <c r="AD41" s="432"/>
      <c r="AE41" s="432"/>
      <c r="AL41" s="247" t="e">
        <f>IF(R17&lt;&gt;"",R17,"")</f>
        <v>#N/A</v>
      </c>
      <c r="AM41" s="248">
        <v>33</v>
      </c>
      <c r="AU41" s="250">
        <v>36</v>
      </c>
      <c r="AV41" s="250">
        <f t="shared" ref="AV41:AW45" si="19">AB15</f>
        <v>421</v>
      </c>
      <c r="AW41" s="254" t="str">
        <f t="shared" si="19"/>
        <v>نصوص من الادب العربي المعاصر (2)</v>
      </c>
      <c r="AX41" s="253">
        <f t="shared" ref="AX41:AY45" si="20">AF15</f>
        <v>0</v>
      </c>
      <c r="AY41" s="253" t="e">
        <f t="shared" si="20"/>
        <v>#N/A</v>
      </c>
      <c r="AZ41" s="253"/>
      <c r="BA41" s="253"/>
      <c r="BB41" s="254"/>
      <c r="BC41" s="254"/>
      <c r="BD41" s="253"/>
    </row>
    <row r="42" spans="2:56" s="30" customFormat="1" ht="18.600000000000001" thickTop="1" thickBot="1" x14ac:dyDescent="0.3">
      <c r="B42" s="3" t="e">
        <f>IF(VLOOKUP($E$1,ورقة2!$A$3:$AF$3674,25,0)&lt;&gt;"",4,"")</f>
        <v>#N/A</v>
      </c>
      <c r="C42" s="218"/>
      <c r="D42" s="215"/>
      <c r="E42" s="215"/>
      <c r="F42" s="215"/>
      <c r="G42" s="88"/>
      <c r="H42" s="217"/>
      <c r="I42" s="23"/>
      <c r="J42" s="23"/>
      <c r="K42" s="23"/>
      <c r="L42" s="427"/>
      <c r="M42" s="427"/>
      <c r="N42" s="427"/>
      <c r="O42" s="427"/>
      <c r="P42" s="427"/>
      <c r="Q42" s="427"/>
      <c r="R42" s="432"/>
      <c r="S42" s="432"/>
      <c r="T42" s="432"/>
      <c r="U42" s="427"/>
      <c r="V42" s="427"/>
      <c r="W42" s="427"/>
      <c r="X42" s="427"/>
      <c r="Y42" s="427"/>
      <c r="Z42" s="427"/>
      <c r="AA42" s="427"/>
      <c r="AB42" s="427"/>
      <c r="AC42" s="427"/>
      <c r="AD42" s="427"/>
      <c r="AE42" s="427"/>
      <c r="AF42" s="101"/>
      <c r="AG42" s="101"/>
      <c r="AL42" s="247" t="e">
        <f>IF(R18&lt;&gt;"",R18,"")</f>
        <v>#N/A</v>
      </c>
      <c r="AM42" s="248">
        <v>34</v>
      </c>
      <c r="AU42" s="250">
        <v>37</v>
      </c>
      <c r="AV42" s="250">
        <f t="shared" si="19"/>
        <v>422</v>
      </c>
      <c r="AW42" s="254" t="str">
        <f t="shared" si="19"/>
        <v>المقال  ENG (2)</v>
      </c>
      <c r="AX42" s="253">
        <f t="shared" si="20"/>
        <v>0</v>
      </c>
      <c r="AY42" s="253" t="e">
        <f t="shared" si="20"/>
        <v>#N/A</v>
      </c>
      <c r="AZ42" s="253"/>
      <c r="BA42" s="253"/>
      <c r="BB42" s="254"/>
      <c r="BC42" s="254"/>
      <c r="BD42" s="253"/>
    </row>
    <row r="43" spans="2:56" s="30" customFormat="1" ht="18.600000000000001" thickTop="1" thickBot="1" x14ac:dyDescent="0.3">
      <c r="B43" s="3" t="e">
        <f>IF(VLOOKUP($E$1,ورقة2!$A$3:$AF$3674,26,0)&lt;&gt;"",5,"")</f>
        <v>#N/A</v>
      </c>
      <c r="C43" s="219"/>
      <c r="D43" s="219"/>
      <c r="E43" s="219"/>
      <c r="F43" s="219"/>
      <c r="G43" s="220"/>
      <c r="H43" s="218"/>
      <c r="I43" s="7"/>
      <c r="J43" s="7"/>
      <c r="K43" s="7"/>
      <c r="L43" s="5"/>
      <c r="M43" s="5"/>
      <c r="N43" s="24"/>
      <c r="O43" s="24"/>
      <c r="P43" s="24"/>
      <c r="Q43" s="24"/>
      <c r="AL43" s="247" t="e">
        <f>IF(R19&lt;&gt;"",R19,"")</f>
        <v>#N/A</v>
      </c>
      <c r="AM43" s="248">
        <v>35</v>
      </c>
      <c r="AU43" s="250">
        <v>38</v>
      </c>
      <c r="AV43" s="250">
        <f t="shared" si="19"/>
        <v>423</v>
      </c>
      <c r="AW43" s="254" t="str">
        <f t="shared" si="19"/>
        <v xml:space="preserve">مقدمة في تحليل النصوص بالإنكليزية </v>
      </c>
      <c r="AX43" s="253">
        <f t="shared" si="20"/>
        <v>0</v>
      </c>
      <c r="AY43" s="253" t="e">
        <f t="shared" si="20"/>
        <v>#N/A</v>
      </c>
      <c r="AZ43" s="253"/>
      <c r="BA43" s="253"/>
      <c r="BB43" s="254"/>
      <c r="BC43" s="254"/>
      <c r="BD43" s="253"/>
    </row>
    <row r="44" spans="2:56" s="30" customFormat="1" ht="16.8" thickTop="1" thickBot="1" x14ac:dyDescent="0.3">
      <c r="B44" s="3" t="e">
        <f>IF(VLOOKUP($E$1,ورقة2!$A$3:$AF$3674,27,0)&lt;&gt;"",6,"")</f>
        <v>#N/A</v>
      </c>
      <c r="C44" s="215"/>
      <c r="D44" s="215"/>
      <c r="E44" s="88"/>
      <c r="F44" s="88"/>
      <c r="G44" s="215"/>
      <c r="H44" s="215"/>
      <c r="I44" s="5"/>
      <c r="J44" s="5"/>
      <c r="K44" s="5"/>
      <c r="L44" s="5"/>
      <c r="M44" s="9"/>
      <c r="N44" s="24"/>
      <c r="O44" s="24"/>
      <c r="P44" s="24"/>
      <c r="Q44" s="24"/>
      <c r="AL44" s="247" t="e">
        <f>IF(Z15&lt;&gt;"",Z15,"")</f>
        <v>#N/A</v>
      </c>
      <c r="AM44" s="248">
        <v>36</v>
      </c>
      <c r="AU44" s="250">
        <v>39</v>
      </c>
      <c r="AV44" s="250">
        <f t="shared" si="19"/>
        <v>424</v>
      </c>
      <c r="AW44" s="254" t="str">
        <f t="shared" si="19"/>
        <v xml:space="preserve">ترجمة ادبية من والى العربية </v>
      </c>
      <c r="AX44" s="253">
        <f t="shared" si="20"/>
        <v>0</v>
      </c>
      <c r="AY44" s="253" t="e">
        <f t="shared" si="20"/>
        <v>#N/A</v>
      </c>
      <c r="AZ44" s="253"/>
      <c r="BA44" s="253"/>
      <c r="BB44" s="254"/>
      <c r="BC44" s="254"/>
      <c r="BD44" s="253"/>
    </row>
    <row r="45" spans="2:56" s="30" customFormat="1" ht="19.5" customHeight="1" thickTop="1" thickBot="1" x14ac:dyDescent="0.3">
      <c r="B45" s="3" t="e">
        <f>IF(VLOOKUP($E$1,ورقة2!$A$3:$AF$3674,28,0)&lt;&gt;"",7,"")</f>
        <v>#N/A</v>
      </c>
      <c r="H45" s="215"/>
      <c r="I45" s="5"/>
      <c r="J45" s="5"/>
      <c r="K45" s="5"/>
      <c r="L45" s="5"/>
      <c r="M45" s="6"/>
      <c r="N45" s="6"/>
      <c r="O45" s="10"/>
      <c r="P45" s="10"/>
      <c r="Q45" s="10"/>
      <c r="AL45" s="247" t="e">
        <f>IF(Z16&lt;&gt;"",Z16,"")</f>
        <v>#N/A</v>
      </c>
      <c r="AM45" s="248">
        <v>37</v>
      </c>
      <c r="AU45" s="250">
        <v>40</v>
      </c>
      <c r="AV45" s="250">
        <f t="shared" si="19"/>
        <v>425</v>
      </c>
      <c r="AW45" s="254" t="str">
        <f t="shared" si="19"/>
        <v>ترجمة فورية (2)(تدريب عملي )</v>
      </c>
      <c r="AX45" s="253">
        <f t="shared" si="20"/>
        <v>0</v>
      </c>
      <c r="AY45" s="253" t="e">
        <f t="shared" si="20"/>
        <v>#N/A</v>
      </c>
      <c r="AZ45" s="253"/>
      <c r="BA45" s="253"/>
      <c r="BB45" s="254"/>
      <c r="BC45" s="254"/>
      <c r="BD45" s="253"/>
    </row>
    <row r="46" spans="2:56" s="30" customFormat="1" ht="16.8" thickTop="1" thickBot="1" x14ac:dyDescent="0.3">
      <c r="B46" s="3" t="e">
        <f>IF(VLOOKUP($E$1,ورقة2!$A$3:$AF$3674,31,0)&lt;&gt;"",8,"")</f>
        <v>#N/A</v>
      </c>
      <c r="H46" s="49"/>
      <c r="AL46" s="247" t="e">
        <f>IF(Z17&lt;&gt;"",Z17,"")</f>
        <v>#N/A</v>
      </c>
      <c r="AM46" s="248">
        <v>38</v>
      </c>
      <c r="AU46" s="250"/>
      <c r="AV46" s="253"/>
      <c r="AW46" s="253"/>
      <c r="AX46" s="253"/>
      <c r="AY46" s="253"/>
      <c r="AZ46" s="251"/>
      <c r="BA46" s="253"/>
      <c r="BB46" s="253"/>
      <c r="BC46" s="253"/>
      <c r="BD46" s="253"/>
    </row>
    <row r="47" spans="2:56" s="30" customFormat="1" ht="16.8" thickTop="1" thickBot="1" x14ac:dyDescent="0.3">
      <c r="B47" s="3" t="e">
        <f>IF(VLOOKUP($E$1,ورقة2!$A$3:$AF$3674,32,0)&lt;&gt;"",9,"")</f>
        <v>#N/A</v>
      </c>
      <c r="H47" s="221"/>
      <c r="I47" s="25"/>
      <c r="J47" s="25"/>
      <c r="K47" s="25"/>
      <c r="L47" s="25"/>
      <c r="M47" s="25"/>
      <c r="N47" s="25"/>
      <c r="O47" s="25"/>
      <c r="P47" s="25"/>
      <c r="Q47" s="25"/>
      <c r="AL47" s="247" t="e">
        <f>IF(Z18&lt;&gt;"",Z18,"")</f>
        <v>#N/A</v>
      </c>
      <c r="AM47" s="248">
        <v>39</v>
      </c>
      <c r="AU47" s="250"/>
      <c r="AV47" s="250"/>
      <c r="AW47" s="255"/>
      <c r="AX47" s="253"/>
      <c r="AY47" s="253"/>
      <c r="AZ47" s="251"/>
      <c r="BA47" s="253"/>
      <c r="BB47" s="253"/>
      <c r="BC47" s="253"/>
      <c r="BD47" s="253"/>
    </row>
    <row r="48" spans="2:56" s="30" customFormat="1" ht="16.8" thickTop="1" thickBot="1" x14ac:dyDescent="0.3">
      <c r="B48" s="3" t="e">
        <f>IF(VLOOKUP($E$1,ورقة2!$A$3:$AK$3674,33,0)&lt;&gt;"",10,"")</f>
        <v>#N/A</v>
      </c>
      <c r="H48" s="221"/>
      <c r="I48" s="25"/>
      <c r="J48" s="25"/>
      <c r="K48" s="25"/>
      <c r="L48" s="25"/>
      <c r="M48" s="25"/>
      <c r="N48" s="25"/>
      <c r="O48" s="25"/>
      <c r="P48" s="25"/>
      <c r="Q48" s="25"/>
      <c r="AL48" s="247" t="e">
        <f>IF(Z19&lt;&gt;"",Z19,"")</f>
        <v>#N/A</v>
      </c>
      <c r="AM48" s="248">
        <v>40</v>
      </c>
      <c r="AU48" s="250"/>
      <c r="AV48" s="250"/>
      <c r="AW48" s="255"/>
      <c r="AX48" s="253"/>
      <c r="AY48" s="253"/>
      <c r="AZ48" s="251"/>
      <c r="BA48" s="253"/>
      <c r="BB48" s="253"/>
      <c r="BC48" s="253"/>
      <c r="BD48" s="253"/>
    </row>
    <row r="49" spans="2:56" s="30" customFormat="1" ht="18.600000000000001" thickTop="1" thickBot="1" x14ac:dyDescent="0.3">
      <c r="B49" s="11"/>
      <c r="H49" s="50"/>
      <c r="I49" s="12"/>
      <c r="J49" s="12"/>
      <c r="K49" s="7"/>
      <c r="L49" s="7"/>
      <c r="M49" s="12"/>
      <c r="N49" s="12"/>
      <c r="O49" s="11"/>
      <c r="P49" s="11"/>
      <c r="Q49" s="11"/>
      <c r="AL49" s="36"/>
      <c r="AM49"/>
      <c r="AU49" s="250"/>
      <c r="AV49" s="250"/>
      <c r="AW49" s="255"/>
      <c r="AX49" s="253"/>
      <c r="AY49" s="253"/>
      <c r="AZ49" s="251"/>
      <c r="BA49" s="253"/>
      <c r="BB49" s="253"/>
      <c r="BC49" s="253"/>
      <c r="BD49" s="253"/>
    </row>
    <row r="50" spans="2:56" s="30" customFormat="1" ht="18.600000000000001" thickTop="1" thickBot="1" x14ac:dyDescent="0.3">
      <c r="B50" s="49">
        <v>1</v>
      </c>
      <c r="C50" s="49" t="s">
        <v>604</v>
      </c>
      <c r="D50" s="49"/>
      <c r="E50" s="220"/>
      <c r="F50" s="215"/>
      <c r="H50" s="88"/>
      <c r="I50" s="3"/>
      <c r="J50" s="3"/>
      <c r="K50" s="3"/>
      <c r="L50" s="3"/>
      <c r="M50" s="3"/>
      <c r="N50" s="3"/>
      <c r="O50" s="12"/>
      <c r="P50" s="12"/>
      <c r="Q50" s="12"/>
      <c r="AL50" s="36"/>
      <c r="AM50"/>
      <c r="AU50" s="250"/>
      <c r="AV50" s="250"/>
      <c r="AW50" s="255"/>
      <c r="AX50" s="253"/>
      <c r="AY50" s="253"/>
      <c r="AZ50" s="251"/>
      <c r="BA50" s="253"/>
      <c r="BB50" s="253"/>
      <c r="BC50" s="253"/>
      <c r="BD50" s="253"/>
    </row>
    <row r="51" spans="2:56" s="30" customFormat="1" ht="21.75" customHeight="1" thickTop="1" x14ac:dyDescent="0.6">
      <c r="B51" s="49">
        <v>2</v>
      </c>
      <c r="C51" s="49" t="s">
        <v>592</v>
      </c>
      <c r="D51" s="49"/>
      <c r="E51" s="49"/>
      <c r="F51" s="49"/>
      <c r="H51" s="223"/>
      <c r="I51" s="26"/>
      <c r="J51" s="26"/>
      <c r="K51" s="26"/>
      <c r="L51" s="26"/>
      <c r="M51" s="26"/>
      <c r="N51" s="26"/>
      <c r="O51" s="26"/>
      <c r="P51" s="26"/>
      <c r="Q51" s="26"/>
      <c r="AM51"/>
      <c r="AU51" s="250"/>
      <c r="AV51" s="250"/>
      <c r="AW51" s="255"/>
      <c r="AX51" s="253"/>
      <c r="AY51" s="253"/>
      <c r="AZ51" s="251"/>
      <c r="BA51" s="253"/>
      <c r="BB51" s="253"/>
      <c r="BC51" s="253"/>
      <c r="BD51" s="253"/>
    </row>
    <row r="52" spans="2:56" s="30" customFormat="1" ht="21.6" thickBot="1" x14ac:dyDescent="0.3">
      <c r="B52" s="49">
        <v>3</v>
      </c>
      <c r="C52" s="49" t="s">
        <v>605</v>
      </c>
      <c r="D52" s="49"/>
      <c r="E52" s="221"/>
      <c r="F52" s="221"/>
      <c r="H52" s="224"/>
      <c r="I52" s="13"/>
      <c r="J52" s="13"/>
      <c r="K52" s="13"/>
      <c r="L52" s="13"/>
      <c r="M52" s="13"/>
      <c r="N52" s="7"/>
      <c r="O52" s="7"/>
      <c r="P52" s="7"/>
      <c r="Q52" s="7"/>
      <c r="AL52" s="36"/>
      <c r="AM52"/>
      <c r="AU52" s="250"/>
      <c r="AV52" s="250"/>
      <c r="AW52" s="255"/>
      <c r="AX52" s="253"/>
      <c r="AY52" s="253"/>
      <c r="AZ52" s="251"/>
      <c r="BA52" s="253"/>
      <c r="BB52" s="253"/>
      <c r="BC52" s="253"/>
      <c r="BD52" s="253"/>
    </row>
    <row r="53" spans="2:56" s="30" customFormat="1" ht="22.2" thickTop="1" thickBot="1" x14ac:dyDescent="0.3">
      <c r="B53" s="49">
        <v>4</v>
      </c>
      <c r="C53" s="49" t="s">
        <v>611</v>
      </c>
      <c r="D53" s="49"/>
      <c r="E53" s="221"/>
      <c r="F53" s="221"/>
      <c r="H53" s="225"/>
      <c r="I53" s="14"/>
      <c r="J53" s="14"/>
      <c r="K53" s="14"/>
      <c r="L53" s="14"/>
      <c r="M53" s="14"/>
      <c r="N53" s="8"/>
      <c r="O53" s="8"/>
      <c r="P53" s="8"/>
      <c r="Q53" s="8"/>
      <c r="AL53" s="36"/>
      <c r="AM53"/>
      <c r="AU53" s="250"/>
      <c r="AV53" s="250"/>
      <c r="AW53" s="255"/>
      <c r="AX53" s="253"/>
      <c r="AY53" s="253"/>
      <c r="AZ53" s="251"/>
      <c r="BA53" s="253"/>
      <c r="BB53" s="253"/>
      <c r="BC53" s="253"/>
      <c r="BD53" s="253"/>
    </row>
    <row r="54" spans="2:56" s="30" customFormat="1" ht="22.2" thickTop="1" thickBot="1" x14ac:dyDescent="0.45">
      <c r="B54" s="49">
        <v>5</v>
      </c>
      <c r="C54" s="49" t="s">
        <v>606</v>
      </c>
      <c r="D54" s="49"/>
      <c r="E54" s="222"/>
      <c r="F54" s="222"/>
      <c r="H54" s="2"/>
      <c r="I54" s="15"/>
      <c r="J54" s="15"/>
      <c r="K54" s="16"/>
      <c r="L54" s="17"/>
      <c r="M54" s="17"/>
      <c r="N54" s="18"/>
      <c r="O54" s="18"/>
      <c r="P54" s="18"/>
      <c r="Q54" s="18"/>
      <c r="AL54" s="36"/>
      <c r="AM54"/>
      <c r="AU54" s="250"/>
      <c r="AV54" s="253"/>
      <c r="AW54" s="256"/>
      <c r="AX54" s="253"/>
      <c r="AY54" s="253"/>
      <c r="AZ54" s="253"/>
      <c r="BA54" s="253"/>
      <c r="BB54" s="253"/>
      <c r="BC54" s="253"/>
      <c r="BD54" s="253"/>
    </row>
    <row r="55" spans="2:56" s="30" customFormat="1" ht="22.2" thickTop="1" thickBot="1" x14ac:dyDescent="0.45">
      <c r="B55" s="49">
        <v>6</v>
      </c>
      <c r="C55" s="49" t="s">
        <v>703</v>
      </c>
      <c r="D55" s="50"/>
      <c r="E55" s="50"/>
      <c r="F55" s="50"/>
      <c r="G55" s="226"/>
      <c r="H55" s="2"/>
      <c r="I55" s="19"/>
      <c r="J55" s="19"/>
      <c r="K55" s="19"/>
      <c r="L55" s="19"/>
      <c r="M55" s="19"/>
      <c r="N55" s="3"/>
      <c r="O55" s="20"/>
      <c r="P55" s="20"/>
      <c r="Q55" s="20"/>
      <c r="AL55" s="36"/>
      <c r="AM55"/>
      <c r="AU55" s="253"/>
      <c r="AV55" s="253"/>
      <c r="AW55" s="256"/>
      <c r="AX55" s="253"/>
      <c r="AY55" s="253"/>
      <c r="AZ55" s="253"/>
      <c r="BA55" s="253"/>
      <c r="BB55" s="253"/>
      <c r="BC55" s="253"/>
      <c r="BD55" s="253"/>
    </row>
    <row r="56" spans="2:56" ht="24.6" thickTop="1" thickBot="1" x14ac:dyDescent="0.65">
      <c r="B56" s="49">
        <v>7</v>
      </c>
      <c r="C56" s="49" t="s">
        <v>817</v>
      </c>
      <c r="D56" s="50"/>
      <c r="E56" s="50"/>
      <c r="F56" s="223"/>
      <c r="G56" s="2"/>
      <c r="H56" s="2"/>
      <c r="I56" s="19"/>
      <c r="J56" s="2"/>
      <c r="K56" s="2"/>
      <c r="L56" s="2"/>
      <c r="M56" s="2"/>
      <c r="N56" s="1"/>
      <c r="O56" s="1"/>
      <c r="P56" s="1"/>
      <c r="Q56" s="1"/>
      <c r="AL56" s="36"/>
      <c r="AU56" s="253"/>
      <c r="AV56" s="253"/>
      <c r="AW56" s="256"/>
      <c r="AX56" s="253"/>
      <c r="AY56" s="253"/>
      <c r="AZ56" s="253"/>
      <c r="BA56" s="253"/>
      <c r="BB56" s="253"/>
      <c r="BC56" s="253"/>
      <c r="BD56" s="253"/>
    </row>
    <row r="57" spans="2:56" ht="14.25" customHeight="1" thickTop="1" x14ac:dyDescent="0.25">
      <c r="B57" s="224">
        <v>8</v>
      </c>
      <c r="C57" s="224" t="s">
        <v>2096</v>
      </c>
      <c r="D57" s="224"/>
      <c r="E57" s="224"/>
      <c r="F57" s="224"/>
      <c r="G57" s="49"/>
      <c r="H57" s="49"/>
      <c r="I57" s="30"/>
      <c r="AU57" s="253"/>
      <c r="AV57" s="253"/>
      <c r="AW57" s="256"/>
      <c r="AX57" s="253"/>
      <c r="AY57" s="253"/>
      <c r="AZ57" s="253"/>
      <c r="BA57" s="253"/>
      <c r="BB57" s="253"/>
      <c r="BC57" s="253"/>
      <c r="BD57" s="253"/>
    </row>
    <row r="58" spans="2:56" ht="14.25" customHeight="1" x14ac:dyDescent="0.25">
      <c r="B58" s="225">
        <v>9</v>
      </c>
      <c r="C58" s="224" t="s">
        <v>2504</v>
      </c>
      <c r="D58" s="224"/>
      <c r="E58" s="225"/>
      <c r="F58" s="225"/>
      <c r="G58" s="49"/>
      <c r="H58" s="49"/>
    </row>
    <row r="59" spans="2:56" ht="14.25" customHeight="1" x14ac:dyDescent="0.4">
      <c r="B59" s="2">
        <v>10</v>
      </c>
      <c r="C59" s="224" t="s">
        <v>2721</v>
      </c>
      <c r="D59" s="2"/>
      <c r="E59" s="2"/>
      <c r="F59" s="2"/>
    </row>
  </sheetData>
  <sheetProtection algorithmName="SHA-512" hashValue="9ekQSb+5RwykwBGVURdUWwBojsAFKPhLTGa6WxrEaRZdxP7mfynuwORJ3ir3FeIS0C8lCeJu4Kf4cpdILYC3bg==" saltValue="DN/FPnx9MKTx0GyjB/3Zpw==" spinCount="100000" sheet="1" selectLockedCells="1"/>
  <mergeCells count="154">
    <mergeCell ref="C35:H35"/>
    <mergeCell ref="C34:H34"/>
    <mergeCell ref="C33:H33"/>
    <mergeCell ref="AC19:AE19"/>
    <mergeCell ref="C26:H26"/>
    <mergeCell ref="L39:M39"/>
    <mergeCell ref="Y25:AC25"/>
    <mergeCell ref="Y27:AC27"/>
    <mergeCell ref="K27:M27"/>
    <mergeCell ref="K28:M28"/>
    <mergeCell ref="U19:W19"/>
    <mergeCell ref="M19:O19"/>
    <mergeCell ref="N25:Q25"/>
    <mergeCell ref="C32:H32"/>
    <mergeCell ref="C28:H28"/>
    <mergeCell ref="AD26:AF26"/>
    <mergeCell ref="K31:AG31"/>
    <mergeCell ref="K30:P30"/>
    <mergeCell ref="Q30:S30"/>
    <mergeCell ref="T30:V30"/>
    <mergeCell ref="W30:X30"/>
    <mergeCell ref="Y30:AD30"/>
    <mergeCell ref="AD27:AF27"/>
    <mergeCell ref="S28:U28"/>
    <mergeCell ref="V28:X28"/>
    <mergeCell ref="Y28:AF28"/>
    <mergeCell ref="C30:H30"/>
    <mergeCell ref="Z42:AE42"/>
    <mergeCell ref="L40:M40"/>
    <mergeCell ref="L38:M38"/>
    <mergeCell ref="K26:M26"/>
    <mergeCell ref="U41:W41"/>
    <mergeCell ref="Z41:AE41"/>
    <mergeCell ref="Y26:AC26"/>
    <mergeCell ref="N26:Q26"/>
    <mergeCell ref="U42:W42"/>
    <mergeCell ref="X42:Y42"/>
    <mergeCell ref="V29:X29"/>
    <mergeCell ref="Y29:AB29"/>
    <mergeCell ref="AC29:AF29"/>
    <mergeCell ref="V25:X27"/>
    <mergeCell ref="S25:U27"/>
    <mergeCell ref="L41:Q41"/>
    <mergeCell ref="AD25:AF25"/>
    <mergeCell ref="K25:M25"/>
    <mergeCell ref="K29:M29"/>
    <mergeCell ref="L42:Q42"/>
    <mergeCell ref="R42:T42"/>
    <mergeCell ref="C29:H29"/>
    <mergeCell ref="C31:H31"/>
    <mergeCell ref="N27:Q27"/>
    <mergeCell ref="N28:Q28"/>
    <mergeCell ref="N29:Q29"/>
    <mergeCell ref="C27:H27"/>
    <mergeCell ref="S29:U29"/>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AC9:AE9"/>
    <mergeCell ref="D10:G10"/>
    <mergeCell ref="M12:O12"/>
    <mergeCell ref="D17:G17"/>
    <mergeCell ref="M17:O17"/>
    <mergeCell ref="D16:G16"/>
    <mergeCell ref="U5:V5"/>
    <mergeCell ref="X5:Z5"/>
    <mergeCell ref="M15:O15"/>
    <mergeCell ref="M16:O16"/>
    <mergeCell ref="B14:Q14"/>
    <mergeCell ref="D11:G11"/>
    <mergeCell ref="D12:G12"/>
    <mergeCell ref="M11:O11"/>
    <mergeCell ref="U8:W8"/>
    <mergeCell ref="AC8:AE8"/>
    <mergeCell ref="D18:G18"/>
    <mergeCell ref="D15:G15"/>
    <mergeCell ref="M18:O18"/>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s>
  <conditionalFormatting sqref="B6:Q6">
    <cfRule type="expression" dxfId="47" priority="12">
      <formula>$E$2="مستنفذ"</formula>
    </cfRule>
  </conditionalFormatting>
  <conditionalFormatting sqref="B7:Q7 B8:B12 H8:K12 P8:Q12 S8:S12 X8:AA12 AF8:AG12 K9:K13 B13:Q14 S13:AG14 B15:B19 H15:K19 P15:Q19 S15:S19 X15:AA19 AF15:AG19 F20:I20">
    <cfRule type="expression" dxfId="46" priority="6">
      <formula>$E$2="مستنفذ"</formula>
    </cfRule>
  </conditionalFormatting>
  <conditionalFormatting sqref="B7:AG19">
    <cfRule type="expression" dxfId="45" priority="1">
      <formula>$E$2="معاقب"</formula>
    </cfRule>
  </conditionalFormatting>
  <conditionalFormatting sqref="B6:AJ6">
    <cfRule type="expression" dxfId="44" priority="2">
      <formula>$E$2="معاقب"</formula>
    </cfRule>
  </conditionalFormatting>
  <conditionalFormatting sqref="N20:Q20">
    <cfRule type="expression" dxfId="43" priority="5">
      <formula>$E$2="مستنفذ"</formula>
    </cfRule>
  </conditionalFormatting>
  <conditionalFormatting sqref="S6:AG7">
    <cfRule type="expression" dxfId="42" priority="11">
      <formula>$E$2="مستنفذ"</formula>
    </cfRule>
  </conditionalFormatting>
  <conditionalFormatting sqref="V20:Y20">
    <cfRule type="expression" dxfId="41" priority="4">
      <formula>$E$2="مستنفذ"</formula>
    </cfRule>
  </conditionalFormatting>
  <conditionalFormatting sqref="AD20:AG20">
    <cfRule type="expression" dxfId="40" priority="3">
      <formula>$E$2="مستنفذ"</formula>
    </cfRule>
  </conditionalFormatting>
  <dataValidations count="4">
    <dataValidation type="list" allowBlank="1" showInputMessage="1" showErrorMessage="1" sqref="V28" xr:uid="{00000000-0002-0000-0200-000000000000}">
      <formula1>$BC$4:$BC$5</formula1>
    </dataValidation>
    <dataValidation type="list" allowBlank="1" showInputMessage="1" showErrorMessage="1" sqref="F5:N5" xr:uid="{00000000-0002-0000-0200-000001000000}">
      <formula1>$AO$1:$AO$9</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AF8:AF12 H8 H10:H12 H15:H19 P15:P19 P8:P12 X8:X12 X15:X19 AF15:AF19" xr:uid="{00000000-0002-0000-0200-000002000000}">
      <formula1>AND($AK$2=0,$AG$29&lt;=14,H8=1)</formula1>
    </dataValidation>
    <dataValidation type="custom" errorStyle="information"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9" xr:uid="{00000000-0002-0000-0200-000003000000}">
      <formula1>AND($AG$29&lt;=14,H9=1)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topLeftCell="D1" zoomScale="90" zoomScaleNormal="90" workbookViewId="0">
      <selection activeCell="S1" sqref="S1:AP1048576"/>
    </sheetView>
  </sheetViews>
  <sheetFormatPr defaultColWidth="9" defaultRowHeight="13.2" x14ac:dyDescent="0.25"/>
  <cols>
    <col min="1" max="1" width="2.19921875" style="128" customWidth="1"/>
    <col min="2" max="2" width="5.09765625" style="128" customWidth="1"/>
    <col min="3" max="3" width="5.796875" style="128" bestFit="1" customWidth="1"/>
    <col min="4" max="4" width="4.09765625" style="128" customWidth="1"/>
    <col min="5" max="5" width="8" style="128" customWidth="1"/>
    <col min="6" max="6" width="7.09765625" style="128" customWidth="1"/>
    <col min="7" max="7" width="4.796875" style="128" customWidth="1"/>
    <col min="8" max="9" width="5.19921875" style="128" customWidth="1"/>
    <col min="10" max="10" width="9.8984375" style="128" bestFit="1" customWidth="1"/>
    <col min="11" max="11" width="5.8984375" style="128" customWidth="1"/>
    <col min="12" max="12" width="3.19921875" style="128" customWidth="1"/>
    <col min="13" max="13" width="7.09765625" style="128" customWidth="1"/>
    <col min="14" max="14" width="8.19921875" style="128" customWidth="1"/>
    <col min="15" max="15" width="7.09765625" style="128" customWidth="1"/>
    <col min="16" max="16" width="5.19921875" style="128" customWidth="1"/>
    <col min="17" max="18" width="4.796875" style="128" customWidth="1"/>
    <col min="19" max="19" width="9" style="128" hidden="1" customWidth="1"/>
    <col min="20" max="20" width="6.796875" style="128" hidden="1" customWidth="1"/>
    <col min="21" max="21" width="8.19921875" style="128" hidden="1" customWidth="1"/>
    <col min="22" max="22" width="3.19921875" style="128" hidden="1" customWidth="1"/>
    <col min="23" max="23" width="8.8984375" style="128" hidden="1" customWidth="1"/>
    <col min="24" max="24" width="3.19921875" style="128" hidden="1" customWidth="1"/>
    <col min="25" max="25" width="5.796875" style="128" hidden="1" customWidth="1"/>
    <col min="26" max="28" width="8.8984375" style="128" hidden="1" customWidth="1"/>
    <col min="29" max="34" width="12.19921875" style="128" hidden="1" customWidth="1"/>
    <col min="35" max="35" width="12.19921875" style="228" hidden="1" customWidth="1"/>
    <col min="36" max="41" width="8.8984375" style="128" hidden="1" customWidth="1"/>
    <col min="42" max="42" width="57.09765625" style="128" hidden="1" customWidth="1"/>
    <col min="43" max="16383" width="9" style="128" customWidth="1"/>
    <col min="16384" max="16384" width="9" style="128"/>
  </cols>
  <sheetData>
    <row r="1" spans="2:42" ht="14.4" thickTop="1" thickBot="1" x14ac:dyDescent="0.3">
      <c r="B1" s="529">
        <f ca="1">NOW()</f>
        <v>45487.44092789352</v>
      </c>
      <c r="C1" s="529"/>
      <c r="D1" s="529"/>
      <c r="E1" s="529"/>
      <c r="F1" s="538" t="s">
        <v>2822</v>
      </c>
      <c r="G1" s="538"/>
      <c r="H1" s="538"/>
      <c r="I1" s="538"/>
      <c r="J1" s="538"/>
      <c r="K1" s="538"/>
      <c r="L1" s="538"/>
      <c r="M1" s="538"/>
      <c r="N1" s="538"/>
      <c r="O1" s="538"/>
      <c r="P1" s="538"/>
      <c r="Q1" s="538"/>
      <c r="R1" s="538"/>
      <c r="T1" s="12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30"/>
      <c r="AD1" s="519" t="str">
        <f>IF(AJ1&gt;0,"يجب عليك ادخال البيانات المطلوبة أدناه بالمعلومات الصحيحة في صفحة إدخال البيانات لتتمكن من طباعة استمارة المقررات بشكل صحيح","")</f>
        <v/>
      </c>
      <c r="AE1" s="520"/>
      <c r="AF1" s="520"/>
      <c r="AG1" s="520"/>
      <c r="AH1" s="521"/>
      <c r="AI1" s="227"/>
      <c r="AJ1" s="158">
        <v>0</v>
      </c>
      <c r="AP1" s="132" t="s">
        <v>198</v>
      </c>
    </row>
    <row r="2" spans="2:42" ht="17.25" customHeight="1" thickTop="1" thickBot="1" x14ac:dyDescent="0.3">
      <c r="B2" s="530" t="s">
        <v>644</v>
      </c>
      <c r="C2" s="531"/>
      <c r="D2" s="532">
        <f>'اختيار المقررات'!E1</f>
        <v>0</v>
      </c>
      <c r="E2" s="532"/>
      <c r="F2" s="533" t="s">
        <v>3</v>
      </c>
      <c r="G2" s="533"/>
      <c r="H2" s="534" t="str">
        <f>'اختيار المقررات'!L1</f>
        <v/>
      </c>
      <c r="I2" s="534"/>
      <c r="J2" s="534"/>
      <c r="K2" s="533" t="s">
        <v>4</v>
      </c>
      <c r="L2" s="533"/>
      <c r="M2" s="535" t="e">
        <f>'اختيار المقررات'!Q1</f>
        <v>#N/A</v>
      </c>
      <c r="N2" s="535"/>
      <c r="O2" s="151" t="s">
        <v>5</v>
      </c>
      <c r="P2" s="535" t="e">
        <f>'اختيار المقررات'!W1</f>
        <v>#N/A</v>
      </c>
      <c r="Q2" s="535"/>
      <c r="R2" s="539"/>
      <c r="T2" s="12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30"/>
      <c r="AD2" s="522"/>
      <c r="AE2" s="523"/>
      <c r="AF2" s="523"/>
      <c r="AG2" s="523"/>
      <c r="AH2" s="524"/>
      <c r="AI2" s="230" t="s">
        <v>2823</v>
      </c>
      <c r="AP2" s="133" t="s">
        <v>199</v>
      </c>
    </row>
    <row r="3" spans="2:42" ht="18.75" customHeight="1" thickTop="1" thickBot="1" x14ac:dyDescent="0.3">
      <c r="B3" s="536" t="s">
        <v>645</v>
      </c>
      <c r="C3" s="537"/>
      <c r="D3" s="527" t="e">
        <f>'اختيار المقررات'!E2</f>
        <v>#N/A</v>
      </c>
      <c r="E3" s="527"/>
      <c r="F3" s="525"/>
      <c r="G3" s="525"/>
      <c r="H3" s="540"/>
      <c r="I3" s="540"/>
      <c r="J3" s="525"/>
      <c r="K3" s="525"/>
      <c r="L3" s="525"/>
      <c r="M3" s="153"/>
      <c r="N3" s="527"/>
      <c r="O3" s="527"/>
      <c r="P3" s="527"/>
      <c r="Q3" s="552"/>
      <c r="R3" s="553"/>
      <c r="X3" s="128">
        <v>1</v>
      </c>
      <c r="Y3" s="128" t="e">
        <f>IF(Z3&lt;&gt;"",X3,"")</f>
        <v>#N/A</v>
      </c>
      <c r="Z3" s="128" t="e">
        <f>IF(LEN(M2)&lt;2,K2,"")</f>
        <v>#N/A</v>
      </c>
      <c r="AA3" s="128" t="str">
        <f>IFERROR(SMALL($Y$3:$Y$22,X3),"")</f>
        <v/>
      </c>
      <c r="AC3" s="131"/>
      <c r="AD3" s="131"/>
      <c r="AE3" s="490" t="str">
        <f>IFERROR(VLOOKUP(AA3,$X$3:$Z$22,3,0),"")</f>
        <v/>
      </c>
      <c r="AF3" s="490"/>
      <c r="AG3" s="490"/>
      <c r="AH3" s="131"/>
      <c r="AI3" s="229"/>
      <c r="AP3" s="133" t="s">
        <v>45</v>
      </c>
    </row>
    <row r="4" spans="2:42" ht="14.4" thickTop="1" thickBot="1" x14ac:dyDescent="0.3">
      <c r="B4" s="536" t="s">
        <v>646</v>
      </c>
      <c r="C4" s="537"/>
      <c r="D4" s="525" t="str">
        <f>'اختيار المقررات'!E3</f>
        <v/>
      </c>
      <c r="E4" s="525"/>
      <c r="F4" s="526" t="s">
        <v>647</v>
      </c>
      <c r="G4" s="526"/>
      <c r="H4" s="528" t="e">
        <f>'اختيار المقررات'!AB1</f>
        <v>#N/A</v>
      </c>
      <c r="I4" s="528"/>
      <c r="J4" s="154" t="s">
        <v>648</v>
      </c>
      <c r="K4" s="525" t="e">
        <f>'اختيار المقررات'!AE1</f>
        <v>#N/A</v>
      </c>
      <c r="L4" s="525"/>
      <c r="M4" s="525"/>
      <c r="N4" s="527"/>
      <c r="O4" s="527"/>
      <c r="P4" s="527"/>
      <c r="Q4" s="540"/>
      <c r="R4" s="554"/>
      <c r="X4" s="128">
        <v>2</v>
      </c>
      <c r="Y4" s="128" t="e">
        <f t="shared" ref="Y4:Y22" si="0">IF(Z4&lt;&gt;"",X4,"")</f>
        <v>#N/A</v>
      </c>
      <c r="Z4" s="128" t="e">
        <f>IF(LEN(P2)&lt;2,O2,"")</f>
        <v>#N/A</v>
      </c>
      <c r="AA4" s="128" t="str">
        <f t="shared" ref="AA4:AA21" si="1">IFERROR(SMALL($Y$3:$Y$22,X4),"")</f>
        <v/>
      </c>
      <c r="AC4" s="131"/>
      <c r="AD4" s="131"/>
      <c r="AE4" s="490" t="str">
        <f t="shared" ref="AE4:AE22" si="2">IFERROR(VLOOKUP(AA4,$X$3:$Z$22,3,0),"")</f>
        <v/>
      </c>
      <c r="AF4" s="490"/>
      <c r="AG4" s="490"/>
      <c r="AH4" s="131"/>
      <c r="AP4" s="134" t="s">
        <v>57</v>
      </c>
    </row>
    <row r="5" spans="2:42" ht="15.75" customHeight="1" thickTop="1" thickBot="1" x14ac:dyDescent="0.3">
      <c r="B5" s="536" t="s">
        <v>649</v>
      </c>
      <c r="C5" s="537"/>
      <c r="D5" s="525" t="str">
        <f>'اختيار المقررات'!L3</f>
        <v/>
      </c>
      <c r="E5" s="525"/>
      <c r="F5" s="537" t="s">
        <v>650</v>
      </c>
      <c r="G5" s="537"/>
      <c r="H5" s="527">
        <f>'اختيار المقررات'!Q3</f>
        <v>0</v>
      </c>
      <c r="I5" s="527"/>
      <c r="J5" s="154" t="s">
        <v>651</v>
      </c>
      <c r="K5" s="527" t="str">
        <f>'اختيار المقررات'!AB3</f>
        <v>غير سوري</v>
      </c>
      <c r="L5" s="527"/>
      <c r="M5" s="527"/>
      <c r="N5" s="537" t="s">
        <v>652</v>
      </c>
      <c r="O5" s="537"/>
      <c r="P5" s="525" t="str">
        <f>'اختيار المقررات'!W3</f>
        <v>غير سوري</v>
      </c>
      <c r="Q5" s="525"/>
      <c r="R5" s="543"/>
      <c r="X5" s="128">
        <v>3</v>
      </c>
      <c r="Y5" s="128">
        <f t="shared" si="0"/>
        <v>3</v>
      </c>
      <c r="Z5" s="128">
        <f>IF(LEN(N3)&lt;2,Q3,"")</f>
        <v>0</v>
      </c>
      <c r="AA5" s="128" t="str">
        <f t="shared" si="1"/>
        <v/>
      </c>
      <c r="AC5" s="131"/>
      <c r="AD5" s="131"/>
      <c r="AE5" s="490" t="str">
        <f t="shared" si="2"/>
        <v/>
      </c>
      <c r="AF5" s="490"/>
      <c r="AG5" s="490"/>
      <c r="AH5" s="131"/>
      <c r="AP5" s="133" t="s">
        <v>587</v>
      </c>
    </row>
    <row r="6" spans="2:42" ht="15.75" customHeight="1" thickTop="1" thickBot="1" x14ac:dyDescent="0.3">
      <c r="B6" s="546" t="s">
        <v>653</v>
      </c>
      <c r="C6" s="526"/>
      <c r="D6" s="525" t="str">
        <f>'اختيار المقررات'!AE3</f>
        <v>لايوجد</v>
      </c>
      <c r="E6" s="525"/>
      <c r="F6" s="526" t="s">
        <v>654</v>
      </c>
      <c r="G6" s="526"/>
      <c r="H6" s="525" t="e">
        <f>'اختيار المقررات'!E4</f>
        <v>#N/A</v>
      </c>
      <c r="I6" s="525"/>
      <c r="J6" s="152" t="s">
        <v>655</v>
      </c>
      <c r="K6" s="527" t="e">
        <f>'اختيار المقررات'!Q4</f>
        <v>#N/A</v>
      </c>
      <c r="L6" s="527"/>
      <c r="M6" s="527"/>
      <c r="N6" s="526" t="s">
        <v>656</v>
      </c>
      <c r="O6" s="526"/>
      <c r="P6" s="525" t="e">
        <f>'اختيار المقررات'!L4</f>
        <v>#N/A</v>
      </c>
      <c r="Q6" s="525"/>
      <c r="R6" s="543"/>
      <c r="X6" s="128">
        <v>4</v>
      </c>
      <c r="Y6" s="128">
        <f t="shared" si="0"/>
        <v>4</v>
      </c>
      <c r="Z6" s="128">
        <f>IF(LEN(J3)&lt;2,M3,"")</f>
        <v>0</v>
      </c>
      <c r="AA6" s="128" t="str">
        <f t="shared" si="1"/>
        <v/>
      </c>
      <c r="AC6" s="131"/>
      <c r="AD6" s="131"/>
      <c r="AE6" s="490" t="str">
        <f t="shared" si="2"/>
        <v/>
      </c>
      <c r="AF6" s="490"/>
      <c r="AG6" s="490"/>
      <c r="AH6" s="131"/>
      <c r="AP6" s="133" t="s">
        <v>588</v>
      </c>
    </row>
    <row r="7" spans="2:42" ht="15" customHeight="1" thickTop="1" thickBot="1" x14ac:dyDescent="0.3">
      <c r="B7" s="544" t="s">
        <v>657</v>
      </c>
      <c r="C7" s="545"/>
      <c r="D7" s="547">
        <f>'اختيار المقررات'!W4</f>
        <v>0</v>
      </c>
      <c r="E7" s="548"/>
      <c r="F7" s="545" t="s">
        <v>658</v>
      </c>
      <c r="G7" s="545"/>
      <c r="H7" s="549">
        <f>'اختيار المقررات'!AB4</f>
        <v>0</v>
      </c>
      <c r="I7" s="550"/>
      <c r="J7" s="155" t="s">
        <v>193</v>
      </c>
      <c r="K7" s="548">
        <f>'اختيار المقررات'!AE4</f>
        <v>0</v>
      </c>
      <c r="L7" s="548"/>
      <c r="M7" s="548"/>
      <c r="N7" s="548"/>
      <c r="O7" s="548"/>
      <c r="P7" s="548"/>
      <c r="Q7" s="548"/>
      <c r="R7" s="551"/>
      <c r="X7" s="128">
        <v>5</v>
      </c>
      <c r="Y7" s="128">
        <f t="shared" si="0"/>
        <v>5</v>
      </c>
      <c r="Z7" s="128">
        <f>IF(LEN(F3)&lt;2,H3,"")</f>
        <v>0</v>
      </c>
      <c r="AA7" s="128" t="str">
        <f t="shared" si="1"/>
        <v/>
      </c>
      <c r="AC7" s="131"/>
      <c r="AD7" s="131"/>
      <c r="AE7" s="490" t="str">
        <f t="shared" si="2"/>
        <v/>
      </c>
      <c r="AF7" s="490"/>
      <c r="AG7" s="490"/>
      <c r="AH7" s="131"/>
      <c r="AP7" s="133" t="s">
        <v>200</v>
      </c>
    </row>
    <row r="8" spans="2:42" ht="19.95" customHeight="1" thickTop="1" thickBot="1" x14ac:dyDescent="0.3">
      <c r="B8" s="541" t="e">
        <f>IF('اختيار المقررات'!E2="مستنفذ",'اختيار المقررات'!B6,IF(AD1&lt;&gt;"",AD1,AI2))</f>
        <v>#N/A</v>
      </c>
      <c r="C8" s="541"/>
      <c r="D8" s="541"/>
      <c r="E8" s="541"/>
      <c r="F8" s="541"/>
      <c r="G8" s="541"/>
      <c r="H8" s="541"/>
      <c r="I8" s="541"/>
      <c r="J8" s="541"/>
      <c r="K8" s="541"/>
      <c r="L8" s="541"/>
      <c r="M8" s="541"/>
      <c r="N8" s="541"/>
      <c r="O8" s="541"/>
      <c r="P8" s="541"/>
      <c r="Q8" s="541"/>
      <c r="R8" s="541"/>
      <c r="X8" s="128">
        <v>6</v>
      </c>
      <c r="Y8" s="128">
        <f>IF(Z8&lt;&gt;"",X8,"")</f>
        <v>6</v>
      </c>
      <c r="Z8" s="128" t="str">
        <f>IF(LEN(D4)&lt;2,B4,"")</f>
        <v>الجنس:</v>
      </c>
      <c r="AA8" s="128" t="str">
        <f t="shared" si="1"/>
        <v/>
      </c>
      <c r="AC8" s="131"/>
      <c r="AD8" s="131"/>
      <c r="AE8" s="490" t="str">
        <f t="shared" si="2"/>
        <v/>
      </c>
      <c r="AF8" s="490"/>
      <c r="AG8" s="490"/>
      <c r="AH8" s="131"/>
      <c r="AP8" s="133" t="s">
        <v>8</v>
      </c>
    </row>
    <row r="9" spans="2:42" ht="19.95" customHeight="1" thickTop="1" thickBot="1" x14ac:dyDescent="0.3">
      <c r="B9" s="542"/>
      <c r="C9" s="542"/>
      <c r="D9" s="542"/>
      <c r="E9" s="542"/>
      <c r="F9" s="542"/>
      <c r="G9" s="542"/>
      <c r="H9" s="542"/>
      <c r="I9" s="542"/>
      <c r="J9" s="542"/>
      <c r="K9" s="542"/>
      <c r="L9" s="542"/>
      <c r="M9" s="542"/>
      <c r="N9" s="542"/>
      <c r="O9" s="542"/>
      <c r="P9" s="542"/>
      <c r="Q9" s="542"/>
      <c r="R9" s="542"/>
      <c r="S9" s="134"/>
      <c r="T9" s="134"/>
      <c r="U9" s="134"/>
      <c r="X9" s="128">
        <v>7</v>
      </c>
      <c r="Y9" s="128" t="e">
        <f t="shared" si="0"/>
        <v>#N/A</v>
      </c>
      <c r="Z9" s="128" t="e">
        <f>IF(LEN(H4)&lt;2,F4,"")</f>
        <v>#N/A</v>
      </c>
      <c r="AA9" s="128" t="str">
        <f t="shared" si="1"/>
        <v/>
      </c>
      <c r="AC9" s="131"/>
      <c r="AD9" s="131"/>
      <c r="AE9" s="490" t="str">
        <f t="shared" si="2"/>
        <v/>
      </c>
      <c r="AF9" s="490"/>
      <c r="AG9" s="490"/>
      <c r="AH9" s="131"/>
      <c r="AP9" s="128" t="s">
        <v>15</v>
      </c>
    </row>
    <row r="10" spans="2:42" ht="19.95" customHeight="1" thickTop="1" thickBot="1" x14ac:dyDescent="0.3">
      <c r="B10" s="542"/>
      <c r="C10" s="542"/>
      <c r="D10" s="542"/>
      <c r="E10" s="542"/>
      <c r="F10" s="542"/>
      <c r="G10" s="542"/>
      <c r="H10" s="542"/>
      <c r="I10" s="542"/>
      <c r="J10" s="542"/>
      <c r="K10" s="542"/>
      <c r="L10" s="542"/>
      <c r="M10" s="542"/>
      <c r="N10" s="542"/>
      <c r="O10" s="542"/>
      <c r="P10" s="542"/>
      <c r="Q10" s="542"/>
      <c r="R10" s="542"/>
      <c r="S10" s="134"/>
      <c r="T10" s="134"/>
      <c r="U10" s="134"/>
      <c r="X10" s="128">
        <v>8</v>
      </c>
      <c r="Y10" s="128" t="e">
        <f t="shared" si="0"/>
        <v>#N/A</v>
      </c>
      <c r="Z10" s="128" t="e">
        <f>IF(LEN(K4)&lt;2,J4,"")</f>
        <v>#N/A</v>
      </c>
      <c r="AA10" s="128" t="str">
        <f t="shared" si="1"/>
        <v/>
      </c>
      <c r="AC10" s="131"/>
      <c r="AD10" s="131"/>
      <c r="AE10" s="490" t="str">
        <f t="shared" si="2"/>
        <v/>
      </c>
      <c r="AF10" s="490"/>
      <c r="AG10" s="490"/>
      <c r="AH10" s="131"/>
    </row>
    <row r="11" spans="2:42" ht="24" customHeight="1" thickTop="1" thickBot="1" x14ac:dyDescent="0.3">
      <c r="B11" s="135"/>
      <c r="C11" s="127" t="s">
        <v>28</v>
      </c>
      <c r="D11" s="561" t="s">
        <v>29</v>
      </c>
      <c r="E11" s="562"/>
      <c r="F11" s="562"/>
      <c r="G11" s="563"/>
      <c r="H11" s="137"/>
      <c r="I11" s="138"/>
      <c r="J11" s="135"/>
      <c r="K11" s="136" t="s">
        <v>28</v>
      </c>
      <c r="L11" s="561" t="s">
        <v>29</v>
      </c>
      <c r="M11" s="562"/>
      <c r="N11" s="562"/>
      <c r="O11" s="563"/>
      <c r="P11" s="137"/>
      <c r="Q11" s="139"/>
      <c r="R11" s="140"/>
      <c r="S11" s="141"/>
      <c r="T11" s="141"/>
      <c r="U11" s="142"/>
      <c r="V11" s="128" t="str">
        <f>IFERROR(SMALL('اختيار المقررات'!$AL$8:$AL$56,'اختيار المقررات'!AM8),"")</f>
        <v/>
      </c>
      <c r="X11" s="128">
        <v>9</v>
      </c>
      <c r="Y11" s="128">
        <f t="shared" si="0"/>
        <v>9</v>
      </c>
      <c r="Z11" s="128">
        <f>IF(LEN(N4)&lt;2,Q4,"")</f>
        <v>0</v>
      </c>
      <c r="AA11" s="128" t="str">
        <f t="shared" si="1"/>
        <v/>
      </c>
      <c r="AC11" s="131"/>
      <c r="AD11" s="131"/>
      <c r="AE11" s="490" t="str">
        <f t="shared" si="2"/>
        <v/>
      </c>
      <c r="AF11" s="490"/>
      <c r="AG11" s="490"/>
      <c r="AH11" s="131"/>
    </row>
    <row r="12" spans="2:42" ht="15.6" customHeight="1" thickTop="1" thickBot="1" x14ac:dyDescent="0.3">
      <c r="B12" s="143" t="str">
        <f t="shared" ref="B12:B18" si="3">IF($AJ$1&gt;0,"",V11)</f>
        <v/>
      </c>
      <c r="C12" s="159" t="str">
        <f>IFERROR(VLOOKUP(B12,'اختيار المقررات'!AU5:BP53,2,0),"")</f>
        <v/>
      </c>
      <c r="D12" s="515" t="str">
        <f>IFERROR(VLOOKUP(B12,'اختيار المقررات'!AU5:BP53,3,0),"")</f>
        <v/>
      </c>
      <c r="E12" s="515"/>
      <c r="F12" s="515"/>
      <c r="G12" s="515"/>
      <c r="H12" s="144" t="str">
        <f>IFERROR(VLOOKUP(B12,'اختيار المقررات'!AU5:BP53,4,0),"")</f>
        <v/>
      </c>
      <c r="I12" s="145" t="str">
        <f>IFERROR(VLOOKUP(B12,'اختيار المقررات'!AU5:BP53,5,0),"")</f>
        <v/>
      </c>
      <c r="J12" s="143" t="str">
        <f>IF($AJ$1&gt;0,"",V18)</f>
        <v/>
      </c>
      <c r="K12" s="159" t="str">
        <f>IFERROR(VLOOKUP(J12,'اختيار المقررات'!AU5:BP53,2,0),"")</f>
        <v/>
      </c>
      <c r="L12" s="515" t="str">
        <f>IFERROR(VLOOKUP(J12,'اختيار المقررات'!AU5:BP53,3,0),"")</f>
        <v/>
      </c>
      <c r="M12" s="515"/>
      <c r="N12" s="515"/>
      <c r="O12" s="515"/>
      <c r="P12" s="144" t="str">
        <f>IFERROR(VLOOKUP(J12,'اختيار المقررات'!AU5:BP53,4,0),"")</f>
        <v/>
      </c>
      <c r="Q12" s="145" t="str">
        <f>IFERROR(VLOOKUP(J12,'اختيار المقررات'!AU5:BP53,5,0),"")</f>
        <v/>
      </c>
      <c r="R12" s="146"/>
      <c r="T12" s="147"/>
      <c r="V12" s="128" t="str">
        <f>IFERROR(SMALL('اختيار المقررات'!$AL$8:$AL$56,'اختيار المقررات'!AM9),"")</f>
        <v/>
      </c>
      <c r="X12" s="128">
        <v>10</v>
      </c>
      <c r="Y12" s="128">
        <f t="shared" si="0"/>
        <v>10</v>
      </c>
      <c r="Z12" s="128" t="str">
        <f>IF(LEN(D5)&lt;2,B5,"")</f>
        <v>الجنسية:</v>
      </c>
      <c r="AA12" s="128" t="str">
        <f t="shared" si="1"/>
        <v/>
      </c>
      <c r="AC12" s="131"/>
      <c r="AD12" s="131"/>
      <c r="AE12" s="490" t="str">
        <f t="shared" si="2"/>
        <v/>
      </c>
      <c r="AF12" s="490"/>
      <c r="AG12" s="490"/>
      <c r="AH12" s="131"/>
    </row>
    <row r="13" spans="2:42" ht="15.6" customHeight="1" thickTop="1" thickBot="1" x14ac:dyDescent="0.3">
      <c r="B13" s="143" t="str">
        <f t="shared" si="3"/>
        <v/>
      </c>
      <c r="C13" s="159" t="str">
        <f>IFERROR(VLOOKUP(B13,'اختيار المقررات'!AU6:BP54,2,0),"")</f>
        <v/>
      </c>
      <c r="D13" s="515" t="str">
        <f>IFERROR(VLOOKUP(B13,'اختيار المقررات'!AU6:BP54,3,0),"")</f>
        <v/>
      </c>
      <c r="E13" s="515"/>
      <c r="F13" s="515"/>
      <c r="G13" s="515"/>
      <c r="H13" s="144" t="str">
        <f>IFERROR(VLOOKUP(B13,'اختيار المقررات'!AU6:BP54,4,0),"")</f>
        <v/>
      </c>
      <c r="I13" s="145" t="str">
        <f>IFERROR(VLOOKUP(B13,'اختيار المقررات'!AU6:BP54,5,0),"")</f>
        <v/>
      </c>
      <c r="J13" s="143" t="str">
        <f t="shared" ref="J13:J18" si="4">IF($AJ$1&gt;0,"",V19)</f>
        <v/>
      </c>
      <c r="K13" s="159" t="str">
        <f>IFERROR(VLOOKUP(J13,'اختيار المقررات'!AU6:BP54,2,0),"")</f>
        <v/>
      </c>
      <c r="L13" s="515" t="str">
        <f>IFERROR(VLOOKUP(J13,'اختيار المقررات'!AU6:BP54,3,0),"")</f>
        <v/>
      </c>
      <c r="M13" s="515"/>
      <c r="N13" s="515"/>
      <c r="O13" s="515"/>
      <c r="P13" s="144" t="str">
        <f>IFERROR(VLOOKUP(J13,'اختيار المقررات'!AU6:BP54,4,0),"")</f>
        <v/>
      </c>
      <c r="Q13" s="145" t="str">
        <f>IFERROR(VLOOKUP(J13,'اختيار المقررات'!AU6:BP54,5,0),"")</f>
        <v/>
      </c>
      <c r="R13" s="146"/>
      <c r="S13" s="147"/>
      <c r="T13" s="147"/>
      <c r="U13" s="135"/>
      <c r="V13" s="128" t="str">
        <f>IFERROR(SMALL('اختيار المقررات'!$AL$8:$AL$56,'اختيار المقررات'!AM10),"")</f>
        <v/>
      </c>
      <c r="X13" s="128">
        <v>11</v>
      </c>
      <c r="Y13" s="128">
        <f t="shared" si="0"/>
        <v>11</v>
      </c>
      <c r="Z13" s="128" t="str">
        <f>IF(LEN(H5)&lt;2,F5,"")</f>
        <v>الرقم الوطني:</v>
      </c>
      <c r="AA13" s="128" t="str">
        <f t="shared" si="1"/>
        <v/>
      </c>
      <c r="AC13" s="131"/>
      <c r="AD13" s="131"/>
      <c r="AE13" s="490" t="str">
        <f t="shared" si="2"/>
        <v/>
      </c>
      <c r="AF13" s="490"/>
      <c r="AG13" s="490"/>
      <c r="AH13" s="131"/>
    </row>
    <row r="14" spans="2:42" ht="15.6" customHeight="1" thickTop="1" thickBot="1" x14ac:dyDescent="0.3">
      <c r="B14" s="143" t="str">
        <f t="shared" si="3"/>
        <v/>
      </c>
      <c r="C14" s="159" t="str">
        <f>IFERROR(VLOOKUP(B14,'اختيار المقررات'!AU7:BP55,2,0),"")</f>
        <v/>
      </c>
      <c r="D14" s="515" t="str">
        <f>IFERROR(VLOOKUP(B14,'اختيار المقررات'!AU7:BP55,3,0),"")</f>
        <v/>
      </c>
      <c r="E14" s="515"/>
      <c r="F14" s="515"/>
      <c r="G14" s="515"/>
      <c r="H14" s="144" t="str">
        <f>IFERROR(VLOOKUP(B14,'اختيار المقررات'!AU7:BP55,4,0),"")</f>
        <v/>
      </c>
      <c r="I14" s="145" t="str">
        <f>IFERROR(VLOOKUP(B14,'اختيار المقررات'!AU7:BP55,5,0),"")</f>
        <v/>
      </c>
      <c r="J14" s="143" t="str">
        <f t="shared" si="4"/>
        <v/>
      </c>
      <c r="K14" s="159" t="str">
        <f>IFERROR(VLOOKUP(J14,'اختيار المقررات'!AU7:BP55,2,0),"")</f>
        <v/>
      </c>
      <c r="L14" s="515" t="str">
        <f>IFERROR(VLOOKUP(J14,'اختيار المقررات'!AU7:BP55,3,0),"")</f>
        <v/>
      </c>
      <c r="M14" s="515"/>
      <c r="N14" s="515"/>
      <c r="O14" s="515"/>
      <c r="P14" s="144" t="str">
        <f>IFERROR(VLOOKUP(J14,'اختيار المقررات'!AU7:BP55,4,0),"")</f>
        <v/>
      </c>
      <c r="Q14" s="145" t="str">
        <f>IFERROR(VLOOKUP(J14,'اختيار المقررات'!AU7:BP55,5,0),"")</f>
        <v/>
      </c>
      <c r="R14" s="146"/>
      <c r="S14" s="147"/>
      <c r="T14" s="147"/>
      <c r="U14" s="135"/>
      <c r="V14" s="128" t="str">
        <f>IFERROR(SMALL('اختيار المقررات'!$AL$8:$AL$56,'اختيار المقررات'!AM11),"")</f>
        <v/>
      </c>
      <c r="X14" s="128">
        <v>12</v>
      </c>
      <c r="Y14" s="128" t="str">
        <f t="shared" si="0"/>
        <v/>
      </c>
      <c r="Z14" s="128" t="str">
        <f>IF(LEN(K5)&lt;2,J5,"")</f>
        <v/>
      </c>
      <c r="AA14" s="128" t="str">
        <f t="shared" si="1"/>
        <v/>
      </c>
      <c r="AC14" s="131"/>
      <c r="AD14" s="131"/>
      <c r="AE14" s="490" t="str">
        <f t="shared" si="2"/>
        <v/>
      </c>
      <c r="AF14" s="490"/>
      <c r="AG14" s="490"/>
      <c r="AH14" s="131"/>
    </row>
    <row r="15" spans="2:42" ht="15.6" customHeight="1" thickTop="1" thickBot="1" x14ac:dyDescent="0.3">
      <c r="B15" s="143" t="str">
        <f t="shared" si="3"/>
        <v/>
      </c>
      <c r="C15" s="159" t="str">
        <f>IFERROR(VLOOKUP(B15,'اختيار المقررات'!AU8:BP56,2,0),"")</f>
        <v/>
      </c>
      <c r="D15" s="515" t="str">
        <f>IFERROR(VLOOKUP(B15,'اختيار المقررات'!AU8:BP56,3,0),"")</f>
        <v/>
      </c>
      <c r="E15" s="515"/>
      <c r="F15" s="515"/>
      <c r="G15" s="515"/>
      <c r="H15" s="144" t="str">
        <f>IFERROR(VLOOKUP(B15,'اختيار المقررات'!AU8:BP56,4,0),"")</f>
        <v/>
      </c>
      <c r="I15" s="145" t="str">
        <f>IFERROR(VLOOKUP(B15,'اختيار المقررات'!AU8:BP56,5,0),"")</f>
        <v/>
      </c>
      <c r="J15" s="143" t="str">
        <f t="shared" si="4"/>
        <v/>
      </c>
      <c r="K15" s="159" t="str">
        <f>IFERROR(VLOOKUP(J15,'اختيار المقررات'!AU8:BP56,2,0),"")</f>
        <v/>
      </c>
      <c r="L15" s="515" t="str">
        <f>IFERROR(VLOOKUP(J15,'اختيار المقررات'!AU8:BP56,3,0),"")</f>
        <v/>
      </c>
      <c r="M15" s="515"/>
      <c r="N15" s="515"/>
      <c r="O15" s="515"/>
      <c r="P15" s="144" t="str">
        <f>IFERROR(VLOOKUP(J15,'اختيار المقررات'!AU8:BP56,4,0),"")</f>
        <v/>
      </c>
      <c r="Q15" s="145" t="str">
        <f>IFERROR(VLOOKUP(J15,'اختيار المقررات'!AU8:BP56,5,0),"")</f>
        <v/>
      </c>
      <c r="R15" s="146"/>
      <c r="S15" s="147"/>
      <c r="T15" s="147"/>
      <c r="U15" s="135"/>
      <c r="V15" s="128" t="str">
        <f>IFERROR(SMALL('اختيار المقررات'!$AL$8:$AL$56,'اختيار المقررات'!AM12),"")</f>
        <v/>
      </c>
      <c r="X15" s="128">
        <v>13</v>
      </c>
      <c r="Y15" s="128" t="str">
        <f t="shared" si="0"/>
        <v/>
      </c>
      <c r="Z15" s="128" t="str">
        <f>IF(LEN(P5)&lt;2,N5,"")</f>
        <v/>
      </c>
      <c r="AA15" s="128" t="str">
        <f t="shared" si="1"/>
        <v/>
      </c>
      <c r="AC15" s="131"/>
      <c r="AD15" s="131"/>
      <c r="AE15" s="490" t="str">
        <f t="shared" si="2"/>
        <v/>
      </c>
      <c r="AF15" s="490"/>
      <c r="AG15" s="490"/>
      <c r="AH15" s="131"/>
    </row>
    <row r="16" spans="2:42" ht="15.6" customHeight="1" thickTop="1" thickBot="1" x14ac:dyDescent="0.3">
      <c r="B16" s="143" t="str">
        <f t="shared" si="3"/>
        <v/>
      </c>
      <c r="C16" s="159" t="str">
        <f>IFERROR(VLOOKUP(B16,'اختيار المقررات'!AU9:BP57,2,0),"")</f>
        <v/>
      </c>
      <c r="D16" s="515" t="str">
        <f>IFERROR(VLOOKUP(B16,'اختيار المقررات'!AU9:BP57,3,0),"")</f>
        <v/>
      </c>
      <c r="E16" s="515"/>
      <c r="F16" s="515"/>
      <c r="G16" s="515"/>
      <c r="H16" s="144" t="str">
        <f>IFERROR(VLOOKUP(B16,'اختيار المقررات'!AU9:BP57,4,0),"")</f>
        <v/>
      </c>
      <c r="I16" s="145" t="str">
        <f>IFERROR(VLOOKUP(B16,'اختيار المقررات'!AU9:BP57,5,0),"")</f>
        <v/>
      </c>
      <c r="J16" s="143" t="str">
        <f t="shared" si="4"/>
        <v/>
      </c>
      <c r="K16" s="159" t="str">
        <f>IFERROR(VLOOKUP(J16,'اختيار المقررات'!AU9:BP57,2,0),"")</f>
        <v/>
      </c>
      <c r="L16" s="515" t="str">
        <f>IFERROR(VLOOKUP(J16,'اختيار المقررات'!AU9:BP57,3,0),"")</f>
        <v/>
      </c>
      <c r="M16" s="515"/>
      <c r="N16" s="515"/>
      <c r="O16" s="515"/>
      <c r="P16" s="144" t="str">
        <f>IFERROR(VLOOKUP(J16,'اختيار المقررات'!AU9:BP57,4,0),"")</f>
        <v/>
      </c>
      <c r="Q16" s="145" t="str">
        <f>IFERROR(VLOOKUP(J16,'اختيار المقررات'!AU9:BP57,5,0),"")</f>
        <v/>
      </c>
      <c r="R16" s="146"/>
      <c r="S16" s="147"/>
      <c r="T16" s="147"/>
      <c r="U16" s="135"/>
      <c r="V16" s="128" t="str">
        <f>IFERROR(SMALL('اختيار المقررات'!$AL$8:$AL$56,'اختيار المقررات'!AM13),"")</f>
        <v/>
      </c>
      <c r="X16" s="128">
        <v>14</v>
      </c>
      <c r="Y16" s="128" t="str">
        <f t="shared" si="0"/>
        <v/>
      </c>
      <c r="Z16" s="128" t="str">
        <f>IF(LEN(D6)&lt;2,B6,"")</f>
        <v/>
      </c>
      <c r="AA16" s="128" t="str">
        <f t="shared" si="1"/>
        <v/>
      </c>
      <c r="AC16" s="131"/>
      <c r="AD16" s="131"/>
      <c r="AE16" s="490" t="str">
        <f t="shared" si="2"/>
        <v/>
      </c>
      <c r="AF16" s="490"/>
      <c r="AG16" s="490"/>
      <c r="AH16" s="131"/>
    </row>
    <row r="17" spans="2:34" ht="15.6" customHeight="1" thickTop="1" thickBot="1" x14ac:dyDescent="0.3">
      <c r="B17" s="143" t="str">
        <f t="shared" si="3"/>
        <v/>
      </c>
      <c r="C17" s="159" t="str">
        <f>IFERROR(VLOOKUP(B17,'اختيار المقررات'!AU10:BP58,2,0),"")</f>
        <v/>
      </c>
      <c r="D17" s="515" t="str">
        <f>IFERROR(VLOOKUP(B17,'اختيار المقررات'!AU10:BP58,3,0),"")</f>
        <v/>
      </c>
      <c r="E17" s="515"/>
      <c r="F17" s="515"/>
      <c r="G17" s="515"/>
      <c r="H17" s="144" t="str">
        <f>IFERROR(VLOOKUP(B17,'اختيار المقررات'!AU10:BP58,4,0),"")</f>
        <v/>
      </c>
      <c r="I17" s="145" t="str">
        <f>IFERROR(VLOOKUP(B17,'اختيار المقررات'!AU10:BP58,5,0),"")</f>
        <v/>
      </c>
      <c r="J17" s="143" t="str">
        <f t="shared" si="4"/>
        <v/>
      </c>
      <c r="K17" s="159" t="str">
        <f>IFERROR(VLOOKUP(J17,'اختيار المقررات'!AU10:BP58,2,0),"")</f>
        <v/>
      </c>
      <c r="L17" s="515" t="str">
        <f>IFERROR(VLOOKUP(J17,'اختيار المقررات'!AU10:BP58,3,0),"")</f>
        <v/>
      </c>
      <c r="M17" s="515"/>
      <c r="N17" s="515"/>
      <c r="O17" s="515"/>
      <c r="P17" s="144" t="str">
        <f>IFERROR(VLOOKUP(J17,'اختيار المقررات'!AU10:BP58,4,0),"")</f>
        <v/>
      </c>
      <c r="Q17" s="145" t="str">
        <f>IFERROR(VLOOKUP(J17,'اختيار المقررات'!AU10:BP58,5,0),"")</f>
        <v/>
      </c>
      <c r="R17" s="146"/>
      <c r="S17" s="147"/>
      <c r="T17" s="147"/>
      <c r="U17" s="135"/>
      <c r="V17" s="128" t="str">
        <f>IFERROR(SMALL('اختيار المقررات'!$AL$8:$AL$56,'اختيار المقررات'!AM14),"")</f>
        <v/>
      </c>
      <c r="X17" s="128">
        <v>15</v>
      </c>
      <c r="Y17" s="128" t="e">
        <f t="shared" si="0"/>
        <v>#N/A</v>
      </c>
      <c r="Z17" s="128" t="e">
        <f>IF(LEN(H6)&lt;2,F6,"")</f>
        <v>#N/A</v>
      </c>
      <c r="AA17" s="128" t="str">
        <f t="shared" si="1"/>
        <v/>
      </c>
      <c r="AC17" s="131"/>
      <c r="AD17" s="131"/>
      <c r="AE17" s="490" t="str">
        <f t="shared" si="2"/>
        <v/>
      </c>
      <c r="AF17" s="490"/>
      <c r="AG17" s="490"/>
      <c r="AH17" s="131"/>
    </row>
    <row r="18" spans="2:34" ht="15.6" customHeight="1" thickTop="1" thickBot="1" x14ac:dyDescent="0.3">
      <c r="B18" s="143" t="str">
        <f t="shared" si="3"/>
        <v/>
      </c>
      <c r="C18" s="159" t="str">
        <f>IFERROR(VLOOKUP(B18,'اختيار المقررات'!AU11:BP59,2,0),"")</f>
        <v/>
      </c>
      <c r="D18" s="515" t="str">
        <f>IFERROR(VLOOKUP(B18,'اختيار المقررات'!AU11:BP59,3,0),"")</f>
        <v/>
      </c>
      <c r="E18" s="515"/>
      <c r="F18" s="515"/>
      <c r="G18" s="515"/>
      <c r="H18" s="144" t="str">
        <f>IFERROR(VLOOKUP(B18,'اختيار المقررات'!AU11:BP59,4,0),"")</f>
        <v/>
      </c>
      <c r="I18" s="145" t="str">
        <f>IFERROR(VLOOKUP(B18,'اختيار المقررات'!AU11:BP59,5,0),"")</f>
        <v/>
      </c>
      <c r="J18" s="143" t="str">
        <f t="shared" si="4"/>
        <v/>
      </c>
      <c r="K18" s="159" t="str">
        <f>IFERROR(VLOOKUP(J18,'اختيار المقررات'!AU11:BP59,2,0),"")</f>
        <v/>
      </c>
      <c r="L18" s="515" t="str">
        <f>IFERROR(VLOOKUP(J18,'اختيار المقررات'!AU11:BP59,3,0),"")</f>
        <v/>
      </c>
      <c r="M18" s="515"/>
      <c r="N18" s="515"/>
      <c r="O18" s="515"/>
      <c r="P18" s="144" t="str">
        <f>IFERROR(VLOOKUP(J18,'اختيار المقررات'!AU11:BP59,4,0),"")</f>
        <v/>
      </c>
      <c r="Q18" s="145" t="str">
        <f>IFERROR(VLOOKUP(J18,'اختيار المقررات'!AU11:BP59,5,0),"")</f>
        <v/>
      </c>
      <c r="R18" s="146"/>
      <c r="S18" s="147"/>
      <c r="T18" s="147"/>
      <c r="U18" s="135"/>
      <c r="V18" s="128" t="str">
        <f>IFERROR(SMALL('اختيار المقررات'!$AL$8:$AL$56,'اختيار المقررات'!AM15),"")</f>
        <v/>
      </c>
      <c r="X18" s="128">
        <v>16</v>
      </c>
      <c r="Y18" s="128" t="e">
        <f t="shared" si="0"/>
        <v>#N/A</v>
      </c>
      <c r="Z18" s="128" t="e">
        <f>IF(LEN(K6)&lt;2,J6,"")</f>
        <v>#N/A</v>
      </c>
      <c r="AA18" s="128" t="str">
        <f t="shared" si="1"/>
        <v/>
      </c>
      <c r="AC18" s="131"/>
      <c r="AD18" s="131"/>
      <c r="AE18" s="490" t="str">
        <f t="shared" si="2"/>
        <v/>
      </c>
      <c r="AF18" s="490"/>
      <c r="AG18" s="490"/>
      <c r="AH18" s="131"/>
    </row>
    <row r="19" spans="2:34" ht="15.6" customHeight="1" thickTop="1" thickBot="1" x14ac:dyDescent="0.3">
      <c r="B19" s="513" t="e">
        <f>'إدخال البيانات'!A2</f>
        <v>#N/A</v>
      </c>
      <c r="C19" s="513"/>
      <c r="D19" s="513"/>
      <c r="E19" s="513"/>
      <c r="F19" s="513"/>
      <c r="G19" s="513"/>
      <c r="H19" s="513"/>
      <c r="I19" s="513"/>
      <c r="J19" s="513"/>
      <c r="K19" s="513"/>
      <c r="L19" s="513"/>
      <c r="M19" s="513"/>
      <c r="N19" s="513"/>
      <c r="O19" s="513"/>
      <c r="P19" s="513"/>
      <c r="Q19" s="513"/>
      <c r="R19" s="513"/>
      <c r="S19" s="147"/>
      <c r="T19" s="147"/>
      <c r="U19" s="135"/>
      <c r="V19" s="128" t="str">
        <f>IFERROR(SMALL('اختيار المقررات'!$AL$8:$AL$56,'اختيار المقررات'!AM16),"")</f>
        <v/>
      </c>
      <c r="X19" s="128">
        <v>17</v>
      </c>
      <c r="Y19" s="128" t="e">
        <f t="shared" si="0"/>
        <v>#N/A</v>
      </c>
      <c r="Z19" s="128" t="e">
        <f>IF(LEN(P6)&lt;2,N6,"")</f>
        <v>#N/A</v>
      </c>
      <c r="AA19" s="128" t="str">
        <f t="shared" si="1"/>
        <v/>
      </c>
      <c r="AC19" s="131"/>
      <c r="AD19" s="131"/>
      <c r="AE19" s="490" t="str">
        <f t="shared" si="2"/>
        <v/>
      </c>
      <c r="AF19" s="490"/>
      <c r="AG19" s="490"/>
      <c r="AH19" s="131"/>
    </row>
    <row r="20" spans="2:34" ht="15.6" customHeight="1" thickTop="1" thickBot="1" x14ac:dyDescent="0.3">
      <c r="B20" s="514"/>
      <c r="C20" s="514"/>
      <c r="D20" s="514"/>
      <c r="E20" s="514"/>
      <c r="F20" s="514"/>
      <c r="G20" s="514"/>
      <c r="H20" s="514"/>
      <c r="I20" s="514"/>
      <c r="J20" s="514"/>
      <c r="K20" s="514"/>
      <c r="L20" s="514"/>
      <c r="M20" s="514"/>
      <c r="N20" s="514"/>
      <c r="O20" s="514"/>
      <c r="P20" s="514"/>
      <c r="Q20" s="514"/>
      <c r="R20" s="514"/>
      <c r="S20" s="147"/>
      <c r="T20" s="147"/>
      <c r="U20" s="135"/>
      <c r="V20" s="128" t="str">
        <f>IFERROR(SMALL('اختيار المقررات'!$AL$8:$AL$56,'اختيار المقررات'!AM17),"")</f>
        <v/>
      </c>
      <c r="X20" s="128">
        <v>18</v>
      </c>
      <c r="Y20" s="128">
        <f t="shared" si="0"/>
        <v>18</v>
      </c>
      <c r="Z20" s="128" t="str">
        <f>IF(LEN(D7)&lt;2,B7,"")</f>
        <v>الموبايل:</v>
      </c>
      <c r="AA20" s="128" t="str">
        <f t="shared" si="1"/>
        <v/>
      </c>
      <c r="AC20" s="131"/>
      <c r="AD20" s="131"/>
      <c r="AE20" s="490" t="str">
        <f t="shared" si="2"/>
        <v/>
      </c>
      <c r="AF20" s="490"/>
      <c r="AG20" s="490"/>
      <c r="AH20" s="131"/>
    </row>
    <row r="21" spans="2:34" ht="15.6" customHeight="1" thickTop="1" thickBot="1" x14ac:dyDescent="0.3">
      <c r="B21" s="516" t="s">
        <v>202</v>
      </c>
      <c r="C21" s="517"/>
      <c r="D21" s="517"/>
      <c r="E21" s="517"/>
      <c r="F21" s="122">
        <f>'اختيار المقررات'!AD25</f>
        <v>0</v>
      </c>
      <c r="G21" s="517" t="s">
        <v>203</v>
      </c>
      <c r="H21" s="517"/>
      <c r="I21" s="517"/>
      <c r="J21" s="517"/>
      <c r="K21" s="508">
        <f>'اختيار المقررات'!AD26</f>
        <v>0</v>
      </c>
      <c r="L21" s="508"/>
      <c r="M21" s="517" t="e">
        <f>'اختيار المقررات'!Y27</f>
        <v>#N/A</v>
      </c>
      <c r="N21" s="517"/>
      <c r="O21" s="517"/>
      <c r="P21" s="517"/>
      <c r="Q21" s="508" t="e">
        <f>'اختيار المقررات'!AD27</f>
        <v>#N/A</v>
      </c>
      <c r="R21" s="509"/>
      <c r="S21" s="148"/>
      <c r="V21" s="128" t="str">
        <f>IFERROR(SMALL('اختيار المقررات'!$AL$8:$AL$56,'اختيار المقررات'!AM18),"")</f>
        <v/>
      </c>
      <c r="X21" s="128">
        <v>19</v>
      </c>
      <c r="Y21" s="128">
        <f t="shared" si="0"/>
        <v>19</v>
      </c>
      <c r="Z21" s="128" t="str">
        <f>IF(LEN(H7)&lt;2,F7,"")</f>
        <v>الهاتف:</v>
      </c>
      <c r="AA21" s="128" t="str">
        <f t="shared" si="1"/>
        <v/>
      </c>
      <c r="AC21" s="131"/>
      <c r="AD21" s="131"/>
      <c r="AE21" s="490" t="str">
        <f t="shared" si="2"/>
        <v/>
      </c>
      <c r="AF21" s="490"/>
      <c r="AG21" s="490"/>
      <c r="AH21" s="131"/>
    </row>
    <row r="22" spans="2:34" ht="15.6" customHeight="1" thickTop="1" x14ac:dyDescent="0.25">
      <c r="B22" s="555" t="s">
        <v>197</v>
      </c>
      <c r="C22" s="556"/>
      <c r="D22" s="556"/>
      <c r="E22" s="557">
        <f>'اختيار المقررات'!F5</f>
        <v>0</v>
      </c>
      <c r="F22" s="557"/>
      <c r="G22" s="557"/>
      <c r="H22" s="557"/>
      <c r="I22" s="558"/>
      <c r="J22" s="102" t="s">
        <v>58</v>
      </c>
      <c r="K22" s="477" t="e">
        <f>'اختيار المقررات'!Q5</f>
        <v>#N/A</v>
      </c>
      <c r="L22" s="477"/>
      <c r="M22" s="123" t="s">
        <v>0</v>
      </c>
      <c r="N22" s="518" t="e">
        <f>'اختيار المقررات'!W5</f>
        <v>#N/A</v>
      </c>
      <c r="O22" s="518"/>
      <c r="P22" s="559"/>
      <c r="Q22" s="559"/>
      <c r="R22" s="560"/>
      <c r="V22" s="128" t="str">
        <f>IFERROR(SMALL('اختيار المقررات'!$AL$8:$AL$56,'اختيار المقررات'!AM19),"")</f>
        <v/>
      </c>
      <c r="X22" s="128">
        <v>20</v>
      </c>
      <c r="Y22" s="128">
        <f t="shared" si="0"/>
        <v>20</v>
      </c>
      <c r="Z22" s="128" t="str">
        <f>IF(LEN(K7)&lt;2,J7,"")</f>
        <v>العنوان :</v>
      </c>
      <c r="AC22" s="131"/>
      <c r="AD22" s="131"/>
      <c r="AE22" s="490" t="str">
        <f t="shared" si="2"/>
        <v/>
      </c>
      <c r="AF22" s="490"/>
      <c r="AG22" s="490"/>
      <c r="AH22" s="131"/>
    </row>
    <row r="23" spans="2:34" ht="15.6" customHeight="1" x14ac:dyDescent="0.25">
      <c r="B23" s="467" t="s">
        <v>201</v>
      </c>
      <c r="C23" s="468"/>
      <c r="D23" s="468"/>
      <c r="E23" s="510" t="e">
        <f>'اختيار المقررات'!N25</f>
        <v>#N/A</v>
      </c>
      <c r="F23" s="510"/>
      <c r="G23" s="511"/>
      <c r="H23" s="491" t="s">
        <v>659</v>
      </c>
      <c r="I23" s="492"/>
      <c r="J23" s="493" t="e">
        <f>'اختيار المقررات'!V25</f>
        <v>#N/A</v>
      </c>
      <c r="K23" s="493"/>
      <c r="L23" s="494"/>
      <c r="M23" s="495" t="s">
        <v>589</v>
      </c>
      <c r="N23" s="495"/>
      <c r="O23" s="495" t="s">
        <v>590</v>
      </c>
      <c r="P23" s="495"/>
      <c r="Q23" s="495" t="s">
        <v>608</v>
      </c>
      <c r="R23" s="495"/>
      <c r="V23" s="128" t="str">
        <f>IFERROR(SMALL('اختيار المقررات'!$AL$8:$AL$56,'اختيار المقررات'!AM20),"")</f>
        <v/>
      </c>
    </row>
    <row r="24" spans="2:34" ht="15.6" customHeight="1" x14ac:dyDescent="0.25">
      <c r="B24" s="467" t="s">
        <v>591</v>
      </c>
      <c r="C24" s="468"/>
      <c r="D24" s="468"/>
      <c r="E24" s="469" t="e">
        <f>'اختيار المقررات'!N27</f>
        <v>#N/A</v>
      </c>
      <c r="F24" s="469"/>
      <c r="G24" s="470"/>
      <c r="H24" s="496" t="s">
        <v>25</v>
      </c>
      <c r="I24" s="497"/>
      <c r="J24" s="469" t="e">
        <f>'اختيار المقررات'!N26</f>
        <v>#N/A</v>
      </c>
      <c r="K24" s="469"/>
      <c r="L24" s="470"/>
      <c r="M24" s="495"/>
      <c r="N24" s="495"/>
      <c r="O24" s="495"/>
      <c r="P24" s="495"/>
      <c r="Q24" s="495"/>
      <c r="R24" s="495"/>
      <c r="V24" s="128" t="str">
        <f>IFERROR(SMALL('اختيار المقررات'!$AL$8:$AL$56,'اختيار المقررات'!AM21),"")</f>
        <v/>
      </c>
    </row>
    <row r="25" spans="2:34" ht="15.6" customHeight="1" x14ac:dyDescent="0.25">
      <c r="B25" s="467" t="s">
        <v>585</v>
      </c>
      <c r="C25" s="468"/>
      <c r="D25" s="468"/>
      <c r="E25" s="469" t="e">
        <f>'اختيار المقررات'!N28</f>
        <v>#N/A</v>
      </c>
      <c r="F25" s="469"/>
      <c r="G25" s="470"/>
      <c r="H25" s="498" t="s">
        <v>20</v>
      </c>
      <c r="I25" s="499"/>
      <c r="J25" s="477" t="str">
        <f>'اختيار المقررات'!V28</f>
        <v>لا</v>
      </c>
      <c r="K25" s="477"/>
      <c r="L25" s="478"/>
      <c r="M25" s="495"/>
      <c r="N25" s="495"/>
      <c r="O25" s="495"/>
      <c r="P25" s="495"/>
      <c r="Q25" s="495"/>
      <c r="R25" s="495"/>
    </row>
    <row r="26" spans="2:34" ht="15.6" customHeight="1" x14ac:dyDescent="0.25">
      <c r="B26" s="488" t="s">
        <v>23</v>
      </c>
      <c r="C26" s="489"/>
      <c r="D26" s="489"/>
      <c r="E26" s="479" t="e">
        <f>IF(AJ1&gt;0,"",'اختيار المقررات'!N29)</f>
        <v>#N/A</v>
      </c>
      <c r="F26" s="479"/>
      <c r="G26" s="479"/>
      <c r="H26" s="479"/>
      <c r="I26" s="479"/>
      <c r="J26" s="479"/>
      <c r="K26" s="479"/>
      <c r="L26" s="480"/>
      <c r="M26" s="495"/>
      <c r="N26" s="495"/>
      <c r="O26" s="495"/>
      <c r="P26" s="495"/>
      <c r="Q26" s="495"/>
      <c r="R26" s="495"/>
    </row>
    <row r="27" spans="2:34" ht="15.6" customHeight="1" x14ac:dyDescent="0.25">
      <c r="B27" s="500" t="str">
        <f>'اختيار المقررات'!C25</f>
        <v>منقطع عن التسجيل في</v>
      </c>
      <c r="C27" s="501"/>
      <c r="D27" s="501"/>
      <c r="E27" s="501"/>
      <c r="F27" s="501"/>
      <c r="G27" s="501"/>
      <c r="H27" s="501"/>
      <c r="I27" s="501"/>
      <c r="J27" s="501"/>
      <c r="K27" s="501"/>
      <c r="L27" s="502"/>
      <c r="M27" s="495"/>
      <c r="N27" s="495"/>
      <c r="O27" s="495"/>
      <c r="P27" s="495"/>
      <c r="Q27" s="495"/>
      <c r="R27" s="495"/>
    </row>
    <row r="28" spans="2:34" ht="15.6" customHeight="1" x14ac:dyDescent="0.25">
      <c r="B28" s="503" t="str">
        <f>'اختيار المقررات'!C26</f>
        <v/>
      </c>
      <c r="C28" s="504"/>
      <c r="D28" s="504"/>
      <c r="E28" s="504"/>
      <c r="F28" s="504"/>
      <c r="G28" s="504" t="str">
        <f>'اختيار المقررات'!C27</f>
        <v/>
      </c>
      <c r="H28" s="504"/>
      <c r="I28" s="504"/>
      <c r="J28" s="504"/>
      <c r="K28" s="504"/>
      <c r="L28" s="505"/>
      <c r="M28" s="495"/>
      <c r="N28" s="495"/>
      <c r="O28" s="495"/>
      <c r="P28" s="495"/>
      <c r="Q28" s="495"/>
      <c r="R28" s="495"/>
      <c r="V28" s="128" t="str">
        <f>IFERROR(SMALL('اختيار المقررات'!$U$10:$U$30,'اختيار المقررات'!V39),"")</f>
        <v/>
      </c>
    </row>
    <row r="29" spans="2:34" ht="15.6" customHeight="1" x14ac:dyDescent="0.25">
      <c r="B29" s="503" t="str">
        <f>'اختيار المقررات'!C28</f>
        <v/>
      </c>
      <c r="C29" s="504"/>
      <c r="D29" s="504"/>
      <c r="E29" s="504"/>
      <c r="F29" s="504"/>
      <c r="G29" s="504" t="str">
        <f>'اختيار المقررات'!C29</f>
        <v xml:space="preserve"> </v>
      </c>
      <c r="H29" s="504"/>
      <c r="I29" s="504"/>
      <c r="J29" s="504"/>
      <c r="K29" s="504"/>
      <c r="L29" s="505"/>
      <c r="M29" s="495"/>
      <c r="N29" s="495"/>
      <c r="O29" s="495"/>
      <c r="P29" s="495"/>
      <c r="Q29" s="495"/>
      <c r="R29" s="495"/>
      <c r="V29" s="128" t="str">
        <f>IFERROR(SMALL('اختيار المقررات'!$U$10:$U$30,'اختيار المقررات'!V41),"")</f>
        <v/>
      </c>
    </row>
    <row r="30" spans="2:34" ht="15.6" customHeight="1" x14ac:dyDescent="0.25">
      <c r="B30" s="512" t="str">
        <f>'اختيار المقررات'!C30</f>
        <v/>
      </c>
      <c r="C30" s="506"/>
      <c r="D30" s="506"/>
      <c r="E30" s="506"/>
      <c r="F30" s="506"/>
      <c r="G30" s="506" t="str">
        <f>'اختيار المقررات'!C31</f>
        <v/>
      </c>
      <c r="H30" s="506"/>
      <c r="I30" s="506"/>
      <c r="J30" s="506"/>
      <c r="K30" s="506"/>
      <c r="L30" s="507"/>
      <c r="M30" s="495"/>
      <c r="N30" s="495"/>
      <c r="O30" s="495"/>
      <c r="P30" s="495"/>
      <c r="Q30" s="495"/>
      <c r="R30" s="495"/>
      <c r="V30" s="128" t="str">
        <f>IFERROR(SMALL('اختيار المقررات'!$U$10:$U$30,'اختيار المقررات'!V42),"")</f>
        <v/>
      </c>
    </row>
    <row r="31" spans="2:34" ht="15.6" customHeight="1" x14ac:dyDescent="0.25">
      <c r="B31" s="485" t="s">
        <v>609</v>
      </c>
      <c r="C31" s="486"/>
      <c r="D31" s="486"/>
      <c r="E31" s="486"/>
      <c r="F31" s="486"/>
      <c r="G31" s="486"/>
      <c r="H31" s="486"/>
      <c r="I31" s="486"/>
      <c r="J31" s="486"/>
      <c r="K31" s="486"/>
      <c r="L31" s="486"/>
      <c r="M31" s="486"/>
      <c r="N31" s="486"/>
      <c r="O31" s="486"/>
      <c r="P31" s="486"/>
      <c r="Q31" s="486"/>
      <c r="R31" s="487"/>
      <c r="V31" s="128" t="str">
        <f>IFERROR(SMALL('اختيار المقررات'!$U$10:$U$30,'اختيار المقررات'!V30),"")</f>
        <v/>
      </c>
    </row>
    <row r="32" spans="2:34" ht="15.6" customHeight="1" x14ac:dyDescent="0.25">
      <c r="B32" s="484" t="s">
        <v>30</v>
      </c>
      <c r="C32" s="484"/>
      <c r="D32" s="484"/>
      <c r="E32" s="484"/>
      <c r="F32" s="484"/>
      <c r="G32" s="484"/>
      <c r="H32" s="484"/>
      <c r="I32" s="484"/>
      <c r="J32" s="484"/>
      <c r="K32" s="484"/>
      <c r="L32" s="484"/>
      <c r="M32" s="484"/>
      <c r="N32" s="484"/>
      <c r="O32" s="484"/>
      <c r="P32" s="484"/>
      <c r="Q32" s="484"/>
      <c r="R32" s="484"/>
    </row>
    <row r="33" spans="2:18" ht="15.6" customHeight="1" x14ac:dyDescent="0.25">
      <c r="B33" s="466" t="s">
        <v>31</v>
      </c>
      <c r="C33" s="466"/>
      <c r="D33" s="466"/>
      <c r="E33" s="466"/>
      <c r="F33" s="471" t="e">
        <f>IF(AJ1=0,E26,"لم يتم التسجيل")</f>
        <v>#N/A</v>
      </c>
      <c r="G33" s="472"/>
      <c r="H33" s="481" t="str">
        <f>IF(D4="أنثى","ليرة سورية فقط لا غير من الطالبة","ليرة سورية فقط لا غير من الطالب")&amp;" "&amp;H2</f>
        <v xml:space="preserve">ليرة سورية فقط لا غير من الطالب </v>
      </c>
      <c r="I33" s="481"/>
      <c r="J33" s="481"/>
      <c r="K33" s="481"/>
      <c r="L33" s="481"/>
      <c r="M33" s="481"/>
      <c r="N33" s="481"/>
      <c r="O33" s="481"/>
      <c r="P33" s="481"/>
      <c r="Q33" s="481"/>
      <c r="R33" s="481"/>
    </row>
    <row r="34" spans="2:18" ht="15.6" customHeight="1" x14ac:dyDescent="0.25">
      <c r="B34" s="466" t="str">
        <f>IF(D4="أنثى","رقمها الامتحاني","رقمه الامتحاني")</f>
        <v>رقمه الامتحاني</v>
      </c>
      <c r="C34" s="466"/>
      <c r="D34" s="466"/>
      <c r="E34" s="472">
        <f>D2</f>
        <v>0</v>
      </c>
      <c r="F34" s="472"/>
      <c r="G34" s="466" t="s">
        <v>32</v>
      </c>
      <c r="H34" s="466"/>
      <c r="I34" s="466"/>
      <c r="J34" s="466"/>
      <c r="K34" s="466"/>
      <c r="L34" s="466"/>
      <c r="M34" s="466"/>
      <c r="N34" s="466"/>
      <c r="O34" s="466"/>
      <c r="P34" s="466"/>
      <c r="Q34" s="466"/>
      <c r="R34" s="466"/>
    </row>
    <row r="35" spans="2:18" ht="15.6" customHeight="1" x14ac:dyDescent="0.25">
      <c r="B35" s="160"/>
      <c r="C35" s="161"/>
      <c r="D35" s="482"/>
      <c r="E35" s="482"/>
      <c r="F35" s="482"/>
      <c r="G35" s="482"/>
      <c r="H35" s="482"/>
      <c r="I35" s="162"/>
      <c r="J35" s="162"/>
      <c r="K35" s="160"/>
      <c r="L35" s="161"/>
      <c r="M35" s="482"/>
      <c r="N35" s="482"/>
      <c r="O35" s="482"/>
      <c r="P35" s="482"/>
      <c r="Q35" s="162"/>
      <c r="R35" s="162"/>
    </row>
    <row r="36" spans="2:18" ht="24" customHeight="1" x14ac:dyDescent="0.25">
      <c r="B36" s="483" t="s">
        <v>26</v>
      </c>
      <c r="C36" s="483"/>
      <c r="D36" s="483"/>
      <c r="E36" s="483"/>
      <c r="F36" s="483"/>
      <c r="G36" s="483"/>
      <c r="H36" s="483"/>
      <c r="I36" s="483"/>
      <c r="J36" s="483"/>
      <c r="K36" s="483"/>
      <c r="L36" s="483"/>
      <c r="M36" s="483"/>
      <c r="N36" s="483"/>
      <c r="O36" s="483"/>
      <c r="P36" s="483"/>
      <c r="Q36" s="483"/>
      <c r="R36" s="483"/>
    </row>
    <row r="37" spans="2:18" ht="24" customHeight="1" x14ac:dyDescent="0.25">
      <c r="B37" s="484" t="s">
        <v>30</v>
      </c>
      <c r="C37" s="484"/>
      <c r="D37" s="484"/>
      <c r="E37" s="484"/>
      <c r="F37" s="484"/>
      <c r="G37" s="484"/>
      <c r="H37" s="484"/>
      <c r="I37" s="484"/>
      <c r="J37" s="484"/>
      <c r="K37" s="484"/>
      <c r="L37" s="484"/>
      <c r="M37" s="484"/>
      <c r="N37" s="484"/>
      <c r="O37" s="484"/>
      <c r="P37" s="484"/>
      <c r="Q37" s="484"/>
      <c r="R37" s="484"/>
    </row>
    <row r="38" spans="2:18" ht="24" customHeight="1" x14ac:dyDescent="0.25">
      <c r="B38" s="466" t="s">
        <v>31</v>
      </c>
      <c r="C38" s="466"/>
      <c r="D38" s="466"/>
      <c r="E38" s="466"/>
      <c r="F38" s="471" t="e">
        <f>IF(AJ1&lt;&gt;0,F33,'اختيار المقررات'!AC29)</f>
        <v>#N/A</v>
      </c>
      <c r="G38" s="472"/>
      <c r="H38" s="473" t="str">
        <f>H33</f>
        <v xml:space="preserve">ليرة سورية فقط لا غير من الطالب </v>
      </c>
      <c r="I38" s="473"/>
      <c r="J38" s="473"/>
      <c r="K38" s="473"/>
      <c r="L38" s="473"/>
      <c r="M38" s="473"/>
      <c r="N38" s="473"/>
      <c r="O38" s="473"/>
      <c r="P38" s="473"/>
      <c r="Q38" s="473"/>
      <c r="R38" s="473"/>
    </row>
    <row r="39" spans="2:18" ht="24" customHeight="1" x14ac:dyDescent="0.3">
      <c r="B39" s="474" t="str">
        <f>B34</f>
        <v>رقمه الامتحاني</v>
      </c>
      <c r="C39" s="474"/>
      <c r="D39" s="474"/>
      <c r="E39" s="475">
        <f>E34</f>
        <v>0</v>
      </c>
      <c r="F39" s="475"/>
      <c r="G39" s="476" t="str">
        <f>G34</f>
        <v xml:space="preserve">وتحويله إلى حساب التعليم المفتوح رقم ck1-10173186 وتسليم إشعار القبض إلى صاحب العلاقة  </v>
      </c>
      <c r="H39" s="476"/>
      <c r="I39" s="476"/>
      <c r="J39" s="476"/>
      <c r="K39" s="476"/>
      <c r="L39" s="476"/>
      <c r="M39" s="476"/>
      <c r="N39" s="476"/>
      <c r="O39" s="476"/>
      <c r="P39" s="476"/>
      <c r="Q39" s="476"/>
      <c r="R39" s="476"/>
    </row>
    <row r="40" spans="2:18" ht="15.75" customHeight="1" x14ac:dyDescent="0.25"/>
    <row r="41" spans="2:18" ht="22.5" customHeight="1" x14ac:dyDescent="0.25"/>
    <row r="42" spans="2:18" ht="22.5" customHeight="1" x14ac:dyDescent="0.25">
      <c r="C42" s="149"/>
      <c r="D42" s="149"/>
      <c r="E42" s="149"/>
      <c r="F42" s="149"/>
      <c r="G42" s="149"/>
    </row>
    <row r="43" spans="2:18" ht="26.25" customHeight="1" x14ac:dyDescent="0.25">
      <c r="C43" s="149"/>
      <c r="D43" s="149"/>
      <c r="E43" s="149"/>
      <c r="F43" s="149"/>
      <c r="G43" s="149"/>
      <c r="H43" s="150"/>
      <c r="I43" s="150"/>
      <c r="J43" s="150"/>
      <c r="K43" s="150"/>
      <c r="L43" s="150"/>
      <c r="M43" s="150"/>
      <c r="N43" s="150"/>
      <c r="O43" s="150"/>
      <c r="P43" s="150"/>
      <c r="Q43" s="150"/>
      <c r="R43" s="150"/>
    </row>
    <row r="44" spans="2:18" x14ac:dyDescent="0.25">
      <c r="C44" s="149"/>
      <c r="D44" s="149"/>
      <c r="E44" s="149"/>
      <c r="F44" s="149"/>
      <c r="G44" s="149"/>
      <c r="H44" s="150"/>
      <c r="I44" s="150"/>
      <c r="J44" s="150"/>
      <c r="K44" s="150"/>
      <c r="L44" s="150"/>
      <c r="M44" s="150"/>
      <c r="N44" s="150"/>
      <c r="O44" s="150"/>
      <c r="P44" s="150"/>
      <c r="Q44" s="150"/>
      <c r="R44" s="150"/>
    </row>
  </sheetData>
  <sheetProtection algorithmName="SHA-512" hashValue="jvZrAA8jSWqStmvv5lEpJbUi5JyLvoF2dqBa74fyOlcci6nhw/Ba34vzQHDJlwLAUMkhvl5lqaG/84Iy+NwW/g==" saltValue="W3zOOUmBtmwP94vJUAjuGg=="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B32:R32">
    <cfRule type="expression" dxfId="39" priority="2">
      <formula>$K$25="لا"</formula>
    </cfRule>
  </conditionalFormatting>
  <conditionalFormatting sqref="B35:R35">
    <cfRule type="expression" dxfId="38" priority="3">
      <formula>#REF!="لا"</formula>
    </cfRule>
  </conditionalFormatting>
  <conditionalFormatting sqref="B36:R37 B38:E38 H38 B39:R39">
    <cfRule type="expression" dxfId="37" priority="4">
      <formula>$K$25="لا"</formula>
    </cfRule>
  </conditionalFormatting>
  <conditionalFormatting sqref="B36:R37 B38:E38 H38:R38 B39:R39">
    <cfRule type="expression" dxfId="36" priority="1">
      <formula>$J$25="لا"</formula>
    </cfRule>
  </conditionalFormatting>
  <conditionalFormatting sqref="C13:I18">
    <cfRule type="expression" dxfId="35" priority="29">
      <formula>$C$13=""</formula>
    </cfRule>
  </conditionalFormatting>
  <conditionalFormatting sqref="C14:I18">
    <cfRule type="expression" dxfId="34" priority="28">
      <formula>$C$14=""</formula>
    </cfRule>
  </conditionalFormatting>
  <conditionalFormatting sqref="C15:I18">
    <cfRule type="expression" dxfId="33" priority="27">
      <formula>$C$15=""</formula>
    </cfRule>
  </conditionalFormatting>
  <conditionalFormatting sqref="C16:I18">
    <cfRule type="expression" dxfId="32" priority="26">
      <formula>$C$16=""</formula>
    </cfRule>
  </conditionalFormatting>
  <conditionalFormatting sqref="C17:I18">
    <cfRule type="expression" dxfId="31" priority="25">
      <formula>$C$17=""</formula>
    </cfRule>
  </conditionalFormatting>
  <conditionalFormatting sqref="C18:I18">
    <cfRule type="expression" dxfId="30" priority="24">
      <formula>$C$18=""</formula>
    </cfRule>
  </conditionalFormatting>
  <conditionalFormatting sqref="C11:Q18">
    <cfRule type="expression" dxfId="29" priority="30">
      <formula>$C$12=""</formula>
    </cfRule>
  </conditionalFormatting>
  <conditionalFormatting sqref="C43:R44">
    <cfRule type="expression" dxfId="28" priority="5">
      <formula>$K$26="لا"</formula>
    </cfRule>
  </conditionalFormatting>
  <conditionalFormatting sqref="K11:Q18">
    <cfRule type="expression" dxfId="27" priority="22">
      <formula>$K$12=""</formula>
    </cfRule>
  </conditionalFormatting>
  <conditionalFormatting sqref="K13:Q18">
    <cfRule type="expression" dxfId="26" priority="21">
      <formula>$K$13=""</formula>
    </cfRule>
  </conditionalFormatting>
  <conditionalFormatting sqref="K14:Q18">
    <cfRule type="expression" dxfId="25" priority="20">
      <formula>$K$14=""</formula>
    </cfRule>
  </conditionalFormatting>
  <conditionalFormatting sqref="K15:Q18">
    <cfRule type="expression" dxfId="24" priority="19">
      <formula>$K$15=""</formula>
    </cfRule>
  </conditionalFormatting>
  <conditionalFormatting sqref="K16:Q18">
    <cfRule type="expression" dxfId="23" priority="18">
      <formula>$K$16=""</formula>
    </cfRule>
  </conditionalFormatting>
  <conditionalFormatting sqref="K17:Q18">
    <cfRule type="expression" dxfId="22" priority="17">
      <formula>$K$17=""</formula>
    </cfRule>
  </conditionalFormatting>
  <conditionalFormatting sqref="K18:Q18">
    <cfRule type="expression" dxfId="21" priority="16">
      <formula>$K$18=""</formula>
    </cfRule>
  </conditionalFormatting>
  <conditionalFormatting sqref="AC1">
    <cfRule type="expression" dxfId="20" priority="7">
      <formula>AC1&lt;&gt;""</formula>
    </cfRule>
  </conditionalFormatting>
  <conditionalFormatting sqref="AD1:AH2">
    <cfRule type="expression" dxfId="19" priority="6">
      <formula>$AD$1&lt;&gt;""</formula>
    </cfRule>
  </conditionalFormatting>
  <conditionalFormatting sqref="AE3:AE22">
    <cfRule type="expression" dxfId="18" priority="8">
      <formula>AE3&lt;&gt;""</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zoomScale="98" zoomScaleNormal="98" workbookViewId="0">
      <pane ySplit="4" topLeftCell="A5" activePane="bottomLeft" state="frozen"/>
      <selection pane="bottomLeft" activeCell="E28" sqref="E28"/>
    </sheetView>
  </sheetViews>
  <sheetFormatPr defaultColWidth="9" defaultRowHeight="13.8" x14ac:dyDescent="0.25"/>
  <cols>
    <col min="1" max="1" width="13.8984375" style="1" customWidth="1"/>
    <col min="2" max="2" width="10.8984375" style="1" bestFit="1" customWidth="1"/>
    <col min="3" max="4" width="9" style="1"/>
    <col min="5" max="5" width="10.09765625" style="1" bestFit="1" customWidth="1"/>
    <col min="6" max="6" width="11.19921875" style="214" bestFit="1" customWidth="1"/>
    <col min="7" max="7" width="11.19921875" style="214" customWidth="1"/>
    <col min="8" max="8" width="13.19921875" style="1" customWidth="1"/>
    <col min="9" max="9" width="10.19921875" style="1" bestFit="1" customWidth="1"/>
    <col min="10" max="10" width="11.796875" style="1" bestFit="1" customWidth="1"/>
    <col min="11" max="11" width="21.8984375" style="1" customWidth="1"/>
    <col min="12" max="12" width="24.19921875" style="1" customWidth="1"/>
    <col min="13" max="13" width="17.796875" style="1" customWidth="1"/>
    <col min="14" max="14" width="20.09765625" style="1" customWidth="1"/>
    <col min="15" max="15" width="31.796875" style="1" customWidth="1"/>
    <col min="16" max="17" width="14.796875" style="1" customWidth="1"/>
    <col min="18" max="18" width="19.09765625" style="1" customWidth="1"/>
    <col min="19" max="19" width="14.09765625" style="1" customWidth="1"/>
    <col min="20" max="20" width="6.8984375" style="1" bestFit="1" customWidth="1"/>
    <col min="21" max="48" width="4.19921875" style="1" customWidth="1"/>
    <col min="49" max="49" width="4" style="1" customWidth="1"/>
    <col min="50" max="99" width="4.19921875" style="1" customWidth="1"/>
    <col min="100" max="100" width="9.09765625" style="1" bestFit="1" customWidth="1"/>
    <col min="101" max="101" width="11.19921875" style="1" bestFit="1" customWidth="1"/>
    <col min="102" max="102" width="9.09765625" style="1" bestFit="1" customWidth="1"/>
    <col min="103" max="103" width="9.09765625" style="1" customWidth="1"/>
    <col min="104" max="105" width="9" style="1"/>
    <col min="106" max="106" width="10.09765625" style="1" bestFit="1" customWidth="1"/>
    <col min="107" max="107" width="10.09765625" style="1" customWidth="1"/>
    <col min="108" max="108" width="11.19921875" style="1" bestFit="1" customWidth="1"/>
    <col min="109" max="109" width="10.796875" style="1" bestFit="1" customWidth="1"/>
    <col min="110" max="110" width="13.19921875" style="1" bestFit="1" customWidth="1"/>
    <col min="111" max="111" width="9.19921875" style="1" bestFit="1" customWidth="1"/>
    <col min="112" max="112" width="9.19921875" style="1" customWidth="1"/>
    <col min="113" max="113" width="6.19921875" style="1" bestFit="1" customWidth="1"/>
    <col min="114" max="117" width="9" style="1"/>
    <col min="118" max="118" width="12.19921875" style="1" bestFit="1" customWidth="1"/>
    <col min="119" max="119" width="13.19921875" style="1" bestFit="1" customWidth="1"/>
    <col min="120" max="16384" width="9" style="1"/>
  </cols>
  <sheetData>
    <row r="1" spans="1:129" s="183" customFormat="1" ht="18" thickBot="1" x14ac:dyDescent="0.3">
      <c r="A1" s="594"/>
      <c r="B1" s="595">
        <v>9999</v>
      </c>
      <c r="C1" s="596" t="s">
        <v>33</v>
      </c>
      <c r="D1" s="596"/>
      <c r="E1" s="596"/>
      <c r="F1" s="596"/>
      <c r="G1" s="596"/>
      <c r="H1" s="596"/>
      <c r="I1" s="596"/>
      <c r="J1" s="596"/>
      <c r="K1" s="597" t="s">
        <v>16</v>
      </c>
      <c r="L1" s="599" t="s">
        <v>192</v>
      </c>
      <c r="M1" s="592" t="s">
        <v>190</v>
      </c>
      <c r="N1" s="592" t="s">
        <v>191</v>
      </c>
      <c r="O1" s="602" t="s">
        <v>55</v>
      </c>
      <c r="P1" s="596" t="s">
        <v>34</v>
      </c>
      <c r="Q1" s="596"/>
      <c r="R1" s="596"/>
      <c r="S1" s="575" t="s">
        <v>9</v>
      </c>
      <c r="T1" s="577" t="s">
        <v>35</v>
      </c>
      <c r="U1" s="578"/>
      <c r="V1" s="578"/>
      <c r="W1" s="578"/>
      <c r="X1" s="578"/>
      <c r="Y1" s="578"/>
      <c r="Z1" s="578"/>
      <c r="AA1" s="578"/>
      <c r="AB1" s="578"/>
      <c r="AC1" s="578"/>
      <c r="AD1" s="578"/>
      <c r="AE1" s="578"/>
      <c r="AF1" s="578"/>
      <c r="AG1" s="578"/>
      <c r="AH1" s="578"/>
      <c r="AI1" s="578"/>
      <c r="AJ1" s="578"/>
      <c r="AK1" s="578"/>
      <c r="AL1" s="578"/>
      <c r="AM1" s="579"/>
      <c r="AN1" s="577" t="s">
        <v>21</v>
      </c>
      <c r="AO1" s="578"/>
      <c r="AP1" s="578"/>
      <c r="AQ1" s="578"/>
      <c r="AR1" s="578"/>
      <c r="AS1" s="578"/>
      <c r="AT1" s="578"/>
      <c r="AU1" s="578"/>
      <c r="AV1" s="578"/>
      <c r="AW1" s="578"/>
      <c r="AX1" s="578"/>
      <c r="AY1" s="578"/>
      <c r="AZ1" s="578"/>
      <c r="BA1" s="578"/>
      <c r="BB1" s="578"/>
      <c r="BC1" s="578"/>
      <c r="BD1" s="578"/>
      <c r="BE1" s="578"/>
      <c r="BF1" s="578"/>
      <c r="BG1" s="579"/>
      <c r="BH1" s="577" t="s">
        <v>36</v>
      </c>
      <c r="BI1" s="578"/>
      <c r="BJ1" s="578"/>
      <c r="BK1" s="578"/>
      <c r="BL1" s="578"/>
      <c r="BM1" s="578"/>
      <c r="BN1" s="578"/>
      <c r="BO1" s="578"/>
      <c r="BP1" s="578"/>
      <c r="BQ1" s="578"/>
      <c r="BR1" s="578"/>
      <c r="BS1" s="578"/>
      <c r="BT1" s="578"/>
      <c r="BU1" s="578"/>
      <c r="BV1" s="578"/>
      <c r="BW1" s="578"/>
      <c r="BX1" s="578"/>
      <c r="BY1" s="578"/>
      <c r="BZ1" s="578"/>
      <c r="CA1" s="579"/>
      <c r="CB1" s="577" t="s">
        <v>37</v>
      </c>
      <c r="CC1" s="578"/>
      <c r="CD1" s="578"/>
      <c r="CE1" s="578"/>
      <c r="CF1" s="578"/>
      <c r="CG1" s="578"/>
      <c r="CH1" s="578"/>
      <c r="CI1" s="578"/>
      <c r="CJ1" s="578"/>
      <c r="CK1" s="578"/>
      <c r="CL1" s="578"/>
      <c r="CM1" s="578"/>
      <c r="CN1" s="578"/>
      <c r="CO1" s="578"/>
      <c r="CP1" s="578"/>
      <c r="CQ1" s="578"/>
      <c r="CR1" s="578"/>
      <c r="CS1" s="578"/>
      <c r="CT1" s="578"/>
      <c r="CU1" s="579"/>
      <c r="CV1" s="614" t="s">
        <v>1</v>
      </c>
      <c r="CW1" s="615"/>
      <c r="CX1" s="616"/>
      <c r="CY1" s="616"/>
      <c r="CZ1" s="620" t="s">
        <v>660</v>
      </c>
      <c r="DA1" s="621"/>
      <c r="DB1" s="621"/>
      <c r="DC1" s="621"/>
      <c r="DD1" s="621"/>
      <c r="DE1" s="621"/>
      <c r="DF1" s="621"/>
      <c r="DG1" s="621"/>
      <c r="DH1" s="620" t="s">
        <v>38</v>
      </c>
      <c r="DI1" s="621"/>
      <c r="DJ1" s="621"/>
      <c r="DK1" s="622"/>
      <c r="DL1" s="620" t="s">
        <v>661</v>
      </c>
      <c r="DM1" s="621"/>
      <c r="DN1" s="621"/>
      <c r="DO1" s="622"/>
      <c r="DP1" s="94"/>
      <c r="DQ1" s="94"/>
      <c r="DR1" s="94"/>
      <c r="DS1" s="94"/>
    </row>
    <row r="2" spans="1:129" s="183" customFormat="1" ht="18" thickBot="1" x14ac:dyDescent="0.3">
      <c r="A2" s="594"/>
      <c r="B2" s="595"/>
      <c r="C2" s="596"/>
      <c r="D2" s="596"/>
      <c r="E2" s="596"/>
      <c r="F2" s="596"/>
      <c r="G2" s="596"/>
      <c r="H2" s="596"/>
      <c r="I2" s="596"/>
      <c r="J2" s="596"/>
      <c r="K2" s="598"/>
      <c r="L2" s="600"/>
      <c r="M2" s="593"/>
      <c r="N2" s="593"/>
      <c r="O2" s="603"/>
      <c r="P2" s="596"/>
      <c r="Q2" s="596"/>
      <c r="R2" s="596"/>
      <c r="S2" s="575"/>
      <c r="T2" s="580" t="s">
        <v>17</v>
      </c>
      <c r="U2" s="581"/>
      <c r="V2" s="581"/>
      <c r="W2" s="581"/>
      <c r="X2" s="581"/>
      <c r="Y2" s="581"/>
      <c r="Z2" s="581"/>
      <c r="AA2" s="581"/>
      <c r="AB2" s="581"/>
      <c r="AC2" s="582"/>
      <c r="AD2" s="581" t="s">
        <v>18</v>
      </c>
      <c r="AE2" s="581"/>
      <c r="AF2" s="581"/>
      <c r="AG2" s="581"/>
      <c r="AH2" s="581"/>
      <c r="AI2" s="581"/>
      <c r="AJ2" s="581"/>
      <c r="AK2" s="581"/>
      <c r="AL2" s="581"/>
      <c r="AM2" s="583"/>
      <c r="AN2" s="580" t="s">
        <v>17</v>
      </c>
      <c r="AO2" s="581"/>
      <c r="AP2" s="581"/>
      <c r="AQ2" s="581"/>
      <c r="AR2" s="581"/>
      <c r="AS2" s="581"/>
      <c r="AT2" s="581"/>
      <c r="AU2" s="581"/>
      <c r="AV2" s="581"/>
      <c r="AW2" s="582"/>
      <c r="AX2" s="581" t="s">
        <v>18</v>
      </c>
      <c r="AY2" s="581"/>
      <c r="AZ2" s="581"/>
      <c r="BA2" s="581"/>
      <c r="BB2" s="581"/>
      <c r="BC2" s="581"/>
      <c r="BD2" s="581"/>
      <c r="BE2" s="581"/>
      <c r="BF2" s="581"/>
      <c r="BG2" s="583"/>
      <c r="BH2" s="580" t="s">
        <v>17</v>
      </c>
      <c r="BI2" s="581"/>
      <c r="BJ2" s="581"/>
      <c r="BK2" s="581"/>
      <c r="BL2" s="581"/>
      <c r="BM2" s="581"/>
      <c r="BN2" s="581"/>
      <c r="BO2" s="581"/>
      <c r="BP2" s="581"/>
      <c r="BQ2" s="582"/>
      <c r="BR2" s="581" t="s">
        <v>18</v>
      </c>
      <c r="BS2" s="581"/>
      <c r="BT2" s="581"/>
      <c r="BU2" s="581"/>
      <c r="BV2" s="581"/>
      <c r="BW2" s="581"/>
      <c r="BX2" s="581"/>
      <c r="BY2" s="581"/>
      <c r="BZ2" s="581"/>
      <c r="CA2" s="583"/>
      <c r="CB2" s="580" t="s">
        <v>17</v>
      </c>
      <c r="CC2" s="581"/>
      <c r="CD2" s="581"/>
      <c r="CE2" s="581"/>
      <c r="CF2" s="581"/>
      <c r="CG2" s="581"/>
      <c r="CH2" s="581"/>
      <c r="CI2" s="581"/>
      <c r="CJ2" s="581"/>
      <c r="CK2" s="582"/>
      <c r="CL2" s="581" t="s">
        <v>18</v>
      </c>
      <c r="CM2" s="581"/>
      <c r="CN2" s="581"/>
      <c r="CO2" s="581"/>
      <c r="CP2" s="581"/>
      <c r="CQ2" s="581"/>
      <c r="CR2" s="581"/>
      <c r="CS2" s="581"/>
      <c r="CT2" s="581"/>
      <c r="CU2" s="583"/>
      <c r="CV2" s="617"/>
      <c r="CW2" s="618"/>
      <c r="CX2" s="619"/>
      <c r="CY2" s="619"/>
      <c r="CZ2" s="617"/>
      <c r="DA2" s="618"/>
      <c r="DB2" s="618"/>
      <c r="DC2" s="618"/>
      <c r="DD2" s="618"/>
      <c r="DE2" s="618"/>
      <c r="DF2" s="618"/>
      <c r="DG2" s="618"/>
      <c r="DH2" s="617"/>
      <c r="DI2" s="618"/>
      <c r="DJ2" s="618"/>
      <c r="DK2" s="619"/>
      <c r="DL2" s="617"/>
      <c r="DM2" s="618"/>
      <c r="DN2" s="618"/>
      <c r="DO2" s="619"/>
      <c r="DP2" s="94"/>
      <c r="DQ2" s="94"/>
      <c r="DR2" s="94"/>
      <c r="DS2" s="94"/>
    </row>
    <row r="3" spans="1:129" ht="80.25" customHeight="1" thickBot="1" x14ac:dyDescent="0.3">
      <c r="A3" s="184" t="s">
        <v>2</v>
      </c>
      <c r="B3" s="185" t="s">
        <v>39</v>
      </c>
      <c r="C3" s="185" t="s">
        <v>40</v>
      </c>
      <c r="D3" s="185" t="s">
        <v>41</v>
      </c>
      <c r="E3" s="185" t="s">
        <v>6</v>
      </c>
      <c r="F3" s="186" t="s">
        <v>7</v>
      </c>
      <c r="G3" s="186" t="s">
        <v>339</v>
      </c>
      <c r="H3" s="185" t="s">
        <v>52</v>
      </c>
      <c r="I3" s="185" t="s">
        <v>11</v>
      </c>
      <c r="J3" s="185" t="s">
        <v>10</v>
      </c>
      <c r="K3" s="598"/>
      <c r="L3" s="600"/>
      <c r="M3" s="593"/>
      <c r="N3" s="593"/>
      <c r="O3" s="603"/>
      <c r="P3" s="584" t="s">
        <v>27</v>
      </c>
      <c r="Q3" s="584" t="s">
        <v>42</v>
      </c>
      <c r="R3" s="587" t="s">
        <v>14</v>
      </c>
      <c r="S3" s="575"/>
      <c r="T3" s="590" t="s">
        <v>2073</v>
      </c>
      <c r="U3" s="570"/>
      <c r="V3" s="569" t="s">
        <v>2074</v>
      </c>
      <c r="W3" s="570"/>
      <c r="X3" s="569" t="s">
        <v>2075</v>
      </c>
      <c r="Y3" s="570"/>
      <c r="Z3" s="569" t="s">
        <v>2036</v>
      </c>
      <c r="AA3" s="570"/>
      <c r="AB3" s="569" t="s">
        <v>2076</v>
      </c>
      <c r="AC3" s="571"/>
      <c r="AD3" s="572" t="s">
        <v>2038</v>
      </c>
      <c r="AE3" s="570"/>
      <c r="AF3" s="569" t="s">
        <v>2077</v>
      </c>
      <c r="AG3" s="570"/>
      <c r="AH3" s="569" t="s">
        <v>2078</v>
      </c>
      <c r="AI3" s="570"/>
      <c r="AJ3" s="569" t="s">
        <v>2041</v>
      </c>
      <c r="AK3" s="570"/>
      <c r="AL3" s="569" t="s">
        <v>2076</v>
      </c>
      <c r="AM3" s="574"/>
      <c r="AN3" s="590" t="s">
        <v>2043</v>
      </c>
      <c r="AO3" s="570"/>
      <c r="AP3" s="569" t="s">
        <v>2079</v>
      </c>
      <c r="AQ3" s="570"/>
      <c r="AR3" s="569" t="s">
        <v>2080</v>
      </c>
      <c r="AS3" s="570"/>
      <c r="AT3" s="569" t="s">
        <v>2081</v>
      </c>
      <c r="AU3" s="570"/>
      <c r="AV3" s="569" t="s">
        <v>2047</v>
      </c>
      <c r="AW3" s="571"/>
      <c r="AX3" s="572" t="s">
        <v>2082</v>
      </c>
      <c r="AY3" s="570"/>
      <c r="AZ3" s="569" t="s">
        <v>2049</v>
      </c>
      <c r="BA3" s="570"/>
      <c r="BB3" s="569" t="s">
        <v>2050</v>
      </c>
      <c r="BC3" s="570"/>
      <c r="BD3" s="569" t="s">
        <v>2083</v>
      </c>
      <c r="BE3" s="570"/>
      <c r="BF3" s="569" t="s">
        <v>2052</v>
      </c>
      <c r="BG3" s="574"/>
      <c r="BH3" s="590" t="s">
        <v>2084</v>
      </c>
      <c r="BI3" s="570"/>
      <c r="BJ3" s="569" t="s">
        <v>2054</v>
      </c>
      <c r="BK3" s="570"/>
      <c r="BL3" s="569" t="s">
        <v>2085</v>
      </c>
      <c r="BM3" s="570"/>
      <c r="BN3" s="569" t="s">
        <v>2086</v>
      </c>
      <c r="BO3" s="570"/>
      <c r="BP3" s="569" t="s">
        <v>2087</v>
      </c>
      <c r="BQ3" s="571"/>
      <c r="BR3" s="572" t="s">
        <v>2088</v>
      </c>
      <c r="BS3" s="570"/>
      <c r="BT3" s="569" t="s">
        <v>2064</v>
      </c>
      <c r="BU3" s="570"/>
      <c r="BV3" s="569" t="s">
        <v>2089</v>
      </c>
      <c r="BW3" s="570"/>
      <c r="BX3" s="569" t="s">
        <v>2086</v>
      </c>
      <c r="BY3" s="570"/>
      <c r="BZ3" s="569" t="s">
        <v>2090</v>
      </c>
      <c r="CA3" s="574"/>
      <c r="CB3" s="590" t="s">
        <v>2058</v>
      </c>
      <c r="CC3" s="570"/>
      <c r="CD3" s="569" t="s">
        <v>2091</v>
      </c>
      <c r="CE3" s="570"/>
      <c r="CF3" s="569" t="s">
        <v>2092</v>
      </c>
      <c r="CG3" s="570"/>
      <c r="CH3" s="569" t="s">
        <v>2061</v>
      </c>
      <c r="CI3" s="570"/>
      <c r="CJ3" s="569" t="s">
        <v>2093</v>
      </c>
      <c r="CK3" s="571"/>
      <c r="CL3" s="572" t="s">
        <v>2088</v>
      </c>
      <c r="CM3" s="570"/>
      <c r="CN3" s="569" t="s">
        <v>2091</v>
      </c>
      <c r="CO3" s="570"/>
      <c r="CP3" s="569" t="s">
        <v>2094</v>
      </c>
      <c r="CQ3" s="570"/>
      <c r="CR3" s="569" t="s">
        <v>2071</v>
      </c>
      <c r="CS3" s="570"/>
      <c r="CT3" s="569" t="s">
        <v>2095</v>
      </c>
      <c r="CU3" s="574"/>
      <c r="CV3" s="604" t="s">
        <v>43</v>
      </c>
      <c r="CW3" s="612" t="s">
        <v>0</v>
      </c>
      <c r="CX3" s="607" t="s">
        <v>44</v>
      </c>
      <c r="CY3" s="607" t="s">
        <v>197</v>
      </c>
      <c r="CZ3" s="609" t="s">
        <v>662</v>
      </c>
      <c r="DA3" s="610" t="s">
        <v>663</v>
      </c>
      <c r="DB3" s="611" t="s">
        <v>25</v>
      </c>
      <c r="DC3" s="611" t="s">
        <v>585</v>
      </c>
      <c r="DD3" s="611" t="s">
        <v>23</v>
      </c>
      <c r="DE3" s="611" t="s">
        <v>46</v>
      </c>
      <c r="DF3" s="606" t="s">
        <v>24</v>
      </c>
      <c r="DG3" s="606" t="s">
        <v>26</v>
      </c>
      <c r="DH3" s="633" t="s">
        <v>47</v>
      </c>
      <c r="DI3" s="625" t="s">
        <v>204</v>
      </c>
      <c r="DJ3" s="625" t="s">
        <v>205</v>
      </c>
      <c r="DK3" s="627" t="s">
        <v>48</v>
      </c>
      <c r="DL3" s="629" t="s">
        <v>338</v>
      </c>
      <c r="DM3" s="631" t="s">
        <v>337</v>
      </c>
      <c r="DN3" s="631" t="s">
        <v>336</v>
      </c>
      <c r="DO3" s="623" t="s">
        <v>335</v>
      </c>
      <c r="DP3" s="564" t="s">
        <v>593</v>
      </c>
      <c r="DQ3" s="565"/>
      <c r="DR3" s="565"/>
      <c r="DS3" s="565"/>
      <c r="DT3" s="565"/>
      <c r="DU3" s="565"/>
      <c r="DV3" s="566" t="s">
        <v>705</v>
      </c>
      <c r="DW3" s="187"/>
      <c r="DX3" s="187"/>
      <c r="DY3" s="58"/>
    </row>
    <row r="4" spans="1:129" s="59" customFormat="1" ht="24.9" customHeight="1" thickBot="1" x14ac:dyDescent="0.3">
      <c r="A4" s="188" t="s">
        <v>2</v>
      </c>
      <c r="B4" s="189" t="s">
        <v>39</v>
      </c>
      <c r="C4" s="189" t="s">
        <v>40</v>
      </c>
      <c r="D4" s="189" t="s">
        <v>41</v>
      </c>
      <c r="E4" s="189" t="s">
        <v>6</v>
      </c>
      <c r="F4" s="190" t="s">
        <v>7</v>
      </c>
      <c r="G4" s="190"/>
      <c r="H4" s="189"/>
      <c r="I4" s="189" t="s">
        <v>11</v>
      </c>
      <c r="J4" s="189" t="s">
        <v>10</v>
      </c>
      <c r="K4" s="598"/>
      <c r="L4" s="601"/>
      <c r="M4" s="593"/>
      <c r="N4" s="593"/>
      <c r="O4" s="603"/>
      <c r="P4" s="585"/>
      <c r="Q4" s="585"/>
      <c r="R4" s="588"/>
      <c r="S4" s="576"/>
      <c r="T4" s="589">
        <v>111</v>
      </c>
      <c r="U4" s="568"/>
      <c r="V4" s="567">
        <v>112</v>
      </c>
      <c r="W4" s="568"/>
      <c r="X4" s="567">
        <v>113</v>
      </c>
      <c r="Y4" s="568"/>
      <c r="Z4" s="567">
        <v>114</v>
      </c>
      <c r="AA4" s="568"/>
      <c r="AB4" s="567">
        <v>115</v>
      </c>
      <c r="AC4" s="573"/>
      <c r="AD4" s="586">
        <v>121</v>
      </c>
      <c r="AE4" s="568"/>
      <c r="AF4" s="567">
        <v>122</v>
      </c>
      <c r="AG4" s="568"/>
      <c r="AH4" s="567">
        <v>123</v>
      </c>
      <c r="AI4" s="568"/>
      <c r="AJ4" s="567">
        <v>124</v>
      </c>
      <c r="AK4" s="568"/>
      <c r="AL4" s="567">
        <v>125</v>
      </c>
      <c r="AM4" s="591"/>
      <c r="AN4" s="589">
        <v>211</v>
      </c>
      <c r="AO4" s="568"/>
      <c r="AP4" s="567">
        <v>212</v>
      </c>
      <c r="AQ4" s="568"/>
      <c r="AR4" s="567">
        <v>213</v>
      </c>
      <c r="AS4" s="568"/>
      <c r="AT4" s="567">
        <v>214</v>
      </c>
      <c r="AU4" s="568"/>
      <c r="AV4" s="567">
        <v>215</v>
      </c>
      <c r="AW4" s="573"/>
      <c r="AX4" s="586">
        <v>221</v>
      </c>
      <c r="AY4" s="568"/>
      <c r="AZ4" s="567">
        <v>222</v>
      </c>
      <c r="BA4" s="568"/>
      <c r="BB4" s="567">
        <v>223</v>
      </c>
      <c r="BC4" s="568"/>
      <c r="BD4" s="567">
        <v>224</v>
      </c>
      <c r="BE4" s="568"/>
      <c r="BF4" s="567">
        <v>225</v>
      </c>
      <c r="BG4" s="591"/>
      <c r="BH4" s="589">
        <v>311</v>
      </c>
      <c r="BI4" s="568"/>
      <c r="BJ4" s="567">
        <v>312</v>
      </c>
      <c r="BK4" s="568"/>
      <c r="BL4" s="567">
        <v>313</v>
      </c>
      <c r="BM4" s="568"/>
      <c r="BN4" s="567">
        <v>314</v>
      </c>
      <c r="BO4" s="568"/>
      <c r="BP4" s="567">
        <v>315</v>
      </c>
      <c r="BQ4" s="573"/>
      <c r="BR4" s="586">
        <v>321</v>
      </c>
      <c r="BS4" s="568"/>
      <c r="BT4" s="567">
        <v>322</v>
      </c>
      <c r="BU4" s="568"/>
      <c r="BV4" s="567">
        <v>323</v>
      </c>
      <c r="BW4" s="568"/>
      <c r="BX4" s="567">
        <v>324</v>
      </c>
      <c r="BY4" s="568"/>
      <c r="BZ4" s="567">
        <v>325</v>
      </c>
      <c r="CA4" s="591"/>
      <c r="CB4" s="589">
        <v>411</v>
      </c>
      <c r="CC4" s="568"/>
      <c r="CD4" s="567">
        <v>412</v>
      </c>
      <c r="CE4" s="568"/>
      <c r="CF4" s="567">
        <v>413</v>
      </c>
      <c r="CG4" s="568"/>
      <c r="CH4" s="567">
        <v>414</v>
      </c>
      <c r="CI4" s="568"/>
      <c r="CJ4" s="567">
        <v>415</v>
      </c>
      <c r="CK4" s="573"/>
      <c r="CL4" s="586">
        <v>421</v>
      </c>
      <c r="CM4" s="568"/>
      <c r="CN4" s="567">
        <v>422</v>
      </c>
      <c r="CO4" s="568"/>
      <c r="CP4" s="567">
        <v>423</v>
      </c>
      <c r="CQ4" s="568"/>
      <c r="CR4" s="567">
        <v>424</v>
      </c>
      <c r="CS4" s="568"/>
      <c r="CT4" s="567">
        <v>425</v>
      </c>
      <c r="CU4" s="591"/>
      <c r="CV4" s="605"/>
      <c r="CW4" s="613"/>
      <c r="CX4" s="608"/>
      <c r="CY4" s="608"/>
      <c r="CZ4" s="609"/>
      <c r="DA4" s="610"/>
      <c r="DB4" s="611"/>
      <c r="DC4" s="611"/>
      <c r="DD4" s="611"/>
      <c r="DE4" s="611"/>
      <c r="DF4" s="606"/>
      <c r="DG4" s="606"/>
      <c r="DH4" s="634"/>
      <c r="DI4" s="626"/>
      <c r="DJ4" s="626"/>
      <c r="DK4" s="628"/>
      <c r="DL4" s="630"/>
      <c r="DM4" s="632"/>
      <c r="DN4" s="632"/>
      <c r="DO4" s="624"/>
      <c r="DP4" s="564"/>
      <c r="DQ4" s="565"/>
      <c r="DR4" s="565"/>
      <c r="DS4" s="565"/>
      <c r="DT4" s="565"/>
      <c r="DU4" s="565"/>
      <c r="DV4" s="566"/>
    </row>
    <row r="5" spans="1:129" s="88" customFormat="1" ht="24.9" customHeight="1" x14ac:dyDescent="0.65">
      <c r="A5" s="191">
        <f>'اختيار المقررات'!E1</f>
        <v>0</v>
      </c>
      <c r="B5" s="191" t="str">
        <f>'اختيار المقررات'!L1</f>
        <v/>
      </c>
      <c r="C5" s="191" t="e">
        <f>'اختيار المقررات'!Q1</f>
        <v>#N/A</v>
      </c>
      <c r="D5" s="191" t="e">
        <f>'اختيار المقررات'!W1</f>
        <v>#N/A</v>
      </c>
      <c r="E5" s="191" t="e">
        <f>'اختيار المقررات'!AE1</f>
        <v>#N/A</v>
      </c>
      <c r="F5" s="192" t="e">
        <f>'اختيار المقررات'!AB1</f>
        <v>#N/A</v>
      </c>
      <c r="G5" s="191" t="str">
        <f>'اختيار المقررات'!AB3</f>
        <v>غير سوري</v>
      </c>
      <c r="H5" s="193">
        <f>'اختيار المقررات'!Q3</f>
        <v>0</v>
      </c>
      <c r="I5" s="191" t="str">
        <f>'اختيار المقررات'!E3</f>
        <v/>
      </c>
      <c r="J5" s="194" t="str">
        <f>'اختيار المقررات'!L3</f>
        <v/>
      </c>
      <c r="K5" s="195" t="str">
        <f>'اختيار المقررات'!W3</f>
        <v>غير سوري</v>
      </c>
      <c r="L5" s="195" t="str">
        <f>'اختيار المقررات'!AE3</f>
        <v>لايوجد</v>
      </c>
      <c r="M5" s="195">
        <f>'اختيار المقررات'!W4</f>
        <v>0</v>
      </c>
      <c r="N5" s="195">
        <f>'اختيار المقررات'!AB4</f>
        <v>0</v>
      </c>
      <c r="O5" s="194">
        <f>'اختيار المقررات'!AE4</f>
        <v>0</v>
      </c>
      <c r="P5" s="196" t="e">
        <f>'اختيار المقررات'!E4</f>
        <v>#N/A</v>
      </c>
      <c r="Q5" s="191" t="e">
        <f>'اختيار المقررات'!L4</f>
        <v>#N/A</v>
      </c>
      <c r="R5" s="194" t="e">
        <f>'اختيار المقررات'!Q4</f>
        <v>#N/A</v>
      </c>
      <c r="S5" s="197" t="e">
        <f>'اختيار المقررات'!E2</f>
        <v>#N/A</v>
      </c>
      <c r="T5" s="198" t="str">
        <f>IFERROR(IF(OR(T4=الإستمارة!$C$12,T4=الإستمارة!$C$13,T4=الإستمارة!$C$14,T4=الإستمارة!$C$15,T4=الإستمارة!$C$16,T4=الإستمارة!$C$17,T4=الإستمارة!$C$18),VLOOKUP(T4,الإستمارة!$C$12:$H$19,6,0),VLOOKUP(T4,الإستمارة!$K$12:$P$19,6,0)),"")</f>
        <v/>
      </c>
      <c r="U5" s="199" t="e">
        <f>'اختيار المقررات'!I8</f>
        <v>#N/A</v>
      </c>
      <c r="V5" s="198" t="str">
        <f>IFERROR(IF(OR(V4=الإستمارة!$C$12,V4=الإستمارة!$C$13,V4=الإستمارة!$C$14,V4=الإستمارة!$C$15,V4=الإستمارة!$C$16,V4=الإستمارة!$C$17,V4=الإستمارة!$C$18),VLOOKUP(V4,الإستمارة!$C$12:$H$19,6,0),VLOOKUP(V4,الإستمارة!$K$12:$P$19,6,0)),"")</f>
        <v/>
      </c>
      <c r="W5" s="199" t="e">
        <f>'اختيار المقررات'!I9</f>
        <v>#N/A</v>
      </c>
      <c r="X5" s="198" t="str">
        <f>IFERROR(IF(OR(X4=الإستمارة!$C$12,X4=الإستمارة!$C$13,X4=الإستمارة!$C$14,X4=الإستمارة!$C$15,X4=الإستمارة!$C$16,X4=الإستمارة!$C$17,X4=الإستمارة!$C$18),VLOOKUP(X4,الإستمارة!$C$12:$H$19,6,0),VLOOKUP(X4,الإستمارة!$K$12:$P$19,6,0)),"")</f>
        <v/>
      </c>
      <c r="Y5" s="199" t="e">
        <f>'اختيار المقررات'!I10</f>
        <v>#N/A</v>
      </c>
      <c r="Z5" s="198" t="str">
        <f>IFERROR(IF(OR(Z4=الإستمارة!$C$12,Z4=الإستمارة!$C$13,Z4=الإستمارة!$C$14,Z4=الإستمارة!$C$15,Z4=الإستمارة!$C$16,Z4=الإستمارة!$C$17,Z4=الإستمارة!$C$18),VLOOKUP(Z4,الإستمارة!$C$12:$H$19,6,0),VLOOKUP(Z4,الإستمارة!$K$12:$P$19,6,0)),"")</f>
        <v/>
      </c>
      <c r="AA5" s="199" t="e">
        <f>'اختيار المقررات'!I11</f>
        <v>#N/A</v>
      </c>
      <c r="AB5" s="198" t="str">
        <f>IFERROR(IF(OR(AB4=الإستمارة!$C$12,AB4=الإستمارة!$C$13,AB4=الإستمارة!$C$14,AB4=الإستمارة!$C$15,AB4=الإستمارة!$C$16,AB4=الإستمارة!$C$17,AB4=الإستمارة!$C$18),VLOOKUP(AB4,الإستمارة!$C$12:$H$19,6,0),VLOOKUP(AB4,الإستمارة!$K$12:$P$19,6,0)),"")</f>
        <v/>
      </c>
      <c r="AC5" s="199" t="e">
        <f>'اختيار المقررات'!I12</f>
        <v>#N/A</v>
      </c>
      <c r="AD5" s="200" t="str">
        <f>IFERROR(IF(OR(AD4=الإستمارة!$C$12,AD4=الإستمارة!$C$13,AD4=الإستمارة!$C$14,AD4=الإستمارة!$C$15,AD4=الإستمارة!$C$16,AD4=الإستمارة!$C$17,AD4=الإستمارة!$C$18),VLOOKUP(AD4,الإستمارة!$C$12:$H$19,6,0),VLOOKUP(AD4,الإستمارة!$K$12:$P$19,6,0)),"")</f>
        <v/>
      </c>
      <c r="AE5" s="201" t="e">
        <f>'اختيار المقررات'!Q8</f>
        <v>#N/A</v>
      </c>
      <c r="AF5" s="202" t="str">
        <f>IFERROR(IF(OR(AF4=الإستمارة!$C$12,AF4=الإستمارة!$C$13,AF4=الإستمارة!$C$14,AF4=الإستمارة!$C$15,AF4=الإستمارة!$C$16,AF4=الإستمارة!$C$17,AF4=الإستمارة!$C$18),VLOOKUP(AF4,الإستمارة!$C$12:$H$19,6,0),VLOOKUP(AF4,الإستمارة!$K$12:$P$19,6,0)),"")</f>
        <v/>
      </c>
      <c r="AG5" s="199" t="e">
        <f>'اختيار المقررات'!Q9</f>
        <v>#N/A</v>
      </c>
      <c r="AH5" s="200" t="str">
        <f>IFERROR(IF(OR(AH4=الإستمارة!$C$12,AH4=الإستمارة!$C$13,AH4=الإستمارة!$C$14,AH4=الإستمارة!$C$15,AH4=الإستمارة!$C$16,AH4=الإستمارة!$C$17,AH4=الإستمارة!$C$18),VLOOKUP(AH4,الإستمارة!$C$12:$H$19,6,0),VLOOKUP(AH4,الإستمارة!$K$12:$P$19,6,0)),"")</f>
        <v/>
      </c>
      <c r="AI5" s="199" t="e">
        <f>'اختيار المقررات'!Q10</f>
        <v>#N/A</v>
      </c>
      <c r="AJ5" s="200" t="str">
        <f>IFERROR(IF(OR(AJ4=الإستمارة!$C$12,AJ4=الإستمارة!$C$13,AJ4=الإستمارة!$C$14,AJ4=الإستمارة!$C$15,AJ4=الإستمارة!$C$16,AJ4=الإستمارة!$C$17,AJ4=الإستمارة!$C$18),VLOOKUP(AJ4,الإستمارة!$C$12:$H$19,6,0),VLOOKUP(AJ4,الإستمارة!$K$12:$P$19,6,0)),"")</f>
        <v/>
      </c>
      <c r="AK5" s="199" t="e">
        <f>'اختيار المقررات'!Q11</f>
        <v>#N/A</v>
      </c>
      <c r="AL5" s="200" t="str">
        <f>IFERROR(IF(OR(AL4=الإستمارة!$C$12,AL4=الإستمارة!$C$13,AL4=الإستمارة!$C$14,AL4=الإستمارة!$C$15,AL4=الإستمارة!$C$16,AL4=الإستمارة!$C$17,AL4=الإستمارة!$C$18),VLOOKUP(AL4,الإستمارة!$C$12:$H$19,6,0),VLOOKUP(AL4,الإستمارة!$K$12:$P$19,6,0)),"")</f>
        <v/>
      </c>
      <c r="AM5" s="199" t="e">
        <f>'اختيار المقررات'!Q12</f>
        <v>#N/A</v>
      </c>
      <c r="AN5" s="200" t="str">
        <f>IFERROR(IF(OR(AN4=الإستمارة!$C$12,AN4=الإستمارة!$C$13,AN4=الإستمارة!$C$14,AN4=الإستمارة!$C$15,AN4=الإستمارة!$C$16,AN4=الإستمارة!$C$17,AN4=الإستمارة!$C$18),VLOOKUP(AN4,الإستمارة!$C$12:$H$19,6,0),VLOOKUP(AN4,الإستمارة!$K$12:$P$19,6,0)),"")</f>
        <v/>
      </c>
      <c r="AO5" s="199" t="e">
        <f>'اختيار المقررات'!I15</f>
        <v>#N/A</v>
      </c>
      <c r="AP5" s="200" t="str">
        <f>IFERROR(IF(OR(AP4=الإستمارة!$C$12,AP4=الإستمارة!$C$13,AP4=الإستمارة!$C$14,AP4=الإستمارة!$C$15,AP4=الإستمارة!$C$16,AP4=الإستمارة!$C$17,AP4=الإستمارة!$C$18),VLOOKUP(AP4,الإستمارة!$C$12:$H$19,6,0),VLOOKUP(AP4,الإستمارة!$K$12:$P$19,6,0)),"")</f>
        <v/>
      </c>
      <c r="AQ5" s="203" t="e">
        <f>'اختيار المقررات'!I16</f>
        <v>#N/A</v>
      </c>
      <c r="AR5" s="198" t="str">
        <f>IFERROR(IF(OR(AR4=الإستمارة!$C$12,AR4=الإستمارة!$C$13,AR4=الإستمارة!$C$14,AR4=الإستمارة!$C$15,AR4=الإستمارة!$C$16,AR4=الإستمارة!$C$17,AR4=الإستمارة!$C$18),VLOOKUP(AR4,الإستمارة!$C$12:$H$19,6,0),VLOOKUP(AR4,الإستمارة!$K$12:$P$19,6,0)),"")</f>
        <v/>
      </c>
      <c r="AS5" s="199" t="e">
        <f>'اختيار المقررات'!I17</f>
        <v>#N/A</v>
      </c>
      <c r="AT5" s="200" t="str">
        <f>IFERROR(IF(OR(AT4=الإستمارة!$C$12,AT4=الإستمارة!$C$13,AT4=الإستمارة!$C$14,AT4=الإستمارة!$C$15,AT4=الإستمارة!$C$16,AT4=الإستمارة!$C$17,AT4=الإستمارة!$C$18),VLOOKUP(AT4,الإستمارة!$C$12:$H$19,6,0),VLOOKUP(AT4,الإستمارة!$K$12:$P$19,6,0)),"")</f>
        <v/>
      </c>
      <c r="AU5" s="199" t="e">
        <f>'اختيار المقررات'!I18</f>
        <v>#N/A</v>
      </c>
      <c r="AV5" s="200" t="str">
        <f>IFERROR(IF(OR(AV4=الإستمارة!$C$12,AV4=الإستمارة!$C$13,AV4=الإستمارة!$C$14,AV4=الإستمارة!$C$15,AV4=الإستمارة!$C$16,AV4=الإستمارة!$C$17,AV4=الإستمارة!$C$18),VLOOKUP(AV4,الإستمارة!$C$12:$H$19,6,0),VLOOKUP(AV4,الإستمارة!$K$12:$P$19,6,0)),"")</f>
        <v/>
      </c>
      <c r="AW5" s="199" t="e">
        <f>'اختيار المقررات'!I19</f>
        <v>#N/A</v>
      </c>
      <c r="AX5" s="200" t="str">
        <f>IFERROR(IF(OR(AX4=الإستمارة!$C$12,AX4=الإستمارة!$C$13,AX4=الإستمارة!$C$14,AX4=الإستمارة!$C$15,AX4=الإستمارة!$C$16,AX4=الإستمارة!$C$17,AX4=الإستمارة!$C$18),VLOOKUP(AX4,الإستمارة!$C$12:$H$19,6,0),VLOOKUP(AX4,الإستمارة!$K$12:$P$19,6,0)),"")</f>
        <v/>
      </c>
      <c r="AY5" s="199" t="e">
        <f>'اختيار المقررات'!Q15</f>
        <v>#N/A</v>
      </c>
      <c r="AZ5" s="200" t="str">
        <f>IFERROR(IF(OR(AZ4=الإستمارة!$C$12,AZ4=الإستمارة!$C$13,AZ4=الإستمارة!$C$14,AZ4=الإستمارة!$C$15,AZ4=الإستمارة!$C$16,AZ4=الإستمارة!$C$17,AZ4=الإستمارة!$C$18),VLOOKUP(AZ4,الإستمارة!$C$12:$H$19,6,0),VLOOKUP(AZ4,الإستمارة!$K$12:$P$19,6,0)),"")</f>
        <v/>
      </c>
      <c r="BA5" s="199" t="e">
        <f>'اختيار المقررات'!Q16</f>
        <v>#N/A</v>
      </c>
      <c r="BB5" s="200" t="str">
        <f>IFERROR(IF(OR(BB4=الإستمارة!$C$12,BB4=الإستمارة!$C$13,BB4=الإستمارة!$C$14,BB4=الإستمارة!$C$15,BB4=الإستمارة!$C$16,BB4=الإستمارة!$C$17,BB4=الإستمارة!$C$18),VLOOKUP(BB4,الإستمارة!$C$12:$H$19,6,0),VLOOKUP(BB4,الإستمارة!$K$12:$P$19,6,0)),"")</f>
        <v/>
      </c>
      <c r="BC5" s="201" t="e">
        <f>'اختيار المقررات'!Q17</f>
        <v>#N/A</v>
      </c>
      <c r="BD5" s="202" t="str">
        <f>IFERROR(IF(OR(BD4=الإستمارة!$C$12,BD4=الإستمارة!$C$13,BD4=الإستمارة!$C$14,BD4=الإستمارة!$C$15,BD4=الإستمارة!$C$16,BD4=الإستمارة!$C$17,BD4=الإستمارة!$C$18),VLOOKUP(BD4,الإستمارة!$C$12:$H$19,6,0),VLOOKUP(BD4,الإستمارة!$K$12:$P$19,6,0)),"")</f>
        <v/>
      </c>
      <c r="BE5" s="199" t="e">
        <f>'اختيار المقررات'!Q18</f>
        <v>#N/A</v>
      </c>
      <c r="BF5" s="200" t="str">
        <f>IFERROR(IF(OR(BF4=الإستمارة!$C$12,BF4=الإستمارة!$C$13,BF4=الإستمارة!$C$14,BF4=الإستمارة!$C$15,BF4=الإستمارة!$C$16,BF4=الإستمارة!$C$17,BF4=الإستمارة!$C$18),VLOOKUP(BF4,الإستمارة!$C$12:$H$19,6,0),VLOOKUP(BF4,الإستمارة!$K$12:$P$19,6,0)),"")</f>
        <v/>
      </c>
      <c r="BG5" s="199" t="e">
        <f>'اختيار المقررات'!Q19</f>
        <v>#N/A</v>
      </c>
      <c r="BH5" s="200" t="str">
        <f>IFERROR(IF(OR(BH4=الإستمارة!$C$12,BH4=الإستمارة!$C$13,BH4=الإستمارة!$C$14,BH4=الإستمارة!$C$15,BH4=الإستمارة!$C$16,BH4=الإستمارة!$C$17,BH4=الإستمارة!$C$18),VLOOKUP(BH4,الإستمارة!$C$12:$H$19,6,0),VLOOKUP(BH4,الإستمارة!$K$12:$P$19,6,0)),"")</f>
        <v/>
      </c>
      <c r="BI5" s="199" t="e">
        <f>'اختيار المقررات'!Y8</f>
        <v>#N/A</v>
      </c>
      <c r="BJ5" s="200" t="str">
        <f>IFERROR(IF(OR(BJ4=الإستمارة!$C$12,BJ4=الإستمارة!$C$13,BJ4=الإستمارة!$C$14,BJ4=الإستمارة!$C$15,BJ4=الإستمارة!$C$16,BJ4=الإستمارة!$C$17,BJ4=الإستمارة!$C$18),VLOOKUP(BJ4,الإستمارة!$C$12:$H$19,6,0),VLOOKUP(BJ4,الإستمارة!$K$12:$P$19,6,0)),"")</f>
        <v/>
      </c>
      <c r="BK5" s="199" t="e">
        <f>'اختيار المقررات'!Y9</f>
        <v>#N/A</v>
      </c>
      <c r="BL5" s="200" t="str">
        <f>IFERROR(IF(OR(BL4=الإستمارة!$C$12,BL4=الإستمارة!$C$13,BL4=الإستمارة!$C$14,BL4=الإستمارة!$C$15,BL4=الإستمارة!$C$16,BL4=الإستمارة!$C$17,BL4=الإستمارة!$C$18),VLOOKUP(BL4,الإستمارة!$C$12:$H$19,6,0),VLOOKUP(BL4,الإستمارة!$K$12:$P$19,6,0)),"")</f>
        <v/>
      </c>
      <c r="BM5" s="199" t="e">
        <f>'اختيار المقررات'!Y10</f>
        <v>#N/A</v>
      </c>
      <c r="BN5" s="200" t="str">
        <f>IFERROR(IF(OR(BN4=الإستمارة!$C$12,BN4=الإستمارة!$C$13,BN4=الإستمارة!$C$14,BN4=الإستمارة!$C$15,BN4=الإستمارة!$C$16,BN4=الإستمارة!$C$17,BN4=الإستمارة!$C$18),VLOOKUP(BN4,الإستمارة!$C$12:$H$19,6,0),VLOOKUP(BN4,الإستمارة!$K$12:$P$19,6,0)),"")</f>
        <v/>
      </c>
      <c r="BO5" s="203" t="e">
        <f>'اختيار المقررات'!Y11</f>
        <v>#N/A</v>
      </c>
      <c r="BP5" s="198" t="str">
        <f>IFERROR(IF(OR(BP4=الإستمارة!$C$12,BP4=الإستمارة!$C$13,BP4=الإستمارة!$C$14,BP4=الإستمارة!$C$15,BP4=الإستمارة!$C$16,BP4=الإستمارة!$C$17,BP4=الإستمارة!$C$18),VLOOKUP(BP4,الإستمارة!$C$12:$H$19,6,0),VLOOKUP(BP4,الإستمارة!$K$12:$P$19,6,0)),"")</f>
        <v/>
      </c>
      <c r="BQ5" s="199" t="e">
        <f>'اختيار المقررات'!Y12</f>
        <v>#N/A</v>
      </c>
      <c r="BR5" s="200" t="str">
        <f>IFERROR(IF(OR(BR4=الإستمارة!$C$12,BR4=الإستمارة!$C$13,BR4=الإستمارة!$C$14,BR4=الإستمارة!$C$15,BR4=الإستمارة!$C$16,BR4=الإستمارة!$C$17,BR4=الإستمارة!$C$18),VLOOKUP(BR4,الإستمارة!$C$12:$H$19,6,0),VLOOKUP(BR4,الإستمارة!$K$12:$P$19,6,0)),"")</f>
        <v/>
      </c>
      <c r="BS5" s="199" t="e">
        <f>'اختيار المقررات'!AG8</f>
        <v>#N/A</v>
      </c>
      <c r="BT5" s="200" t="str">
        <f>IFERROR(IF(OR(BT4=الإستمارة!$C$12,BT4=الإستمارة!$C$13,BT4=الإستمارة!$C$14,BT4=الإستمارة!$C$15,BT4=الإستمارة!$C$16,BT4=الإستمارة!$C$17,BT4=الإستمارة!$C$18),VLOOKUP(BT4,الإستمارة!$C$12:$H$19,6,0),VLOOKUP(BT4,الإستمارة!$K$12:$P$19,6,0)),"")</f>
        <v/>
      </c>
      <c r="BU5" s="199" t="e">
        <f>'اختيار المقررات'!AG9</f>
        <v>#N/A</v>
      </c>
      <c r="BV5" s="200" t="str">
        <f>IFERROR(IF(OR(BV4=الإستمارة!$C$12,BV4=الإستمارة!$C$13,BV4=الإستمارة!$C$14,BV4=الإستمارة!$C$15,BV4=الإستمارة!$C$16,BV4=الإستمارة!$C$17,BV4=الإستمارة!$C$18),VLOOKUP(BV4,الإستمارة!$C$12:$H$19,6,0),VLOOKUP(BV4,الإستمارة!$K$12:$P$19,6,0)),"")</f>
        <v/>
      </c>
      <c r="BW5" s="199" t="e">
        <f>'اختيار المقررات'!AG10</f>
        <v>#N/A</v>
      </c>
      <c r="BX5" s="200" t="str">
        <f>IFERROR(IF(OR(BX4=الإستمارة!$C$12,BX4=الإستمارة!$C$13,BX4=الإستمارة!$C$14,BX4=الإستمارة!$C$15,BX4=الإستمارة!$C$16,BX4=الإستمارة!$C$17,BX4=الإستمارة!$C$18),VLOOKUP(BX4,الإستمارة!$C$12:$H$19,6,0),VLOOKUP(BX4,الإستمارة!$K$12:$P$19,6,0)),"")</f>
        <v/>
      </c>
      <c r="BY5" s="199" t="e">
        <f>'اختيار المقررات'!AG11</f>
        <v>#N/A</v>
      </c>
      <c r="BZ5" s="200" t="str">
        <f>IFERROR(IF(OR(BZ4=الإستمارة!$C$12,BZ4=الإستمارة!$C$13,BZ4=الإستمارة!$C$14,BZ4=الإستمارة!$C$15,BZ4=الإستمارة!$C$16,BZ4=الإستمارة!$C$17,BZ4=الإستمارة!$C$18),VLOOKUP(BZ4,الإستمارة!$C$12:$H$19,6,0),VLOOKUP(BZ4,الإستمارة!$K$12:$P$19,6,0)),"")</f>
        <v/>
      </c>
      <c r="CA5" s="201" t="e">
        <f>'اختيار المقررات'!AG12</f>
        <v>#N/A</v>
      </c>
      <c r="CB5" s="202" t="str">
        <f>IFERROR(IF(OR(CB4=الإستمارة!$C$12,CB4=الإستمارة!$C$13,CB4=الإستمارة!$C$14,CB4=الإستمارة!$C$15,CB4=الإستمارة!$C$16,CB4=الإستمارة!$C$17,CB4=الإستمارة!$C$18),VLOOKUP(CB4,الإستمارة!$C$12:$H$19,6,0),VLOOKUP(CB4,الإستمارة!$K$12:$P$19,6,0)),"")</f>
        <v/>
      </c>
      <c r="CC5" s="199" t="e">
        <f>'اختيار المقررات'!Y15</f>
        <v>#N/A</v>
      </c>
      <c r="CD5" s="200" t="str">
        <f>IFERROR(IF(OR(CD4=الإستمارة!$C$12,CD4=الإستمارة!$C$13,CD4=الإستمارة!$C$14,CD4=الإستمارة!$C$15,CD4=الإستمارة!$C$16,CD4=الإستمارة!$C$17,CD4=الإستمارة!$C$18),VLOOKUP(CD4,الإستمارة!$C$12:$H$19,6,0),VLOOKUP(CD4,الإستمارة!$K$12:$P$19,6,0)),"")</f>
        <v/>
      </c>
      <c r="CE5" s="199" t="e">
        <f>'اختيار المقررات'!Y16</f>
        <v>#N/A</v>
      </c>
      <c r="CF5" s="200" t="str">
        <f>IFERROR(IF(OR(CF4=الإستمارة!$C$12,CF4=الإستمارة!$C$13,CF4=الإستمارة!$C$14,CF4=الإستمارة!$C$15,CF4=الإستمارة!$C$16,CF4=الإستمارة!$C$17,CF4=الإستمارة!$C$18),VLOOKUP(CF4,الإستمارة!$C$12:$H$19,6,0),VLOOKUP(CF4,الإستمارة!$K$12:$P$19,6,0)),"")</f>
        <v/>
      </c>
      <c r="CG5" s="199" t="e">
        <f>'اختيار المقررات'!Y17</f>
        <v>#N/A</v>
      </c>
      <c r="CH5" s="200" t="str">
        <f>IFERROR(IF(OR(CH4=الإستمارة!$C$12,CH4=الإستمارة!$C$13,CH4=الإستمارة!$C$14,CH4=الإستمارة!$C$15,CH4=الإستمارة!$C$16,CH4=الإستمارة!$C$17,CH4=الإستمارة!$C$18),VLOOKUP(CH4,الإستمارة!$C$12:$H$19,6,0),VLOOKUP(CH4,الإستمارة!$K$12:$P$19,6,0)),"")</f>
        <v/>
      </c>
      <c r="CI5" s="199" t="e">
        <f>'اختيار المقررات'!Y18</f>
        <v>#N/A</v>
      </c>
      <c r="CJ5" s="200" t="str">
        <f>IFERROR(IF(OR(CJ4=الإستمارة!$C$12,CJ4=الإستمارة!$C$13,CJ4=الإستمارة!$C$14,CJ4=الإستمارة!$C$15,CJ4=الإستمارة!$C$16,CJ4=الإستمارة!$C$17,CJ4=الإستمارة!$C$18),VLOOKUP(CJ4,الإستمارة!$C$12:$H$19,6,0),VLOOKUP(CJ4,الإستمارة!$K$12:$P$19,6,0)),"")</f>
        <v/>
      </c>
      <c r="CK5" s="199" t="e">
        <f>'اختيار المقررات'!Y19</f>
        <v>#N/A</v>
      </c>
      <c r="CL5" s="200" t="str">
        <f>IFERROR(IF(OR(CL4=الإستمارة!$C$12,CL4=الإستمارة!$C$13,CL4=الإستمارة!$C$14,CL4=الإستمارة!$C$15,CL4=الإستمارة!$C$16,CL4=الإستمارة!$C$17,CL4=الإستمارة!$C$18),VLOOKUP(CL4,الإستمارة!$C$12:$H$19,6,0),VLOOKUP(CL4,الإستمارة!$K$12:$P$19,6,0)),"")</f>
        <v/>
      </c>
      <c r="CM5" s="203" t="e">
        <f>'اختيار المقررات'!AG15</f>
        <v>#N/A</v>
      </c>
      <c r="CN5" s="198" t="str">
        <f>IFERROR(IF(OR(CN4=الإستمارة!$C$12,CN4=الإستمارة!$C$13,CN4=الإستمارة!$C$14,CN4=الإستمارة!$C$15,CN4=الإستمارة!$C$16,CN4=الإستمارة!$C$17,CN4=الإستمارة!$C$18),VLOOKUP(CN4,الإستمارة!$C$12:$H$19,6,0),VLOOKUP(CN4,الإستمارة!$K$12:$P$19,6,0)),"")</f>
        <v/>
      </c>
      <c r="CO5" s="199" t="e">
        <f>'اختيار المقررات'!AG16</f>
        <v>#N/A</v>
      </c>
      <c r="CP5" s="200" t="str">
        <f>IFERROR(IF(OR(CP4=الإستمارة!$C$12,CP4=الإستمارة!$C$13,CP4=الإستمارة!$C$14,CP4=الإستمارة!$C$15,CP4=الإستمارة!$C$16,CP4=الإستمارة!$C$17,CP4=الإستمارة!$C$18),VLOOKUP(CP4,الإستمارة!$C$12:$H$19,6,0),VLOOKUP(CP4,الإستمارة!$K$12:$P$19,6,0)),"")</f>
        <v/>
      </c>
      <c r="CQ5" s="199" t="e">
        <f>'اختيار المقررات'!AG17</f>
        <v>#N/A</v>
      </c>
      <c r="CR5" s="200" t="str">
        <f>IFERROR(IF(OR(CR4=الإستمارة!$C$12,CR4=الإستمارة!$C$13,CR4=الإستمارة!$C$14,CR4=الإستمارة!$C$15,CR4=الإستمارة!$C$16,CR4=الإستمارة!$C$17,CR4=الإستمارة!$C$18),VLOOKUP(CR4,الإستمارة!$C$12:$H$19,6,0),VLOOKUP(CR4,الإستمارة!$K$12:$P$19,6,0)),"")</f>
        <v/>
      </c>
      <c r="CS5" s="199" t="e">
        <f>'اختيار المقررات'!AG18</f>
        <v>#N/A</v>
      </c>
      <c r="CT5" s="200" t="str">
        <f>IFERROR(IF(OR(CT4=الإستمارة!$C$12,CT4=الإستمارة!$C$13,CT4=الإستمارة!$C$14,CT4=الإستمارة!$C$15,CT4=الإستمارة!$C$16,CT4=الإستمارة!$C$17,CT4=الإستمارة!$C$18),VLOOKUP(CT4,الإستمارة!$C$12:$H$19,6,0),VLOOKUP(CT4,الإستمارة!$K$12:$P$19,6,0)),"")</f>
        <v/>
      </c>
      <c r="CU5" s="199" t="e">
        <f>'اختيار المقررات'!AG19</f>
        <v>#N/A</v>
      </c>
      <c r="CV5" s="204" t="e">
        <f>'اختيار المقررات'!Q5</f>
        <v>#N/A</v>
      </c>
      <c r="CW5" s="205" t="e">
        <f>'اختيار المقررات'!W5</f>
        <v>#N/A</v>
      </c>
      <c r="CX5" s="206" t="e">
        <f>'اختيار المقررات'!AB5</f>
        <v>#N/A</v>
      </c>
      <c r="CY5" s="207">
        <f>'اختيار المقررات'!F5</f>
        <v>0</v>
      </c>
      <c r="CZ5" s="208" t="e">
        <f>'اختيار المقررات'!N27</f>
        <v>#N/A</v>
      </c>
      <c r="DA5" s="209" t="e">
        <f>'اختيار المقررات'!N25</f>
        <v>#N/A</v>
      </c>
      <c r="DB5" s="209" t="e">
        <f>'اختيار المقررات'!N26</f>
        <v>#N/A</v>
      </c>
      <c r="DC5" s="209" t="e">
        <f>'اختيار المقررات'!N28</f>
        <v>#N/A</v>
      </c>
      <c r="DD5" s="210" t="e">
        <f>'اختيار المقررات'!N29</f>
        <v>#N/A</v>
      </c>
      <c r="DE5" s="209" t="str">
        <f>'اختيار المقررات'!V28</f>
        <v>لا</v>
      </c>
      <c r="DF5" s="209" t="e">
        <f>'اختيار المقررات'!V29</f>
        <v>#N/A</v>
      </c>
      <c r="DG5" s="209" t="e">
        <f>'اختيار المقررات'!AC29</f>
        <v>#N/A</v>
      </c>
      <c r="DH5" s="204">
        <f>'اختيار المقررات'!AD25</f>
        <v>0</v>
      </c>
      <c r="DI5" s="211">
        <f>'اختيار المقررات'!AD26</f>
        <v>0</v>
      </c>
      <c r="DJ5" s="209" t="e">
        <f>'اختيار المقررات'!AD27</f>
        <v>#N/A</v>
      </c>
      <c r="DK5" s="212" t="e">
        <f>SUM(DH5:DJ5)</f>
        <v>#N/A</v>
      </c>
      <c r="DL5" s="204">
        <f>'اختيار المقررات'!AB2</f>
        <v>0</v>
      </c>
      <c r="DM5" s="205">
        <f>'اختيار المقررات'!W2</f>
        <v>0</v>
      </c>
      <c r="DN5" s="205">
        <f>'اختيار المقررات'!Q2</f>
        <v>0</v>
      </c>
      <c r="DO5" s="212">
        <f>'اختيار المقررات'!L2</f>
        <v>0</v>
      </c>
      <c r="DP5" s="213" t="str">
        <f>'اختيار المقررات'!C26</f>
        <v/>
      </c>
      <c r="DQ5" s="213" t="str">
        <f>'اختيار المقررات'!C27</f>
        <v/>
      </c>
      <c r="DR5" s="213" t="str">
        <f>'اختيار المقررات'!C28</f>
        <v/>
      </c>
      <c r="DS5" s="213" t="str">
        <f>'اختيار المقررات'!C29</f>
        <v xml:space="preserve"> </v>
      </c>
      <c r="DT5" s="213" t="str">
        <f>'اختيار المقررات'!C30</f>
        <v/>
      </c>
      <c r="DU5" s="213" t="str">
        <f>'اختيار المقررات'!C31</f>
        <v/>
      </c>
      <c r="DV5" s="88" t="str">
        <f>'اختيار المقررات'!C32</f>
        <v/>
      </c>
      <c r="DW5" s="88" t="str">
        <f>'اختيار المقررات'!C33</f>
        <v/>
      </c>
      <c r="DX5" s="213" t="e">
        <f>'اختيار المقررات'!Y28</f>
        <v>#N/A</v>
      </c>
    </row>
  </sheetData>
  <sheetProtection algorithmName="SHA-512" hashValue="k1aBvdZwK9mw9Fq9N7AtQ5W7oSQGASPwG41qeBNsJj05xkNc30p1I6I3k2tjdksH5626+s0XbtZs6ZIz+zL/8Q==" saltValue="9Qo0YW9Nmi3g0w2IE8J+OQ==" spinCount="100000" sheet="1" objects="1" scenarios="1"/>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17" priority="1"/>
    <cfRule type="duplicateValues" dxfId="16"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CEC14-9E8D-4F49-908B-267A028F66E2}">
  <dimension ref="A1:BB1218"/>
  <sheetViews>
    <sheetView rightToLeft="1" workbookViewId="0">
      <selection activeCell="A2" sqref="A2:XFD2"/>
    </sheetView>
  </sheetViews>
  <sheetFormatPr defaultRowHeight="13.8" x14ac:dyDescent="0.25"/>
  <cols>
    <col min="15" max="15" width="19.8984375" style="231" customWidth="1"/>
  </cols>
  <sheetData>
    <row r="1" spans="1:54" x14ac:dyDescent="0.25">
      <c r="A1">
        <v>1</v>
      </c>
      <c r="B1">
        <v>2</v>
      </c>
      <c r="C1">
        <v>3</v>
      </c>
      <c r="D1">
        <v>4</v>
      </c>
      <c r="E1">
        <v>5</v>
      </c>
      <c r="F1">
        <v>6</v>
      </c>
      <c r="G1">
        <v>7</v>
      </c>
      <c r="H1">
        <v>8</v>
      </c>
      <c r="I1">
        <v>9</v>
      </c>
      <c r="J1">
        <v>10</v>
      </c>
      <c r="K1">
        <v>11</v>
      </c>
      <c r="L1">
        <v>12</v>
      </c>
      <c r="M1">
        <v>13</v>
      </c>
      <c r="N1">
        <v>14</v>
      </c>
      <c r="O1" s="23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row>
    <row r="2" spans="1:54" ht="14.4" x14ac:dyDescent="0.3">
      <c r="A2" s="269" t="s">
        <v>2585</v>
      </c>
      <c r="B2" s="269" t="s">
        <v>39</v>
      </c>
      <c r="C2" s="269" t="s">
        <v>2757</v>
      </c>
      <c r="D2" s="269" t="s">
        <v>2758</v>
      </c>
      <c r="E2" s="269" t="s">
        <v>2575</v>
      </c>
      <c r="F2" s="269" t="s">
        <v>2576</v>
      </c>
      <c r="G2" s="269" t="s">
        <v>2577</v>
      </c>
      <c r="H2" s="269" t="s">
        <v>2578</v>
      </c>
      <c r="I2" s="269" t="s">
        <v>9</v>
      </c>
      <c r="J2" s="269" t="s">
        <v>2582</v>
      </c>
      <c r="K2" s="269" t="s">
        <v>2583</v>
      </c>
      <c r="L2" s="269" t="s">
        <v>2584</v>
      </c>
      <c r="M2" s="269" t="s">
        <v>2580</v>
      </c>
      <c r="N2" s="269" t="s">
        <v>635</v>
      </c>
      <c r="O2" s="276" t="s">
        <v>0</v>
      </c>
      <c r="P2" s="269" t="s">
        <v>44</v>
      </c>
      <c r="Q2" s="269" t="s">
        <v>2579</v>
      </c>
      <c r="R2" s="269" t="s">
        <v>2581</v>
      </c>
      <c r="S2" s="269" t="s">
        <v>2826</v>
      </c>
      <c r="T2" s="269" t="s">
        <v>2827</v>
      </c>
      <c r="U2" s="269" t="s">
        <v>2828</v>
      </c>
      <c r="V2" s="269" t="s">
        <v>604</v>
      </c>
      <c r="W2" s="269" t="s">
        <v>592</v>
      </c>
      <c r="X2" s="269" t="s">
        <v>605</v>
      </c>
      <c r="Y2" s="269" t="s">
        <v>611</v>
      </c>
      <c r="Z2" s="269" t="s">
        <v>606</v>
      </c>
      <c r="AA2" s="269" t="s">
        <v>703</v>
      </c>
      <c r="AB2" s="269" t="s">
        <v>817</v>
      </c>
      <c r="AC2" s="269" t="s">
        <v>2719</v>
      </c>
      <c r="AD2" s="269" t="s">
        <v>705</v>
      </c>
      <c r="AE2" s="269" t="s">
        <v>2096</v>
      </c>
      <c r="AF2" s="269" t="s">
        <v>2504</v>
      </c>
      <c r="AG2" s="269" t="s">
        <v>2721</v>
      </c>
    </row>
    <row r="3" spans="1:54" ht="43.2" x14ac:dyDescent="0.3">
      <c r="A3" s="272">
        <v>100469</v>
      </c>
      <c r="B3" s="273" t="s">
        <v>2171</v>
      </c>
      <c r="C3" s="273" t="s">
        <v>850</v>
      </c>
      <c r="D3" s="273" t="s">
        <v>234</v>
      </c>
      <c r="E3" s="273" t="s">
        <v>2103</v>
      </c>
      <c r="F3" s="274">
        <v>30915</v>
      </c>
      <c r="G3" s="273" t="s">
        <v>342</v>
      </c>
      <c r="H3" s="273" t="s">
        <v>361</v>
      </c>
      <c r="I3" s="273" t="s">
        <v>59</v>
      </c>
      <c r="J3" s="273" t="s">
        <v>334</v>
      </c>
      <c r="K3" s="290"/>
      <c r="L3" s="273" t="s">
        <v>334</v>
      </c>
      <c r="M3" s="294"/>
      <c r="N3" s="271" t="s">
        <v>334</v>
      </c>
      <c r="O3" s="277" t="s">
        <v>334</v>
      </c>
      <c r="P3" s="270">
        <v>0</v>
      </c>
      <c r="Q3" s="294"/>
      <c r="R3" s="294"/>
      <c r="S3" s="294"/>
      <c r="T3" s="294"/>
      <c r="U3" s="294"/>
      <c r="V3" s="294"/>
      <c r="W3" s="294"/>
      <c r="X3" s="294"/>
      <c r="Y3" s="294"/>
      <c r="Z3" s="294"/>
      <c r="AA3" s="294"/>
      <c r="AB3" s="294"/>
      <c r="AC3" s="273" t="s">
        <v>2759</v>
      </c>
      <c r="AD3" s="294"/>
      <c r="AE3" s="294"/>
      <c r="AF3" s="294"/>
      <c r="AG3" s="294"/>
    </row>
    <row r="4" spans="1:54" ht="28.8" x14ac:dyDescent="0.3">
      <c r="A4" s="270">
        <v>100475</v>
      </c>
      <c r="B4" s="271" t="s">
        <v>823</v>
      </c>
      <c r="C4" s="271" t="s">
        <v>824</v>
      </c>
      <c r="D4" s="271" t="s">
        <v>334</v>
      </c>
      <c r="E4" s="271" t="s">
        <v>359</v>
      </c>
      <c r="F4" s="271" t="s">
        <v>2713</v>
      </c>
      <c r="G4" s="271" t="s">
        <v>342</v>
      </c>
      <c r="H4" s="271" t="s">
        <v>363</v>
      </c>
      <c r="I4" s="271" t="s">
        <v>59</v>
      </c>
      <c r="J4" s="271" t="s">
        <v>2267</v>
      </c>
      <c r="K4" s="271" t="s">
        <v>2267</v>
      </c>
      <c r="L4" s="271" t="s">
        <v>2267</v>
      </c>
      <c r="M4" s="271" t="s">
        <v>334</v>
      </c>
      <c r="N4" s="271" t="s">
        <v>334</v>
      </c>
      <c r="O4" s="277" t="s">
        <v>334</v>
      </c>
      <c r="P4" s="270">
        <v>0</v>
      </c>
      <c r="Q4" s="271" t="s">
        <v>334</v>
      </c>
      <c r="R4" s="271" t="s">
        <v>334</v>
      </c>
      <c r="S4" s="271" t="s">
        <v>334</v>
      </c>
      <c r="T4" s="271" t="s">
        <v>334</v>
      </c>
      <c r="U4" s="271" t="s">
        <v>334</v>
      </c>
      <c r="V4" s="271" t="s">
        <v>334</v>
      </c>
      <c r="W4" s="271" t="s">
        <v>334</v>
      </c>
      <c r="X4" s="271" t="s">
        <v>334</v>
      </c>
      <c r="Y4" s="271" t="s">
        <v>334</v>
      </c>
      <c r="Z4" s="271" t="s">
        <v>334</v>
      </c>
      <c r="AA4" s="271" t="s">
        <v>334</v>
      </c>
      <c r="AB4" s="271" t="s">
        <v>334</v>
      </c>
      <c r="AC4" s="271" t="s">
        <v>610</v>
      </c>
      <c r="AD4" s="271"/>
      <c r="AE4" s="271" t="s">
        <v>334</v>
      </c>
      <c r="AF4" s="271" t="s">
        <v>334</v>
      </c>
      <c r="AG4" s="271" t="s">
        <v>2722</v>
      </c>
    </row>
    <row r="5" spans="1:54" ht="28.8" x14ac:dyDescent="0.3">
      <c r="A5" s="272">
        <v>100571</v>
      </c>
      <c r="B5" s="273" t="s">
        <v>2760</v>
      </c>
      <c r="C5" s="273" t="s">
        <v>2761</v>
      </c>
      <c r="D5" s="273" t="s">
        <v>226</v>
      </c>
      <c r="E5" s="273" t="s">
        <v>2103</v>
      </c>
      <c r="F5" s="274">
        <v>30317</v>
      </c>
      <c r="G5" s="273" t="s">
        <v>342</v>
      </c>
      <c r="H5" s="273" t="s">
        <v>361</v>
      </c>
      <c r="I5" s="273" t="s">
        <v>59</v>
      </c>
      <c r="J5" s="273" t="s">
        <v>2358</v>
      </c>
      <c r="K5" s="290"/>
      <c r="L5" s="273" t="s">
        <v>2358</v>
      </c>
      <c r="M5" s="294"/>
      <c r="N5" s="271">
        <v>501</v>
      </c>
      <c r="O5" s="277">
        <v>45354</v>
      </c>
      <c r="P5" s="270">
        <v>140000</v>
      </c>
      <c r="Q5" s="294"/>
      <c r="R5" s="294"/>
      <c r="S5" s="294"/>
      <c r="T5" s="294"/>
      <c r="U5" s="294"/>
      <c r="V5" s="294"/>
      <c r="W5" s="294"/>
      <c r="X5" s="294"/>
      <c r="Y5" s="294"/>
      <c r="Z5" s="294"/>
      <c r="AA5" s="294"/>
      <c r="AB5" s="294"/>
      <c r="AC5" s="273" t="s">
        <v>334</v>
      </c>
      <c r="AD5" s="294"/>
      <c r="AE5" s="294"/>
      <c r="AF5" s="294"/>
      <c r="AG5" s="294"/>
    </row>
    <row r="6" spans="1:54" ht="14.4" x14ac:dyDescent="0.3">
      <c r="A6" s="270">
        <v>100663</v>
      </c>
      <c r="B6" s="271" t="s">
        <v>2359</v>
      </c>
      <c r="C6" s="271" t="s">
        <v>334</v>
      </c>
      <c r="D6" s="271" t="s">
        <v>334</v>
      </c>
      <c r="E6" s="271" t="s">
        <v>334</v>
      </c>
      <c r="F6" s="271" t="s">
        <v>334</v>
      </c>
      <c r="G6" s="271" t="s">
        <v>334</v>
      </c>
      <c r="H6" s="271" t="s">
        <v>334</v>
      </c>
      <c r="I6" s="271" t="s">
        <v>59</v>
      </c>
      <c r="J6" s="271" t="s">
        <v>334</v>
      </c>
      <c r="K6" s="271" t="s">
        <v>334</v>
      </c>
      <c r="L6" s="271" t="s">
        <v>334</v>
      </c>
      <c r="M6" s="271" t="s">
        <v>334</v>
      </c>
      <c r="N6" s="271" t="s">
        <v>334</v>
      </c>
      <c r="O6" s="277" t="s">
        <v>334</v>
      </c>
      <c r="P6" s="270">
        <v>0</v>
      </c>
      <c r="Q6" s="271" t="s">
        <v>334</v>
      </c>
      <c r="R6" s="271" t="s">
        <v>334</v>
      </c>
      <c r="S6" s="271" t="s">
        <v>334</v>
      </c>
      <c r="T6" s="271" t="s">
        <v>334</v>
      </c>
      <c r="U6" s="271" t="s">
        <v>334</v>
      </c>
      <c r="V6" s="271" t="s">
        <v>334</v>
      </c>
      <c r="W6" s="271" t="s">
        <v>334</v>
      </c>
      <c r="X6" s="271" t="s">
        <v>334</v>
      </c>
      <c r="Y6" s="271" t="s">
        <v>334</v>
      </c>
      <c r="Z6" s="271" t="s">
        <v>334</v>
      </c>
      <c r="AA6" s="271" t="s">
        <v>334</v>
      </c>
      <c r="AB6" s="271" t="s">
        <v>334</v>
      </c>
      <c r="AC6" s="271" t="s">
        <v>610</v>
      </c>
      <c r="AD6" s="271"/>
      <c r="AE6" s="271" t="s">
        <v>334</v>
      </c>
      <c r="AF6" s="271" t="s">
        <v>2722</v>
      </c>
      <c r="AG6" s="271" t="s">
        <v>2722</v>
      </c>
    </row>
    <row r="7" spans="1:54" ht="43.2" x14ac:dyDescent="0.3">
      <c r="A7" s="272">
        <v>100845</v>
      </c>
      <c r="B7" s="273" t="s">
        <v>1007</v>
      </c>
      <c r="C7" s="273" t="s">
        <v>78</v>
      </c>
      <c r="D7" s="273" t="s">
        <v>453</v>
      </c>
      <c r="E7" s="273" t="s">
        <v>359</v>
      </c>
      <c r="F7" s="274">
        <v>30710</v>
      </c>
      <c r="G7" s="273" t="s">
        <v>2848</v>
      </c>
      <c r="H7" s="273" t="s">
        <v>361</v>
      </c>
      <c r="I7" s="273" t="s">
        <v>59</v>
      </c>
      <c r="J7" s="273" t="s">
        <v>2362</v>
      </c>
      <c r="K7" s="272">
        <v>2001</v>
      </c>
      <c r="L7" s="273" t="s">
        <v>355</v>
      </c>
      <c r="M7" s="294"/>
      <c r="N7" s="271">
        <v>390</v>
      </c>
      <c r="O7" s="277">
        <v>45344</v>
      </c>
      <c r="P7" s="270">
        <v>70000</v>
      </c>
      <c r="Q7" s="294"/>
      <c r="R7" s="294"/>
      <c r="S7" s="294"/>
      <c r="T7" s="294"/>
      <c r="U7" s="294"/>
      <c r="V7" s="294"/>
      <c r="W7" s="294"/>
      <c r="X7" s="294"/>
      <c r="Y7" s="294"/>
      <c r="Z7" s="294"/>
      <c r="AA7" s="294"/>
      <c r="AB7" s="294"/>
      <c r="AC7" s="273" t="s">
        <v>2762</v>
      </c>
      <c r="AD7" s="294"/>
      <c r="AE7" s="294"/>
      <c r="AF7" s="294"/>
      <c r="AG7" s="294"/>
    </row>
    <row r="8" spans="1:54" ht="28.8" x14ac:dyDescent="0.3">
      <c r="A8" s="272">
        <v>101388</v>
      </c>
      <c r="B8" s="273" t="s">
        <v>2763</v>
      </c>
      <c r="C8" s="273" t="s">
        <v>546</v>
      </c>
      <c r="D8" s="273" t="s">
        <v>408</v>
      </c>
      <c r="E8" s="273" t="s">
        <v>359</v>
      </c>
      <c r="F8" s="274">
        <v>30565</v>
      </c>
      <c r="G8" s="273" t="s">
        <v>2510</v>
      </c>
      <c r="H8" s="273" t="s">
        <v>361</v>
      </c>
      <c r="I8" s="273" t="s">
        <v>2764</v>
      </c>
      <c r="J8" s="273" t="s">
        <v>343</v>
      </c>
      <c r="K8" s="272">
        <v>2000</v>
      </c>
      <c r="L8" s="273" t="s">
        <v>344</v>
      </c>
      <c r="M8" s="294"/>
      <c r="N8" s="271" t="s">
        <v>334</v>
      </c>
      <c r="O8" s="277" t="s">
        <v>334</v>
      </c>
      <c r="P8" s="270">
        <v>0</v>
      </c>
      <c r="Q8" s="294"/>
      <c r="R8" s="294"/>
      <c r="S8" s="294"/>
      <c r="T8" s="294"/>
      <c r="U8" s="294"/>
      <c r="V8" s="294"/>
      <c r="W8" s="294"/>
      <c r="X8" s="294"/>
      <c r="Y8" s="294"/>
      <c r="Z8" s="294"/>
      <c r="AA8" s="294"/>
      <c r="AB8" s="294"/>
      <c r="AC8" s="273" t="s">
        <v>610</v>
      </c>
      <c r="AD8" s="294"/>
      <c r="AE8" s="294"/>
      <c r="AF8" s="294"/>
      <c r="AG8" s="294"/>
    </row>
    <row r="9" spans="1:54" ht="28.8" x14ac:dyDescent="0.3">
      <c r="A9" s="272">
        <v>101517</v>
      </c>
      <c r="B9" s="273" t="s">
        <v>2360</v>
      </c>
      <c r="C9" s="273" t="s">
        <v>334</v>
      </c>
      <c r="D9" s="273" t="s">
        <v>334</v>
      </c>
      <c r="E9" s="273" t="s">
        <v>359</v>
      </c>
      <c r="F9" s="290"/>
      <c r="G9" s="273" t="s">
        <v>342</v>
      </c>
      <c r="H9" s="273" t="s">
        <v>361</v>
      </c>
      <c r="I9" s="273" t="s">
        <v>2531</v>
      </c>
      <c r="J9" s="273" t="s">
        <v>343</v>
      </c>
      <c r="K9" s="272">
        <v>2002</v>
      </c>
      <c r="L9" s="273" t="s">
        <v>354</v>
      </c>
      <c r="M9" s="294"/>
      <c r="N9" s="271" t="s">
        <v>334</v>
      </c>
      <c r="O9" s="277" t="s">
        <v>334</v>
      </c>
      <c r="P9" s="270">
        <v>0</v>
      </c>
      <c r="Q9" s="294"/>
      <c r="R9" s="294"/>
      <c r="S9" s="294"/>
      <c r="T9" s="294"/>
      <c r="U9" s="294"/>
      <c r="V9" s="294"/>
      <c r="W9" s="294"/>
      <c r="X9" s="294"/>
      <c r="Y9" s="294"/>
      <c r="Z9" s="294"/>
      <c r="AA9" s="294"/>
      <c r="AB9" s="294"/>
      <c r="AC9" s="273" t="s">
        <v>610</v>
      </c>
      <c r="AD9" s="294"/>
      <c r="AE9" s="294"/>
      <c r="AF9" s="294"/>
      <c r="AG9" s="294"/>
    </row>
    <row r="10" spans="1:54" ht="43.2" x14ac:dyDescent="0.3">
      <c r="A10" s="272">
        <v>101593</v>
      </c>
      <c r="B10" s="273" t="s">
        <v>921</v>
      </c>
      <c r="C10" s="273" t="s">
        <v>98</v>
      </c>
      <c r="D10" s="273" t="s">
        <v>692</v>
      </c>
      <c r="E10" s="273" t="s">
        <v>360</v>
      </c>
      <c r="F10" s="290"/>
      <c r="G10" s="273" t="s">
        <v>2497</v>
      </c>
      <c r="H10" s="273" t="s">
        <v>361</v>
      </c>
      <c r="I10" s="273" t="s">
        <v>59</v>
      </c>
      <c r="J10" s="273" t="s">
        <v>362</v>
      </c>
      <c r="K10" s="272">
        <v>2002</v>
      </c>
      <c r="L10" s="273" t="s">
        <v>353</v>
      </c>
      <c r="M10" s="294"/>
      <c r="N10" s="271" t="s">
        <v>334</v>
      </c>
      <c r="O10" s="277" t="s">
        <v>334</v>
      </c>
      <c r="P10" s="270">
        <v>0</v>
      </c>
      <c r="Q10" s="294"/>
      <c r="R10" s="294"/>
      <c r="S10" s="294"/>
      <c r="T10" s="294"/>
      <c r="U10" s="294"/>
      <c r="V10" s="294"/>
      <c r="W10" s="294"/>
      <c r="X10" s="294"/>
      <c r="Y10" s="294"/>
      <c r="Z10" s="294"/>
      <c r="AA10" s="294"/>
      <c r="AB10" s="294"/>
      <c r="AC10" s="273" t="s">
        <v>2759</v>
      </c>
      <c r="AD10" s="294"/>
      <c r="AE10" s="294"/>
      <c r="AF10" s="294"/>
      <c r="AG10" s="294"/>
    </row>
    <row r="11" spans="1:54" ht="43.2" x14ac:dyDescent="0.3">
      <c r="A11" s="272">
        <v>101636</v>
      </c>
      <c r="B11" s="273" t="s">
        <v>919</v>
      </c>
      <c r="C11" s="273" t="s">
        <v>920</v>
      </c>
      <c r="D11" s="273" t="s">
        <v>207</v>
      </c>
      <c r="E11" s="273" t="s">
        <v>360</v>
      </c>
      <c r="F11" s="274">
        <v>30933</v>
      </c>
      <c r="G11" s="273" t="s">
        <v>2380</v>
      </c>
      <c r="H11" s="273" t="s">
        <v>361</v>
      </c>
      <c r="I11" s="273" t="s">
        <v>59</v>
      </c>
      <c r="J11" s="273" t="s">
        <v>2362</v>
      </c>
      <c r="K11" s="272">
        <v>2003</v>
      </c>
      <c r="L11" s="273" t="s">
        <v>357</v>
      </c>
      <c r="M11" s="294"/>
      <c r="N11" s="271" t="s">
        <v>334</v>
      </c>
      <c r="O11" s="277" t="s">
        <v>334</v>
      </c>
      <c r="P11" s="270">
        <v>0</v>
      </c>
      <c r="Q11" s="294"/>
      <c r="R11" s="294"/>
      <c r="S11" s="294"/>
      <c r="T11" s="294"/>
      <c r="U11" s="294"/>
      <c r="V11" s="294"/>
      <c r="W11" s="294"/>
      <c r="X11" s="294"/>
      <c r="Y11" s="294"/>
      <c r="Z11" s="294"/>
      <c r="AA11" s="294"/>
      <c r="AB11" s="294"/>
      <c r="AC11" s="273" t="s">
        <v>2759</v>
      </c>
      <c r="AD11" s="294"/>
      <c r="AE11" s="294"/>
      <c r="AF11" s="294"/>
      <c r="AG11" s="294"/>
    </row>
    <row r="12" spans="1:54" ht="43.2" x14ac:dyDescent="0.3">
      <c r="A12" s="272">
        <v>101670</v>
      </c>
      <c r="B12" s="273" t="s">
        <v>918</v>
      </c>
      <c r="C12" s="273" t="s">
        <v>105</v>
      </c>
      <c r="D12" s="273" t="s">
        <v>417</v>
      </c>
      <c r="E12" s="273" t="s">
        <v>334</v>
      </c>
      <c r="F12" s="274">
        <v>0</v>
      </c>
      <c r="G12" s="273" t="s">
        <v>2267</v>
      </c>
      <c r="H12" s="273" t="s">
        <v>334</v>
      </c>
      <c r="I12" s="273" t="s">
        <v>59</v>
      </c>
      <c r="J12" s="273" t="s">
        <v>334</v>
      </c>
      <c r="K12" s="290"/>
      <c r="L12" s="273" t="s">
        <v>334</v>
      </c>
      <c r="M12" s="294"/>
      <c r="N12" s="271" t="s">
        <v>334</v>
      </c>
      <c r="O12" s="277" t="s">
        <v>334</v>
      </c>
      <c r="P12" s="270">
        <v>0</v>
      </c>
      <c r="Q12" s="294"/>
      <c r="R12" s="294"/>
      <c r="S12" s="294"/>
      <c r="T12" s="294"/>
      <c r="U12" s="294"/>
      <c r="V12" s="294"/>
      <c r="W12" s="294"/>
      <c r="X12" s="294"/>
      <c r="Y12" s="294"/>
      <c r="Z12" s="294"/>
      <c r="AA12" s="294"/>
      <c r="AB12" s="294"/>
      <c r="AC12" s="273" t="s">
        <v>2759</v>
      </c>
      <c r="AD12" s="294"/>
      <c r="AE12" s="294"/>
      <c r="AF12" s="294"/>
      <c r="AG12" s="294"/>
    </row>
    <row r="13" spans="1:54" ht="43.2" x14ac:dyDescent="0.3">
      <c r="A13" s="270">
        <v>101772</v>
      </c>
      <c r="B13" s="271" t="s">
        <v>2032</v>
      </c>
      <c r="C13" s="271" t="s">
        <v>734</v>
      </c>
      <c r="D13" s="271" t="s">
        <v>208</v>
      </c>
      <c r="E13" s="271" t="s">
        <v>334</v>
      </c>
      <c r="F13" s="271" t="s">
        <v>334</v>
      </c>
      <c r="G13" s="271" t="s">
        <v>334</v>
      </c>
      <c r="H13" s="271" t="s">
        <v>334</v>
      </c>
      <c r="I13" s="271" t="s">
        <v>59</v>
      </c>
      <c r="J13" s="271" t="s">
        <v>334</v>
      </c>
      <c r="K13" s="271" t="s">
        <v>334</v>
      </c>
      <c r="L13" s="271" t="s">
        <v>334</v>
      </c>
      <c r="M13" s="271" t="s">
        <v>334</v>
      </c>
      <c r="N13" s="271" t="s">
        <v>334</v>
      </c>
      <c r="O13" s="277" t="s">
        <v>334</v>
      </c>
      <c r="P13" s="270">
        <v>0</v>
      </c>
      <c r="Q13" s="271" t="s">
        <v>334</v>
      </c>
      <c r="R13" s="271" t="s">
        <v>334</v>
      </c>
      <c r="S13" s="271" t="s">
        <v>334</v>
      </c>
      <c r="T13" s="271" t="s">
        <v>334</v>
      </c>
      <c r="U13" s="271" t="s">
        <v>334</v>
      </c>
      <c r="V13" s="271" t="s">
        <v>334</v>
      </c>
      <c r="W13" s="271" t="s">
        <v>334</v>
      </c>
      <c r="X13" s="271" t="s">
        <v>334</v>
      </c>
      <c r="Y13" s="271" t="s">
        <v>334</v>
      </c>
      <c r="Z13" s="271" t="s">
        <v>334</v>
      </c>
      <c r="AA13" s="271" t="s">
        <v>334</v>
      </c>
      <c r="AB13" s="271" t="s">
        <v>334</v>
      </c>
      <c r="AC13" s="271" t="s">
        <v>2766</v>
      </c>
      <c r="AD13" s="271"/>
      <c r="AE13" s="271" t="s">
        <v>334</v>
      </c>
      <c r="AF13" s="271" t="s">
        <v>2722</v>
      </c>
      <c r="AG13" s="271" t="s">
        <v>2722</v>
      </c>
    </row>
    <row r="14" spans="1:54" ht="43.2" x14ac:dyDescent="0.3">
      <c r="A14" s="272">
        <v>101807</v>
      </c>
      <c r="B14" s="273" t="s">
        <v>2205</v>
      </c>
      <c r="C14" s="273" t="s">
        <v>683</v>
      </c>
      <c r="D14" s="273" t="s">
        <v>303</v>
      </c>
      <c r="E14" s="273" t="s">
        <v>360</v>
      </c>
      <c r="F14" s="274">
        <v>30334</v>
      </c>
      <c r="G14" s="273" t="s">
        <v>342</v>
      </c>
      <c r="H14" s="273" t="s">
        <v>361</v>
      </c>
      <c r="I14" s="273" t="s">
        <v>59</v>
      </c>
      <c r="J14" s="273" t="s">
        <v>362</v>
      </c>
      <c r="K14" s="290"/>
      <c r="L14" s="273" t="s">
        <v>342</v>
      </c>
      <c r="M14" s="294"/>
      <c r="N14" s="271">
        <v>495</v>
      </c>
      <c r="O14" s="277">
        <v>45354</v>
      </c>
      <c r="P14" s="270">
        <v>35000</v>
      </c>
      <c r="Q14" s="294"/>
      <c r="R14" s="294"/>
      <c r="S14" s="294"/>
      <c r="T14" s="294"/>
      <c r="U14" s="294"/>
      <c r="V14" s="294"/>
      <c r="W14" s="294"/>
      <c r="X14" s="294"/>
      <c r="Y14" s="294"/>
      <c r="Z14" s="294"/>
      <c r="AA14" s="294"/>
      <c r="AB14" s="294"/>
      <c r="AC14" s="273" t="s">
        <v>2759</v>
      </c>
      <c r="AD14" s="294"/>
      <c r="AE14" s="294"/>
      <c r="AF14" s="294"/>
      <c r="AG14" s="294"/>
    </row>
    <row r="15" spans="1:54" ht="43.2" x14ac:dyDescent="0.3">
      <c r="A15" s="272">
        <v>102007</v>
      </c>
      <c r="B15" s="273" t="s">
        <v>2226</v>
      </c>
      <c r="C15" s="273" t="s">
        <v>176</v>
      </c>
      <c r="D15" s="273" t="s">
        <v>2227</v>
      </c>
      <c r="E15" s="273" t="s">
        <v>360</v>
      </c>
      <c r="F15" s="274">
        <v>31062</v>
      </c>
      <c r="G15" s="273" t="s">
        <v>2849</v>
      </c>
      <c r="H15" s="273" t="s">
        <v>361</v>
      </c>
      <c r="I15" s="273" t="s">
        <v>59</v>
      </c>
      <c r="J15" s="273" t="s">
        <v>362</v>
      </c>
      <c r="K15" s="290"/>
      <c r="L15" s="273" t="s">
        <v>356</v>
      </c>
      <c r="M15" s="294"/>
      <c r="N15" s="271" t="s">
        <v>334</v>
      </c>
      <c r="O15" s="277" t="s">
        <v>334</v>
      </c>
      <c r="P15" s="270">
        <v>0</v>
      </c>
      <c r="Q15" s="294"/>
      <c r="R15" s="294"/>
      <c r="S15" s="294"/>
      <c r="T15" s="294"/>
      <c r="U15" s="294"/>
      <c r="V15" s="294"/>
      <c r="W15" s="294"/>
      <c r="X15" s="294"/>
      <c r="Y15" s="294"/>
      <c r="Z15" s="294"/>
      <c r="AA15" s="294"/>
      <c r="AB15" s="294"/>
      <c r="AC15" s="273" t="s">
        <v>2759</v>
      </c>
      <c r="AD15" s="294"/>
      <c r="AE15" s="294"/>
      <c r="AF15" s="294"/>
      <c r="AG15" s="294"/>
    </row>
    <row r="16" spans="1:54" ht="43.2" x14ac:dyDescent="0.3">
      <c r="A16" s="272">
        <v>102032</v>
      </c>
      <c r="B16" s="273" t="s">
        <v>917</v>
      </c>
      <c r="C16" s="273" t="s">
        <v>93</v>
      </c>
      <c r="D16" s="273" t="s">
        <v>268</v>
      </c>
      <c r="E16" s="273" t="s">
        <v>360</v>
      </c>
      <c r="F16" s="274">
        <v>29442</v>
      </c>
      <c r="G16" s="273" t="s">
        <v>2380</v>
      </c>
      <c r="H16" s="273" t="s">
        <v>361</v>
      </c>
      <c r="I16" s="273" t="s">
        <v>59</v>
      </c>
      <c r="J16" s="273" t="s">
        <v>343</v>
      </c>
      <c r="K16" s="290"/>
      <c r="L16" s="273" t="s">
        <v>344</v>
      </c>
      <c r="M16" s="294"/>
      <c r="N16" s="271" t="s">
        <v>334</v>
      </c>
      <c r="O16" s="277" t="s">
        <v>334</v>
      </c>
      <c r="P16" s="270">
        <v>0</v>
      </c>
      <c r="Q16" s="294"/>
      <c r="R16" s="294"/>
      <c r="S16" s="294"/>
      <c r="T16" s="294"/>
      <c r="U16" s="294"/>
      <c r="V16" s="294"/>
      <c r="W16" s="294"/>
      <c r="X16" s="294"/>
      <c r="Y16" s="294"/>
      <c r="Z16" s="294"/>
      <c r="AA16" s="294"/>
      <c r="AB16" s="294"/>
      <c r="AC16" s="273" t="s">
        <v>2759</v>
      </c>
      <c r="AD16" s="294"/>
      <c r="AE16" s="294"/>
      <c r="AF16" s="294"/>
      <c r="AG16" s="294"/>
    </row>
    <row r="17" spans="1:33" ht="28.8" x14ac:dyDescent="0.3">
      <c r="A17" s="270">
        <v>102101</v>
      </c>
      <c r="B17" s="271" t="s">
        <v>2031</v>
      </c>
      <c r="C17" s="271" t="s">
        <v>122</v>
      </c>
      <c r="D17" s="271" t="s">
        <v>289</v>
      </c>
      <c r="E17" s="271" t="s">
        <v>2103</v>
      </c>
      <c r="F17" s="271" t="s">
        <v>2586</v>
      </c>
      <c r="G17" s="271" t="s">
        <v>342</v>
      </c>
      <c r="H17" s="271" t="s">
        <v>361</v>
      </c>
      <c r="I17" s="271" t="s">
        <v>59</v>
      </c>
      <c r="J17" s="271" t="s">
        <v>2362</v>
      </c>
      <c r="K17" s="271" t="s">
        <v>2718</v>
      </c>
      <c r="L17" s="271" t="s">
        <v>342</v>
      </c>
      <c r="M17" s="271" t="s">
        <v>334</v>
      </c>
      <c r="N17" s="271" t="s">
        <v>334</v>
      </c>
      <c r="O17" s="277" t="s">
        <v>334</v>
      </c>
      <c r="P17" s="270">
        <v>0</v>
      </c>
      <c r="Q17" s="271" t="s">
        <v>334</v>
      </c>
      <c r="R17" s="271" t="s">
        <v>334</v>
      </c>
      <c r="S17" s="271" t="s">
        <v>334</v>
      </c>
      <c r="T17" s="271" t="s">
        <v>334</v>
      </c>
      <c r="U17" s="271" t="s">
        <v>334</v>
      </c>
      <c r="V17" s="271" t="s">
        <v>334</v>
      </c>
      <c r="W17" s="271" t="s">
        <v>334</v>
      </c>
      <c r="X17" s="271" t="s">
        <v>334</v>
      </c>
      <c r="Y17" s="271" t="s">
        <v>334</v>
      </c>
      <c r="Z17" s="271" t="s">
        <v>334</v>
      </c>
      <c r="AA17" s="271" t="s">
        <v>334</v>
      </c>
      <c r="AB17" s="271" t="s">
        <v>334</v>
      </c>
      <c r="AC17" s="271" t="s">
        <v>334</v>
      </c>
      <c r="AD17" s="271"/>
      <c r="AE17" s="271" t="s">
        <v>334</v>
      </c>
      <c r="AF17" s="271"/>
      <c r="AG17" s="271" t="s">
        <v>2722</v>
      </c>
    </row>
    <row r="18" spans="1:33" ht="28.8" x14ac:dyDescent="0.3">
      <c r="A18" s="272">
        <v>102152</v>
      </c>
      <c r="B18" s="273" t="s">
        <v>2767</v>
      </c>
      <c r="C18" s="273" t="s">
        <v>2768</v>
      </c>
      <c r="D18" s="273" t="s">
        <v>665</v>
      </c>
      <c r="E18" s="273" t="s">
        <v>359</v>
      </c>
      <c r="F18" s="274">
        <v>30660</v>
      </c>
      <c r="G18" s="273" t="s">
        <v>2486</v>
      </c>
      <c r="H18" s="273" t="s">
        <v>361</v>
      </c>
      <c r="I18" s="273" t="s">
        <v>65</v>
      </c>
      <c r="J18" s="273" t="s">
        <v>2362</v>
      </c>
      <c r="K18" s="272">
        <v>2003</v>
      </c>
      <c r="L18" s="273" t="s">
        <v>344</v>
      </c>
      <c r="M18" s="294"/>
      <c r="N18" s="271" t="s">
        <v>334</v>
      </c>
      <c r="O18" s="277" t="s">
        <v>334</v>
      </c>
      <c r="P18" s="270">
        <v>0</v>
      </c>
      <c r="Q18" s="294"/>
      <c r="R18" s="294"/>
      <c r="S18" s="294"/>
      <c r="T18" s="294"/>
      <c r="U18" s="294"/>
      <c r="V18" s="294"/>
      <c r="W18" s="294"/>
      <c r="X18" s="294"/>
      <c r="Y18" s="294"/>
      <c r="Z18" s="294"/>
      <c r="AA18" s="294"/>
      <c r="AB18" s="294"/>
      <c r="AC18" s="273" t="s">
        <v>2765</v>
      </c>
      <c r="AD18" s="294"/>
      <c r="AE18" s="294"/>
      <c r="AF18" s="294"/>
      <c r="AG18" s="294"/>
    </row>
    <row r="19" spans="1:33" ht="43.2" x14ac:dyDescent="0.3">
      <c r="A19" s="272">
        <v>102201</v>
      </c>
      <c r="B19" s="273" t="s">
        <v>916</v>
      </c>
      <c r="C19" s="273" t="s">
        <v>66</v>
      </c>
      <c r="D19" s="273" t="s">
        <v>464</v>
      </c>
      <c r="E19" s="273" t="s">
        <v>359</v>
      </c>
      <c r="F19" s="290"/>
      <c r="G19" s="273" t="s">
        <v>2491</v>
      </c>
      <c r="H19" s="273" t="s">
        <v>363</v>
      </c>
      <c r="I19" s="273" t="s">
        <v>59</v>
      </c>
      <c r="J19" s="273" t="s">
        <v>343</v>
      </c>
      <c r="K19" s="272">
        <v>1982</v>
      </c>
      <c r="L19" s="273" t="s">
        <v>342</v>
      </c>
      <c r="M19" s="294"/>
      <c r="N19" s="271" t="s">
        <v>334</v>
      </c>
      <c r="O19" s="277" t="s">
        <v>334</v>
      </c>
      <c r="P19" s="270">
        <v>0</v>
      </c>
      <c r="Q19" s="294"/>
      <c r="R19" s="294"/>
      <c r="S19" s="294"/>
      <c r="T19" s="294"/>
      <c r="U19" s="294"/>
      <c r="V19" s="294"/>
      <c r="W19" s="294"/>
      <c r="X19" s="294"/>
      <c r="Y19" s="294"/>
      <c r="Z19" s="294"/>
      <c r="AA19" s="294"/>
      <c r="AB19" s="294"/>
      <c r="AC19" s="273" t="s">
        <v>2759</v>
      </c>
      <c r="AD19" s="294"/>
      <c r="AE19" s="294"/>
      <c r="AF19" s="294"/>
      <c r="AG19" s="294"/>
    </row>
    <row r="20" spans="1:33" ht="28.8" x14ac:dyDescent="0.3">
      <c r="A20" s="272">
        <v>102414</v>
      </c>
      <c r="B20" s="273" t="s">
        <v>2030</v>
      </c>
      <c r="C20" s="273" t="s">
        <v>69</v>
      </c>
      <c r="D20" s="273" t="s">
        <v>237</v>
      </c>
      <c r="E20" s="273" t="s">
        <v>360</v>
      </c>
      <c r="F20" s="290"/>
      <c r="G20" s="273" t="s">
        <v>2430</v>
      </c>
      <c r="H20" s="273" t="s">
        <v>361</v>
      </c>
      <c r="I20" s="273" t="s">
        <v>59</v>
      </c>
      <c r="J20" s="273" t="s">
        <v>343</v>
      </c>
      <c r="K20" s="272">
        <v>1989</v>
      </c>
      <c r="L20" s="273" t="s">
        <v>347</v>
      </c>
      <c r="M20" s="294"/>
      <c r="N20" s="271" t="s">
        <v>334</v>
      </c>
      <c r="O20" s="277" t="s">
        <v>334</v>
      </c>
      <c r="P20" s="270">
        <v>0</v>
      </c>
      <c r="Q20" s="294"/>
      <c r="R20" s="294"/>
      <c r="S20" s="294"/>
      <c r="T20" s="294"/>
      <c r="U20" s="294"/>
      <c r="V20" s="294"/>
      <c r="W20" s="294"/>
      <c r="X20" s="294"/>
      <c r="Y20" s="294"/>
      <c r="Z20" s="294"/>
      <c r="AA20" s="294"/>
      <c r="AB20" s="294"/>
      <c r="AC20" s="273" t="s">
        <v>334</v>
      </c>
      <c r="AD20" s="294"/>
      <c r="AE20" s="294"/>
      <c r="AF20" s="294"/>
      <c r="AG20" s="294"/>
    </row>
    <row r="21" spans="1:33" ht="43.2" x14ac:dyDescent="0.3">
      <c r="A21" s="272">
        <v>102601</v>
      </c>
      <c r="B21" s="273" t="s">
        <v>1005</v>
      </c>
      <c r="C21" s="273" t="s">
        <v>154</v>
      </c>
      <c r="D21" s="273" t="s">
        <v>479</v>
      </c>
      <c r="E21" s="273" t="s">
        <v>359</v>
      </c>
      <c r="F21" s="290"/>
      <c r="G21" s="273" t="s">
        <v>2366</v>
      </c>
      <c r="H21" s="273" t="s">
        <v>361</v>
      </c>
      <c r="I21" s="273" t="s">
        <v>59</v>
      </c>
      <c r="J21" s="273" t="s">
        <v>362</v>
      </c>
      <c r="K21" s="272">
        <v>2001</v>
      </c>
      <c r="L21" s="273" t="s">
        <v>342</v>
      </c>
      <c r="M21" s="294"/>
      <c r="N21" s="271" t="s">
        <v>334</v>
      </c>
      <c r="O21" s="277" t="s">
        <v>334</v>
      </c>
      <c r="P21" s="270">
        <v>0</v>
      </c>
      <c r="Q21" s="294"/>
      <c r="R21" s="294"/>
      <c r="S21" s="294"/>
      <c r="T21" s="294"/>
      <c r="U21" s="294"/>
      <c r="V21" s="294"/>
      <c r="W21" s="294"/>
      <c r="X21" s="294"/>
      <c r="Y21" s="294"/>
      <c r="Z21" s="294"/>
      <c r="AA21" s="294"/>
      <c r="AB21" s="294"/>
      <c r="AC21" s="273" t="s">
        <v>2762</v>
      </c>
      <c r="AD21" s="294"/>
      <c r="AE21" s="294"/>
      <c r="AF21" s="294"/>
      <c r="AG21" s="294"/>
    </row>
    <row r="22" spans="1:33" ht="43.2" x14ac:dyDescent="0.3">
      <c r="A22" s="272">
        <v>102645</v>
      </c>
      <c r="B22" s="273" t="s">
        <v>2283</v>
      </c>
      <c r="C22" s="273" t="s">
        <v>102</v>
      </c>
      <c r="D22" s="273" t="s">
        <v>460</v>
      </c>
      <c r="E22" s="273" t="s">
        <v>359</v>
      </c>
      <c r="F22" s="274">
        <v>29348</v>
      </c>
      <c r="G22" s="273" t="s">
        <v>342</v>
      </c>
      <c r="H22" s="273" t="s">
        <v>361</v>
      </c>
      <c r="I22" s="273" t="s">
        <v>59</v>
      </c>
      <c r="J22" s="273" t="s">
        <v>343</v>
      </c>
      <c r="K22" s="272">
        <v>1999</v>
      </c>
      <c r="L22" s="273" t="s">
        <v>342</v>
      </c>
      <c r="M22" s="294"/>
      <c r="N22" s="271" t="s">
        <v>334</v>
      </c>
      <c r="O22" s="277" t="s">
        <v>334</v>
      </c>
      <c r="P22" s="270">
        <v>0</v>
      </c>
      <c r="Q22" s="294"/>
      <c r="R22" s="294"/>
      <c r="S22" s="294"/>
      <c r="T22" s="294"/>
      <c r="U22" s="294"/>
      <c r="V22" s="294"/>
      <c r="W22" s="294"/>
      <c r="X22" s="294"/>
      <c r="Y22" s="294"/>
      <c r="Z22" s="294"/>
      <c r="AA22" s="294"/>
      <c r="AB22" s="294"/>
      <c r="AC22" s="273" t="s">
        <v>2762</v>
      </c>
      <c r="AD22" s="294"/>
      <c r="AE22" s="294"/>
      <c r="AF22" s="294"/>
      <c r="AG22" s="294"/>
    </row>
    <row r="23" spans="1:33" ht="43.2" x14ac:dyDescent="0.3">
      <c r="A23" s="272">
        <v>102690</v>
      </c>
      <c r="B23" s="273" t="s">
        <v>1003</v>
      </c>
      <c r="C23" s="273" t="s">
        <v>150</v>
      </c>
      <c r="D23" s="273" t="s">
        <v>412</v>
      </c>
      <c r="E23" s="273" t="s">
        <v>2103</v>
      </c>
      <c r="F23" s="274">
        <v>30687</v>
      </c>
      <c r="G23" s="273" t="s">
        <v>2652</v>
      </c>
      <c r="H23" s="273" t="s">
        <v>361</v>
      </c>
      <c r="I23" s="273" t="s">
        <v>59</v>
      </c>
      <c r="J23" s="273" t="s">
        <v>343</v>
      </c>
      <c r="K23" s="272">
        <v>2002</v>
      </c>
      <c r="L23" s="273" t="s">
        <v>344</v>
      </c>
      <c r="M23" s="294"/>
      <c r="N23" s="271" t="s">
        <v>334</v>
      </c>
      <c r="O23" s="277" t="s">
        <v>334</v>
      </c>
      <c r="P23" s="270">
        <v>0</v>
      </c>
      <c r="Q23" s="294"/>
      <c r="R23" s="294"/>
      <c r="S23" s="294"/>
      <c r="T23" s="294"/>
      <c r="U23" s="294"/>
      <c r="V23" s="294"/>
      <c r="W23" s="294"/>
      <c r="X23" s="294"/>
      <c r="Y23" s="294"/>
      <c r="Z23" s="294"/>
      <c r="AA23" s="294"/>
      <c r="AB23" s="294"/>
      <c r="AC23" s="273" t="s">
        <v>2762</v>
      </c>
      <c r="AD23" s="294"/>
      <c r="AE23" s="294"/>
      <c r="AF23" s="294"/>
      <c r="AG23" s="294"/>
    </row>
    <row r="24" spans="1:33" ht="43.2" x14ac:dyDescent="0.3">
      <c r="A24" s="272">
        <v>102694</v>
      </c>
      <c r="B24" s="273" t="s">
        <v>1001</v>
      </c>
      <c r="C24" s="273" t="s">
        <v>1002</v>
      </c>
      <c r="D24" s="273" t="s">
        <v>412</v>
      </c>
      <c r="E24" s="273" t="s">
        <v>359</v>
      </c>
      <c r="F24" s="290"/>
      <c r="G24" s="273" t="s">
        <v>342</v>
      </c>
      <c r="H24" s="273" t="s">
        <v>361</v>
      </c>
      <c r="I24" s="273" t="s">
        <v>59</v>
      </c>
      <c r="J24" s="273" t="s">
        <v>343</v>
      </c>
      <c r="K24" s="272">
        <v>1980</v>
      </c>
      <c r="L24" s="273" t="s">
        <v>342</v>
      </c>
      <c r="M24" s="294"/>
      <c r="N24" s="271">
        <v>336</v>
      </c>
      <c r="O24" s="277">
        <v>45342</v>
      </c>
      <c r="P24" s="270">
        <v>175000</v>
      </c>
      <c r="Q24" s="294"/>
      <c r="R24" s="294"/>
      <c r="S24" s="294"/>
      <c r="T24" s="294"/>
      <c r="U24" s="294"/>
      <c r="V24" s="294"/>
      <c r="W24" s="294"/>
      <c r="X24" s="294"/>
      <c r="Y24" s="294"/>
      <c r="Z24" s="294"/>
      <c r="AA24" s="294"/>
      <c r="AB24" s="294"/>
      <c r="AC24" s="273" t="s">
        <v>2762</v>
      </c>
      <c r="AD24" s="294"/>
      <c r="AE24" s="294"/>
      <c r="AF24" s="294"/>
      <c r="AG24" s="294"/>
    </row>
    <row r="25" spans="1:33" ht="28.8" x14ac:dyDescent="0.3">
      <c r="A25" s="272">
        <v>102814</v>
      </c>
      <c r="B25" s="273" t="s">
        <v>2769</v>
      </c>
      <c r="C25" s="273" t="s">
        <v>95</v>
      </c>
      <c r="D25" s="273" t="s">
        <v>242</v>
      </c>
      <c r="E25" s="273" t="s">
        <v>2103</v>
      </c>
      <c r="F25" s="274">
        <v>30759</v>
      </c>
      <c r="G25" s="273" t="s">
        <v>342</v>
      </c>
      <c r="H25" s="273" t="s">
        <v>361</v>
      </c>
      <c r="I25" s="273" t="s">
        <v>59</v>
      </c>
      <c r="J25" s="273" t="s">
        <v>343</v>
      </c>
      <c r="K25" s="272">
        <v>2001</v>
      </c>
      <c r="L25" s="273" t="s">
        <v>342</v>
      </c>
      <c r="M25" s="294"/>
      <c r="N25" s="271">
        <v>321</v>
      </c>
      <c r="O25" s="277">
        <v>45341</v>
      </c>
      <c r="P25" s="270">
        <v>70000</v>
      </c>
      <c r="Q25" s="294"/>
      <c r="R25" s="294"/>
      <c r="S25" s="294"/>
      <c r="T25" s="294"/>
      <c r="U25" s="294"/>
      <c r="V25" s="294"/>
      <c r="W25" s="294"/>
      <c r="X25" s="294"/>
      <c r="Y25" s="294"/>
      <c r="Z25" s="294"/>
      <c r="AA25" s="294"/>
      <c r="AB25" s="294"/>
      <c r="AC25" s="273" t="s">
        <v>334</v>
      </c>
      <c r="AD25" s="294"/>
      <c r="AE25" s="294"/>
      <c r="AF25" s="294"/>
      <c r="AG25" s="294"/>
    </row>
    <row r="26" spans="1:33" ht="28.8" x14ac:dyDescent="0.3">
      <c r="A26" s="272">
        <v>102869</v>
      </c>
      <c r="B26" s="273" t="s">
        <v>2029</v>
      </c>
      <c r="C26" s="273" t="s">
        <v>105</v>
      </c>
      <c r="D26" s="273" t="s">
        <v>247</v>
      </c>
      <c r="E26" s="273" t="s">
        <v>2103</v>
      </c>
      <c r="F26" s="290"/>
      <c r="G26" s="273" t="s">
        <v>342</v>
      </c>
      <c r="H26" s="273" t="s">
        <v>361</v>
      </c>
      <c r="I26" s="273" t="s">
        <v>65</v>
      </c>
      <c r="J26" s="273" t="s">
        <v>2362</v>
      </c>
      <c r="K26" s="272">
        <v>0</v>
      </c>
      <c r="L26" s="273" t="s">
        <v>2267</v>
      </c>
      <c r="M26" s="294"/>
      <c r="N26" s="271" t="s">
        <v>334</v>
      </c>
      <c r="O26" s="277" t="s">
        <v>334</v>
      </c>
      <c r="P26" s="270">
        <v>0</v>
      </c>
      <c r="Q26" s="294"/>
      <c r="R26" s="294"/>
      <c r="S26" s="294"/>
      <c r="T26" s="294"/>
      <c r="U26" s="294"/>
      <c r="V26" s="294"/>
      <c r="W26" s="294"/>
      <c r="X26" s="294"/>
      <c r="Y26" s="294"/>
      <c r="Z26" s="294"/>
      <c r="AA26" s="294"/>
      <c r="AB26" s="294"/>
      <c r="AC26" s="273" t="s">
        <v>610</v>
      </c>
      <c r="AD26" s="294"/>
      <c r="AE26" s="294"/>
      <c r="AF26" s="294"/>
      <c r="AG26" s="294"/>
    </row>
    <row r="27" spans="1:33" ht="43.2" x14ac:dyDescent="0.3">
      <c r="A27" s="272">
        <v>102890</v>
      </c>
      <c r="B27" s="273" t="s">
        <v>1000</v>
      </c>
      <c r="C27" s="273" t="s">
        <v>68</v>
      </c>
      <c r="D27" s="273" t="s">
        <v>219</v>
      </c>
      <c r="E27" s="273" t="s">
        <v>2103</v>
      </c>
      <c r="F27" s="274">
        <v>30479</v>
      </c>
      <c r="G27" s="273" t="s">
        <v>342</v>
      </c>
      <c r="H27" s="273" t="s">
        <v>361</v>
      </c>
      <c r="I27" s="273" t="s">
        <v>59</v>
      </c>
      <c r="J27" s="273" t="s">
        <v>343</v>
      </c>
      <c r="K27" s="272">
        <v>2001</v>
      </c>
      <c r="L27" s="273" t="s">
        <v>342</v>
      </c>
      <c r="M27" s="294"/>
      <c r="N27" s="271" t="s">
        <v>334</v>
      </c>
      <c r="O27" s="277" t="s">
        <v>334</v>
      </c>
      <c r="P27" s="270">
        <v>0</v>
      </c>
      <c r="Q27" s="294"/>
      <c r="R27" s="294"/>
      <c r="S27" s="294"/>
      <c r="T27" s="294"/>
      <c r="U27" s="294"/>
      <c r="V27" s="294"/>
      <c r="W27" s="294"/>
      <c r="X27" s="294"/>
      <c r="Y27" s="294"/>
      <c r="Z27" s="294"/>
      <c r="AA27" s="294"/>
      <c r="AB27" s="294"/>
      <c r="AC27" s="273" t="s">
        <v>2762</v>
      </c>
      <c r="AD27" s="294"/>
      <c r="AE27" s="294"/>
      <c r="AF27" s="294"/>
      <c r="AG27" s="294"/>
    </row>
    <row r="28" spans="1:33" ht="72" x14ac:dyDescent="0.3">
      <c r="A28" s="272">
        <v>103049</v>
      </c>
      <c r="B28" s="273" t="s">
        <v>2028</v>
      </c>
      <c r="C28" s="273" t="s">
        <v>71</v>
      </c>
      <c r="D28" s="273" t="s">
        <v>310</v>
      </c>
      <c r="E28" s="273" t="s">
        <v>2103</v>
      </c>
      <c r="F28" s="274">
        <v>28869</v>
      </c>
      <c r="G28" s="273" t="s">
        <v>2425</v>
      </c>
      <c r="H28" s="273" t="s">
        <v>361</v>
      </c>
      <c r="I28" s="273" t="s">
        <v>59</v>
      </c>
      <c r="J28" s="273" t="s">
        <v>343</v>
      </c>
      <c r="K28" s="272">
        <v>1998</v>
      </c>
      <c r="L28" s="273" t="s">
        <v>342</v>
      </c>
      <c r="M28" s="294"/>
      <c r="N28" s="271">
        <v>375</v>
      </c>
      <c r="O28" s="277">
        <v>45344</v>
      </c>
      <c r="P28" s="270">
        <v>210000</v>
      </c>
      <c r="Q28" s="294"/>
      <c r="R28" s="294"/>
      <c r="S28" s="294"/>
      <c r="T28" s="294"/>
      <c r="U28" s="294"/>
      <c r="V28" s="294"/>
      <c r="W28" s="294"/>
      <c r="X28" s="294"/>
      <c r="Y28" s="294"/>
      <c r="Z28" s="294"/>
      <c r="AA28" s="294"/>
      <c r="AB28" s="294"/>
      <c r="AC28" s="273" t="s">
        <v>2770</v>
      </c>
      <c r="AD28" s="294"/>
      <c r="AE28" s="294"/>
      <c r="AF28" s="294"/>
      <c r="AG28" s="294"/>
    </row>
    <row r="29" spans="1:33" ht="43.2" x14ac:dyDescent="0.3">
      <c r="A29" s="272">
        <v>103153</v>
      </c>
      <c r="B29" s="273" t="s">
        <v>2352</v>
      </c>
      <c r="C29" s="273" t="s">
        <v>71</v>
      </c>
      <c r="D29" s="273" t="s">
        <v>238</v>
      </c>
      <c r="E29" s="273" t="s">
        <v>360</v>
      </c>
      <c r="F29" s="274">
        <v>31082</v>
      </c>
      <c r="G29" s="273" t="s">
        <v>2419</v>
      </c>
      <c r="H29" s="273" t="s">
        <v>361</v>
      </c>
      <c r="I29" s="273" t="s">
        <v>59</v>
      </c>
      <c r="J29" s="273" t="s">
        <v>343</v>
      </c>
      <c r="K29" s="272">
        <v>2002</v>
      </c>
      <c r="L29" s="273" t="s">
        <v>344</v>
      </c>
      <c r="M29" s="294"/>
      <c r="N29" s="271">
        <v>275</v>
      </c>
      <c r="O29" s="277">
        <v>45336</v>
      </c>
      <c r="P29" s="270">
        <v>245000</v>
      </c>
      <c r="Q29" s="294"/>
      <c r="R29" s="294"/>
      <c r="S29" s="294"/>
      <c r="T29" s="294"/>
      <c r="U29" s="294"/>
      <c r="V29" s="294"/>
      <c r="W29" s="294"/>
      <c r="X29" s="294"/>
      <c r="Y29" s="294"/>
      <c r="Z29" s="294"/>
      <c r="AA29" s="294"/>
      <c r="AB29" s="294"/>
      <c r="AC29" s="273" t="s">
        <v>2759</v>
      </c>
      <c r="AD29" s="294"/>
      <c r="AE29" s="294"/>
      <c r="AF29" s="294"/>
      <c r="AG29" s="294"/>
    </row>
    <row r="30" spans="1:33" ht="43.2" x14ac:dyDescent="0.3">
      <c r="A30" s="272">
        <v>103187</v>
      </c>
      <c r="B30" s="273" t="s">
        <v>2027</v>
      </c>
      <c r="C30" s="273" t="s">
        <v>66</v>
      </c>
      <c r="D30" s="273" t="s">
        <v>487</v>
      </c>
      <c r="E30" s="273" t="s">
        <v>359</v>
      </c>
      <c r="F30" s="274">
        <v>24775</v>
      </c>
      <c r="G30" s="273" t="s">
        <v>342</v>
      </c>
      <c r="H30" s="273" t="s">
        <v>361</v>
      </c>
      <c r="I30" s="273" t="s">
        <v>59</v>
      </c>
      <c r="J30" s="273" t="s">
        <v>343</v>
      </c>
      <c r="K30" s="272">
        <v>1986</v>
      </c>
      <c r="L30" s="273" t="s">
        <v>342</v>
      </c>
      <c r="M30" s="294"/>
      <c r="N30" s="271" t="s">
        <v>334</v>
      </c>
      <c r="O30" s="277" t="s">
        <v>334</v>
      </c>
      <c r="P30" s="270">
        <v>0</v>
      </c>
      <c r="Q30" s="294"/>
      <c r="R30" s="294"/>
      <c r="S30" s="294"/>
      <c r="T30" s="294"/>
      <c r="U30" s="294"/>
      <c r="V30" s="294"/>
      <c r="W30" s="294"/>
      <c r="X30" s="294"/>
      <c r="Y30" s="294"/>
      <c r="Z30" s="294"/>
      <c r="AA30" s="294"/>
      <c r="AB30" s="294"/>
      <c r="AC30" s="273" t="s">
        <v>2766</v>
      </c>
      <c r="AD30" s="294"/>
      <c r="AE30" s="294"/>
      <c r="AF30" s="294"/>
      <c r="AG30" s="294"/>
    </row>
    <row r="31" spans="1:33" ht="43.2" x14ac:dyDescent="0.3">
      <c r="A31" s="270">
        <v>103347</v>
      </c>
      <c r="B31" s="271" t="s">
        <v>2026</v>
      </c>
      <c r="C31" s="271" t="s">
        <v>78</v>
      </c>
      <c r="D31" s="271" t="s">
        <v>290</v>
      </c>
      <c r="E31" s="271" t="s">
        <v>334</v>
      </c>
      <c r="F31" s="271" t="s">
        <v>334</v>
      </c>
      <c r="G31" s="271" t="s">
        <v>334</v>
      </c>
      <c r="H31" s="271" t="s">
        <v>334</v>
      </c>
      <c r="I31" s="271" t="s">
        <v>59</v>
      </c>
      <c r="J31" s="271" t="s">
        <v>334</v>
      </c>
      <c r="K31" s="271" t="s">
        <v>334</v>
      </c>
      <c r="L31" s="271" t="s">
        <v>334</v>
      </c>
      <c r="M31" s="271" t="s">
        <v>334</v>
      </c>
      <c r="N31" s="271" t="s">
        <v>334</v>
      </c>
      <c r="O31" s="277" t="s">
        <v>334</v>
      </c>
      <c r="P31" s="270">
        <v>0</v>
      </c>
      <c r="Q31" s="271" t="s">
        <v>334</v>
      </c>
      <c r="R31" s="271" t="s">
        <v>334</v>
      </c>
      <c r="S31" s="271" t="s">
        <v>334</v>
      </c>
      <c r="T31" s="271" t="s">
        <v>334</v>
      </c>
      <c r="U31" s="271" t="s">
        <v>334</v>
      </c>
      <c r="V31" s="271" t="s">
        <v>334</v>
      </c>
      <c r="W31" s="271" t="s">
        <v>334</v>
      </c>
      <c r="X31" s="271" t="s">
        <v>334</v>
      </c>
      <c r="Y31" s="271" t="s">
        <v>334</v>
      </c>
      <c r="Z31" s="271" t="s">
        <v>334</v>
      </c>
      <c r="AA31" s="271" t="s">
        <v>334</v>
      </c>
      <c r="AB31" s="271" t="s">
        <v>334</v>
      </c>
      <c r="AC31" s="271" t="s">
        <v>2766</v>
      </c>
      <c r="AD31" s="271"/>
      <c r="AE31" s="271" t="s">
        <v>334</v>
      </c>
      <c r="AF31" s="271" t="s">
        <v>2722</v>
      </c>
      <c r="AG31" s="271" t="s">
        <v>2722</v>
      </c>
    </row>
    <row r="32" spans="1:33" ht="43.2" x14ac:dyDescent="0.3">
      <c r="A32" s="272">
        <v>103396</v>
      </c>
      <c r="B32" s="273" t="s">
        <v>915</v>
      </c>
      <c r="C32" s="273" t="s">
        <v>66</v>
      </c>
      <c r="D32" s="273" t="s">
        <v>519</v>
      </c>
      <c r="E32" s="273" t="s">
        <v>359</v>
      </c>
      <c r="F32" s="290"/>
      <c r="G32" s="273" t="s">
        <v>344</v>
      </c>
      <c r="H32" s="273" t="s">
        <v>361</v>
      </c>
      <c r="I32" s="273" t="s">
        <v>2591</v>
      </c>
      <c r="J32" s="273" t="s">
        <v>343</v>
      </c>
      <c r="K32" s="272">
        <v>2001</v>
      </c>
      <c r="L32" s="273" t="s">
        <v>342</v>
      </c>
      <c r="M32" s="294"/>
      <c r="N32" s="271" t="s">
        <v>334</v>
      </c>
      <c r="O32" s="277" t="s">
        <v>334</v>
      </c>
      <c r="P32" s="270">
        <v>0</v>
      </c>
      <c r="Q32" s="294"/>
      <c r="R32" s="294"/>
      <c r="S32" s="294"/>
      <c r="T32" s="294"/>
      <c r="U32" s="294"/>
      <c r="V32" s="294"/>
      <c r="W32" s="294"/>
      <c r="X32" s="294"/>
      <c r="Y32" s="294"/>
      <c r="Z32" s="294"/>
      <c r="AA32" s="294"/>
      <c r="AB32" s="294"/>
      <c r="AC32" s="273" t="s">
        <v>2759</v>
      </c>
      <c r="AD32" s="294"/>
      <c r="AE32" s="294"/>
      <c r="AF32" s="294"/>
      <c r="AG32" s="294"/>
    </row>
    <row r="33" spans="1:33" ht="43.2" x14ac:dyDescent="0.3">
      <c r="A33" s="272">
        <v>103412</v>
      </c>
      <c r="B33" s="273" t="s">
        <v>998</v>
      </c>
      <c r="C33" s="273" t="s">
        <v>116</v>
      </c>
      <c r="D33" s="273" t="s">
        <v>275</v>
      </c>
      <c r="E33" s="273" t="s">
        <v>359</v>
      </c>
      <c r="F33" s="290"/>
      <c r="G33" s="273" t="s">
        <v>2373</v>
      </c>
      <c r="H33" s="273" t="s">
        <v>361</v>
      </c>
      <c r="I33" s="273" t="s">
        <v>59</v>
      </c>
      <c r="J33" s="273" t="s">
        <v>362</v>
      </c>
      <c r="K33" s="272">
        <v>2005</v>
      </c>
      <c r="L33" s="273" t="s">
        <v>342</v>
      </c>
      <c r="M33" s="294"/>
      <c r="N33" s="271" t="s">
        <v>334</v>
      </c>
      <c r="O33" s="277" t="s">
        <v>334</v>
      </c>
      <c r="P33" s="270">
        <v>0</v>
      </c>
      <c r="Q33" s="294"/>
      <c r="R33" s="294"/>
      <c r="S33" s="294"/>
      <c r="T33" s="294"/>
      <c r="U33" s="294"/>
      <c r="V33" s="294"/>
      <c r="W33" s="294"/>
      <c r="X33" s="294"/>
      <c r="Y33" s="294"/>
      <c r="Z33" s="294"/>
      <c r="AA33" s="294"/>
      <c r="AB33" s="294"/>
      <c r="AC33" s="273" t="s">
        <v>2762</v>
      </c>
      <c r="AD33" s="294"/>
      <c r="AE33" s="294"/>
      <c r="AF33" s="294"/>
      <c r="AG33" s="294"/>
    </row>
    <row r="34" spans="1:33" ht="43.2" x14ac:dyDescent="0.3">
      <c r="A34" s="272">
        <v>103463</v>
      </c>
      <c r="B34" s="273" t="s">
        <v>997</v>
      </c>
      <c r="C34" s="273" t="s">
        <v>688</v>
      </c>
      <c r="D34" s="273" t="s">
        <v>515</v>
      </c>
      <c r="E34" s="273" t="s">
        <v>359</v>
      </c>
      <c r="F34" s="274">
        <v>28254</v>
      </c>
      <c r="G34" s="273" t="s">
        <v>2850</v>
      </c>
      <c r="H34" s="273" t="s">
        <v>361</v>
      </c>
      <c r="I34" s="273" t="s">
        <v>59</v>
      </c>
      <c r="J34" s="273" t="s">
        <v>362</v>
      </c>
      <c r="K34" s="272">
        <v>2003</v>
      </c>
      <c r="L34" s="273" t="s">
        <v>355</v>
      </c>
      <c r="M34" s="294"/>
      <c r="N34" s="271" t="s">
        <v>334</v>
      </c>
      <c r="O34" s="277" t="s">
        <v>334</v>
      </c>
      <c r="P34" s="270">
        <v>0</v>
      </c>
      <c r="Q34" s="294"/>
      <c r="R34" s="294"/>
      <c r="S34" s="294"/>
      <c r="T34" s="294"/>
      <c r="U34" s="294"/>
      <c r="V34" s="294"/>
      <c r="W34" s="294"/>
      <c r="X34" s="294"/>
      <c r="Y34" s="294"/>
      <c r="Z34" s="294"/>
      <c r="AA34" s="294"/>
      <c r="AB34" s="294"/>
      <c r="AC34" s="273" t="s">
        <v>2762</v>
      </c>
      <c r="AD34" s="294"/>
      <c r="AE34" s="294"/>
      <c r="AF34" s="294"/>
      <c r="AG34" s="294"/>
    </row>
    <row r="35" spans="1:33" ht="28.8" x14ac:dyDescent="0.3">
      <c r="A35" s="270">
        <v>103671</v>
      </c>
      <c r="B35" s="271" t="s">
        <v>2024</v>
      </c>
      <c r="C35" s="271" t="s">
        <v>2025</v>
      </c>
      <c r="D35" s="271" t="s">
        <v>727</v>
      </c>
      <c r="E35" s="271" t="s">
        <v>2103</v>
      </c>
      <c r="F35" s="271" t="s">
        <v>2588</v>
      </c>
      <c r="G35" s="271" t="s">
        <v>2589</v>
      </c>
      <c r="H35" s="271" t="s">
        <v>361</v>
      </c>
      <c r="I35" s="271" t="s">
        <v>59</v>
      </c>
      <c r="J35" s="271" t="s">
        <v>2362</v>
      </c>
      <c r="K35" s="271" t="s">
        <v>2691</v>
      </c>
      <c r="L35" s="271" t="s">
        <v>344</v>
      </c>
      <c r="M35" s="271" t="s">
        <v>334</v>
      </c>
      <c r="N35" s="271" t="s">
        <v>334</v>
      </c>
      <c r="O35" s="277" t="s">
        <v>334</v>
      </c>
      <c r="P35" s="270">
        <v>0</v>
      </c>
      <c r="Q35" s="271" t="s">
        <v>334</v>
      </c>
      <c r="R35" s="271" t="s">
        <v>334</v>
      </c>
      <c r="S35" s="271" t="s">
        <v>334</v>
      </c>
      <c r="T35" s="271" t="s">
        <v>334</v>
      </c>
      <c r="U35" s="271" t="s">
        <v>334</v>
      </c>
      <c r="V35" s="271" t="s">
        <v>334</v>
      </c>
      <c r="W35" s="271" t="s">
        <v>334</v>
      </c>
      <c r="X35" s="271" t="s">
        <v>334</v>
      </c>
      <c r="Y35" s="271" t="s">
        <v>334</v>
      </c>
      <c r="Z35" s="271" t="s">
        <v>334</v>
      </c>
      <c r="AA35" s="271" t="s">
        <v>334</v>
      </c>
      <c r="AB35" s="271" t="s">
        <v>334</v>
      </c>
      <c r="AC35" s="271" t="s">
        <v>334</v>
      </c>
      <c r="AD35" s="271"/>
      <c r="AE35" s="271" t="s">
        <v>334</v>
      </c>
      <c r="AF35" s="271"/>
      <c r="AG35" s="271" t="s">
        <v>2722</v>
      </c>
    </row>
    <row r="36" spans="1:33" ht="43.2" x14ac:dyDescent="0.3">
      <c r="A36" s="272">
        <v>103747</v>
      </c>
      <c r="B36" s="273" t="s">
        <v>996</v>
      </c>
      <c r="C36" s="273" t="s">
        <v>108</v>
      </c>
      <c r="D36" s="273" t="s">
        <v>288</v>
      </c>
      <c r="E36" s="273" t="s">
        <v>2103</v>
      </c>
      <c r="F36" s="274">
        <v>31052</v>
      </c>
      <c r="G36" s="273" t="s">
        <v>2397</v>
      </c>
      <c r="H36" s="273" t="s">
        <v>361</v>
      </c>
      <c r="I36" s="273" t="s">
        <v>59</v>
      </c>
      <c r="J36" s="273" t="s">
        <v>2362</v>
      </c>
      <c r="K36" s="272">
        <v>2003</v>
      </c>
      <c r="L36" s="273" t="s">
        <v>344</v>
      </c>
      <c r="M36" s="294"/>
      <c r="N36" s="271">
        <v>460</v>
      </c>
      <c r="O36" s="277">
        <v>45349</v>
      </c>
      <c r="P36" s="270">
        <v>105000</v>
      </c>
      <c r="Q36" s="294"/>
      <c r="R36" s="294"/>
      <c r="S36" s="294"/>
      <c r="T36" s="294"/>
      <c r="U36" s="294"/>
      <c r="V36" s="294"/>
      <c r="W36" s="294"/>
      <c r="X36" s="294"/>
      <c r="Y36" s="294"/>
      <c r="Z36" s="294"/>
      <c r="AA36" s="294"/>
      <c r="AB36" s="294"/>
      <c r="AC36" s="273" t="s">
        <v>2762</v>
      </c>
      <c r="AD36" s="294"/>
      <c r="AE36" s="294"/>
      <c r="AF36" s="294"/>
      <c r="AG36" s="294"/>
    </row>
    <row r="37" spans="1:33" ht="43.2" x14ac:dyDescent="0.3">
      <c r="A37" s="272">
        <v>103815</v>
      </c>
      <c r="B37" s="273" t="s">
        <v>994</v>
      </c>
      <c r="C37" s="273" t="s">
        <v>133</v>
      </c>
      <c r="D37" s="273" t="s">
        <v>995</v>
      </c>
      <c r="E37" s="273" t="s">
        <v>2103</v>
      </c>
      <c r="F37" s="274">
        <v>28882</v>
      </c>
      <c r="G37" s="273" t="s">
        <v>342</v>
      </c>
      <c r="H37" s="273" t="s">
        <v>361</v>
      </c>
      <c r="I37" s="273" t="s">
        <v>2531</v>
      </c>
      <c r="J37" s="273" t="s">
        <v>2267</v>
      </c>
      <c r="K37" s="272">
        <v>0</v>
      </c>
      <c r="L37" s="273" t="s">
        <v>2267</v>
      </c>
      <c r="M37" s="294"/>
      <c r="N37" s="271" t="s">
        <v>334</v>
      </c>
      <c r="O37" s="277" t="s">
        <v>334</v>
      </c>
      <c r="P37" s="270">
        <v>0</v>
      </c>
      <c r="Q37" s="294"/>
      <c r="R37" s="294"/>
      <c r="S37" s="294"/>
      <c r="T37" s="294"/>
      <c r="U37" s="294"/>
      <c r="V37" s="294"/>
      <c r="W37" s="294"/>
      <c r="X37" s="294"/>
      <c r="Y37" s="294"/>
      <c r="Z37" s="294"/>
      <c r="AA37" s="294"/>
      <c r="AB37" s="294"/>
      <c r="AC37" s="273" t="s">
        <v>2762</v>
      </c>
      <c r="AD37" s="294"/>
      <c r="AE37" s="294"/>
      <c r="AF37" s="294"/>
      <c r="AG37" s="294"/>
    </row>
    <row r="38" spans="1:33" ht="43.2" x14ac:dyDescent="0.3">
      <c r="A38" s="272">
        <v>103966</v>
      </c>
      <c r="B38" s="273" t="s">
        <v>993</v>
      </c>
      <c r="C38" s="273" t="s">
        <v>63</v>
      </c>
      <c r="D38" s="273" t="s">
        <v>209</v>
      </c>
      <c r="E38" s="273" t="s">
        <v>360</v>
      </c>
      <c r="F38" s="274">
        <v>31778</v>
      </c>
      <c r="G38" s="273" t="s">
        <v>2568</v>
      </c>
      <c r="H38" s="273" t="s">
        <v>361</v>
      </c>
      <c r="I38" s="273" t="s">
        <v>59</v>
      </c>
      <c r="J38" s="273" t="s">
        <v>362</v>
      </c>
      <c r="K38" s="272">
        <v>2004</v>
      </c>
      <c r="L38" s="273" t="s">
        <v>344</v>
      </c>
      <c r="M38" s="294"/>
      <c r="N38" s="271" t="s">
        <v>334</v>
      </c>
      <c r="O38" s="277" t="s">
        <v>334</v>
      </c>
      <c r="P38" s="270">
        <v>0</v>
      </c>
      <c r="Q38" s="294"/>
      <c r="R38" s="294"/>
      <c r="S38" s="294"/>
      <c r="T38" s="294"/>
      <c r="U38" s="294"/>
      <c r="V38" s="294"/>
      <c r="W38" s="294"/>
      <c r="X38" s="294"/>
      <c r="Y38" s="294"/>
      <c r="Z38" s="294"/>
      <c r="AA38" s="294"/>
      <c r="AB38" s="294"/>
      <c r="AC38" s="273" t="s">
        <v>2762</v>
      </c>
      <c r="AD38" s="294"/>
      <c r="AE38" s="294"/>
      <c r="AF38" s="294"/>
      <c r="AG38" s="294"/>
    </row>
    <row r="39" spans="1:33" ht="43.2" x14ac:dyDescent="0.3">
      <c r="A39" s="272">
        <v>104178</v>
      </c>
      <c r="B39" s="273" t="s">
        <v>2023</v>
      </c>
      <c r="C39" s="273" t="s">
        <v>107</v>
      </c>
      <c r="D39" s="273" t="s">
        <v>207</v>
      </c>
      <c r="E39" s="273" t="s">
        <v>2103</v>
      </c>
      <c r="F39" s="274">
        <v>30224</v>
      </c>
      <c r="G39" s="273" t="s">
        <v>342</v>
      </c>
      <c r="H39" s="273" t="s">
        <v>363</v>
      </c>
      <c r="I39" s="273" t="s">
        <v>2531</v>
      </c>
      <c r="J39" s="273" t="s">
        <v>343</v>
      </c>
      <c r="K39" s="272">
        <v>2000</v>
      </c>
      <c r="L39" s="273" t="s">
        <v>342</v>
      </c>
      <c r="M39" s="294"/>
      <c r="N39" s="271" t="s">
        <v>334</v>
      </c>
      <c r="O39" s="277" t="s">
        <v>334</v>
      </c>
      <c r="P39" s="270">
        <v>0</v>
      </c>
      <c r="Q39" s="294"/>
      <c r="R39" s="294"/>
      <c r="S39" s="294"/>
      <c r="T39" s="294"/>
      <c r="U39" s="294"/>
      <c r="V39" s="294"/>
      <c r="W39" s="294"/>
      <c r="X39" s="294"/>
      <c r="Y39" s="294"/>
      <c r="Z39" s="294"/>
      <c r="AA39" s="294"/>
      <c r="AB39" s="294"/>
      <c r="AC39" s="273" t="s">
        <v>2771</v>
      </c>
      <c r="AD39" s="294"/>
      <c r="AE39" s="294"/>
      <c r="AF39" s="294"/>
      <c r="AG39" s="294"/>
    </row>
    <row r="40" spans="1:33" ht="43.2" x14ac:dyDescent="0.3">
      <c r="A40" s="272">
        <v>104449</v>
      </c>
      <c r="B40" s="273" t="s">
        <v>2140</v>
      </c>
      <c r="C40" s="273" t="s">
        <v>2141</v>
      </c>
      <c r="D40" s="273" t="s">
        <v>278</v>
      </c>
      <c r="E40" s="273" t="s">
        <v>360</v>
      </c>
      <c r="F40" s="274">
        <v>28856</v>
      </c>
      <c r="G40" s="273" t="s">
        <v>2392</v>
      </c>
      <c r="H40" s="273" t="s">
        <v>361</v>
      </c>
      <c r="I40" s="273" t="s">
        <v>59</v>
      </c>
      <c r="J40" s="273" t="s">
        <v>362</v>
      </c>
      <c r="K40" s="272">
        <v>2003</v>
      </c>
      <c r="L40" s="273" t="s">
        <v>355</v>
      </c>
      <c r="M40" s="294"/>
      <c r="N40" s="271" t="s">
        <v>334</v>
      </c>
      <c r="O40" s="277" t="s">
        <v>334</v>
      </c>
      <c r="P40" s="270">
        <v>0</v>
      </c>
      <c r="Q40" s="294"/>
      <c r="R40" s="294"/>
      <c r="S40" s="294"/>
      <c r="T40" s="294"/>
      <c r="U40" s="294"/>
      <c r="V40" s="294"/>
      <c r="W40" s="294"/>
      <c r="X40" s="294"/>
      <c r="Y40" s="294"/>
      <c r="Z40" s="294"/>
      <c r="AA40" s="294"/>
      <c r="AB40" s="294"/>
      <c r="AC40" s="273" t="s">
        <v>2762</v>
      </c>
      <c r="AD40" s="294"/>
      <c r="AE40" s="294"/>
      <c r="AF40" s="294"/>
      <c r="AG40" s="294"/>
    </row>
    <row r="41" spans="1:33" ht="43.2" x14ac:dyDescent="0.3">
      <c r="A41" s="272">
        <v>104577</v>
      </c>
      <c r="B41" s="273" t="s">
        <v>991</v>
      </c>
      <c r="C41" s="273" t="s">
        <v>992</v>
      </c>
      <c r="D41" s="273" t="s">
        <v>464</v>
      </c>
      <c r="E41" s="273" t="s">
        <v>2103</v>
      </c>
      <c r="F41" s="274">
        <v>26559</v>
      </c>
      <c r="G41" s="273" t="s">
        <v>342</v>
      </c>
      <c r="H41" s="273" t="s">
        <v>361</v>
      </c>
      <c r="I41" s="273" t="s">
        <v>59</v>
      </c>
      <c r="J41" s="273" t="s">
        <v>2362</v>
      </c>
      <c r="K41" s="272">
        <v>2003</v>
      </c>
      <c r="L41" s="273" t="s">
        <v>342</v>
      </c>
      <c r="M41" s="294"/>
      <c r="N41" s="271" t="s">
        <v>334</v>
      </c>
      <c r="O41" s="277" t="s">
        <v>334</v>
      </c>
      <c r="P41" s="270">
        <v>0</v>
      </c>
      <c r="Q41" s="294"/>
      <c r="R41" s="294"/>
      <c r="S41" s="294"/>
      <c r="T41" s="294"/>
      <c r="U41" s="294"/>
      <c r="V41" s="294"/>
      <c r="W41" s="294"/>
      <c r="X41" s="294"/>
      <c r="Y41" s="294"/>
      <c r="Z41" s="294"/>
      <c r="AA41" s="294"/>
      <c r="AB41" s="294"/>
      <c r="AC41" s="273" t="s">
        <v>2762</v>
      </c>
      <c r="AD41" s="294"/>
      <c r="AE41" s="294"/>
      <c r="AF41" s="294"/>
      <c r="AG41" s="294"/>
    </row>
    <row r="42" spans="1:33" ht="43.2" x14ac:dyDescent="0.3">
      <c r="A42" s="272">
        <v>104653</v>
      </c>
      <c r="B42" s="273" t="s">
        <v>2153</v>
      </c>
      <c r="C42" s="273" t="s">
        <v>2154</v>
      </c>
      <c r="D42" s="273" t="s">
        <v>222</v>
      </c>
      <c r="E42" s="273" t="s">
        <v>359</v>
      </c>
      <c r="F42" s="274">
        <v>30565</v>
      </c>
      <c r="G42" s="273" t="s">
        <v>353</v>
      </c>
      <c r="H42" s="273" t="s">
        <v>361</v>
      </c>
      <c r="I42" s="273" t="s">
        <v>59</v>
      </c>
      <c r="J42" s="273" t="s">
        <v>334</v>
      </c>
      <c r="K42" s="290"/>
      <c r="L42" s="273" t="s">
        <v>353</v>
      </c>
      <c r="M42" s="294"/>
      <c r="N42" s="271" t="s">
        <v>334</v>
      </c>
      <c r="O42" s="277" t="s">
        <v>334</v>
      </c>
      <c r="P42" s="270">
        <v>0</v>
      </c>
      <c r="Q42" s="294"/>
      <c r="R42" s="294"/>
      <c r="S42" s="294"/>
      <c r="T42" s="294"/>
      <c r="U42" s="294"/>
      <c r="V42" s="294"/>
      <c r="W42" s="294"/>
      <c r="X42" s="294"/>
      <c r="Y42" s="294"/>
      <c r="Z42" s="294"/>
      <c r="AA42" s="294"/>
      <c r="AB42" s="294"/>
      <c r="AC42" s="273" t="s">
        <v>2759</v>
      </c>
      <c r="AD42" s="294"/>
      <c r="AE42" s="294"/>
      <c r="AF42" s="294"/>
      <c r="AG42" s="294"/>
    </row>
    <row r="43" spans="1:33" ht="43.2" x14ac:dyDescent="0.3">
      <c r="A43" s="272">
        <v>104747</v>
      </c>
      <c r="B43" s="273" t="s">
        <v>2157</v>
      </c>
      <c r="C43" s="273" t="s">
        <v>2158</v>
      </c>
      <c r="D43" s="273" t="s">
        <v>2158</v>
      </c>
      <c r="E43" s="273" t="s">
        <v>359</v>
      </c>
      <c r="F43" s="274">
        <v>25770</v>
      </c>
      <c r="G43" s="273" t="s">
        <v>2593</v>
      </c>
      <c r="H43" s="273" t="s">
        <v>361</v>
      </c>
      <c r="I43" s="273" t="s">
        <v>59</v>
      </c>
      <c r="J43" s="273" t="s">
        <v>343</v>
      </c>
      <c r="K43" s="272">
        <v>1987</v>
      </c>
      <c r="L43" s="273" t="s">
        <v>357</v>
      </c>
      <c r="M43" s="294"/>
      <c r="N43" s="271" t="s">
        <v>334</v>
      </c>
      <c r="O43" s="277" t="s">
        <v>334</v>
      </c>
      <c r="P43" s="270">
        <v>0</v>
      </c>
      <c r="Q43" s="294"/>
      <c r="R43" s="294"/>
      <c r="S43" s="294"/>
      <c r="T43" s="294"/>
      <c r="U43" s="294"/>
      <c r="V43" s="294"/>
      <c r="W43" s="294"/>
      <c r="X43" s="294"/>
      <c r="Y43" s="294"/>
      <c r="Z43" s="294"/>
      <c r="AA43" s="294"/>
      <c r="AB43" s="294"/>
      <c r="AC43" s="273" t="s">
        <v>2759</v>
      </c>
      <c r="AD43" s="294"/>
      <c r="AE43" s="294"/>
      <c r="AF43" s="294"/>
      <c r="AG43" s="294"/>
    </row>
    <row r="44" spans="1:33" ht="43.2" x14ac:dyDescent="0.3">
      <c r="A44" s="272">
        <v>104823</v>
      </c>
      <c r="B44" s="273" t="s">
        <v>2022</v>
      </c>
      <c r="C44" s="273" t="s">
        <v>71</v>
      </c>
      <c r="D44" s="273" t="s">
        <v>234</v>
      </c>
      <c r="E44" s="273" t="s">
        <v>360</v>
      </c>
      <c r="F44" s="274">
        <v>31724</v>
      </c>
      <c r="G44" s="273" t="s">
        <v>354</v>
      </c>
      <c r="H44" s="273" t="s">
        <v>361</v>
      </c>
      <c r="I44" s="273" t="s">
        <v>59</v>
      </c>
      <c r="J44" s="273" t="s">
        <v>362</v>
      </c>
      <c r="K44" s="272">
        <v>2004</v>
      </c>
      <c r="L44" s="273" t="s">
        <v>354</v>
      </c>
      <c r="M44" s="294"/>
      <c r="N44" s="271" t="s">
        <v>334</v>
      </c>
      <c r="O44" s="277" t="s">
        <v>334</v>
      </c>
      <c r="P44" s="270">
        <v>0</v>
      </c>
      <c r="Q44" s="294"/>
      <c r="R44" s="294"/>
      <c r="S44" s="294"/>
      <c r="T44" s="294"/>
      <c r="U44" s="294"/>
      <c r="V44" s="294"/>
      <c r="W44" s="294"/>
      <c r="X44" s="294"/>
      <c r="Y44" s="294"/>
      <c r="Z44" s="294"/>
      <c r="AA44" s="294"/>
      <c r="AB44" s="294"/>
      <c r="AC44" s="273" t="s">
        <v>2766</v>
      </c>
      <c r="AD44" s="294"/>
      <c r="AE44" s="294"/>
      <c r="AF44" s="294"/>
      <c r="AG44" s="294"/>
    </row>
    <row r="45" spans="1:33" ht="43.2" x14ac:dyDescent="0.3">
      <c r="A45" s="270">
        <v>104892</v>
      </c>
      <c r="B45" s="271" t="s">
        <v>2020</v>
      </c>
      <c r="C45" s="271" t="s">
        <v>670</v>
      </c>
      <c r="D45" s="271" t="s">
        <v>2021</v>
      </c>
      <c r="E45" s="271" t="s">
        <v>334</v>
      </c>
      <c r="F45" s="271" t="s">
        <v>334</v>
      </c>
      <c r="G45" s="271" t="s">
        <v>334</v>
      </c>
      <c r="H45" s="271" t="s">
        <v>334</v>
      </c>
      <c r="I45" s="271" t="s">
        <v>59</v>
      </c>
      <c r="J45" s="271" t="s">
        <v>334</v>
      </c>
      <c r="K45" s="271" t="s">
        <v>334</v>
      </c>
      <c r="L45" s="271" t="s">
        <v>334</v>
      </c>
      <c r="M45" s="271" t="s">
        <v>334</v>
      </c>
      <c r="N45" s="271" t="s">
        <v>334</v>
      </c>
      <c r="O45" s="277" t="s">
        <v>334</v>
      </c>
      <c r="P45" s="270">
        <v>0</v>
      </c>
      <c r="Q45" s="271" t="s">
        <v>334</v>
      </c>
      <c r="R45" s="271" t="s">
        <v>334</v>
      </c>
      <c r="S45" s="271" t="s">
        <v>334</v>
      </c>
      <c r="T45" s="271" t="s">
        <v>334</v>
      </c>
      <c r="U45" s="271" t="s">
        <v>334</v>
      </c>
      <c r="V45" s="271" t="s">
        <v>334</v>
      </c>
      <c r="W45" s="271" t="s">
        <v>334</v>
      </c>
      <c r="X45" s="271" t="s">
        <v>334</v>
      </c>
      <c r="Y45" s="271" t="s">
        <v>334</v>
      </c>
      <c r="Z45" s="271" t="s">
        <v>334</v>
      </c>
      <c r="AA45" s="271" t="s">
        <v>334</v>
      </c>
      <c r="AB45" s="271" t="s">
        <v>334</v>
      </c>
      <c r="AC45" s="271" t="s">
        <v>2772</v>
      </c>
      <c r="AD45" s="271"/>
      <c r="AE45" s="271" t="s">
        <v>334</v>
      </c>
      <c r="AF45" s="271" t="s">
        <v>2722</v>
      </c>
      <c r="AG45" s="271" t="s">
        <v>2722</v>
      </c>
    </row>
    <row r="46" spans="1:33" ht="43.2" x14ac:dyDescent="0.3">
      <c r="A46" s="270">
        <v>105037</v>
      </c>
      <c r="B46" s="271" t="s">
        <v>2019</v>
      </c>
      <c r="C46" s="271" t="s">
        <v>514</v>
      </c>
      <c r="D46" s="271" t="s">
        <v>386</v>
      </c>
      <c r="E46" s="271" t="s">
        <v>334</v>
      </c>
      <c r="F46" s="271" t="s">
        <v>334</v>
      </c>
      <c r="G46" s="271" t="s">
        <v>334</v>
      </c>
      <c r="H46" s="271" t="s">
        <v>334</v>
      </c>
      <c r="I46" s="271" t="s">
        <v>59</v>
      </c>
      <c r="J46" s="271" t="s">
        <v>334</v>
      </c>
      <c r="K46" s="271" t="s">
        <v>334</v>
      </c>
      <c r="L46" s="271" t="s">
        <v>334</v>
      </c>
      <c r="M46" s="271" t="s">
        <v>334</v>
      </c>
      <c r="N46" s="271" t="s">
        <v>334</v>
      </c>
      <c r="O46" s="277" t="s">
        <v>334</v>
      </c>
      <c r="P46" s="270">
        <v>0</v>
      </c>
      <c r="Q46" s="271" t="s">
        <v>334</v>
      </c>
      <c r="R46" s="271" t="s">
        <v>334</v>
      </c>
      <c r="S46" s="271" t="s">
        <v>334</v>
      </c>
      <c r="T46" s="271" t="s">
        <v>334</v>
      </c>
      <c r="U46" s="271" t="s">
        <v>334</v>
      </c>
      <c r="V46" s="271" t="s">
        <v>334</v>
      </c>
      <c r="W46" s="271" t="s">
        <v>334</v>
      </c>
      <c r="X46" s="271" t="s">
        <v>334</v>
      </c>
      <c r="Y46" s="271" t="s">
        <v>334</v>
      </c>
      <c r="Z46" s="271" t="s">
        <v>334</v>
      </c>
      <c r="AA46" s="271" t="s">
        <v>334</v>
      </c>
      <c r="AB46" s="271" t="s">
        <v>334</v>
      </c>
      <c r="AC46" s="271" t="s">
        <v>2766</v>
      </c>
      <c r="AD46" s="271"/>
      <c r="AE46" s="271" t="s">
        <v>334</v>
      </c>
      <c r="AF46" s="271" t="s">
        <v>2722</v>
      </c>
      <c r="AG46" s="271" t="s">
        <v>2722</v>
      </c>
    </row>
    <row r="47" spans="1:33" ht="43.2" x14ac:dyDescent="0.3">
      <c r="A47" s="272">
        <v>105238</v>
      </c>
      <c r="B47" s="273" t="s">
        <v>2175</v>
      </c>
      <c r="C47" s="273" t="s">
        <v>66</v>
      </c>
      <c r="D47" s="273" t="s">
        <v>2176</v>
      </c>
      <c r="E47" s="273" t="s">
        <v>2103</v>
      </c>
      <c r="F47" s="274">
        <v>30308</v>
      </c>
      <c r="G47" s="273" t="s">
        <v>2497</v>
      </c>
      <c r="H47" s="273" t="s">
        <v>361</v>
      </c>
      <c r="I47" s="273" t="s">
        <v>59</v>
      </c>
      <c r="J47" s="273" t="s">
        <v>2362</v>
      </c>
      <c r="K47" s="272">
        <v>2000</v>
      </c>
      <c r="L47" s="273" t="s">
        <v>353</v>
      </c>
      <c r="M47" s="294"/>
      <c r="N47" s="271" t="s">
        <v>334</v>
      </c>
      <c r="O47" s="277" t="s">
        <v>334</v>
      </c>
      <c r="P47" s="270">
        <v>0</v>
      </c>
      <c r="Q47" s="294"/>
      <c r="R47" s="294"/>
      <c r="S47" s="294"/>
      <c r="T47" s="294"/>
      <c r="U47" s="294"/>
      <c r="V47" s="294"/>
      <c r="W47" s="294"/>
      <c r="X47" s="294"/>
      <c r="Y47" s="294"/>
      <c r="Z47" s="294"/>
      <c r="AA47" s="294"/>
      <c r="AB47" s="294"/>
      <c r="AC47" s="273" t="s">
        <v>2759</v>
      </c>
      <c r="AD47" s="294"/>
      <c r="AE47" s="294"/>
      <c r="AF47" s="294"/>
      <c r="AG47" s="294"/>
    </row>
    <row r="48" spans="1:33" ht="43.2" x14ac:dyDescent="0.3">
      <c r="A48" s="272">
        <v>105310</v>
      </c>
      <c r="B48" s="273" t="s">
        <v>990</v>
      </c>
      <c r="C48" s="273" t="s">
        <v>70</v>
      </c>
      <c r="D48" s="273" t="s">
        <v>321</v>
      </c>
      <c r="E48" s="273" t="s">
        <v>2103</v>
      </c>
      <c r="F48" s="274">
        <v>29717</v>
      </c>
      <c r="G48" s="273" t="s">
        <v>342</v>
      </c>
      <c r="H48" s="273" t="s">
        <v>361</v>
      </c>
      <c r="I48" s="273" t="s">
        <v>59</v>
      </c>
      <c r="J48" s="273" t="s">
        <v>334</v>
      </c>
      <c r="K48" s="290"/>
      <c r="L48" s="273" t="s">
        <v>334</v>
      </c>
      <c r="M48" s="294"/>
      <c r="N48" s="271" t="s">
        <v>334</v>
      </c>
      <c r="O48" s="277" t="s">
        <v>334</v>
      </c>
      <c r="P48" s="270">
        <v>0</v>
      </c>
      <c r="Q48" s="294"/>
      <c r="R48" s="294"/>
      <c r="S48" s="294"/>
      <c r="T48" s="294"/>
      <c r="U48" s="294"/>
      <c r="V48" s="294"/>
      <c r="W48" s="294"/>
      <c r="X48" s="294"/>
      <c r="Y48" s="294"/>
      <c r="Z48" s="294"/>
      <c r="AA48" s="294"/>
      <c r="AB48" s="294"/>
      <c r="AC48" s="273" t="s">
        <v>2762</v>
      </c>
      <c r="AD48" s="294"/>
      <c r="AE48" s="294"/>
      <c r="AF48" s="294"/>
      <c r="AG48" s="294"/>
    </row>
    <row r="49" spans="1:33" ht="43.2" x14ac:dyDescent="0.3">
      <c r="A49" s="272">
        <v>105526</v>
      </c>
      <c r="B49" s="273" t="s">
        <v>913</v>
      </c>
      <c r="C49" s="273" t="s">
        <v>914</v>
      </c>
      <c r="D49" s="273" t="s">
        <v>232</v>
      </c>
      <c r="E49" s="273" t="s">
        <v>360</v>
      </c>
      <c r="F49" s="290"/>
      <c r="G49" s="273" t="s">
        <v>2590</v>
      </c>
      <c r="H49" s="273" t="s">
        <v>361</v>
      </c>
      <c r="I49" s="273" t="s">
        <v>59</v>
      </c>
      <c r="J49" s="273" t="s">
        <v>362</v>
      </c>
      <c r="K49" s="272">
        <v>2003</v>
      </c>
      <c r="L49" s="273" t="s">
        <v>342</v>
      </c>
      <c r="M49" s="294"/>
      <c r="N49" s="271">
        <v>497</v>
      </c>
      <c r="O49" s="277">
        <v>45354</v>
      </c>
      <c r="P49" s="270">
        <v>6000</v>
      </c>
      <c r="Q49" s="294"/>
      <c r="R49" s="294"/>
      <c r="S49" s="294"/>
      <c r="T49" s="294"/>
      <c r="U49" s="294"/>
      <c r="V49" s="294"/>
      <c r="W49" s="294"/>
      <c r="X49" s="294"/>
      <c r="Y49" s="294"/>
      <c r="Z49" s="294"/>
      <c r="AA49" s="294"/>
      <c r="AB49" s="294"/>
      <c r="AC49" s="273" t="s">
        <v>2759</v>
      </c>
      <c r="AD49" s="294"/>
      <c r="AE49" s="294"/>
      <c r="AF49" s="294"/>
      <c r="AG49" s="294"/>
    </row>
    <row r="50" spans="1:33" ht="43.2" x14ac:dyDescent="0.3">
      <c r="A50" s="270">
        <v>105600</v>
      </c>
      <c r="B50" s="271" t="s">
        <v>989</v>
      </c>
      <c r="C50" s="271" t="s">
        <v>437</v>
      </c>
      <c r="D50" s="271" t="s">
        <v>287</v>
      </c>
      <c r="E50" s="271" t="s">
        <v>360</v>
      </c>
      <c r="F50" s="271" t="s">
        <v>2505</v>
      </c>
      <c r="G50" s="271" t="s">
        <v>342</v>
      </c>
      <c r="H50" s="271" t="s">
        <v>361</v>
      </c>
      <c r="I50" s="271" t="s">
        <v>59</v>
      </c>
      <c r="J50" s="271" t="s">
        <v>343</v>
      </c>
      <c r="K50" s="271" t="s">
        <v>2267</v>
      </c>
      <c r="L50" s="271" t="s">
        <v>342</v>
      </c>
      <c r="M50" s="271" t="s">
        <v>334</v>
      </c>
      <c r="N50" s="271" t="s">
        <v>334</v>
      </c>
      <c r="O50" s="277" t="s">
        <v>334</v>
      </c>
      <c r="P50" s="270">
        <v>0</v>
      </c>
      <c r="Q50" s="271" t="s">
        <v>334</v>
      </c>
      <c r="R50" s="271" t="s">
        <v>334</v>
      </c>
      <c r="S50" s="271" t="s">
        <v>334</v>
      </c>
      <c r="T50" s="271" t="s">
        <v>334</v>
      </c>
      <c r="U50" s="271" t="s">
        <v>334</v>
      </c>
      <c r="V50" s="271" t="s">
        <v>334</v>
      </c>
      <c r="W50" s="271" t="s">
        <v>334</v>
      </c>
      <c r="X50" s="271" t="s">
        <v>334</v>
      </c>
      <c r="Y50" s="271" t="s">
        <v>334</v>
      </c>
      <c r="Z50" s="271" t="s">
        <v>334</v>
      </c>
      <c r="AA50" s="271" t="s">
        <v>334</v>
      </c>
      <c r="AB50" s="271" t="s">
        <v>334</v>
      </c>
      <c r="AC50" s="271" t="s">
        <v>2762</v>
      </c>
      <c r="AD50" s="271"/>
      <c r="AE50" s="271" t="s">
        <v>334</v>
      </c>
      <c r="AF50" s="271"/>
      <c r="AG50" s="271" t="s">
        <v>2722</v>
      </c>
    </row>
    <row r="51" spans="1:33" ht="14.4" x14ac:dyDescent="0.3">
      <c r="A51" s="270">
        <v>105807</v>
      </c>
      <c r="B51" s="271" t="s">
        <v>2178</v>
      </c>
      <c r="C51" s="271" t="s">
        <v>749</v>
      </c>
      <c r="D51" s="271" t="s">
        <v>2179</v>
      </c>
      <c r="E51" s="271" t="s">
        <v>334</v>
      </c>
      <c r="F51" s="271" t="s">
        <v>334</v>
      </c>
      <c r="G51" s="271" t="s">
        <v>334</v>
      </c>
      <c r="H51" s="271" t="s">
        <v>334</v>
      </c>
      <c r="I51" s="271" t="s">
        <v>59</v>
      </c>
      <c r="J51" s="271" t="s">
        <v>334</v>
      </c>
      <c r="K51" s="271" t="s">
        <v>334</v>
      </c>
      <c r="L51" s="271" t="s">
        <v>334</v>
      </c>
      <c r="M51" s="271" t="s">
        <v>334</v>
      </c>
      <c r="N51" s="271" t="s">
        <v>334</v>
      </c>
      <c r="O51" s="277" t="s">
        <v>334</v>
      </c>
      <c r="P51" s="270">
        <v>0</v>
      </c>
      <c r="Q51" s="271" t="s">
        <v>334</v>
      </c>
      <c r="R51" s="271" t="s">
        <v>334</v>
      </c>
      <c r="S51" s="271" t="s">
        <v>334</v>
      </c>
      <c r="T51" s="271" t="s">
        <v>334</v>
      </c>
      <c r="U51" s="271" t="s">
        <v>334</v>
      </c>
      <c r="V51" s="271" t="s">
        <v>334</v>
      </c>
      <c r="W51" s="271" t="s">
        <v>334</v>
      </c>
      <c r="X51" s="271" t="s">
        <v>334</v>
      </c>
      <c r="Y51" s="271" t="s">
        <v>334</v>
      </c>
      <c r="Z51" s="271" t="s">
        <v>334</v>
      </c>
      <c r="AA51" s="271" t="s">
        <v>334</v>
      </c>
      <c r="AB51" s="271" t="s">
        <v>334</v>
      </c>
      <c r="AC51" s="271" t="s">
        <v>334</v>
      </c>
      <c r="AD51" s="271"/>
      <c r="AE51" s="271" t="s">
        <v>334</v>
      </c>
      <c r="AF51" s="271" t="s">
        <v>2722</v>
      </c>
      <c r="AG51" s="271" t="s">
        <v>2722</v>
      </c>
    </row>
    <row r="52" spans="1:33" ht="28.8" x14ac:dyDescent="0.3">
      <c r="A52" s="272">
        <v>105825</v>
      </c>
      <c r="B52" s="273" t="s">
        <v>2018</v>
      </c>
      <c r="C52" s="273" t="s">
        <v>814</v>
      </c>
      <c r="D52" s="273" t="s">
        <v>334</v>
      </c>
      <c r="E52" s="273" t="s">
        <v>360</v>
      </c>
      <c r="F52" s="290"/>
      <c r="G52" s="273" t="s">
        <v>2506</v>
      </c>
      <c r="H52" s="273" t="s">
        <v>361</v>
      </c>
      <c r="I52" s="273" t="s">
        <v>59</v>
      </c>
      <c r="J52" s="273" t="s">
        <v>343</v>
      </c>
      <c r="K52" s="272">
        <v>2002</v>
      </c>
      <c r="L52" s="273" t="s">
        <v>344</v>
      </c>
      <c r="M52" s="294"/>
      <c r="N52" s="271">
        <v>498</v>
      </c>
      <c r="O52" s="277">
        <v>45354</v>
      </c>
      <c r="P52" s="270">
        <v>60000</v>
      </c>
      <c r="Q52" s="294"/>
      <c r="R52" s="294"/>
      <c r="S52" s="294"/>
      <c r="T52" s="294"/>
      <c r="U52" s="294"/>
      <c r="V52" s="294"/>
      <c r="W52" s="294"/>
      <c r="X52" s="294"/>
      <c r="Y52" s="294"/>
      <c r="Z52" s="294"/>
      <c r="AA52" s="294"/>
      <c r="AB52" s="294"/>
      <c r="AC52" s="273" t="s">
        <v>334</v>
      </c>
      <c r="AD52" s="294"/>
      <c r="AE52" s="294"/>
      <c r="AF52" s="294"/>
      <c r="AG52" s="294"/>
    </row>
    <row r="53" spans="1:33" ht="14.4" x14ac:dyDescent="0.3">
      <c r="A53" s="270">
        <v>105849</v>
      </c>
      <c r="B53" s="271" t="s">
        <v>2017</v>
      </c>
      <c r="C53" s="271" t="s">
        <v>395</v>
      </c>
      <c r="D53" s="271" t="s">
        <v>183</v>
      </c>
      <c r="E53" s="271" t="s">
        <v>334</v>
      </c>
      <c r="F53" s="271" t="s">
        <v>334</v>
      </c>
      <c r="G53" s="271" t="s">
        <v>334</v>
      </c>
      <c r="H53" s="271" t="s">
        <v>334</v>
      </c>
      <c r="I53" s="271" t="s">
        <v>59</v>
      </c>
      <c r="J53" s="271" t="s">
        <v>334</v>
      </c>
      <c r="K53" s="271" t="s">
        <v>334</v>
      </c>
      <c r="L53" s="271" t="s">
        <v>334</v>
      </c>
      <c r="M53" s="271" t="s">
        <v>334</v>
      </c>
      <c r="N53" s="271" t="s">
        <v>334</v>
      </c>
      <c r="O53" s="277" t="s">
        <v>334</v>
      </c>
      <c r="P53" s="270">
        <v>0</v>
      </c>
      <c r="Q53" s="271" t="s">
        <v>334</v>
      </c>
      <c r="R53" s="271" t="s">
        <v>334</v>
      </c>
      <c r="S53" s="271" t="s">
        <v>334</v>
      </c>
      <c r="T53" s="271" t="s">
        <v>334</v>
      </c>
      <c r="U53" s="271" t="s">
        <v>334</v>
      </c>
      <c r="V53" s="271" t="s">
        <v>334</v>
      </c>
      <c r="W53" s="271" t="s">
        <v>334</v>
      </c>
      <c r="X53" s="271" t="s">
        <v>334</v>
      </c>
      <c r="Y53" s="271" t="s">
        <v>334</v>
      </c>
      <c r="Z53" s="271" t="s">
        <v>334</v>
      </c>
      <c r="AA53" s="271" t="s">
        <v>334</v>
      </c>
      <c r="AB53" s="271" t="s">
        <v>334</v>
      </c>
      <c r="AC53" s="271" t="s">
        <v>334</v>
      </c>
      <c r="AD53" s="271"/>
      <c r="AE53" s="271" t="s">
        <v>334</v>
      </c>
      <c r="AF53" s="271" t="s">
        <v>2722</v>
      </c>
      <c r="AG53" s="271" t="s">
        <v>2722</v>
      </c>
    </row>
    <row r="54" spans="1:33" ht="43.2" x14ac:dyDescent="0.3">
      <c r="A54" s="270">
        <v>105886</v>
      </c>
      <c r="B54" s="271" t="s">
        <v>2016</v>
      </c>
      <c r="C54" s="271" t="s">
        <v>447</v>
      </c>
      <c r="D54" s="271" t="s">
        <v>1006</v>
      </c>
      <c r="E54" s="271" t="s">
        <v>334</v>
      </c>
      <c r="F54" s="271" t="s">
        <v>334</v>
      </c>
      <c r="G54" s="271" t="s">
        <v>334</v>
      </c>
      <c r="H54" s="271" t="s">
        <v>334</v>
      </c>
      <c r="I54" s="271" t="s">
        <v>59</v>
      </c>
      <c r="J54" s="271" t="s">
        <v>334</v>
      </c>
      <c r="K54" s="271" t="s">
        <v>334</v>
      </c>
      <c r="L54" s="271" t="s">
        <v>334</v>
      </c>
      <c r="M54" s="271" t="s">
        <v>334</v>
      </c>
      <c r="N54" s="271" t="s">
        <v>334</v>
      </c>
      <c r="O54" s="277" t="s">
        <v>334</v>
      </c>
      <c r="P54" s="270">
        <v>0</v>
      </c>
      <c r="Q54" s="271" t="s">
        <v>334</v>
      </c>
      <c r="R54" s="271" t="s">
        <v>334</v>
      </c>
      <c r="S54" s="271" t="s">
        <v>334</v>
      </c>
      <c r="T54" s="271" t="s">
        <v>334</v>
      </c>
      <c r="U54" s="271" t="s">
        <v>334</v>
      </c>
      <c r="V54" s="271" t="s">
        <v>334</v>
      </c>
      <c r="W54" s="271" t="s">
        <v>334</v>
      </c>
      <c r="X54" s="271" t="s">
        <v>334</v>
      </c>
      <c r="Y54" s="271" t="s">
        <v>334</v>
      </c>
      <c r="Z54" s="271" t="s">
        <v>334</v>
      </c>
      <c r="AA54" s="271" t="s">
        <v>334</v>
      </c>
      <c r="AB54" s="271" t="s">
        <v>334</v>
      </c>
      <c r="AC54" s="271" t="s">
        <v>2766</v>
      </c>
      <c r="AD54" s="271"/>
      <c r="AE54" s="271" t="s">
        <v>334</v>
      </c>
      <c r="AF54" s="271" t="s">
        <v>2722</v>
      </c>
      <c r="AG54" s="271" t="s">
        <v>2722</v>
      </c>
    </row>
    <row r="55" spans="1:33" ht="43.2" x14ac:dyDescent="0.3">
      <c r="A55" s="272">
        <v>106274</v>
      </c>
      <c r="B55" s="273" t="s">
        <v>2214</v>
      </c>
      <c r="C55" s="273" t="s">
        <v>66</v>
      </c>
      <c r="D55" s="273" t="s">
        <v>2215</v>
      </c>
      <c r="E55" s="273" t="s">
        <v>360</v>
      </c>
      <c r="F55" s="290"/>
      <c r="G55" s="273" t="s">
        <v>342</v>
      </c>
      <c r="H55" s="273" t="s">
        <v>361</v>
      </c>
      <c r="I55" s="273" t="s">
        <v>59</v>
      </c>
      <c r="J55" s="273" t="s">
        <v>362</v>
      </c>
      <c r="K55" s="272">
        <v>2004</v>
      </c>
      <c r="L55" s="273" t="s">
        <v>342</v>
      </c>
      <c r="M55" s="294"/>
      <c r="N55" s="271" t="s">
        <v>334</v>
      </c>
      <c r="O55" s="277" t="s">
        <v>334</v>
      </c>
      <c r="P55" s="270">
        <v>0</v>
      </c>
      <c r="Q55" s="294"/>
      <c r="R55" s="294"/>
      <c r="S55" s="294"/>
      <c r="T55" s="294"/>
      <c r="U55" s="294"/>
      <c r="V55" s="294"/>
      <c r="W55" s="294"/>
      <c r="X55" s="294"/>
      <c r="Y55" s="294"/>
      <c r="Z55" s="294"/>
      <c r="AA55" s="294"/>
      <c r="AB55" s="294"/>
      <c r="AC55" s="273" t="s">
        <v>2762</v>
      </c>
      <c r="AD55" s="294"/>
      <c r="AE55" s="294"/>
      <c r="AF55" s="294"/>
      <c r="AG55" s="294"/>
    </row>
    <row r="56" spans="1:33" ht="28.8" x14ac:dyDescent="0.3">
      <c r="A56" s="272">
        <v>106300</v>
      </c>
      <c r="B56" s="273" t="s">
        <v>2015</v>
      </c>
      <c r="C56" s="273" t="s">
        <v>795</v>
      </c>
      <c r="D56" s="273" t="s">
        <v>795</v>
      </c>
      <c r="E56" s="273" t="s">
        <v>2103</v>
      </c>
      <c r="F56" s="274">
        <v>31059</v>
      </c>
      <c r="G56" s="273" t="s">
        <v>342</v>
      </c>
      <c r="H56" s="273" t="s">
        <v>361</v>
      </c>
      <c r="I56" s="273" t="s">
        <v>59</v>
      </c>
      <c r="J56" s="273" t="s">
        <v>343</v>
      </c>
      <c r="K56" s="272">
        <v>0</v>
      </c>
      <c r="L56" s="273" t="s">
        <v>342</v>
      </c>
      <c r="M56" s="294"/>
      <c r="N56" s="271" t="s">
        <v>334</v>
      </c>
      <c r="O56" s="277" t="s">
        <v>334</v>
      </c>
      <c r="P56" s="270">
        <v>0</v>
      </c>
      <c r="Q56" s="294"/>
      <c r="R56" s="294"/>
      <c r="S56" s="294"/>
      <c r="T56" s="294"/>
      <c r="U56" s="294"/>
      <c r="V56" s="294"/>
      <c r="W56" s="294"/>
      <c r="X56" s="294"/>
      <c r="Y56" s="294"/>
      <c r="Z56" s="294"/>
      <c r="AA56" s="294"/>
      <c r="AB56" s="294"/>
      <c r="AC56" s="273" t="s">
        <v>334</v>
      </c>
      <c r="AD56" s="294"/>
      <c r="AE56" s="294"/>
      <c r="AF56" s="294"/>
      <c r="AG56" s="294"/>
    </row>
    <row r="57" spans="1:33" ht="43.2" x14ac:dyDescent="0.3">
      <c r="A57" s="272">
        <v>107004</v>
      </c>
      <c r="B57" s="273" t="s">
        <v>2250</v>
      </c>
      <c r="C57" s="273" t="s">
        <v>329</v>
      </c>
      <c r="D57" s="273" t="s">
        <v>252</v>
      </c>
      <c r="E57" s="273" t="s">
        <v>2103</v>
      </c>
      <c r="F57" s="274">
        <v>0</v>
      </c>
      <c r="G57" s="273" t="s">
        <v>2851</v>
      </c>
      <c r="H57" s="273" t="s">
        <v>361</v>
      </c>
      <c r="I57" s="273" t="s">
        <v>59</v>
      </c>
      <c r="J57" s="273" t="s">
        <v>334</v>
      </c>
      <c r="K57" s="290"/>
      <c r="L57" s="273" t="s">
        <v>334</v>
      </c>
      <c r="M57" s="294"/>
      <c r="N57" s="271" t="s">
        <v>334</v>
      </c>
      <c r="O57" s="277" t="s">
        <v>334</v>
      </c>
      <c r="P57" s="270">
        <v>0</v>
      </c>
      <c r="Q57" s="294"/>
      <c r="R57" s="294"/>
      <c r="S57" s="294"/>
      <c r="T57" s="294"/>
      <c r="U57" s="294"/>
      <c r="V57" s="294"/>
      <c r="W57" s="294"/>
      <c r="X57" s="294"/>
      <c r="Y57" s="294"/>
      <c r="Z57" s="294"/>
      <c r="AA57" s="294"/>
      <c r="AB57" s="294"/>
      <c r="AC57" s="273" t="s">
        <v>2762</v>
      </c>
      <c r="AD57" s="294"/>
      <c r="AE57" s="294"/>
      <c r="AF57" s="294"/>
      <c r="AG57" s="294"/>
    </row>
    <row r="58" spans="1:33" ht="72" x14ac:dyDescent="0.3">
      <c r="A58" s="272">
        <v>107318</v>
      </c>
      <c r="B58" s="273" t="s">
        <v>2014</v>
      </c>
      <c r="C58" s="273" t="s">
        <v>472</v>
      </c>
      <c r="D58" s="273" t="s">
        <v>222</v>
      </c>
      <c r="E58" s="273" t="s">
        <v>2103</v>
      </c>
      <c r="F58" s="274">
        <v>31564</v>
      </c>
      <c r="G58" s="273" t="s">
        <v>2365</v>
      </c>
      <c r="H58" s="273" t="s">
        <v>361</v>
      </c>
      <c r="I58" s="273" t="s">
        <v>59</v>
      </c>
      <c r="J58" s="273" t="s">
        <v>343</v>
      </c>
      <c r="K58" s="272">
        <v>1998</v>
      </c>
      <c r="L58" s="273" t="s">
        <v>344</v>
      </c>
      <c r="M58" s="294"/>
      <c r="N58" s="271">
        <v>459</v>
      </c>
      <c r="O58" s="277">
        <v>45349</v>
      </c>
      <c r="P58" s="270">
        <v>140000</v>
      </c>
      <c r="Q58" s="294"/>
      <c r="R58" s="294"/>
      <c r="S58" s="294"/>
      <c r="T58" s="294"/>
      <c r="U58" s="294"/>
      <c r="V58" s="294"/>
      <c r="W58" s="294"/>
      <c r="X58" s="294"/>
      <c r="Y58" s="294"/>
      <c r="Z58" s="294"/>
      <c r="AA58" s="294"/>
      <c r="AB58" s="294"/>
      <c r="AC58" s="273" t="s">
        <v>2770</v>
      </c>
      <c r="AD58" s="294"/>
      <c r="AE58" s="294"/>
      <c r="AF58" s="294"/>
      <c r="AG58" s="294"/>
    </row>
    <row r="59" spans="1:33" ht="14.4" x14ac:dyDescent="0.3">
      <c r="A59" s="270">
        <v>107620</v>
      </c>
      <c r="B59" s="271" t="s">
        <v>2013</v>
      </c>
      <c r="C59" s="271" t="s">
        <v>334</v>
      </c>
      <c r="D59" s="271" t="s">
        <v>334</v>
      </c>
      <c r="E59" s="271" t="s">
        <v>334</v>
      </c>
      <c r="F59" s="271" t="s">
        <v>334</v>
      </c>
      <c r="G59" s="271" t="s">
        <v>334</v>
      </c>
      <c r="H59" s="271" t="s">
        <v>334</v>
      </c>
      <c r="I59" s="271" t="s">
        <v>59</v>
      </c>
      <c r="J59" s="271" t="s">
        <v>334</v>
      </c>
      <c r="K59" s="271" t="s">
        <v>334</v>
      </c>
      <c r="L59" s="271" t="s">
        <v>334</v>
      </c>
      <c r="M59" s="271" t="s">
        <v>334</v>
      </c>
      <c r="N59" s="271" t="s">
        <v>334</v>
      </c>
      <c r="O59" s="277" t="s">
        <v>334</v>
      </c>
      <c r="P59" s="270">
        <v>0</v>
      </c>
      <c r="Q59" s="271" t="s">
        <v>334</v>
      </c>
      <c r="R59" s="271" t="s">
        <v>334</v>
      </c>
      <c r="S59" s="271" t="s">
        <v>334</v>
      </c>
      <c r="T59" s="271" t="s">
        <v>334</v>
      </c>
      <c r="U59" s="271" t="s">
        <v>334</v>
      </c>
      <c r="V59" s="271" t="s">
        <v>334</v>
      </c>
      <c r="W59" s="271" t="s">
        <v>334</v>
      </c>
      <c r="X59" s="271" t="s">
        <v>334</v>
      </c>
      <c r="Y59" s="271" t="s">
        <v>334</v>
      </c>
      <c r="Z59" s="271" t="s">
        <v>334</v>
      </c>
      <c r="AA59" s="271" t="s">
        <v>334</v>
      </c>
      <c r="AB59" s="271" t="s">
        <v>334</v>
      </c>
      <c r="AC59" s="271" t="s">
        <v>334</v>
      </c>
      <c r="AD59" s="271"/>
      <c r="AE59" s="271" t="s">
        <v>334</v>
      </c>
      <c r="AF59" s="271" t="s">
        <v>2722</v>
      </c>
      <c r="AG59" s="271" t="s">
        <v>2722</v>
      </c>
    </row>
    <row r="60" spans="1:33" ht="43.2" x14ac:dyDescent="0.3">
      <c r="A60" s="272">
        <v>108018</v>
      </c>
      <c r="B60" s="273" t="s">
        <v>2012</v>
      </c>
      <c r="C60" s="273" t="s">
        <v>174</v>
      </c>
      <c r="D60" s="273" t="s">
        <v>241</v>
      </c>
      <c r="E60" s="273" t="s">
        <v>360</v>
      </c>
      <c r="F60" s="274">
        <v>31502</v>
      </c>
      <c r="G60" s="273" t="s">
        <v>342</v>
      </c>
      <c r="H60" s="273" t="s">
        <v>361</v>
      </c>
      <c r="I60" s="273" t="s">
        <v>59</v>
      </c>
      <c r="J60" s="273" t="s">
        <v>343</v>
      </c>
      <c r="K60" s="272">
        <v>2004</v>
      </c>
      <c r="L60" s="273" t="s">
        <v>342</v>
      </c>
      <c r="M60" s="294"/>
      <c r="N60" s="271" t="s">
        <v>334</v>
      </c>
      <c r="O60" s="277" t="s">
        <v>334</v>
      </c>
      <c r="P60" s="270">
        <v>0</v>
      </c>
      <c r="Q60" s="294"/>
      <c r="R60" s="294"/>
      <c r="S60" s="294"/>
      <c r="T60" s="294"/>
      <c r="U60" s="294"/>
      <c r="V60" s="294"/>
      <c r="W60" s="294"/>
      <c r="X60" s="294"/>
      <c r="Y60" s="294"/>
      <c r="Z60" s="294"/>
      <c r="AA60" s="294"/>
      <c r="AB60" s="294"/>
      <c r="AC60" s="273" t="s">
        <v>2772</v>
      </c>
      <c r="AD60" s="294"/>
      <c r="AE60" s="294"/>
      <c r="AF60" s="294"/>
      <c r="AG60" s="294"/>
    </row>
    <row r="61" spans="1:33" ht="28.8" x14ac:dyDescent="0.3">
      <c r="A61" s="272">
        <v>108065</v>
      </c>
      <c r="B61" s="273" t="s">
        <v>2773</v>
      </c>
      <c r="C61" s="273" t="s">
        <v>2774</v>
      </c>
      <c r="D61" s="273" t="s">
        <v>2775</v>
      </c>
      <c r="E61" s="273" t="s">
        <v>2103</v>
      </c>
      <c r="F61" s="274">
        <v>30248</v>
      </c>
      <c r="G61" s="273" t="s">
        <v>2435</v>
      </c>
      <c r="H61" s="273" t="s">
        <v>361</v>
      </c>
      <c r="I61" s="273" t="s">
        <v>2764</v>
      </c>
      <c r="J61" s="273" t="s">
        <v>2362</v>
      </c>
      <c r="K61" s="272">
        <v>0</v>
      </c>
      <c r="L61" s="273" t="s">
        <v>353</v>
      </c>
      <c r="M61" s="294"/>
      <c r="N61" s="271" t="s">
        <v>334</v>
      </c>
      <c r="O61" s="277" t="s">
        <v>334</v>
      </c>
      <c r="P61" s="270">
        <v>0</v>
      </c>
      <c r="Q61" s="294"/>
      <c r="R61" s="294"/>
      <c r="S61" s="294"/>
      <c r="T61" s="294"/>
      <c r="U61" s="294"/>
      <c r="V61" s="294"/>
      <c r="W61" s="294"/>
      <c r="X61" s="294"/>
      <c r="Y61" s="294"/>
      <c r="Z61" s="294"/>
      <c r="AA61" s="294"/>
      <c r="AB61" s="294"/>
      <c r="AC61" s="273" t="s">
        <v>2765</v>
      </c>
      <c r="AD61" s="294"/>
      <c r="AE61" s="294"/>
      <c r="AF61" s="294"/>
      <c r="AG61" s="294"/>
    </row>
    <row r="62" spans="1:33" ht="43.2" x14ac:dyDescent="0.3">
      <c r="A62" s="272">
        <v>108184</v>
      </c>
      <c r="B62" s="273" t="s">
        <v>987</v>
      </c>
      <c r="C62" s="273" t="s">
        <v>63</v>
      </c>
      <c r="D62" s="273" t="s">
        <v>305</v>
      </c>
      <c r="E62" s="273" t="s">
        <v>360</v>
      </c>
      <c r="F62" s="290"/>
      <c r="G62" s="273" t="s">
        <v>342</v>
      </c>
      <c r="H62" s="273" t="s">
        <v>361</v>
      </c>
      <c r="I62" s="273" t="s">
        <v>59</v>
      </c>
      <c r="J62" s="273" t="s">
        <v>343</v>
      </c>
      <c r="K62" s="272">
        <v>2005</v>
      </c>
      <c r="L62" s="273" t="s">
        <v>342</v>
      </c>
      <c r="M62" s="294"/>
      <c r="N62" s="271" t="s">
        <v>334</v>
      </c>
      <c r="O62" s="277" t="s">
        <v>334</v>
      </c>
      <c r="P62" s="270">
        <v>0</v>
      </c>
      <c r="Q62" s="294"/>
      <c r="R62" s="294"/>
      <c r="S62" s="294"/>
      <c r="T62" s="294"/>
      <c r="U62" s="294"/>
      <c r="V62" s="294"/>
      <c r="W62" s="294"/>
      <c r="X62" s="294"/>
      <c r="Y62" s="294"/>
      <c r="Z62" s="294"/>
      <c r="AA62" s="294"/>
      <c r="AB62" s="294"/>
      <c r="AC62" s="273" t="s">
        <v>2762</v>
      </c>
      <c r="AD62" s="294"/>
      <c r="AE62" s="294"/>
      <c r="AF62" s="294"/>
      <c r="AG62" s="294"/>
    </row>
    <row r="63" spans="1:33" ht="43.2" x14ac:dyDescent="0.3">
      <c r="A63" s="272">
        <v>108341</v>
      </c>
      <c r="B63" s="273" t="s">
        <v>911</v>
      </c>
      <c r="C63" s="273" t="s">
        <v>97</v>
      </c>
      <c r="D63" s="273" t="s">
        <v>322</v>
      </c>
      <c r="E63" s="273" t="s">
        <v>359</v>
      </c>
      <c r="F63" s="274">
        <v>32148</v>
      </c>
      <c r="G63" s="273" t="s">
        <v>2496</v>
      </c>
      <c r="H63" s="273" t="s">
        <v>361</v>
      </c>
      <c r="I63" s="273" t="s">
        <v>59</v>
      </c>
      <c r="J63" s="273" t="s">
        <v>362</v>
      </c>
      <c r="K63" s="272">
        <v>2005</v>
      </c>
      <c r="L63" s="273" t="s">
        <v>342</v>
      </c>
      <c r="M63" s="294"/>
      <c r="N63" s="271" t="s">
        <v>334</v>
      </c>
      <c r="O63" s="277" t="s">
        <v>334</v>
      </c>
      <c r="P63" s="270">
        <v>0</v>
      </c>
      <c r="Q63" s="294"/>
      <c r="R63" s="294"/>
      <c r="S63" s="294"/>
      <c r="T63" s="294"/>
      <c r="U63" s="294"/>
      <c r="V63" s="294"/>
      <c r="W63" s="294"/>
      <c r="X63" s="294"/>
      <c r="Y63" s="294"/>
      <c r="Z63" s="294"/>
      <c r="AA63" s="294"/>
      <c r="AB63" s="294"/>
      <c r="AC63" s="273" t="s">
        <v>2759</v>
      </c>
      <c r="AD63" s="294"/>
      <c r="AE63" s="294"/>
      <c r="AF63" s="294"/>
      <c r="AG63" s="294"/>
    </row>
    <row r="64" spans="1:33" ht="28.8" x14ac:dyDescent="0.3">
      <c r="A64" s="270">
        <v>108465</v>
      </c>
      <c r="B64" s="271" t="s">
        <v>2710</v>
      </c>
      <c r="C64" s="271" t="s">
        <v>2211</v>
      </c>
      <c r="D64" s="271" t="s">
        <v>2711</v>
      </c>
      <c r="E64" s="271" t="s">
        <v>334</v>
      </c>
      <c r="F64" s="271" t="s">
        <v>334</v>
      </c>
      <c r="G64" s="271" t="s">
        <v>334</v>
      </c>
      <c r="H64" s="271" t="s">
        <v>334</v>
      </c>
      <c r="I64" s="271" t="s">
        <v>59</v>
      </c>
      <c r="J64" s="271" t="s">
        <v>334</v>
      </c>
      <c r="K64" s="271" t="s">
        <v>334</v>
      </c>
      <c r="L64" s="271" t="s">
        <v>334</v>
      </c>
      <c r="M64" s="271" t="s">
        <v>334</v>
      </c>
      <c r="N64" s="271" t="s">
        <v>334</v>
      </c>
      <c r="O64" s="277" t="s">
        <v>334</v>
      </c>
      <c r="P64" s="270">
        <v>0</v>
      </c>
      <c r="Q64" s="271" t="s">
        <v>334</v>
      </c>
      <c r="R64" s="271" t="s">
        <v>334</v>
      </c>
      <c r="S64" s="271" t="s">
        <v>334</v>
      </c>
      <c r="T64" s="271" t="s">
        <v>334</v>
      </c>
      <c r="U64" s="271" t="s">
        <v>334</v>
      </c>
      <c r="V64" s="271" t="s">
        <v>334</v>
      </c>
      <c r="W64" s="271" t="s">
        <v>334</v>
      </c>
      <c r="X64" s="271" t="s">
        <v>334</v>
      </c>
      <c r="Y64" s="271" t="s">
        <v>334</v>
      </c>
      <c r="Z64" s="271" t="s">
        <v>334</v>
      </c>
      <c r="AA64" s="271" t="s">
        <v>334</v>
      </c>
      <c r="AB64" s="271" t="s">
        <v>334</v>
      </c>
      <c r="AC64" s="271" t="s">
        <v>610</v>
      </c>
      <c r="AD64" s="271"/>
      <c r="AE64" s="271" t="s">
        <v>334</v>
      </c>
      <c r="AF64" s="271" t="s">
        <v>2722</v>
      </c>
      <c r="AG64" s="271" t="s">
        <v>2722</v>
      </c>
    </row>
    <row r="65" spans="1:33" ht="28.8" x14ac:dyDescent="0.3">
      <c r="A65" s="272">
        <v>108525</v>
      </c>
      <c r="B65" s="273" t="s">
        <v>2011</v>
      </c>
      <c r="C65" s="273" t="s">
        <v>68</v>
      </c>
      <c r="D65" s="273" t="s">
        <v>277</v>
      </c>
      <c r="E65" s="273" t="s">
        <v>359</v>
      </c>
      <c r="F65" s="274">
        <v>29247</v>
      </c>
      <c r="G65" s="273" t="s">
        <v>342</v>
      </c>
      <c r="H65" s="273" t="s">
        <v>361</v>
      </c>
      <c r="I65" s="273" t="s">
        <v>59</v>
      </c>
      <c r="J65" s="273" t="s">
        <v>2267</v>
      </c>
      <c r="K65" s="272">
        <v>0</v>
      </c>
      <c r="L65" s="273" t="s">
        <v>2267</v>
      </c>
      <c r="M65" s="294"/>
      <c r="N65" s="271" t="s">
        <v>334</v>
      </c>
      <c r="O65" s="277" t="s">
        <v>334</v>
      </c>
      <c r="P65" s="270">
        <v>0</v>
      </c>
      <c r="Q65" s="294"/>
      <c r="R65" s="294"/>
      <c r="S65" s="294"/>
      <c r="T65" s="294"/>
      <c r="U65" s="294"/>
      <c r="V65" s="294"/>
      <c r="W65" s="294"/>
      <c r="X65" s="294"/>
      <c r="Y65" s="294"/>
      <c r="Z65" s="294"/>
      <c r="AA65" s="294"/>
      <c r="AB65" s="294"/>
      <c r="AC65" s="273" t="s">
        <v>334</v>
      </c>
      <c r="AD65" s="294"/>
      <c r="AE65" s="294"/>
      <c r="AF65" s="294"/>
      <c r="AG65" s="294"/>
    </row>
    <row r="66" spans="1:33" ht="43.2" x14ac:dyDescent="0.3">
      <c r="A66" s="272">
        <v>108745</v>
      </c>
      <c r="B66" s="273" t="s">
        <v>2281</v>
      </c>
      <c r="C66" s="273" t="s">
        <v>2282</v>
      </c>
      <c r="D66" s="273" t="s">
        <v>266</v>
      </c>
      <c r="E66" s="273" t="s">
        <v>359</v>
      </c>
      <c r="F66" s="274">
        <v>29697</v>
      </c>
      <c r="G66" s="273" t="s">
        <v>342</v>
      </c>
      <c r="H66" s="273" t="s">
        <v>363</v>
      </c>
      <c r="I66" s="273" t="s">
        <v>59</v>
      </c>
      <c r="J66" s="273" t="s">
        <v>362</v>
      </c>
      <c r="K66" s="290"/>
      <c r="L66" s="273" t="s">
        <v>342</v>
      </c>
      <c r="M66" s="294"/>
      <c r="N66" s="271" t="s">
        <v>334</v>
      </c>
      <c r="O66" s="277" t="s">
        <v>334</v>
      </c>
      <c r="P66" s="270">
        <v>0</v>
      </c>
      <c r="Q66" s="294"/>
      <c r="R66" s="294"/>
      <c r="S66" s="294"/>
      <c r="T66" s="294"/>
      <c r="U66" s="294"/>
      <c r="V66" s="294"/>
      <c r="W66" s="294"/>
      <c r="X66" s="294"/>
      <c r="Y66" s="294"/>
      <c r="Z66" s="294"/>
      <c r="AA66" s="294"/>
      <c r="AB66" s="294"/>
      <c r="AC66" s="273" t="s">
        <v>2762</v>
      </c>
      <c r="AD66" s="294"/>
      <c r="AE66" s="294"/>
      <c r="AF66" s="294"/>
      <c r="AG66" s="294"/>
    </row>
    <row r="67" spans="1:33" ht="43.2" x14ac:dyDescent="0.3">
      <c r="A67" s="272">
        <v>108775</v>
      </c>
      <c r="B67" s="273" t="s">
        <v>2010</v>
      </c>
      <c r="C67" s="273" t="s">
        <v>63</v>
      </c>
      <c r="D67" s="273" t="s">
        <v>815</v>
      </c>
      <c r="E67" s="273" t="s">
        <v>359</v>
      </c>
      <c r="F67" s="290"/>
      <c r="G67" s="273" t="s">
        <v>2717</v>
      </c>
      <c r="H67" s="273" t="s">
        <v>361</v>
      </c>
      <c r="I67" s="273" t="s">
        <v>59</v>
      </c>
      <c r="J67" s="273" t="s">
        <v>343</v>
      </c>
      <c r="K67" s="290"/>
      <c r="L67" s="273" t="s">
        <v>355</v>
      </c>
      <c r="M67" s="294"/>
      <c r="N67" s="271" t="s">
        <v>334</v>
      </c>
      <c r="O67" s="277" t="s">
        <v>334</v>
      </c>
      <c r="P67" s="270">
        <v>0</v>
      </c>
      <c r="Q67" s="294"/>
      <c r="R67" s="294"/>
      <c r="S67" s="294"/>
      <c r="T67" s="294"/>
      <c r="U67" s="294"/>
      <c r="V67" s="294"/>
      <c r="W67" s="294"/>
      <c r="X67" s="294"/>
      <c r="Y67" s="294"/>
      <c r="Z67" s="294"/>
      <c r="AA67" s="294"/>
      <c r="AB67" s="294"/>
      <c r="AC67" s="273" t="s">
        <v>2766</v>
      </c>
      <c r="AD67" s="294"/>
      <c r="AE67" s="294"/>
      <c r="AF67" s="294"/>
      <c r="AG67" s="294"/>
    </row>
    <row r="68" spans="1:33" ht="43.2" x14ac:dyDescent="0.3">
      <c r="A68" s="272">
        <v>108907</v>
      </c>
      <c r="B68" s="273" t="s">
        <v>986</v>
      </c>
      <c r="C68" s="273" t="s">
        <v>780</v>
      </c>
      <c r="D68" s="273" t="s">
        <v>313</v>
      </c>
      <c r="E68" s="273" t="s">
        <v>359</v>
      </c>
      <c r="F68" s="274">
        <v>28438</v>
      </c>
      <c r="G68" s="273" t="s">
        <v>348</v>
      </c>
      <c r="H68" s="273" t="s">
        <v>361</v>
      </c>
      <c r="I68" s="273" t="s">
        <v>59</v>
      </c>
      <c r="J68" s="273" t="s">
        <v>343</v>
      </c>
      <c r="K68" s="272">
        <v>1996</v>
      </c>
      <c r="L68" s="273" t="s">
        <v>348</v>
      </c>
      <c r="M68" s="294"/>
      <c r="N68" s="271" t="s">
        <v>334</v>
      </c>
      <c r="O68" s="277" t="s">
        <v>334</v>
      </c>
      <c r="P68" s="270">
        <v>0</v>
      </c>
      <c r="Q68" s="294"/>
      <c r="R68" s="294"/>
      <c r="S68" s="294"/>
      <c r="T68" s="294"/>
      <c r="U68" s="294"/>
      <c r="V68" s="294"/>
      <c r="W68" s="294"/>
      <c r="X68" s="294"/>
      <c r="Y68" s="294"/>
      <c r="Z68" s="294"/>
      <c r="AA68" s="294"/>
      <c r="AB68" s="294"/>
      <c r="AC68" s="273" t="s">
        <v>2762</v>
      </c>
      <c r="AD68" s="294"/>
      <c r="AE68" s="294"/>
      <c r="AF68" s="294"/>
      <c r="AG68" s="294"/>
    </row>
    <row r="69" spans="1:33" ht="14.4" x14ac:dyDescent="0.3">
      <c r="A69" s="270">
        <v>109249</v>
      </c>
      <c r="B69" s="271" t="s">
        <v>2009</v>
      </c>
      <c r="C69" s="271" t="s">
        <v>118</v>
      </c>
      <c r="D69" s="271" t="s">
        <v>236</v>
      </c>
      <c r="E69" s="271" t="s">
        <v>334</v>
      </c>
      <c r="F69" s="271" t="s">
        <v>334</v>
      </c>
      <c r="G69" s="271" t="s">
        <v>334</v>
      </c>
      <c r="H69" s="271" t="s">
        <v>334</v>
      </c>
      <c r="I69" s="271" t="s">
        <v>59</v>
      </c>
      <c r="J69" s="271" t="s">
        <v>334</v>
      </c>
      <c r="K69" s="271" t="s">
        <v>334</v>
      </c>
      <c r="L69" s="271" t="s">
        <v>334</v>
      </c>
      <c r="M69" s="271" t="s">
        <v>334</v>
      </c>
      <c r="N69" s="271" t="s">
        <v>334</v>
      </c>
      <c r="O69" s="277" t="s">
        <v>334</v>
      </c>
      <c r="P69" s="270">
        <v>0</v>
      </c>
      <c r="Q69" s="271" t="s">
        <v>334</v>
      </c>
      <c r="R69" s="271" t="s">
        <v>334</v>
      </c>
      <c r="S69" s="271" t="s">
        <v>334</v>
      </c>
      <c r="T69" s="271" t="s">
        <v>334</v>
      </c>
      <c r="U69" s="271" t="s">
        <v>334</v>
      </c>
      <c r="V69" s="271" t="s">
        <v>334</v>
      </c>
      <c r="W69" s="271" t="s">
        <v>334</v>
      </c>
      <c r="X69" s="271" t="s">
        <v>334</v>
      </c>
      <c r="Y69" s="271" t="s">
        <v>334</v>
      </c>
      <c r="Z69" s="271" t="s">
        <v>334</v>
      </c>
      <c r="AA69" s="271" t="s">
        <v>334</v>
      </c>
      <c r="AB69" s="271" t="s">
        <v>334</v>
      </c>
      <c r="AC69" s="271" t="s">
        <v>334</v>
      </c>
      <c r="AD69" s="271"/>
      <c r="AE69" s="271" t="s">
        <v>334</v>
      </c>
      <c r="AF69" s="271" t="s">
        <v>2722</v>
      </c>
      <c r="AG69" s="271" t="s">
        <v>2722</v>
      </c>
    </row>
    <row r="70" spans="1:33" ht="28.8" x14ac:dyDescent="0.3">
      <c r="A70" s="272">
        <v>109264</v>
      </c>
      <c r="B70" s="273" t="s">
        <v>2008</v>
      </c>
      <c r="C70" s="273" t="s">
        <v>138</v>
      </c>
      <c r="D70" s="273" t="s">
        <v>594</v>
      </c>
      <c r="E70" s="273" t="s">
        <v>359</v>
      </c>
      <c r="F70" s="274">
        <v>31662</v>
      </c>
      <c r="G70" s="273" t="s">
        <v>2471</v>
      </c>
      <c r="H70" s="273" t="s">
        <v>361</v>
      </c>
      <c r="I70" s="273" t="s">
        <v>59</v>
      </c>
      <c r="J70" s="273" t="s">
        <v>2267</v>
      </c>
      <c r="K70" s="290"/>
      <c r="L70" s="273" t="s">
        <v>2267</v>
      </c>
      <c r="M70" s="294"/>
      <c r="N70" s="271" t="s">
        <v>334</v>
      </c>
      <c r="O70" s="277" t="s">
        <v>334</v>
      </c>
      <c r="P70" s="270">
        <v>0</v>
      </c>
      <c r="Q70" s="294"/>
      <c r="R70" s="294"/>
      <c r="S70" s="294"/>
      <c r="T70" s="294"/>
      <c r="U70" s="294"/>
      <c r="V70" s="294"/>
      <c r="W70" s="294"/>
      <c r="X70" s="294"/>
      <c r="Y70" s="294"/>
      <c r="Z70" s="294"/>
      <c r="AA70" s="294"/>
      <c r="AB70" s="294"/>
      <c r="AC70" s="273" t="s">
        <v>334</v>
      </c>
      <c r="AD70" s="294"/>
      <c r="AE70" s="294"/>
      <c r="AF70" s="294"/>
      <c r="AG70" s="294"/>
    </row>
    <row r="71" spans="1:33" ht="43.2" x14ac:dyDescent="0.3">
      <c r="A71" s="272">
        <v>109302</v>
      </c>
      <c r="B71" s="273" t="s">
        <v>2297</v>
      </c>
      <c r="C71" s="273" t="s">
        <v>2298</v>
      </c>
      <c r="D71" s="273" t="s">
        <v>438</v>
      </c>
      <c r="E71" s="273" t="s">
        <v>359</v>
      </c>
      <c r="F71" s="274">
        <v>31778</v>
      </c>
      <c r="G71" s="273" t="s">
        <v>2389</v>
      </c>
      <c r="H71" s="273" t="s">
        <v>361</v>
      </c>
      <c r="I71" s="273" t="s">
        <v>59</v>
      </c>
      <c r="J71" s="273" t="s">
        <v>362</v>
      </c>
      <c r="K71" s="272">
        <v>2004</v>
      </c>
      <c r="L71" s="273" t="s">
        <v>344</v>
      </c>
      <c r="M71" s="294"/>
      <c r="N71" s="271" t="s">
        <v>334</v>
      </c>
      <c r="O71" s="277" t="s">
        <v>334</v>
      </c>
      <c r="P71" s="270">
        <v>0</v>
      </c>
      <c r="Q71" s="294"/>
      <c r="R71" s="294"/>
      <c r="S71" s="294"/>
      <c r="T71" s="294"/>
      <c r="U71" s="294"/>
      <c r="V71" s="294"/>
      <c r="W71" s="294"/>
      <c r="X71" s="294"/>
      <c r="Y71" s="294"/>
      <c r="Z71" s="294"/>
      <c r="AA71" s="294"/>
      <c r="AB71" s="294"/>
      <c r="AC71" s="273" t="s">
        <v>2759</v>
      </c>
      <c r="AD71" s="294"/>
      <c r="AE71" s="294"/>
      <c r="AF71" s="294"/>
      <c r="AG71" s="294"/>
    </row>
    <row r="72" spans="1:33" ht="43.2" x14ac:dyDescent="0.3">
      <c r="A72" s="270">
        <v>109345</v>
      </c>
      <c r="B72" s="271" t="s">
        <v>909</v>
      </c>
      <c r="C72" s="271" t="s">
        <v>96</v>
      </c>
      <c r="D72" s="271" t="s">
        <v>238</v>
      </c>
      <c r="E72" s="271" t="s">
        <v>360</v>
      </c>
      <c r="F72" s="271" t="s">
        <v>2505</v>
      </c>
      <c r="G72" s="271" t="s">
        <v>2506</v>
      </c>
      <c r="H72" s="271" t="s">
        <v>2267</v>
      </c>
      <c r="I72" s="271" t="s">
        <v>59</v>
      </c>
      <c r="J72" s="271" t="s">
        <v>362</v>
      </c>
      <c r="K72" s="271" t="s">
        <v>2829</v>
      </c>
      <c r="L72" s="271" t="s">
        <v>355</v>
      </c>
      <c r="M72" s="271" t="s">
        <v>334</v>
      </c>
      <c r="N72" s="271" t="s">
        <v>334</v>
      </c>
      <c r="O72" s="277" t="s">
        <v>334</v>
      </c>
      <c r="P72" s="270">
        <v>0</v>
      </c>
      <c r="Q72" s="271" t="s">
        <v>334</v>
      </c>
      <c r="R72" s="271" t="s">
        <v>334</v>
      </c>
      <c r="S72" s="271" t="s">
        <v>334</v>
      </c>
      <c r="T72" s="271" t="s">
        <v>334</v>
      </c>
      <c r="U72" s="271" t="s">
        <v>334</v>
      </c>
      <c r="V72" s="271" t="s">
        <v>334</v>
      </c>
      <c r="W72" s="271" t="s">
        <v>334</v>
      </c>
      <c r="X72" s="271" t="s">
        <v>334</v>
      </c>
      <c r="Y72" s="271" t="s">
        <v>334</v>
      </c>
      <c r="Z72" s="271" t="s">
        <v>334</v>
      </c>
      <c r="AA72" s="271" t="s">
        <v>334</v>
      </c>
      <c r="AB72" s="271" t="s">
        <v>334</v>
      </c>
      <c r="AC72" s="271" t="s">
        <v>2759</v>
      </c>
      <c r="AD72" s="271"/>
      <c r="AE72" s="271" t="s">
        <v>334</v>
      </c>
      <c r="AF72" s="271"/>
      <c r="AG72" s="271" t="s">
        <v>2722</v>
      </c>
    </row>
    <row r="73" spans="1:33" ht="43.2" x14ac:dyDescent="0.3">
      <c r="A73" s="272">
        <v>109407</v>
      </c>
      <c r="B73" s="273" t="s">
        <v>985</v>
      </c>
      <c r="C73" s="273" t="s">
        <v>152</v>
      </c>
      <c r="D73" s="273" t="s">
        <v>183</v>
      </c>
      <c r="E73" s="273" t="s">
        <v>2103</v>
      </c>
      <c r="F73" s="274">
        <v>30456</v>
      </c>
      <c r="G73" s="273" t="s">
        <v>342</v>
      </c>
      <c r="H73" s="273" t="s">
        <v>361</v>
      </c>
      <c r="I73" s="273" t="s">
        <v>59</v>
      </c>
      <c r="J73" s="273" t="s">
        <v>343</v>
      </c>
      <c r="K73" s="272">
        <v>2000</v>
      </c>
      <c r="L73" s="273" t="s">
        <v>342</v>
      </c>
      <c r="M73" s="294"/>
      <c r="N73" s="271" t="s">
        <v>334</v>
      </c>
      <c r="O73" s="277" t="s">
        <v>334</v>
      </c>
      <c r="P73" s="270">
        <v>0</v>
      </c>
      <c r="Q73" s="294"/>
      <c r="R73" s="294"/>
      <c r="S73" s="294"/>
      <c r="T73" s="294"/>
      <c r="U73" s="294"/>
      <c r="V73" s="294"/>
      <c r="W73" s="294"/>
      <c r="X73" s="294"/>
      <c r="Y73" s="294"/>
      <c r="Z73" s="294"/>
      <c r="AA73" s="294"/>
      <c r="AB73" s="294"/>
      <c r="AC73" s="273" t="s">
        <v>2762</v>
      </c>
      <c r="AD73" s="294"/>
      <c r="AE73" s="294"/>
      <c r="AF73" s="294"/>
      <c r="AG73" s="294"/>
    </row>
    <row r="74" spans="1:33" ht="43.2" x14ac:dyDescent="0.3">
      <c r="A74" s="272">
        <v>109417</v>
      </c>
      <c r="B74" s="273" t="s">
        <v>2303</v>
      </c>
      <c r="C74" s="273" t="s">
        <v>116</v>
      </c>
      <c r="D74" s="273" t="s">
        <v>542</v>
      </c>
      <c r="E74" s="273" t="s">
        <v>360</v>
      </c>
      <c r="F74" s="274">
        <v>30279</v>
      </c>
      <c r="G74" s="273" t="s">
        <v>344</v>
      </c>
      <c r="H74" s="273" t="s">
        <v>361</v>
      </c>
      <c r="I74" s="273" t="s">
        <v>59</v>
      </c>
      <c r="J74" s="273" t="s">
        <v>362</v>
      </c>
      <c r="K74" s="290"/>
      <c r="L74" s="273" t="s">
        <v>342</v>
      </c>
      <c r="M74" s="294"/>
      <c r="N74" s="271" t="s">
        <v>334</v>
      </c>
      <c r="O74" s="277" t="s">
        <v>334</v>
      </c>
      <c r="P74" s="270">
        <v>0</v>
      </c>
      <c r="Q74" s="294"/>
      <c r="R74" s="294"/>
      <c r="S74" s="294"/>
      <c r="T74" s="294"/>
      <c r="U74" s="294"/>
      <c r="V74" s="294"/>
      <c r="W74" s="294"/>
      <c r="X74" s="294"/>
      <c r="Y74" s="294"/>
      <c r="Z74" s="294"/>
      <c r="AA74" s="294"/>
      <c r="AB74" s="294"/>
      <c r="AC74" s="273" t="s">
        <v>2759</v>
      </c>
      <c r="AD74" s="294"/>
      <c r="AE74" s="294"/>
      <c r="AF74" s="294"/>
      <c r="AG74" s="294"/>
    </row>
    <row r="75" spans="1:33" ht="14.4" x14ac:dyDescent="0.3">
      <c r="A75" s="270">
        <v>109497</v>
      </c>
      <c r="B75" s="271" t="s">
        <v>2007</v>
      </c>
      <c r="C75" s="271" t="s">
        <v>66</v>
      </c>
      <c r="D75" s="271" t="s">
        <v>287</v>
      </c>
      <c r="E75" s="271" t="s">
        <v>334</v>
      </c>
      <c r="F75" s="271" t="s">
        <v>334</v>
      </c>
      <c r="G75" s="271" t="s">
        <v>334</v>
      </c>
      <c r="H75" s="271" t="s">
        <v>334</v>
      </c>
      <c r="I75" s="271" t="s">
        <v>59</v>
      </c>
      <c r="J75" s="271" t="s">
        <v>334</v>
      </c>
      <c r="K75" s="271" t="s">
        <v>334</v>
      </c>
      <c r="L75" s="271" t="s">
        <v>334</v>
      </c>
      <c r="M75" s="271" t="s">
        <v>334</v>
      </c>
      <c r="N75" s="271" t="s">
        <v>334</v>
      </c>
      <c r="O75" s="277" t="s">
        <v>334</v>
      </c>
      <c r="P75" s="270">
        <v>0</v>
      </c>
      <c r="Q75" s="271" t="s">
        <v>334</v>
      </c>
      <c r="R75" s="271" t="s">
        <v>334</v>
      </c>
      <c r="S75" s="271" t="s">
        <v>334</v>
      </c>
      <c r="T75" s="271" t="s">
        <v>334</v>
      </c>
      <c r="U75" s="271" t="s">
        <v>334</v>
      </c>
      <c r="V75" s="271" t="s">
        <v>334</v>
      </c>
      <c r="W75" s="271" t="s">
        <v>334</v>
      </c>
      <c r="X75" s="271" t="s">
        <v>334</v>
      </c>
      <c r="Y75" s="271" t="s">
        <v>334</v>
      </c>
      <c r="Z75" s="271" t="s">
        <v>334</v>
      </c>
      <c r="AA75" s="271" t="s">
        <v>334</v>
      </c>
      <c r="AB75" s="271" t="s">
        <v>334</v>
      </c>
      <c r="AC75" s="271" t="s">
        <v>334</v>
      </c>
      <c r="AD75" s="271"/>
      <c r="AE75" s="271" t="s">
        <v>334</v>
      </c>
      <c r="AF75" s="271" t="s">
        <v>2722</v>
      </c>
      <c r="AG75" s="271" t="s">
        <v>2722</v>
      </c>
    </row>
    <row r="76" spans="1:33" ht="43.2" x14ac:dyDescent="0.3">
      <c r="A76" s="272">
        <v>109683</v>
      </c>
      <c r="B76" s="273" t="s">
        <v>2312</v>
      </c>
      <c r="C76" s="273" t="s">
        <v>2172</v>
      </c>
      <c r="D76" s="273" t="s">
        <v>287</v>
      </c>
      <c r="E76" s="273" t="s">
        <v>360</v>
      </c>
      <c r="F76" s="274">
        <v>31172</v>
      </c>
      <c r="G76" s="273" t="s">
        <v>2507</v>
      </c>
      <c r="H76" s="273" t="s">
        <v>361</v>
      </c>
      <c r="I76" s="273" t="s">
        <v>59</v>
      </c>
      <c r="J76" s="273" t="s">
        <v>343</v>
      </c>
      <c r="K76" s="272">
        <v>2004</v>
      </c>
      <c r="L76" s="273" t="s">
        <v>344</v>
      </c>
      <c r="M76" s="294"/>
      <c r="N76" s="271" t="s">
        <v>334</v>
      </c>
      <c r="O76" s="277" t="s">
        <v>334</v>
      </c>
      <c r="P76" s="270">
        <v>0</v>
      </c>
      <c r="Q76" s="294"/>
      <c r="R76" s="294"/>
      <c r="S76" s="294"/>
      <c r="T76" s="294"/>
      <c r="U76" s="294"/>
      <c r="V76" s="294"/>
      <c r="W76" s="294"/>
      <c r="X76" s="294"/>
      <c r="Y76" s="294"/>
      <c r="Z76" s="294"/>
      <c r="AA76" s="294"/>
      <c r="AB76" s="294"/>
      <c r="AC76" s="273" t="s">
        <v>2762</v>
      </c>
      <c r="AD76" s="294"/>
      <c r="AE76" s="294"/>
      <c r="AF76" s="294"/>
      <c r="AG76" s="294"/>
    </row>
    <row r="77" spans="1:33" ht="28.8" x14ac:dyDescent="0.3">
      <c r="A77" s="272">
        <v>109686</v>
      </c>
      <c r="B77" s="273" t="s">
        <v>2776</v>
      </c>
      <c r="C77" s="273" t="s">
        <v>2777</v>
      </c>
      <c r="D77" s="273" t="s">
        <v>284</v>
      </c>
      <c r="E77" s="273" t="s">
        <v>2103</v>
      </c>
      <c r="F77" s="274">
        <v>31422</v>
      </c>
      <c r="G77" s="273" t="s">
        <v>342</v>
      </c>
      <c r="H77" s="273" t="s">
        <v>361</v>
      </c>
      <c r="I77" s="273" t="s">
        <v>2764</v>
      </c>
      <c r="J77" s="273" t="s">
        <v>2358</v>
      </c>
      <c r="K77" s="290"/>
      <c r="L77" s="273" t="s">
        <v>2358</v>
      </c>
      <c r="M77" s="294"/>
      <c r="N77" s="271" t="s">
        <v>334</v>
      </c>
      <c r="O77" s="277" t="s">
        <v>334</v>
      </c>
      <c r="P77" s="270">
        <v>0</v>
      </c>
      <c r="Q77" s="294"/>
      <c r="R77" s="294"/>
      <c r="S77" s="294"/>
      <c r="T77" s="294"/>
      <c r="U77" s="294"/>
      <c r="V77" s="294"/>
      <c r="W77" s="294"/>
      <c r="X77" s="294"/>
      <c r="Y77" s="294"/>
      <c r="Z77" s="294"/>
      <c r="AA77" s="294"/>
      <c r="AB77" s="294"/>
      <c r="AC77" s="273" t="s">
        <v>2778</v>
      </c>
      <c r="AD77" s="294"/>
      <c r="AE77" s="294"/>
      <c r="AF77" s="294"/>
      <c r="AG77" s="294"/>
    </row>
    <row r="78" spans="1:33" ht="43.2" x14ac:dyDescent="0.3">
      <c r="A78" s="272">
        <v>109765</v>
      </c>
      <c r="B78" s="273" t="s">
        <v>984</v>
      </c>
      <c r="C78" s="273" t="s">
        <v>78</v>
      </c>
      <c r="D78" s="273" t="s">
        <v>305</v>
      </c>
      <c r="E78" s="273" t="s">
        <v>360</v>
      </c>
      <c r="F78" s="290"/>
      <c r="G78" s="273" t="s">
        <v>2427</v>
      </c>
      <c r="H78" s="273" t="s">
        <v>361</v>
      </c>
      <c r="I78" s="273" t="s">
        <v>59</v>
      </c>
      <c r="J78" s="273" t="s">
        <v>362</v>
      </c>
      <c r="K78" s="272">
        <v>2003</v>
      </c>
      <c r="L78" s="273" t="s">
        <v>344</v>
      </c>
      <c r="M78" s="294"/>
      <c r="N78" s="271" t="s">
        <v>334</v>
      </c>
      <c r="O78" s="277" t="s">
        <v>334</v>
      </c>
      <c r="P78" s="270">
        <v>0</v>
      </c>
      <c r="Q78" s="294"/>
      <c r="R78" s="294"/>
      <c r="S78" s="294"/>
      <c r="T78" s="294"/>
      <c r="U78" s="294"/>
      <c r="V78" s="294"/>
      <c r="W78" s="294"/>
      <c r="X78" s="294"/>
      <c r="Y78" s="294"/>
      <c r="Z78" s="294"/>
      <c r="AA78" s="294"/>
      <c r="AB78" s="294"/>
      <c r="AC78" s="273" t="s">
        <v>2762</v>
      </c>
      <c r="AD78" s="294"/>
      <c r="AE78" s="294"/>
      <c r="AF78" s="294"/>
      <c r="AG78" s="294"/>
    </row>
    <row r="79" spans="1:33" ht="43.2" x14ac:dyDescent="0.3">
      <c r="A79" s="272">
        <v>109767</v>
      </c>
      <c r="B79" s="273" t="s">
        <v>983</v>
      </c>
      <c r="C79" s="273" t="s">
        <v>128</v>
      </c>
      <c r="D79" s="273" t="s">
        <v>241</v>
      </c>
      <c r="E79" s="273" t="s">
        <v>360</v>
      </c>
      <c r="F79" s="290"/>
      <c r="G79" s="273" t="s">
        <v>342</v>
      </c>
      <c r="H79" s="273" t="s">
        <v>361</v>
      </c>
      <c r="I79" s="273" t="s">
        <v>59</v>
      </c>
      <c r="J79" s="273" t="s">
        <v>343</v>
      </c>
      <c r="K79" s="272">
        <v>2001</v>
      </c>
      <c r="L79" s="273" t="s">
        <v>355</v>
      </c>
      <c r="M79" s="294"/>
      <c r="N79" s="271" t="s">
        <v>334</v>
      </c>
      <c r="O79" s="277" t="s">
        <v>334</v>
      </c>
      <c r="P79" s="270">
        <v>0</v>
      </c>
      <c r="Q79" s="294"/>
      <c r="R79" s="294"/>
      <c r="S79" s="294"/>
      <c r="T79" s="294"/>
      <c r="U79" s="294"/>
      <c r="V79" s="294"/>
      <c r="W79" s="294"/>
      <c r="X79" s="294"/>
      <c r="Y79" s="294"/>
      <c r="Z79" s="294"/>
      <c r="AA79" s="294"/>
      <c r="AB79" s="294"/>
      <c r="AC79" s="273" t="s">
        <v>2762</v>
      </c>
      <c r="AD79" s="294"/>
      <c r="AE79" s="294"/>
      <c r="AF79" s="294"/>
      <c r="AG79" s="294"/>
    </row>
    <row r="80" spans="1:33" ht="72" x14ac:dyDescent="0.3">
      <c r="A80" s="272">
        <v>109975</v>
      </c>
      <c r="B80" s="273" t="s">
        <v>2006</v>
      </c>
      <c r="C80" s="273" t="s">
        <v>474</v>
      </c>
      <c r="D80" s="273" t="s">
        <v>532</v>
      </c>
      <c r="E80" s="273" t="s">
        <v>2103</v>
      </c>
      <c r="F80" s="274">
        <v>31533</v>
      </c>
      <c r="G80" s="273" t="s">
        <v>342</v>
      </c>
      <c r="H80" s="273" t="s">
        <v>361</v>
      </c>
      <c r="I80" s="273" t="s">
        <v>2591</v>
      </c>
      <c r="J80" s="273" t="s">
        <v>362</v>
      </c>
      <c r="K80" s="272">
        <v>2004</v>
      </c>
      <c r="L80" s="273" t="s">
        <v>342</v>
      </c>
      <c r="M80" s="294"/>
      <c r="N80" s="271" t="s">
        <v>334</v>
      </c>
      <c r="O80" s="277" t="s">
        <v>334</v>
      </c>
      <c r="P80" s="270">
        <v>0</v>
      </c>
      <c r="Q80" s="294"/>
      <c r="R80" s="294"/>
      <c r="S80" s="294"/>
      <c r="T80" s="294"/>
      <c r="U80" s="294"/>
      <c r="V80" s="294"/>
      <c r="W80" s="294"/>
      <c r="X80" s="294"/>
      <c r="Y80" s="294"/>
      <c r="Z80" s="294"/>
      <c r="AA80" s="294"/>
      <c r="AB80" s="294"/>
      <c r="AC80" s="273" t="s">
        <v>2770</v>
      </c>
      <c r="AD80" s="294"/>
      <c r="AE80" s="294"/>
      <c r="AF80" s="294"/>
      <c r="AG80" s="294"/>
    </row>
    <row r="81" spans="1:33" ht="43.2" x14ac:dyDescent="0.3">
      <c r="A81" s="272">
        <v>110014</v>
      </c>
      <c r="B81" s="273" t="s">
        <v>981</v>
      </c>
      <c r="C81" s="273" t="s">
        <v>66</v>
      </c>
      <c r="D81" s="273" t="s">
        <v>237</v>
      </c>
      <c r="E81" s="273" t="s">
        <v>2103</v>
      </c>
      <c r="F81" s="274">
        <v>31352</v>
      </c>
      <c r="G81" s="273" t="s">
        <v>342</v>
      </c>
      <c r="H81" s="273" t="s">
        <v>361</v>
      </c>
      <c r="I81" s="273" t="s">
        <v>59</v>
      </c>
      <c r="J81" s="273" t="s">
        <v>2362</v>
      </c>
      <c r="K81" s="272">
        <v>2004</v>
      </c>
      <c r="L81" s="273" t="s">
        <v>342</v>
      </c>
      <c r="M81" s="294"/>
      <c r="N81" s="271" t="s">
        <v>334</v>
      </c>
      <c r="O81" s="277" t="s">
        <v>334</v>
      </c>
      <c r="P81" s="270">
        <v>0</v>
      </c>
      <c r="Q81" s="294"/>
      <c r="R81" s="294"/>
      <c r="S81" s="294"/>
      <c r="T81" s="294"/>
      <c r="U81" s="294"/>
      <c r="V81" s="294"/>
      <c r="W81" s="294"/>
      <c r="X81" s="294"/>
      <c r="Y81" s="294"/>
      <c r="Z81" s="294"/>
      <c r="AA81" s="294"/>
      <c r="AB81" s="294"/>
      <c r="AC81" s="273" t="s">
        <v>2762</v>
      </c>
      <c r="AD81" s="294"/>
      <c r="AE81" s="294"/>
      <c r="AF81" s="294"/>
      <c r="AG81" s="294"/>
    </row>
    <row r="82" spans="1:33" ht="43.2" x14ac:dyDescent="0.3">
      <c r="A82" s="272">
        <v>110133</v>
      </c>
      <c r="B82" s="273" t="s">
        <v>980</v>
      </c>
      <c r="C82" s="273" t="s">
        <v>566</v>
      </c>
      <c r="D82" s="273" t="s">
        <v>234</v>
      </c>
      <c r="E82" s="273" t="s">
        <v>360</v>
      </c>
      <c r="F82" s="274">
        <v>30583</v>
      </c>
      <c r="G82" s="273" t="s">
        <v>342</v>
      </c>
      <c r="H82" s="273" t="s">
        <v>361</v>
      </c>
      <c r="I82" s="273" t="s">
        <v>59</v>
      </c>
      <c r="J82" s="273" t="s">
        <v>362</v>
      </c>
      <c r="K82" s="272">
        <v>2004</v>
      </c>
      <c r="L82" s="273" t="s">
        <v>342</v>
      </c>
      <c r="M82" s="294"/>
      <c r="N82" s="271">
        <v>534</v>
      </c>
      <c r="O82" s="277">
        <v>45356</v>
      </c>
      <c r="P82" s="270">
        <v>105000</v>
      </c>
      <c r="Q82" s="294"/>
      <c r="R82" s="294"/>
      <c r="S82" s="294"/>
      <c r="T82" s="294"/>
      <c r="U82" s="294"/>
      <c r="V82" s="294"/>
      <c r="W82" s="294"/>
      <c r="X82" s="294"/>
      <c r="Y82" s="294"/>
      <c r="Z82" s="294"/>
      <c r="AA82" s="294"/>
      <c r="AB82" s="294"/>
      <c r="AC82" s="273" t="s">
        <v>2762</v>
      </c>
      <c r="AD82" s="294"/>
      <c r="AE82" s="294"/>
      <c r="AF82" s="294"/>
      <c r="AG82" s="294"/>
    </row>
    <row r="83" spans="1:33" ht="28.8" x14ac:dyDescent="0.3">
      <c r="A83" s="272">
        <v>110166</v>
      </c>
      <c r="B83" s="273" t="s">
        <v>2005</v>
      </c>
      <c r="C83" s="273" t="s">
        <v>172</v>
      </c>
      <c r="D83" s="273" t="s">
        <v>1149</v>
      </c>
      <c r="E83" s="273" t="s">
        <v>2103</v>
      </c>
      <c r="F83" s="274">
        <v>30599</v>
      </c>
      <c r="G83" s="273" t="s">
        <v>2509</v>
      </c>
      <c r="H83" s="273" t="s">
        <v>361</v>
      </c>
      <c r="I83" s="273" t="s">
        <v>59</v>
      </c>
      <c r="J83" s="273" t="s">
        <v>2362</v>
      </c>
      <c r="K83" s="272">
        <v>2004</v>
      </c>
      <c r="L83" s="273" t="s">
        <v>353</v>
      </c>
      <c r="M83" s="294"/>
      <c r="N83" s="271" t="s">
        <v>334</v>
      </c>
      <c r="O83" s="277" t="s">
        <v>334</v>
      </c>
      <c r="P83" s="270">
        <v>0</v>
      </c>
      <c r="Q83" s="294"/>
      <c r="R83" s="294"/>
      <c r="S83" s="294"/>
      <c r="T83" s="294"/>
      <c r="U83" s="294"/>
      <c r="V83" s="294"/>
      <c r="W83" s="294"/>
      <c r="X83" s="294"/>
      <c r="Y83" s="294"/>
      <c r="Z83" s="294"/>
      <c r="AA83" s="294"/>
      <c r="AB83" s="294"/>
      <c r="AC83" s="273" t="s">
        <v>334</v>
      </c>
      <c r="AD83" s="294"/>
      <c r="AE83" s="294"/>
      <c r="AF83" s="294"/>
      <c r="AG83" s="294"/>
    </row>
    <row r="84" spans="1:33" ht="43.2" x14ac:dyDescent="0.3">
      <c r="A84" s="270">
        <v>110210</v>
      </c>
      <c r="B84" s="271" t="s">
        <v>979</v>
      </c>
      <c r="C84" s="271" t="s">
        <v>780</v>
      </c>
      <c r="D84" s="271" t="s">
        <v>242</v>
      </c>
      <c r="E84" s="271" t="s">
        <v>360</v>
      </c>
      <c r="F84" s="271" t="s">
        <v>2505</v>
      </c>
      <c r="G84" s="271" t="s">
        <v>2506</v>
      </c>
      <c r="H84" s="271" t="s">
        <v>2267</v>
      </c>
      <c r="I84" s="271" t="s">
        <v>59</v>
      </c>
      <c r="J84" s="271" t="s">
        <v>2267</v>
      </c>
      <c r="K84" s="271" t="s">
        <v>2267</v>
      </c>
      <c r="L84" s="271" t="s">
        <v>2267</v>
      </c>
      <c r="M84" s="271" t="s">
        <v>334</v>
      </c>
      <c r="N84" s="271" t="s">
        <v>334</v>
      </c>
      <c r="O84" s="277" t="s">
        <v>334</v>
      </c>
      <c r="P84" s="270">
        <v>0</v>
      </c>
      <c r="Q84" s="271" t="s">
        <v>334</v>
      </c>
      <c r="R84" s="271" t="s">
        <v>334</v>
      </c>
      <c r="S84" s="271" t="s">
        <v>334</v>
      </c>
      <c r="T84" s="271" t="s">
        <v>334</v>
      </c>
      <c r="U84" s="271" t="s">
        <v>334</v>
      </c>
      <c r="V84" s="271" t="s">
        <v>334</v>
      </c>
      <c r="W84" s="271" t="s">
        <v>334</v>
      </c>
      <c r="X84" s="271" t="s">
        <v>334</v>
      </c>
      <c r="Y84" s="271" t="s">
        <v>334</v>
      </c>
      <c r="Z84" s="271" t="s">
        <v>334</v>
      </c>
      <c r="AA84" s="271" t="s">
        <v>334</v>
      </c>
      <c r="AB84" s="271" t="s">
        <v>334</v>
      </c>
      <c r="AC84" s="271" t="s">
        <v>2762</v>
      </c>
      <c r="AD84" s="271"/>
      <c r="AE84" s="271" t="s">
        <v>334</v>
      </c>
      <c r="AF84" s="271"/>
      <c r="AG84" s="271" t="s">
        <v>2722</v>
      </c>
    </row>
    <row r="85" spans="1:33" ht="28.8" x14ac:dyDescent="0.3">
      <c r="A85" s="272">
        <v>110385</v>
      </c>
      <c r="B85" s="273" t="s">
        <v>2779</v>
      </c>
      <c r="C85" s="273" t="s">
        <v>575</v>
      </c>
      <c r="D85" s="273" t="s">
        <v>334</v>
      </c>
      <c r="E85" s="273" t="s">
        <v>359</v>
      </c>
      <c r="F85" s="274">
        <v>30873</v>
      </c>
      <c r="G85" s="273" t="s">
        <v>2852</v>
      </c>
      <c r="H85" s="273" t="s">
        <v>361</v>
      </c>
      <c r="I85" s="273" t="s">
        <v>59</v>
      </c>
      <c r="J85" s="273" t="s">
        <v>343</v>
      </c>
      <c r="K85" s="272">
        <v>2002</v>
      </c>
      <c r="L85" s="273" t="s">
        <v>342</v>
      </c>
      <c r="M85" s="294"/>
      <c r="N85" s="271" t="s">
        <v>334</v>
      </c>
      <c r="O85" s="277" t="s">
        <v>334</v>
      </c>
      <c r="P85" s="270">
        <v>0</v>
      </c>
      <c r="Q85" s="294"/>
      <c r="R85" s="294"/>
      <c r="S85" s="294"/>
      <c r="T85" s="294"/>
      <c r="U85" s="294"/>
      <c r="V85" s="294"/>
      <c r="W85" s="294"/>
      <c r="X85" s="294"/>
      <c r="Y85" s="294"/>
      <c r="Z85" s="294"/>
      <c r="AA85" s="294"/>
      <c r="AB85" s="294"/>
      <c r="AC85" s="273" t="s">
        <v>2765</v>
      </c>
      <c r="AD85" s="294"/>
      <c r="AE85" s="294"/>
      <c r="AF85" s="294"/>
      <c r="AG85" s="294"/>
    </row>
    <row r="86" spans="1:33" ht="43.2" x14ac:dyDescent="0.3">
      <c r="A86" s="272">
        <v>110609</v>
      </c>
      <c r="B86" s="273" t="s">
        <v>906</v>
      </c>
      <c r="C86" s="273" t="s">
        <v>63</v>
      </c>
      <c r="D86" s="273" t="s">
        <v>848</v>
      </c>
      <c r="E86" s="273" t="s">
        <v>360</v>
      </c>
      <c r="F86" s="274">
        <v>30878</v>
      </c>
      <c r="G86" s="273" t="s">
        <v>2556</v>
      </c>
      <c r="H86" s="273" t="s">
        <v>361</v>
      </c>
      <c r="I86" s="273" t="s">
        <v>59</v>
      </c>
      <c r="J86" s="273" t="s">
        <v>343</v>
      </c>
      <c r="K86" s="272">
        <v>2003</v>
      </c>
      <c r="L86" s="273" t="s">
        <v>344</v>
      </c>
      <c r="M86" s="294"/>
      <c r="N86" s="271">
        <v>538</v>
      </c>
      <c r="O86" s="277">
        <v>45356</v>
      </c>
      <c r="P86" s="270">
        <v>105000</v>
      </c>
      <c r="Q86" s="294"/>
      <c r="R86" s="294"/>
      <c r="S86" s="294"/>
      <c r="T86" s="294"/>
      <c r="U86" s="294"/>
      <c r="V86" s="294"/>
      <c r="W86" s="294"/>
      <c r="X86" s="294"/>
      <c r="Y86" s="294"/>
      <c r="Z86" s="294"/>
      <c r="AA86" s="294"/>
      <c r="AB86" s="294"/>
      <c r="AC86" s="273" t="s">
        <v>2759</v>
      </c>
      <c r="AD86" s="294"/>
      <c r="AE86" s="294"/>
      <c r="AF86" s="294"/>
      <c r="AG86" s="294"/>
    </row>
    <row r="87" spans="1:33" ht="43.2" x14ac:dyDescent="0.3">
      <c r="A87" s="272">
        <v>110699</v>
      </c>
      <c r="B87" s="273" t="s">
        <v>2101</v>
      </c>
      <c r="C87" s="273" t="s">
        <v>548</v>
      </c>
      <c r="D87" s="273" t="s">
        <v>219</v>
      </c>
      <c r="E87" s="273" t="s">
        <v>360</v>
      </c>
      <c r="F87" s="274">
        <v>32191</v>
      </c>
      <c r="G87" s="273" t="s">
        <v>342</v>
      </c>
      <c r="H87" s="273" t="s">
        <v>361</v>
      </c>
      <c r="I87" s="273" t="s">
        <v>59</v>
      </c>
      <c r="J87" s="273" t="s">
        <v>362</v>
      </c>
      <c r="K87" s="272">
        <v>2006</v>
      </c>
      <c r="L87" s="273" t="s">
        <v>342</v>
      </c>
      <c r="M87" s="294"/>
      <c r="N87" s="271" t="s">
        <v>334</v>
      </c>
      <c r="O87" s="277" t="s">
        <v>334</v>
      </c>
      <c r="P87" s="270">
        <v>0</v>
      </c>
      <c r="Q87" s="294"/>
      <c r="R87" s="294"/>
      <c r="S87" s="294"/>
      <c r="T87" s="294"/>
      <c r="U87" s="294"/>
      <c r="V87" s="294"/>
      <c r="W87" s="294"/>
      <c r="X87" s="294"/>
      <c r="Y87" s="294"/>
      <c r="Z87" s="294"/>
      <c r="AA87" s="294"/>
      <c r="AB87" s="294"/>
      <c r="AC87" s="273" t="s">
        <v>2762</v>
      </c>
      <c r="AD87" s="294"/>
      <c r="AE87" s="294"/>
      <c r="AF87" s="294"/>
      <c r="AG87" s="294"/>
    </row>
    <row r="88" spans="1:33" ht="43.2" x14ac:dyDescent="0.3">
      <c r="A88" s="272">
        <v>110721</v>
      </c>
      <c r="B88" s="273" t="s">
        <v>978</v>
      </c>
      <c r="C88" s="273" t="s">
        <v>63</v>
      </c>
      <c r="D88" s="273" t="s">
        <v>216</v>
      </c>
      <c r="E88" s="273" t="s">
        <v>2103</v>
      </c>
      <c r="F88" s="274">
        <v>0</v>
      </c>
      <c r="G88" s="273" t="s">
        <v>2851</v>
      </c>
      <c r="H88" s="273" t="s">
        <v>361</v>
      </c>
      <c r="I88" s="273" t="s">
        <v>59</v>
      </c>
      <c r="J88" s="273" t="s">
        <v>334</v>
      </c>
      <c r="K88" s="290"/>
      <c r="L88" s="273" t="s">
        <v>334</v>
      </c>
      <c r="M88" s="294"/>
      <c r="N88" s="271" t="s">
        <v>334</v>
      </c>
      <c r="O88" s="277" t="s">
        <v>334</v>
      </c>
      <c r="P88" s="270">
        <v>0</v>
      </c>
      <c r="Q88" s="294"/>
      <c r="R88" s="294"/>
      <c r="S88" s="294"/>
      <c r="T88" s="294"/>
      <c r="U88" s="294"/>
      <c r="V88" s="294"/>
      <c r="W88" s="294"/>
      <c r="X88" s="294"/>
      <c r="Y88" s="294"/>
      <c r="Z88" s="294"/>
      <c r="AA88" s="294"/>
      <c r="AB88" s="294"/>
      <c r="AC88" s="273" t="s">
        <v>2762</v>
      </c>
      <c r="AD88" s="294"/>
      <c r="AE88" s="294"/>
      <c r="AF88" s="294"/>
      <c r="AG88" s="294"/>
    </row>
    <row r="89" spans="1:33" ht="28.8" x14ac:dyDescent="0.3">
      <c r="A89" s="272">
        <v>110723</v>
      </c>
      <c r="B89" s="273" t="s">
        <v>2004</v>
      </c>
      <c r="C89" s="273" t="s">
        <v>749</v>
      </c>
      <c r="D89" s="273" t="s">
        <v>238</v>
      </c>
      <c r="E89" s="273" t="s">
        <v>2103</v>
      </c>
      <c r="F89" s="274">
        <v>32509</v>
      </c>
      <c r="G89" s="273" t="s">
        <v>342</v>
      </c>
      <c r="H89" s="273" t="s">
        <v>361</v>
      </c>
      <c r="I89" s="273" t="s">
        <v>2531</v>
      </c>
      <c r="J89" s="273" t="s">
        <v>2362</v>
      </c>
      <c r="K89" s="272">
        <v>0</v>
      </c>
      <c r="L89" s="273" t="s">
        <v>342</v>
      </c>
      <c r="M89" s="294"/>
      <c r="N89" s="271" t="s">
        <v>334</v>
      </c>
      <c r="O89" s="277" t="s">
        <v>334</v>
      </c>
      <c r="P89" s="270">
        <v>0</v>
      </c>
      <c r="Q89" s="294"/>
      <c r="R89" s="294"/>
      <c r="S89" s="294"/>
      <c r="T89" s="294"/>
      <c r="U89" s="294"/>
      <c r="V89" s="294"/>
      <c r="W89" s="294"/>
      <c r="X89" s="294"/>
      <c r="Y89" s="294"/>
      <c r="Z89" s="294"/>
      <c r="AA89" s="294"/>
      <c r="AB89" s="294"/>
      <c r="AC89" s="273" t="s">
        <v>334</v>
      </c>
      <c r="AD89" s="294"/>
      <c r="AE89" s="294"/>
      <c r="AF89" s="294"/>
      <c r="AG89" s="294"/>
    </row>
    <row r="90" spans="1:33" ht="28.8" x14ac:dyDescent="0.3">
      <c r="A90" s="272">
        <v>110731</v>
      </c>
      <c r="B90" s="273" t="s">
        <v>2003</v>
      </c>
      <c r="C90" s="273" t="s">
        <v>80</v>
      </c>
      <c r="D90" s="273" t="s">
        <v>741</v>
      </c>
      <c r="E90" s="273" t="s">
        <v>2103</v>
      </c>
      <c r="F90" s="274">
        <v>31904</v>
      </c>
      <c r="G90" s="273" t="s">
        <v>2412</v>
      </c>
      <c r="H90" s="273" t="s">
        <v>361</v>
      </c>
      <c r="I90" s="273" t="s">
        <v>59</v>
      </c>
      <c r="J90" s="273" t="s">
        <v>343</v>
      </c>
      <c r="K90" s="272">
        <v>2006</v>
      </c>
      <c r="L90" s="273" t="s">
        <v>344</v>
      </c>
      <c r="M90" s="294"/>
      <c r="N90" s="271" t="s">
        <v>334</v>
      </c>
      <c r="O90" s="277" t="s">
        <v>334</v>
      </c>
      <c r="P90" s="270">
        <v>0</v>
      </c>
      <c r="Q90" s="294"/>
      <c r="R90" s="294"/>
      <c r="S90" s="294"/>
      <c r="T90" s="294"/>
      <c r="U90" s="294"/>
      <c r="V90" s="294"/>
      <c r="W90" s="294"/>
      <c r="X90" s="294"/>
      <c r="Y90" s="294"/>
      <c r="Z90" s="294"/>
      <c r="AA90" s="294"/>
      <c r="AB90" s="294"/>
      <c r="AC90" s="273" t="s">
        <v>334</v>
      </c>
      <c r="AD90" s="294"/>
      <c r="AE90" s="294"/>
      <c r="AF90" s="294"/>
      <c r="AG90" s="294"/>
    </row>
    <row r="91" spans="1:33" ht="28.8" x14ac:dyDescent="0.3">
      <c r="A91" s="272">
        <v>110753</v>
      </c>
      <c r="B91" s="273" t="s">
        <v>2002</v>
      </c>
      <c r="C91" s="273" t="s">
        <v>109</v>
      </c>
      <c r="D91" s="273" t="s">
        <v>330</v>
      </c>
      <c r="E91" s="273" t="s">
        <v>360</v>
      </c>
      <c r="F91" s="290"/>
      <c r="G91" s="273" t="s">
        <v>342</v>
      </c>
      <c r="H91" s="273" t="s">
        <v>363</v>
      </c>
      <c r="I91" s="273" t="s">
        <v>59</v>
      </c>
      <c r="J91" s="273" t="s">
        <v>343</v>
      </c>
      <c r="K91" s="272">
        <v>2006</v>
      </c>
      <c r="L91" s="273" t="s">
        <v>342</v>
      </c>
      <c r="M91" s="294"/>
      <c r="N91" s="271" t="s">
        <v>334</v>
      </c>
      <c r="O91" s="277" t="s">
        <v>334</v>
      </c>
      <c r="P91" s="270">
        <v>0</v>
      </c>
      <c r="Q91" s="294"/>
      <c r="R91" s="294"/>
      <c r="S91" s="294"/>
      <c r="T91" s="294"/>
      <c r="U91" s="294"/>
      <c r="V91" s="294"/>
      <c r="W91" s="294"/>
      <c r="X91" s="294"/>
      <c r="Y91" s="294"/>
      <c r="Z91" s="294"/>
      <c r="AA91" s="294"/>
      <c r="AB91" s="294"/>
      <c r="AC91" s="273" t="s">
        <v>334</v>
      </c>
      <c r="AD91" s="294"/>
      <c r="AE91" s="294"/>
      <c r="AF91" s="294"/>
      <c r="AG91" s="294"/>
    </row>
    <row r="92" spans="1:33" ht="43.2" x14ac:dyDescent="0.3">
      <c r="A92" s="270">
        <v>110843</v>
      </c>
      <c r="B92" s="271" t="s">
        <v>2001</v>
      </c>
      <c r="C92" s="271" t="s">
        <v>66</v>
      </c>
      <c r="D92" s="271" t="s">
        <v>1019</v>
      </c>
      <c r="E92" s="271" t="s">
        <v>334</v>
      </c>
      <c r="F92" s="271" t="s">
        <v>334</v>
      </c>
      <c r="G92" s="271" t="s">
        <v>334</v>
      </c>
      <c r="H92" s="271" t="s">
        <v>334</v>
      </c>
      <c r="I92" s="271" t="s">
        <v>59</v>
      </c>
      <c r="J92" s="271" t="s">
        <v>334</v>
      </c>
      <c r="K92" s="271" t="s">
        <v>334</v>
      </c>
      <c r="L92" s="271" t="s">
        <v>334</v>
      </c>
      <c r="M92" s="271" t="s">
        <v>334</v>
      </c>
      <c r="N92" s="271" t="s">
        <v>334</v>
      </c>
      <c r="O92" s="277" t="s">
        <v>334</v>
      </c>
      <c r="P92" s="270">
        <v>0</v>
      </c>
      <c r="Q92" s="271" t="s">
        <v>334</v>
      </c>
      <c r="R92" s="271" t="s">
        <v>334</v>
      </c>
      <c r="S92" s="271" t="s">
        <v>334</v>
      </c>
      <c r="T92" s="271" t="s">
        <v>334</v>
      </c>
      <c r="U92" s="271" t="s">
        <v>334</v>
      </c>
      <c r="V92" s="271" t="s">
        <v>334</v>
      </c>
      <c r="W92" s="271" t="s">
        <v>334</v>
      </c>
      <c r="X92" s="271" t="s">
        <v>334</v>
      </c>
      <c r="Y92" s="271" t="s">
        <v>334</v>
      </c>
      <c r="Z92" s="271" t="s">
        <v>334</v>
      </c>
      <c r="AA92" s="271" t="s">
        <v>334</v>
      </c>
      <c r="AB92" s="271" t="s">
        <v>334</v>
      </c>
      <c r="AC92" s="271" t="s">
        <v>2766</v>
      </c>
      <c r="AD92" s="271"/>
      <c r="AE92" s="271" t="s">
        <v>334</v>
      </c>
      <c r="AF92" s="271" t="s">
        <v>2722</v>
      </c>
      <c r="AG92" s="271" t="s">
        <v>2722</v>
      </c>
    </row>
    <row r="93" spans="1:33" ht="14.4" x14ac:dyDescent="0.3">
      <c r="A93" s="270">
        <v>110972</v>
      </c>
      <c r="B93" s="271" t="s">
        <v>2000</v>
      </c>
      <c r="C93" s="271" t="s">
        <v>421</v>
      </c>
      <c r="D93" s="271" t="s">
        <v>266</v>
      </c>
      <c r="E93" s="271" t="s">
        <v>334</v>
      </c>
      <c r="F93" s="271" t="s">
        <v>334</v>
      </c>
      <c r="G93" s="271" t="s">
        <v>334</v>
      </c>
      <c r="H93" s="271" t="s">
        <v>334</v>
      </c>
      <c r="I93" s="271" t="s">
        <v>59</v>
      </c>
      <c r="J93" s="271" t="s">
        <v>334</v>
      </c>
      <c r="K93" s="271" t="s">
        <v>334</v>
      </c>
      <c r="L93" s="271" t="s">
        <v>334</v>
      </c>
      <c r="M93" s="271" t="s">
        <v>334</v>
      </c>
      <c r="N93" s="271" t="s">
        <v>334</v>
      </c>
      <c r="O93" s="277" t="s">
        <v>334</v>
      </c>
      <c r="P93" s="270">
        <v>0</v>
      </c>
      <c r="Q93" s="271" t="s">
        <v>334</v>
      </c>
      <c r="R93" s="271" t="s">
        <v>334</v>
      </c>
      <c r="S93" s="271" t="s">
        <v>334</v>
      </c>
      <c r="T93" s="271" t="s">
        <v>334</v>
      </c>
      <c r="U93" s="271" t="s">
        <v>334</v>
      </c>
      <c r="V93" s="271" t="s">
        <v>334</v>
      </c>
      <c r="W93" s="271" t="s">
        <v>334</v>
      </c>
      <c r="X93" s="271" t="s">
        <v>334</v>
      </c>
      <c r="Y93" s="271" t="s">
        <v>334</v>
      </c>
      <c r="Z93" s="271" t="s">
        <v>334</v>
      </c>
      <c r="AA93" s="271" t="s">
        <v>334</v>
      </c>
      <c r="AB93" s="271" t="s">
        <v>334</v>
      </c>
      <c r="AC93" s="271" t="s">
        <v>334</v>
      </c>
      <c r="AD93" s="271"/>
      <c r="AE93" s="271" t="s">
        <v>334</v>
      </c>
      <c r="AF93" s="271" t="s">
        <v>2722</v>
      </c>
      <c r="AG93" s="271" t="s">
        <v>2722</v>
      </c>
    </row>
    <row r="94" spans="1:33" ht="43.2" x14ac:dyDescent="0.3">
      <c r="A94" s="272">
        <v>110984</v>
      </c>
      <c r="B94" s="273" t="s">
        <v>977</v>
      </c>
      <c r="C94" s="273" t="s">
        <v>73</v>
      </c>
      <c r="D94" s="273" t="s">
        <v>270</v>
      </c>
      <c r="E94" s="273" t="s">
        <v>360</v>
      </c>
      <c r="F94" s="290"/>
      <c r="G94" s="273" t="s">
        <v>342</v>
      </c>
      <c r="H94" s="273" t="s">
        <v>361</v>
      </c>
      <c r="I94" s="273" t="s">
        <v>2531</v>
      </c>
      <c r="J94" s="273" t="s">
        <v>2267</v>
      </c>
      <c r="K94" s="272">
        <v>0</v>
      </c>
      <c r="L94" s="273" t="s">
        <v>2267</v>
      </c>
      <c r="M94" s="294"/>
      <c r="N94" s="271" t="s">
        <v>334</v>
      </c>
      <c r="O94" s="277" t="s">
        <v>334</v>
      </c>
      <c r="P94" s="270">
        <v>0</v>
      </c>
      <c r="Q94" s="294"/>
      <c r="R94" s="294"/>
      <c r="S94" s="294"/>
      <c r="T94" s="294"/>
      <c r="U94" s="294"/>
      <c r="V94" s="294"/>
      <c r="W94" s="294"/>
      <c r="X94" s="294"/>
      <c r="Y94" s="294"/>
      <c r="Z94" s="294"/>
      <c r="AA94" s="294"/>
      <c r="AB94" s="294"/>
      <c r="AC94" s="273" t="s">
        <v>2762</v>
      </c>
      <c r="AD94" s="294"/>
      <c r="AE94" s="294"/>
      <c r="AF94" s="294"/>
      <c r="AG94" s="294"/>
    </row>
    <row r="95" spans="1:33" ht="28.8" x14ac:dyDescent="0.3">
      <c r="A95" s="272">
        <v>111077</v>
      </c>
      <c r="B95" s="273" t="s">
        <v>1999</v>
      </c>
      <c r="C95" s="273" t="s">
        <v>127</v>
      </c>
      <c r="D95" s="273" t="s">
        <v>227</v>
      </c>
      <c r="E95" s="273" t="s">
        <v>360</v>
      </c>
      <c r="F95" s="290"/>
      <c r="G95" s="273" t="s">
        <v>342</v>
      </c>
      <c r="H95" s="273" t="s">
        <v>361</v>
      </c>
      <c r="I95" s="273" t="s">
        <v>2591</v>
      </c>
      <c r="J95" s="273" t="s">
        <v>343</v>
      </c>
      <c r="K95" s="272">
        <v>2006</v>
      </c>
      <c r="L95" s="273" t="s">
        <v>342</v>
      </c>
      <c r="M95" s="294"/>
      <c r="N95" s="271" t="s">
        <v>334</v>
      </c>
      <c r="O95" s="277" t="s">
        <v>334</v>
      </c>
      <c r="P95" s="270">
        <v>0</v>
      </c>
      <c r="Q95" s="294"/>
      <c r="R95" s="294"/>
      <c r="S95" s="294"/>
      <c r="T95" s="294"/>
      <c r="U95" s="294"/>
      <c r="V95" s="294"/>
      <c r="W95" s="294"/>
      <c r="X95" s="294"/>
      <c r="Y95" s="294"/>
      <c r="Z95" s="294"/>
      <c r="AA95" s="294"/>
      <c r="AB95" s="294"/>
      <c r="AC95" s="273" t="s">
        <v>334</v>
      </c>
      <c r="AD95" s="294"/>
      <c r="AE95" s="294"/>
      <c r="AF95" s="294"/>
      <c r="AG95" s="294"/>
    </row>
    <row r="96" spans="1:33" ht="28.8" x14ac:dyDescent="0.3">
      <c r="A96" s="272">
        <v>111124</v>
      </c>
      <c r="B96" s="273" t="s">
        <v>1998</v>
      </c>
      <c r="C96" s="273" t="s">
        <v>908</v>
      </c>
      <c r="D96" s="273" t="s">
        <v>304</v>
      </c>
      <c r="E96" s="273" t="s">
        <v>360</v>
      </c>
      <c r="F96" s="290"/>
      <c r="G96" s="273" t="s">
        <v>342</v>
      </c>
      <c r="H96" s="273" t="s">
        <v>361</v>
      </c>
      <c r="I96" s="273" t="s">
        <v>65</v>
      </c>
      <c r="J96" s="273" t="s">
        <v>343</v>
      </c>
      <c r="K96" s="272">
        <v>2001</v>
      </c>
      <c r="L96" s="273" t="s">
        <v>342</v>
      </c>
      <c r="M96" s="294"/>
      <c r="N96" s="271" t="s">
        <v>334</v>
      </c>
      <c r="O96" s="277" t="s">
        <v>334</v>
      </c>
      <c r="P96" s="270">
        <v>0</v>
      </c>
      <c r="Q96" s="294"/>
      <c r="R96" s="294"/>
      <c r="S96" s="294"/>
      <c r="T96" s="294"/>
      <c r="U96" s="294"/>
      <c r="V96" s="294"/>
      <c r="W96" s="294"/>
      <c r="X96" s="294"/>
      <c r="Y96" s="294"/>
      <c r="Z96" s="294"/>
      <c r="AA96" s="294"/>
      <c r="AB96" s="294"/>
      <c r="AC96" s="273" t="s">
        <v>334</v>
      </c>
      <c r="AD96" s="294"/>
      <c r="AE96" s="294"/>
      <c r="AF96" s="294"/>
      <c r="AG96" s="294"/>
    </row>
    <row r="97" spans="1:33" ht="43.2" x14ac:dyDescent="0.3">
      <c r="A97" s="272">
        <v>111247</v>
      </c>
      <c r="B97" s="273" t="s">
        <v>905</v>
      </c>
      <c r="C97" s="273" t="s">
        <v>111</v>
      </c>
      <c r="D97" s="273" t="s">
        <v>233</v>
      </c>
      <c r="E97" s="273" t="s">
        <v>359</v>
      </c>
      <c r="F97" s="290"/>
      <c r="G97" s="273" t="s">
        <v>2506</v>
      </c>
      <c r="H97" s="273" t="s">
        <v>361</v>
      </c>
      <c r="I97" s="273" t="s">
        <v>2531</v>
      </c>
      <c r="J97" s="273" t="s">
        <v>2362</v>
      </c>
      <c r="K97" s="272">
        <v>2005</v>
      </c>
      <c r="L97" s="273" t="s">
        <v>342</v>
      </c>
      <c r="M97" s="294"/>
      <c r="N97" s="271" t="s">
        <v>334</v>
      </c>
      <c r="O97" s="277" t="s">
        <v>334</v>
      </c>
      <c r="P97" s="270">
        <v>0</v>
      </c>
      <c r="Q97" s="294"/>
      <c r="R97" s="294"/>
      <c r="S97" s="294"/>
      <c r="T97" s="294"/>
      <c r="U97" s="294"/>
      <c r="V97" s="294"/>
      <c r="W97" s="294"/>
      <c r="X97" s="294"/>
      <c r="Y97" s="294"/>
      <c r="Z97" s="294"/>
      <c r="AA97" s="294"/>
      <c r="AB97" s="294"/>
      <c r="AC97" s="273" t="s">
        <v>2759</v>
      </c>
      <c r="AD97" s="294"/>
      <c r="AE97" s="294"/>
      <c r="AF97" s="294"/>
      <c r="AG97" s="294"/>
    </row>
    <row r="98" spans="1:33" ht="43.2" x14ac:dyDescent="0.3">
      <c r="A98" s="272">
        <v>111329</v>
      </c>
      <c r="B98" s="273" t="s">
        <v>976</v>
      </c>
      <c r="C98" s="273" t="s">
        <v>180</v>
      </c>
      <c r="D98" s="273" t="s">
        <v>226</v>
      </c>
      <c r="E98" s="273" t="s">
        <v>2103</v>
      </c>
      <c r="F98" s="290"/>
      <c r="G98" s="273" t="s">
        <v>2394</v>
      </c>
      <c r="H98" s="273" t="s">
        <v>361</v>
      </c>
      <c r="I98" s="273" t="s">
        <v>59</v>
      </c>
      <c r="J98" s="273" t="s">
        <v>343</v>
      </c>
      <c r="K98" s="272">
        <v>2004</v>
      </c>
      <c r="L98" s="273" t="s">
        <v>344</v>
      </c>
      <c r="M98" s="294"/>
      <c r="N98" s="271" t="s">
        <v>334</v>
      </c>
      <c r="O98" s="277" t="s">
        <v>334</v>
      </c>
      <c r="P98" s="270">
        <v>0</v>
      </c>
      <c r="Q98" s="294"/>
      <c r="R98" s="294"/>
      <c r="S98" s="294"/>
      <c r="T98" s="294"/>
      <c r="U98" s="294"/>
      <c r="V98" s="294"/>
      <c r="W98" s="294"/>
      <c r="X98" s="294"/>
      <c r="Y98" s="294"/>
      <c r="Z98" s="294"/>
      <c r="AA98" s="294"/>
      <c r="AB98" s="294"/>
      <c r="AC98" s="273" t="s">
        <v>2762</v>
      </c>
      <c r="AD98" s="294"/>
      <c r="AE98" s="294"/>
      <c r="AF98" s="294"/>
      <c r="AG98" s="294"/>
    </row>
    <row r="99" spans="1:33" ht="43.2" x14ac:dyDescent="0.3">
      <c r="A99" s="272">
        <v>111483</v>
      </c>
      <c r="B99" s="273" t="s">
        <v>904</v>
      </c>
      <c r="C99" s="273" t="s">
        <v>105</v>
      </c>
      <c r="D99" s="273" t="s">
        <v>250</v>
      </c>
      <c r="E99" s="273" t="s">
        <v>360</v>
      </c>
      <c r="F99" s="290"/>
      <c r="G99" s="273" t="s">
        <v>2506</v>
      </c>
      <c r="H99" s="273" t="s">
        <v>2267</v>
      </c>
      <c r="I99" s="273" t="s">
        <v>59</v>
      </c>
      <c r="J99" s="273" t="s">
        <v>2267</v>
      </c>
      <c r="K99" s="272">
        <v>0</v>
      </c>
      <c r="L99" s="273" t="s">
        <v>2267</v>
      </c>
      <c r="M99" s="294"/>
      <c r="N99" s="271" t="s">
        <v>334</v>
      </c>
      <c r="O99" s="277" t="s">
        <v>334</v>
      </c>
      <c r="P99" s="270">
        <v>0</v>
      </c>
      <c r="Q99" s="294"/>
      <c r="R99" s="294"/>
      <c r="S99" s="294"/>
      <c r="T99" s="294"/>
      <c r="U99" s="294"/>
      <c r="V99" s="294"/>
      <c r="W99" s="294"/>
      <c r="X99" s="294"/>
      <c r="Y99" s="294"/>
      <c r="Z99" s="294"/>
      <c r="AA99" s="294"/>
      <c r="AB99" s="294"/>
      <c r="AC99" s="273" t="s">
        <v>2766</v>
      </c>
      <c r="AD99" s="294"/>
      <c r="AE99" s="294"/>
      <c r="AF99" s="294"/>
      <c r="AG99" s="294"/>
    </row>
    <row r="100" spans="1:33" ht="28.8" x14ac:dyDescent="0.3">
      <c r="A100" s="270">
        <v>111567</v>
      </c>
      <c r="B100" s="271" t="s">
        <v>1997</v>
      </c>
      <c r="C100" s="271" t="s">
        <v>72</v>
      </c>
      <c r="D100" s="271" t="s">
        <v>833</v>
      </c>
      <c r="E100" s="271" t="s">
        <v>359</v>
      </c>
      <c r="F100" s="271" t="s">
        <v>2511</v>
      </c>
      <c r="G100" s="271" t="s">
        <v>342</v>
      </c>
      <c r="H100" s="271" t="s">
        <v>361</v>
      </c>
      <c r="I100" s="271" t="s">
        <v>59</v>
      </c>
      <c r="J100" s="271" t="s">
        <v>343</v>
      </c>
      <c r="K100" s="271" t="s">
        <v>2830</v>
      </c>
      <c r="L100" s="271" t="s">
        <v>342</v>
      </c>
      <c r="M100" s="271" t="s">
        <v>334</v>
      </c>
      <c r="N100" s="271" t="s">
        <v>334</v>
      </c>
      <c r="O100" s="277" t="s">
        <v>334</v>
      </c>
      <c r="P100" s="270">
        <v>0</v>
      </c>
      <c r="Q100" s="271" t="s">
        <v>334</v>
      </c>
      <c r="R100" s="271" t="s">
        <v>334</v>
      </c>
      <c r="S100" s="271" t="s">
        <v>334</v>
      </c>
      <c r="T100" s="271" t="s">
        <v>334</v>
      </c>
      <c r="U100" s="271" t="s">
        <v>334</v>
      </c>
      <c r="V100" s="271" t="s">
        <v>334</v>
      </c>
      <c r="W100" s="271" t="s">
        <v>334</v>
      </c>
      <c r="X100" s="271" t="s">
        <v>334</v>
      </c>
      <c r="Y100" s="271" t="s">
        <v>334</v>
      </c>
      <c r="Z100" s="271" t="s">
        <v>334</v>
      </c>
      <c r="AA100" s="271" t="s">
        <v>334</v>
      </c>
      <c r="AB100" s="271" t="s">
        <v>334</v>
      </c>
      <c r="AC100" s="271" t="s">
        <v>334</v>
      </c>
      <c r="AD100" s="271"/>
      <c r="AE100" s="271" t="s">
        <v>334</v>
      </c>
      <c r="AF100" s="271"/>
      <c r="AG100" s="271" t="s">
        <v>2722</v>
      </c>
    </row>
    <row r="101" spans="1:33" ht="14.4" x14ac:dyDescent="0.3">
      <c r="A101" s="270">
        <v>111618</v>
      </c>
      <c r="B101" s="271" t="s">
        <v>2319</v>
      </c>
      <c r="C101" s="271" t="s">
        <v>334</v>
      </c>
      <c r="D101" s="271" t="s">
        <v>334</v>
      </c>
      <c r="E101" s="271" t="s">
        <v>334</v>
      </c>
      <c r="F101" s="271" t="s">
        <v>334</v>
      </c>
      <c r="G101" s="271" t="s">
        <v>334</v>
      </c>
      <c r="H101" s="271" t="s">
        <v>334</v>
      </c>
      <c r="I101" s="271" t="s">
        <v>59</v>
      </c>
      <c r="J101" s="271" t="s">
        <v>334</v>
      </c>
      <c r="K101" s="271" t="s">
        <v>334</v>
      </c>
      <c r="L101" s="271" t="s">
        <v>334</v>
      </c>
      <c r="M101" s="271" t="s">
        <v>334</v>
      </c>
      <c r="N101" s="271" t="s">
        <v>334</v>
      </c>
      <c r="O101" s="277" t="s">
        <v>334</v>
      </c>
      <c r="P101" s="270">
        <v>0</v>
      </c>
      <c r="Q101" s="271" t="s">
        <v>334</v>
      </c>
      <c r="R101" s="271" t="s">
        <v>334</v>
      </c>
      <c r="S101" s="271" t="s">
        <v>334</v>
      </c>
      <c r="T101" s="271" t="s">
        <v>334</v>
      </c>
      <c r="U101" s="271" t="s">
        <v>334</v>
      </c>
      <c r="V101" s="271" t="s">
        <v>334</v>
      </c>
      <c r="W101" s="271" t="s">
        <v>334</v>
      </c>
      <c r="X101" s="271" t="s">
        <v>334</v>
      </c>
      <c r="Y101" s="271" t="s">
        <v>334</v>
      </c>
      <c r="Z101" s="271" t="s">
        <v>334</v>
      </c>
      <c r="AA101" s="271" t="s">
        <v>334</v>
      </c>
      <c r="AB101" s="271" t="s">
        <v>334</v>
      </c>
      <c r="AC101" s="271" t="s">
        <v>610</v>
      </c>
      <c r="AD101" s="271"/>
      <c r="AE101" s="271" t="s">
        <v>334</v>
      </c>
      <c r="AF101" s="271" t="s">
        <v>2722</v>
      </c>
      <c r="AG101" s="271" t="s">
        <v>2722</v>
      </c>
    </row>
    <row r="102" spans="1:33" ht="28.8" x14ac:dyDescent="0.3">
      <c r="A102" s="272">
        <v>111707</v>
      </c>
      <c r="B102" s="273" t="s">
        <v>1996</v>
      </c>
      <c r="C102" s="273" t="s">
        <v>152</v>
      </c>
      <c r="D102" s="273" t="s">
        <v>216</v>
      </c>
      <c r="E102" s="273" t="s">
        <v>359</v>
      </c>
      <c r="F102" s="274">
        <v>30430</v>
      </c>
      <c r="G102" s="273" t="s">
        <v>2373</v>
      </c>
      <c r="H102" s="273" t="s">
        <v>361</v>
      </c>
      <c r="I102" s="273" t="s">
        <v>59</v>
      </c>
      <c r="J102" s="273" t="s">
        <v>343</v>
      </c>
      <c r="K102" s="272">
        <v>2001</v>
      </c>
      <c r="L102" s="273" t="s">
        <v>347</v>
      </c>
      <c r="M102" s="294"/>
      <c r="N102" s="271" t="s">
        <v>334</v>
      </c>
      <c r="O102" s="277" t="s">
        <v>334</v>
      </c>
      <c r="P102" s="270">
        <v>0</v>
      </c>
      <c r="Q102" s="294"/>
      <c r="R102" s="294"/>
      <c r="S102" s="294"/>
      <c r="T102" s="294"/>
      <c r="U102" s="294"/>
      <c r="V102" s="294"/>
      <c r="W102" s="294"/>
      <c r="X102" s="294"/>
      <c r="Y102" s="294"/>
      <c r="Z102" s="294"/>
      <c r="AA102" s="294"/>
      <c r="AB102" s="294"/>
      <c r="AC102" s="273" t="s">
        <v>334</v>
      </c>
      <c r="AD102" s="294"/>
      <c r="AE102" s="294"/>
      <c r="AF102" s="294"/>
      <c r="AG102" s="294"/>
    </row>
    <row r="103" spans="1:33" ht="43.2" x14ac:dyDescent="0.3">
      <c r="A103" s="270">
        <v>111866</v>
      </c>
      <c r="B103" s="271" t="s">
        <v>1995</v>
      </c>
      <c r="C103" s="271" t="s">
        <v>61</v>
      </c>
      <c r="D103" s="271" t="s">
        <v>275</v>
      </c>
      <c r="E103" s="271" t="s">
        <v>334</v>
      </c>
      <c r="F103" s="271" t="s">
        <v>334</v>
      </c>
      <c r="G103" s="271" t="s">
        <v>334</v>
      </c>
      <c r="H103" s="271" t="s">
        <v>334</v>
      </c>
      <c r="I103" s="271" t="s">
        <v>59</v>
      </c>
      <c r="J103" s="271" t="s">
        <v>334</v>
      </c>
      <c r="K103" s="271" t="s">
        <v>334</v>
      </c>
      <c r="L103" s="271" t="s">
        <v>334</v>
      </c>
      <c r="M103" s="271" t="s">
        <v>334</v>
      </c>
      <c r="N103" s="271" t="s">
        <v>334</v>
      </c>
      <c r="O103" s="277" t="s">
        <v>334</v>
      </c>
      <c r="P103" s="270">
        <v>0</v>
      </c>
      <c r="Q103" s="271" t="s">
        <v>334</v>
      </c>
      <c r="R103" s="271" t="s">
        <v>334</v>
      </c>
      <c r="S103" s="271" t="s">
        <v>334</v>
      </c>
      <c r="T103" s="271" t="s">
        <v>334</v>
      </c>
      <c r="U103" s="271" t="s">
        <v>334</v>
      </c>
      <c r="V103" s="271" t="s">
        <v>334</v>
      </c>
      <c r="W103" s="271" t="s">
        <v>334</v>
      </c>
      <c r="X103" s="271" t="s">
        <v>334</v>
      </c>
      <c r="Y103" s="271" t="s">
        <v>334</v>
      </c>
      <c r="Z103" s="271" t="s">
        <v>334</v>
      </c>
      <c r="AA103" s="271" t="s">
        <v>334</v>
      </c>
      <c r="AB103" s="271" t="s">
        <v>334</v>
      </c>
      <c r="AC103" s="271" t="s">
        <v>2766</v>
      </c>
      <c r="AD103" s="271"/>
      <c r="AE103" s="271" t="s">
        <v>334</v>
      </c>
      <c r="AF103" s="271" t="s">
        <v>2722</v>
      </c>
      <c r="AG103" s="271" t="s">
        <v>2722</v>
      </c>
    </row>
    <row r="104" spans="1:33" ht="28.8" x14ac:dyDescent="0.3">
      <c r="A104" s="272">
        <v>111873</v>
      </c>
      <c r="B104" s="273" t="s">
        <v>2177</v>
      </c>
      <c r="C104" s="273" t="s">
        <v>334</v>
      </c>
      <c r="D104" s="273" t="s">
        <v>334</v>
      </c>
      <c r="E104" s="273" t="s">
        <v>2103</v>
      </c>
      <c r="F104" s="290"/>
      <c r="G104" s="273" t="s">
        <v>2506</v>
      </c>
      <c r="H104" s="273" t="s">
        <v>361</v>
      </c>
      <c r="I104" s="273" t="s">
        <v>2591</v>
      </c>
      <c r="J104" s="273" t="s">
        <v>362</v>
      </c>
      <c r="K104" s="272">
        <v>2000</v>
      </c>
      <c r="L104" s="273" t="s">
        <v>344</v>
      </c>
      <c r="M104" s="294"/>
      <c r="N104" s="271" t="s">
        <v>334</v>
      </c>
      <c r="O104" s="277" t="s">
        <v>334</v>
      </c>
      <c r="P104" s="270">
        <v>0</v>
      </c>
      <c r="Q104" s="294"/>
      <c r="R104" s="294"/>
      <c r="S104" s="294"/>
      <c r="T104" s="294"/>
      <c r="U104" s="294"/>
      <c r="V104" s="294"/>
      <c r="W104" s="294"/>
      <c r="X104" s="294"/>
      <c r="Y104" s="294"/>
      <c r="Z104" s="294"/>
      <c r="AA104" s="294"/>
      <c r="AB104" s="294"/>
      <c r="AC104" s="273" t="s">
        <v>610</v>
      </c>
      <c r="AD104" s="294"/>
      <c r="AE104" s="294"/>
      <c r="AF104" s="294"/>
      <c r="AG104" s="294"/>
    </row>
    <row r="105" spans="1:33" ht="28.8" x14ac:dyDescent="0.3">
      <c r="A105" s="272">
        <v>111949</v>
      </c>
      <c r="B105" s="273" t="s">
        <v>1993</v>
      </c>
      <c r="C105" s="273" t="s">
        <v>66</v>
      </c>
      <c r="D105" s="273" t="s">
        <v>1994</v>
      </c>
      <c r="E105" s="273" t="s">
        <v>2103</v>
      </c>
      <c r="F105" s="274">
        <v>31224</v>
      </c>
      <c r="G105" s="273" t="s">
        <v>345</v>
      </c>
      <c r="H105" s="273" t="s">
        <v>361</v>
      </c>
      <c r="I105" s="273" t="s">
        <v>59</v>
      </c>
      <c r="J105" s="273" t="s">
        <v>343</v>
      </c>
      <c r="K105" s="272">
        <v>2005</v>
      </c>
      <c r="L105" s="273" t="s">
        <v>345</v>
      </c>
      <c r="M105" s="294"/>
      <c r="N105" s="271" t="s">
        <v>334</v>
      </c>
      <c r="O105" s="277" t="s">
        <v>334</v>
      </c>
      <c r="P105" s="270">
        <v>0</v>
      </c>
      <c r="Q105" s="294"/>
      <c r="R105" s="294"/>
      <c r="S105" s="294"/>
      <c r="T105" s="294"/>
      <c r="U105" s="294"/>
      <c r="V105" s="294"/>
      <c r="W105" s="294"/>
      <c r="X105" s="294"/>
      <c r="Y105" s="294"/>
      <c r="Z105" s="294"/>
      <c r="AA105" s="294"/>
      <c r="AB105" s="294"/>
      <c r="AC105" s="273" t="s">
        <v>610</v>
      </c>
      <c r="AD105" s="294"/>
      <c r="AE105" s="294"/>
      <c r="AF105" s="294"/>
      <c r="AG105" s="294"/>
    </row>
    <row r="106" spans="1:33" ht="28.8" x14ac:dyDescent="0.3">
      <c r="A106" s="272">
        <v>111968</v>
      </c>
      <c r="B106" s="273" t="s">
        <v>2592</v>
      </c>
      <c r="C106" s="273" t="s">
        <v>334</v>
      </c>
      <c r="D106" s="273" t="s">
        <v>334</v>
      </c>
      <c r="E106" s="273" t="s">
        <v>2103</v>
      </c>
      <c r="F106" s="274">
        <v>30468</v>
      </c>
      <c r="G106" s="273" t="s">
        <v>2593</v>
      </c>
      <c r="H106" s="273" t="s">
        <v>361</v>
      </c>
      <c r="I106" s="273" t="s">
        <v>59</v>
      </c>
      <c r="J106" s="273" t="s">
        <v>2362</v>
      </c>
      <c r="K106" s="272">
        <v>0</v>
      </c>
      <c r="L106" s="273" t="s">
        <v>357</v>
      </c>
      <c r="M106" s="294"/>
      <c r="N106" s="271">
        <v>382</v>
      </c>
      <c r="O106" s="277">
        <v>45344</v>
      </c>
      <c r="P106" s="270">
        <v>80000</v>
      </c>
      <c r="Q106" s="294"/>
      <c r="R106" s="294"/>
      <c r="S106" s="294"/>
      <c r="T106" s="294"/>
      <c r="U106" s="294"/>
      <c r="V106" s="294"/>
      <c r="W106" s="294"/>
      <c r="X106" s="294"/>
      <c r="Y106" s="294"/>
      <c r="Z106" s="294"/>
      <c r="AA106" s="294"/>
      <c r="AB106" s="294"/>
      <c r="AC106" s="273" t="s">
        <v>610</v>
      </c>
      <c r="AD106" s="294"/>
      <c r="AE106" s="294"/>
      <c r="AF106" s="294"/>
      <c r="AG106" s="294"/>
    </row>
    <row r="107" spans="1:33" ht="43.2" x14ac:dyDescent="0.3">
      <c r="A107" s="270">
        <v>112188</v>
      </c>
      <c r="B107" s="271" t="s">
        <v>1992</v>
      </c>
      <c r="C107" s="271" t="s">
        <v>74</v>
      </c>
      <c r="D107" s="271" t="s">
        <v>183</v>
      </c>
      <c r="E107" s="271" t="s">
        <v>360</v>
      </c>
      <c r="F107" s="271" t="s">
        <v>2594</v>
      </c>
      <c r="G107" s="271" t="s">
        <v>2543</v>
      </c>
      <c r="H107" s="271" t="s">
        <v>361</v>
      </c>
      <c r="I107" s="271" t="s">
        <v>59</v>
      </c>
      <c r="J107" s="271" t="s">
        <v>362</v>
      </c>
      <c r="K107" s="271" t="s">
        <v>2831</v>
      </c>
      <c r="L107" s="271" t="s">
        <v>358</v>
      </c>
      <c r="M107" s="271" t="s">
        <v>334</v>
      </c>
      <c r="N107" s="271" t="s">
        <v>334</v>
      </c>
      <c r="O107" s="277" t="s">
        <v>334</v>
      </c>
      <c r="P107" s="270">
        <v>0</v>
      </c>
      <c r="Q107" s="271" t="s">
        <v>334</v>
      </c>
      <c r="R107" s="271" t="s">
        <v>334</v>
      </c>
      <c r="S107" s="271" t="s">
        <v>334</v>
      </c>
      <c r="T107" s="271" t="s">
        <v>334</v>
      </c>
      <c r="U107" s="271" t="s">
        <v>334</v>
      </c>
      <c r="V107" s="271" t="s">
        <v>334</v>
      </c>
      <c r="W107" s="271" t="s">
        <v>334</v>
      </c>
      <c r="X107" s="271" t="s">
        <v>334</v>
      </c>
      <c r="Y107" s="271" t="s">
        <v>334</v>
      </c>
      <c r="Z107" s="271" t="s">
        <v>334</v>
      </c>
      <c r="AA107" s="271" t="s">
        <v>334</v>
      </c>
      <c r="AB107" s="271" t="s">
        <v>334</v>
      </c>
      <c r="AC107" s="271" t="s">
        <v>2772</v>
      </c>
      <c r="AD107" s="271"/>
      <c r="AE107" s="271" t="s">
        <v>334</v>
      </c>
      <c r="AF107" s="271"/>
      <c r="AG107" s="271" t="s">
        <v>2722</v>
      </c>
    </row>
    <row r="108" spans="1:33" ht="43.2" x14ac:dyDescent="0.3">
      <c r="A108" s="270">
        <v>112192</v>
      </c>
      <c r="B108" s="271" t="s">
        <v>1991</v>
      </c>
      <c r="C108" s="271" t="s">
        <v>74</v>
      </c>
      <c r="D108" s="271" t="s">
        <v>183</v>
      </c>
      <c r="E108" s="271" t="s">
        <v>360</v>
      </c>
      <c r="F108" s="271" t="s">
        <v>2595</v>
      </c>
      <c r="G108" s="271" t="s">
        <v>2400</v>
      </c>
      <c r="H108" s="271" t="s">
        <v>361</v>
      </c>
      <c r="I108" s="271" t="s">
        <v>59</v>
      </c>
      <c r="J108" s="271" t="s">
        <v>362</v>
      </c>
      <c r="K108" s="271" t="s">
        <v>2714</v>
      </c>
      <c r="L108" s="271" t="s">
        <v>358</v>
      </c>
      <c r="M108" s="271" t="s">
        <v>334</v>
      </c>
      <c r="N108" s="271" t="s">
        <v>334</v>
      </c>
      <c r="O108" s="277" t="s">
        <v>334</v>
      </c>
      <c r="P108" s="270">
        <v>0</v>
      </c>
      <c r="Q108" s="271" t="s">
        <v>334</v>
      </c>
      <c r="R108" s="271" t="s">
        <v>334</v>
      </c>
      <c r="S108" s="271" t="s">
        <v>334</v>
      </c>
      <c r="T108" s="271" t="s">
        <v>334</v>
      </c>
      <c r="U108" s="271" t="s">
        <v>334</v>
      </c>
      <c r="V108" s="271" t="s">
        <v>334</v>
      </c>
      <c r="W108" s="271" t="s">
        <v>334</v>
      </c>
      <c r="X108" s="271" t="s">
        <v>334</v>
      </c>
      <c r="Y108" s="271" t="s">
        <v>334</v>
      </c>
      <c r="Z108" s="271" t="s">
        <v>334</v>
      </c>
      <c r="AA108" s="271" t="s">
        <v>334</v>
      </c>
      <c r="AB108" s="271" t="s">
        <v>334</v>
      </c>
      <c r="AC108" s="271" t="s">
        <v>2772</v>
      </c>
      <c r="AD108" s="271"/>
      <c r="AE108" s="271" t="s">
        <v>334</v>
      </c>
      <c r="AF108" s="271"/>
      <c r="AG108" s="271" t="s">
        <v>2722</v>
      </c>
    </row>
    <row r="109" spans="1:33" ht="28.8" x14ac:dyDescent="0.3">
      <c r="A109" s="270">
        <v>112344</v>
      </c>
      <c r="B109" s="271" t="s">
        <v>1989</v>
      </c>
      <c r="C109" s="271" t="s">
        <v>1990</v>
      </c>
      <c r="D109" s="271" t="s">
        <v>300</v>
      </c>
      <c r="E109" s="271" t="s">
        <v>334</v>
      </c>
      <c r="F109" s="271" t="s">
        <v>334</v>
      </c>
      <c r="G109" s="271" t="s">
        <v>334</v>
      </c>
      <c r="H109" s="271" t="s">
        <v>334</v>
      </c>
      <c r="I109" s="271" t="s">
        <v>59</v>
      </c>
      <c r="J109" s="271" t="s">
        <v>334</v>
      </c>
      <c r="K109" s="271" t="s">
        <v>334</v>
      </c>
      <c r="L109" s="271" t="s">
        <v>334</v>
      </c>
      <c r="M109" s="271" t="s">
        <v>334</v>
      </c>
      <c r="N109" s="271" t="s">
        <v>334</v>
      </c>
      <c r="O109" s="277" t="s">
        <v>334</v>
      </c>
      <c r="P109" s="270">
        <v>0</v>
      </c>
      <c r="Q109" s="271" t="s">
        <v>334</v>
      </c>
      <c r="R109" s="271" t="s">
        <v>334</v>
      </c>
      <c r="S109" s="271" t="s">
        <v>334</v>
      </c>
      <c r="T109" s="271" t="s">
        <v>334</v>
      </c>
      <c r="U109" s="271" t="s">
        <v>334</v>
      </c>
      <c r="V109" s="271" t="s">
        <v>334</v>
      </c>
      <c r="W109" s="271" t="s">
        <v>334</v>
      </c>
      <c r="X109" s="271" t="s">
        <v>334</v>
      </c>
      <c r="Y109" s="271" t="s">
        <v>334</v>
      </c>
      <c r="Z109" s="271" t="s">
        <v>334</v>
      </c>
      <c r="AA109" s="271" t="s">
        <v>334</v>
      </c>
      <c r="AB109" s="271" t="s">
        <v>334</v>
      </c>
      <c r="AC109" s="271" t="s">
        <v>610</v>
      </c>
      <c r="AD109" s="271"/>
      <c r="AE109" s="271" t="s">
        <v>334</v>
      </c>
      <c r="AF109" s="271" t="s">
        <v>2722</v>
      </c>
      <c r="AG109" s="271" t="s">
        <v>2722</v>
      </c>
    </row>
    <row r="110" spans="1:33" ht="43.2" x14ac:dyDescent="0.3">
      <c r="A110" s="272">
        <v>112413</v>
      </c>
      <c r="B110" s="273" t="s">
        <v>917</v>
      </c>
      <c r="C110" s="273" t="s">
        <v>66</v>
      </c>
      <c r="D110" s="273" t="s">
        <v>263</v>
      </c>
      <c r="E110" s="273" t="s">
        <v>360</v>
      </c>
      <c r="F110" s="290"/>
      <c r="G110" s="273" t="s">
        <v>2506</v>
      </c>
      <c r="H110" s="273" t="s">
        <v>2267</v>
      </c>
      <c r="I110" s="273" t="s">
        <v>59</v>
      </c>
      <c r="J110" s="273" t="s">
        <v>343</v>
      </c>
      <c r="K110" s="272">
        <v>2003</v>
      </c>
      <c r="L110" s="273" t="s">
        <v>344</v>
      </c>
      <c r="M110" s="294"/>
      <c r="N110" s="271" t="s">
        <v>334</v>
      </c>
      <c r="O110" s="277" t="s">
        <v>334</v>
      </c>
      <c r="P110" s="270">
        <v>0</v>
      </c>
      <c r="Q110" s="294"/>
      <c r="R110" s="294"/>
      <c r="S110" s="294"/>
      <c r="T110" s="294"/>
      <c r="U110" s="294"/>
      <c r="V110" s="294"/>
      <c r="W110" s="294"/>
      <c r="X110" s="294"/>
      <c r="Y110" s="294"/>
      <c r="Z110" s="294"/>
      <c r="AA110" s="294"/>
      <c r="AB110" s="294"/>
      <c r="AC110" s="273" t="s">
        <v>2762</v>
      </c>
      <c r="AD110" s="294"/>
      <c r="AE110" s="294"/>
      <c r="AF110" s="294"/>
      <c r="AG110" s="294"/>
    </row>
    <row r="111" spans="1:33" ht="28.8" x14ac:dyDescent="0.3">
      <c r="A111" s="272">
        <v>112481</v>
      </c>
      <c r="B111" s="273" t="s">
        <v>677</v>
      </c>
      <c r="C111" s="273" t="s">
        <v>89</v>
      </c>
      <c r="D111" s="273" t="s">
        <v>1988</v>
      </c>
      <c r="E111" s="273" t="s">
        <v>359</v>
      </c>
      <c r="F111" s="290"/>
      <c r="G111" s="273" t="s">
        <v>2596</v>
      </c>
      <c r="H111" s="273" t="s">
        <v>361</v>
      </c>
      <c r="I111" s="273" t="s">
        <v>59</v>
      </c>
      <c r="J111" s="273" t="s">
        <v>362</v>
      </c>
      <c r="K111" s="272">
        <v>2000</v>
      </c>
      <c r="L111" s="273" t="s">
        <v>342</v>
      </c>
      <c r="M111" s="294"/>
      <c r="N111" s="271" t="s">
        <v>334</v>
      </c>
      <c r="O111" s="277" t="s">
        <v>334</v>
      </c>
      <c r="P111" s="270">
        <v>0</v>
      </c>
      <c r="Q111" s="294"/>
      <c r="R111" s="294"/>
      <c r="S111" s="294"/>
      <c r="T111" s="294"/>
      <c r="U111" s="294"/>
      <c r="V111" s="294"/>
      <c r="W111" s="294"/>
      <c r="X111" s="294"/>
      <c r="Y111" s="294"/>
      <c r="Z111" s="294"/>
      <c r="AA111" s="294"/>
      <c r="AB111" s="294"/>
      <c r="AC111" s="273" t="s">
        <v>334</v>
      </c>
      <c r="AD111" s="294"/>
      <c r="AE111" s="294"/>
      <c r="AF111" s="294"/>
      <c r="AG111" s="294"/>
    </row>
    <row r="112" spans="1:33" ht="43.2" x14ac:dyDescent="0.3">
      <c r="A112" s="272">
        <v>112680</v>
      </c>
      <c r="B112" s="273" t="s">
        <v>2129</v>
      </c>
      <c r="C112" s="273" t="s">
        <v>75</v>
      </c>
      <c r="D112" s="273" t="s">
        <v>2130</v>
      </c>
      <c r="E112" s="273" t="s">
        <v>2103</v>
      </c>
      <c r="F112" s="274">
        <v>32660</v>
      </c>
      <c r="G112" s="273" t="s">
        <v>2853</v>
      </c>
      <c r="H112" s="273" t="s">
        <v>361</v>
      </c>
      <c r="I112" s="273" t="s">
        <v>59</v>
      </c>
      <c r="J112" s="273" t="s">
        <v>2362</v>
      </c>
      <c r="K112" s="290"/>
      <c r="L112" s="273" t="s">
        <v>347</v>
      </c>
      <c r="M112" s="294"/>
      <c r="N112" s="271" t="s">
        <v>334</v>
      </c>
      <c r="O112" s="277" t="s">
        <v>334</v>
      </c>
      <c r="P112" s="270">
        <v>0</v>
      </c>
      <c r="Q112" s="294"/>
      <c r="R112" s="294"/>
      <c r="S112" s="294"/>
      <c r="T112" s="294"/>
      <c r="U112" s="294"/>
      <c r="V112" s="294"/>
      <c r="W112" s="294"/>
      <c r="X112" s="294"/>
      <c r="Y112" s="294"/>
      <c r="Z112" s="294"/>
      <c r="AA112" s="294"/>
      <c r="AB112" s="294"/>
      <c r="AC112" s="273" t="s">
        <v>2759</v>
      </c>
      <c r="AD112" s="294"/>
      <c r="AE112" s="294"/>
      <c r="AF112" s="294"/>
      <c r="AG112" s="294"/>
    </row>
    <row r="113" spans="1:33" ht="43.2" x14ac:dyDescent="0.3">
      <c r="A113" s="270">
        <v>112705</v>
      </c>
      <c r="B113" s="271" t="s">
        <v>1987</v>
      </c>
      <c r="C113" s="271" t="s">
        <v>1528</v>
      </c>
      <c r="D113" s="271" t="s">
        <v>261</v>
      </c>
      <c r="E113" s="271" t="s">
        <v>334</v>
      </c>
      <c r="F113" s="271" t="s">
        <v>334</v>
      </c>
      <c r="G113" s="271" t="s">
        <v>334</v>
      </c>
      <c r="H113" s="271" t="s">
        <v>334</v>
      </c>
      <c r="I113" s="271" t="s">
        <v>59</v>
      </c>
      <c r="J113" s="271" t="s">
        <v>334</v>
      </c>
      <c r="K113" s="271" t="s">
        <v>334</v>
      </c>
      <c r="L113" s="271" t="s">
        <v>334</v>
      </c>
      <c r="M113" s="271" t="s">
        <v>334</v>
      </c>
      <c r="N113" s="271" t="s">
        <v>334</v>
      </c>
      <c r="O113" s="277" t="s">
        <v>334</v>
      </c>
      <c r="P113" s="270">
        <v>0</v>
      </c>
      <c r="Q113" s="271" t="s">
        <v>334</v>
      </c>
      <c r="R113" s="271" t="s">
        <v>334</v>
      </c>
      <c r="S113" s="271" t="s">
        <v>334</v>
      </c>
      <c r="T113" s="271" t="s">
        <v>334</v>
      </c>
      <c r="U113" s="271" t="s">
        <v>334</v>
      </c>
      <c r="V113" s="271" t="s">
        <v>334</v>
      </c>
      <c r="W113" s="271" t="s">
        <v>334</v>
      </c>
      <c r="X113" s="271" t="s">
        <v>334</v>
      </c>
      <c r="Y113" s="271" t="s">
        <v>334</v>
      </c>
      <c r="Z113" s="271" t="s">
        <v>334</v>
      </c>
      <c r="AA113" s="271" t="s">
        <v>334</v>
      </c>
      <c r="AB113" s="271" t="s">
        <v>334</v>
      </c>
      <c r="AC113" s="271" t="s">
        <v>2766</v>
      </c>
      <c r="AD113" s="271"/>
      <c r="AE113" s="271" t="s">
        <v>334</v>
      </c>
      <c r="AF113" s="271" t="s">
        <v>2722</v>
      </c>
      <c r="AG113" s="271" t="s">
        <v>2722</v>
      </c>
    </row>
    <row r="114" spans="1:33" ht="28.8" x14ac:dyDescent="0.3">
      <c r="A114" s="272">
        <v>112725</v>
      </c>
      <c r="B114" s="273" t="s">
        <v>1986</v>
      </c>
      <c r="C114" s="273" t="s">
        <v>69</v>
      </c>
      <c r="D114" s="273" t="s">
        <v>244</v>
      </c>
      <c r="E114" s="273" t="s">
        <v>360</v>
      </c>
      <c r="F114" s="274">
        <v>32315</v>
      </c>
      <c r="G114" s="273" t="s">
        <v>342</v>
      </c>
      <c r="H114" s="273" t="s">
        <v>361</v>
      </c>
      <c r="I114" s="273" t="s">
        <v>59</v>
      </c>
      <c r="J114" s="273" t="s">
        <v>362</v>
      </c>
      <c r="K114" s="272">
        <v>2007</v>
      </c>
      <c r="L114" s="273" t="s">
        <v>342</v>
      </c>
      <c r="M114" s="294"/>
      <c r="N114" s="271">
        <v>470</v>
      </c>
      <c r="O114" s="277">
        <v>45349</v>
      </c>
      <c r="P114" s="270">
        <v>30000</v>
      </c>
      <c r="Q114" s="294"/>
      <c r="R114" s="294"/>
      <c r="S114" s="294"/>
      <c r="T114" s="294"/>
      <c r="U114" s="294"/>
      <c r="V114" s="294"/>
      <c r="W114" s="294"/>
      <c r="X114" s="294"/>
      <c r="Y114" s="294"/>
      <c r="Z114" s="294"/>
      <c r="AA114" s="294"/>
      <c r="AB114" s="294"/>
      <c r="AC114" s="273" t="s">
        <v>334</v>
      </c>
      <c r="AD114" s="294"/>
      <c r="AE114" s="294"/>
      <c r="AF114" s="294"/>
      <c r="AG114" s="294"/>
    </row>
    <row r="115" spans="1:33" ht="43.2" x14ac:dyDescent="0.3">
      <c r="A115" s="272">
        <v>112746</v>
      </c>
      <c r="B115" s="273" t="s">
        <v>2162</v>
      </c>
      <c r="C115" s="273" t="s">
        <v>64</v>
      </c>
      <c r="D115" s="273" t="s">
        <v>412</v>
      </c>
      <c r="E115" s="273" t="s">
        <v>334</v>
      </c>
      <c r="F115" s="274">
        <v>0</v>
      </c>
      <c r="G115" s="273" t="s">
        <v>2267</v>
      </c>
      <c r="H115" s="273" t="s">
        <v>334</v>
      </c>
      <c r="I115" s="273" t="s">
        <v>59</v>
      </c>
      <c r="J115" s="273" t="s">
        <v>334</v>
      </c>
      <c r="K115" s="290"/>
      <c r="L115" s="273" t="s">
        <v>334</v>
      </c>
      <c r="M115" s="294"/>
      <c r="N115" s="271" t="s">
        <v>334</v>
      </c>
      <c r="O115" s="277" t="s">
        <v>334</v>
      </c>
      <c r="P115" s="270">
        <v>0</v>
      </c>
      <c r="Q115" s="294"/>
      <c r="R115" s="294"/>
      <c r="S115" s="294"/>
      <c r="T115" s="294"/>
      <c r="U115" s="294"/>
      <c r="V115" s="294"/>
      <c r="W115" s="294"/>
      <c r="X115" s="294"/>
      <c r="Y115" s="294"/>
      <c r="Z115" s="294"/>
      <c r="AA115" s="294"/>
      <c r="AB115" s="294"/>
      <c r="AC115" s="273" t="s">
        <v>2759</v>
      </c>
      <c r="AD115" s="294"/>
      <c r="AE115" s="294"/>
      <c r="AF115" s="294"/>
      <c r="AG115" s="294"/>
    </row>
    <row r="116" spans="1:33" ht="28.8" x14ac:dyDescent="0.3">
      <c r="A116" s="270">
        <v>112762</v>
      </c>
      <c r="B116" s="271" t="s">
        <v>1985</v>
      </c>
      <c r="C116" s="271" t="s">
        <v>88</v>
      </c>
      <c r="D116" s="271" t="s">
        <v>207</v>
      </c>
      <c r="E116" s="271" t="s">
        <v>360</v>
      </c>
      <c r="F116" s="271" t="s">
        <v>2597</v>
      </c>
      <c r="G116" s="271" t="s">
        <v>2380</v>
      </c>
      <c r="H116" s="271" t="s">
        <v>361</v>
      </c>
      <c r="I116" s="271" t="s">
        <v>59</v>
      </c>
      <c r="J116" s="271" t="s">
        <v>362</v>
      </c>
      <c r="K116" s="271" t="s">
        <v>2829</v>
      </c>
      <c r="L116" s="271" t="s">
        <v>342</v>
      </c>
      <c r="M116" s="271" t="s">
        <v>334</v>
      </c>
      <c r="N116" s="271" t="s">
        <v>334</v>
      </c>
      <c r="O116" s="277" t="s">
        <v>334</v>
      </c>
      <c r="P116" s="270">
        <v>0</v>
      </c>
      <c r="Q116" s="271" t="s">
        <v>334</v>
      </c>
      <c r="R116" s="271" t="s">
        <v>334</v>
      </c>
      <c r="S116" s="271" t="s">
        <v>334</v>
      </c>
      <c r="T116" s="271" t="s">
        <v>334</v>
      </c>
      <c r="U116" s="271" t="s">
        <v>334</v>
      </c>
      <c r="V116" s="271" t="s">
        <v>334</v>
      </c>
      <c r="W116" s="271" t="s">
        <v>334</v>
      </c>
      <c r="X116" s="271" t="s">
        <v>334</v>
      </c>
      <c r="Y116" s="271" t="s">
        <v>334</v>
      </c>
      <c r="Z116" s="271" t="s">
        <v>334</v>
      </c>
      <c r="AA116" s="271" t="s">
        <v>334</v>
      </c>
      <c r="AB116" s="271" t="s">
        <v>334</v>
      </c>
      <c r="AC116" s="271" t="s">
        <v>334</v>
      </c>
      <c r="AD116" s="271"/>
      <c r="AE116" s="271" t="s">
        <v>334</v>
      </c>
      <c r="AF116" s="271"/>
      <c r="AG116" s="271" t="s">
        <v>2722</v>
      </c>
    </row>
    <row r="117" spans="1:33" ht="28.8" x14ac:dyDescent="0.3">
      <c r="A117" s="272">
        <v>112873</v>
      </c>
      <c r="B117" s="273" t="s">
        <v>1983</v>
      </c>
      <c r="C117" s="273" t="s">
        <v>1984</v>
      </c>
      <c r="D117" s="273" t="s">
        <v>806</v>
      </c>
      <c r="E117" s="273" t="s">
        <v>360</v>
      </c>
      <c r="F117" s="290"/>
      <c r="G117" s="273" t="s">
        <v>2598</v>
      </c>
      <c r="H117" s="273" t="s">
        <v>361</v>
      </c>
      <c r="I117" s="273" t="s">
        <v>59</v>
      </c>
      <c r="J117" s="273" t="s">
        <v>362</v>
      </c>
      <c r="K117" s="272">
        <v>0</v>
      </c>
      <c r="L117" s="273" t="s">
        <v>357</v>
      </c>
      <c r="M117" s="294"/>
      <c r="N117" s="271" t="s">
        <v>334</v>
      </c>
      <c r="O117" s="277" t="s">
        <v>334</v>
      </c>
      <c r="P117" s="270">
        <v>0</v>
      </c>
      <c r="Q117" s="294"/>
      <c r="R117" s="294"/>
      <c r="S117" s="294"/>
      <c r="T117" s="294"/>
      <c r="U117" s="294"/>
      <c r="V117" s="294"/>
      <c r="W117" s="294"/>
      <c r="X117" s="294"/>
      <c r="Y117" s="294"/>
      <c r="Z117" s="294"/>
      <c r="AA117" s="294"/>
      <c r="AB117" s="294"/>
      <c r="AC117" s="273" t="s">
        <v>610</v>
      </c>
      <c r="AD117" s="294"/>
      <c r="AE117" s="294"/>
      <c r="AF117" s="294"/>
      <c r="AG117" s="294"/>
    </row>
    <row r="118" spans="1:33" ht="43.2" x14ac:dyDescent="0.3">
      <c r="A118" s="270">
        <v>112940</v>
      </c>
      <c r="B118" s="271" t="s">
        <v>1981</v>
      </c>
      <c r="C118" s="271" t="s">
        <v>78</v>
      </c>
      <c r="D118" s="271" t="s">
        <v>1982</v>
      </c>
      <c r="E118" s="271" t="s">
        <v>2103</v>
      </c>
      <c r="F118" s="271" t="s">
        <v>2571</v>
      </c>
      <c r="G118" s="271" t="s">
        <v>2599</v>
      </c>
      <c r="H118" s="271" t="s">
        <v>361</v>
      </c>
      <c r="I118" s="271" t="s">
        <v>59</v>
      </c>
      <c r="J118" s="271" t="s">
        <v>343</v>
      </c>
      <c r="K118" s="271" t="s">
        <v>2832</v>
      </c>
      <c r="L118" s="271" t="s">
        <v>356</v>
      </c>
      <c r="M118" s="271" t="s">
        <v>334</v>
      </c>
      <c r="N118" s="271" t="s">
        <v>334</v>
      </c>
      <c r="O118" s="277" t="s">
        <v>334</v>
      </c>
      <c r="P118" s="270">
        <v>0</v>
      </c>
      <c r="Q118" s="271" t="s">
        <v>334</v>
      </c>
      <c r="R118" s="271" t="s">
        <v>334</v>
      </c>
      <c r="S118" s="271" t="s">
        <v>334</v>
      </c>
      <c r="T118" s="271" t="s">
        <v>334</v>
      </c>
      <c r="U118" s="271" t="s">
        <v>334</v>
      </c>
      <c r="V118" s="271" t="s">
        <v>334</v>
      </c>
      <c r="W118" s="271" t="s">
        <v>334</v>
      </c>
      <c r="X118" s="271" t="s">
        <v>334</v>
      </c>
      <c r="Y118" s="271" t="s">
        <v>334</v>
      </c>
      <c r="Z118" s="271" t="s">
        <v>334</v>
      </c>
      <c r="AA118" s="271" t="s">
        <v>334</v>
      </c>
      <c r="AB118" s="271" t="s">
        <v>334</v>
      </c>
      <c r="AC118" s="271" t="s">
        <v>2766</v>
      </c>
      <c r="AD118" s="271"/>
      <c r="AE118" s="271" t="s">
        <v>334</v>
      </c>
      <c r="AF118" s="271"/>
      <c r="AG118" s="271" t="s">
        <v>2722</v>
      </c>
    </row>
    <row r="119" spans="1:33" ht="28.8" x14ac:dyDescent="0.3">
      <c r="A119" s="272">
        <v>112977</v>
      </c>
      <c r="B119" s="273" t="s">
        <v>2233</v>
      </c>
      <c r="C119" s="273" t="s">
        <v>334</v>
      </c>
      <c r="D119" s="273" t="s">
        <v>334</v>
      </c>
      <c r="E119" s="273" t="s">
        <v>359</v>
      </c>
      <c r="F119" s="274">
        <v>32509</v>
      </c>
      <c r="G119" s="273" t="s">
        <v>353</v>
      </c>
      <c r="H119" s="273" t="s">
        <v>361</v>
      </c>
      <c r="I119" s="273" t="s">
        <v>59</v>
      </c>
      <c r="J119" s="273" t="s">
        <v>362</v>
      </c>
      <c r="K119" s="272">
        <v>2018</v>
      </c>
      <c r="L119" s="273" t="s">
        <v>353</v>
      </c>
      <c r="M119" s="294"/>
      <c r="N119" s="271" t="s">
        <v>334</v>
      </c>
      <c r="O119" s="277" t="s">
        <v>334</v>
      </c>
      <c r="P119" s="270">
        <v>0</v>
      </c>
      <c r="Q119" s="294"/>
      <c r="R119" s="294"/>
      <c r="S119" s="294"/>
      <c r="T119" s="294"/>
      <c r="U119" s="294"/>
      <c r="V119" s="294"/>
      <c r="W119" s="294"/>
      <c r="X119" s="294"/>
      <c r="Y119" s="294"/>
      <c r="Z119" s="294"/>
      <c r="AA119" s="294"/>
      <c r="AB119" s="294"/>
      <c r="AC119" s="273" t="s">
        <v>334</v>
      </c>
      <c r="AD119" s="294"/>
      <c r="AE119" s="294"/>
      <c r="AF119" s="294"/>
      <c r="AG119" s="294"/>
    </row>
    <row r="120" spans="1:33" ht="43.2" x14ac:dyDescent="0.3">
      <c r="A120" s="270">
        <v>112988</v>
      </c>
      <c r="B120" s="271" t="s">
        <v>578</v>
      </c>
      <c r="C120" s="271" t="s">
        <v>162</v>
      </c>
      <c r="D120" s="271" t="s">
        <v>489</v>
      </c>
      <c r="E120" s="271" t="s">
        <v>334</v>
      </c>
      <c r="F120" s="271" t="s">
        <v>334</v>
      </c>
      <c r="G120" s="271" t="s">
        <v>334</v>
      </c>
      <c r="H120" s="271" t="s">
        <v>334</v>
      </c>
      <c r="I120" s="271" t="s">
        <v>59</v>
      </c>
      <c r="J120" s="271" t="s">
        <v>334</v>
      </c>
      <c r="K120" s="271" t="s">
        <v>334</v>
      </c>
      <c r="L120" s="271" t="s">
        <v>334</v>
      </c>
      <c r="M120" s="271" t="s">
        <v>334</v>
      </c>
      <c r="N120" s="271" t="s">
        <v>334</v>
      </c>
      <c r="O120" s="277" t="s">
        <v>334</v>
      </c>
      <c r="P120" s="270">
        <v>0</v>
      </c>
      <c r="Q120" s="271" t="s">
        <v>334</v>
      </c>
      <c r="R120" s="271" t="s">
        <v>334</v>
      </c>
      <c r="S120" s="271" t="s">
        <v>334</v>
      </c>
      <c r="T120" s="271" t="s">
        <v>334</v>
      </c>
      <c r="U120" s="271" t="s">
        <v>334</v>
      </c>
      <c r="V120" s="271" t="s">
        <v>334</v>
      </c>
      <c r="W120" s="271" t="s">
        <v>334</v>
      </c>
      <c r="X120" s="271" t="s">
        <v>334</v>
      </c>
      <c r="Y120" s="271" t="s">
        <v>334</v>
      </c>
      <c r="Z120" s="271" t="s">
        <v>334</v>
      </c>
      <c r="AA120" s="271" t="s">
        <v>334</v>
      </c>
      <c r="AB120" s="271" t="s">
        <v>334</v>
      </c>
      <c r="AC120" s="271" t="s">
        <v>2766</v>
      </c>
      <c r="AD120" s="271"/>
      <c r="AE120" s="271" t="s">
        <v>334</v>
      </c>
      <c r="AF120" s="271" t="s">
        <v>2722</v>
      </c>
      <c r="AG120" s="271" t="s">
        <v>2722</v>
      </c>
    </row>
    <row r="121" spans="1:33" ht="72" x14ac:dyDescent="0.3">
      <c r="A121" s="270">
        <v>113082</v>
      </c>
      <c r="B121" s="271" t="s">
        <v>1979</v>
      </c>
      <c r="C121" s="271" t="s">
        <v>556</v>
      </c>
      <c r="D121" s="271" t="s">
        <v>246</v>
      </c>
      <c r="E121" s="271" t="s">
        <v>360</v>
      </c>
      <c r="F121" s="271" t="s">
        <v>2600</v>
      </c>
      <c r="G121" s="271" t="s">
        <v>342</v>
      </c>
      <c r="H121" s="271" t="s">
        <v>361</v>
      </c>
      <c r="I121" s="271" t="s">
        <v>59</v>
      </c>
      <c r="J121" s="271" t="s">
        <v>362</v>
      </c>
      <c r="K121" s="271" t="s">
        <v>2833</v>
      </c>
      <c r="L121" s="271" t="s">
        <v>342</v>
      </c>
      <c r="M121" s="271" t="s">
        <v>334</v>
      </c>
      <c r="N121" s="271" t="s">
        <v>334</v>
      </c>
      <c r="O121" s="277" t="s">
        <v>334</v>
      </c>
      <c r="P121" s="270">
        <v>0</v>
      </c>
      <c r="Q121" s="271" t="s">
        <v>334</v>
      </c>
      <c r="R121" s="271" t="s">
        <v>334</v>
      </c>
      <c r="S121" s="271" t="s">
        <v>334</v>
      </c>
      <c r="T121" s="271" t="s">
        <v>334</v>
      </c>
      <c r="U121" s="271" t="s">
        <v>334</v>
      </c>
      <c r="V121" s="271" t="s">
        <v>334</v>
      </c>
      <c r="W121" s="271" t="s">
        <v>334</v>
      </c>
      <c r="X121" s="271" t="s">
        <v>334</v>
      </c>
      <c r="Y121" s="271" t="s">
        <v>334</v>
      </c>
      <c r="Z121" s="271" t="s">
        <v>334</v>
      </c>
      <c r="AA121" s="271" t="s">
        <v>334</v>
      </c>
      <c r="AB121" s="271" t="s">
        <v>334</v>
      </c>
      <c r="AC121" s="271" t="s">
        <v>2770</v>
      </c>
      <c r="AD121" s="271"/>
      <c r="AE121" s="271" t="s">
        <v>334</v>
      </c>
      <c r="AF121" s="271"/>
      <c r="AG121" s="271" t="s">
        <v>2722</v>
      </c>
    </row>
    <row r="122" spans="1:33" ht="43.2" x14ac:dyDescent="0.3">
      <c r="A122" s="272">
        <v>113256</v>
      </c>
      <c r="B122" s="273" t="s">
        <v>819</v>
      </c>
      <c r="C122" s="273" t="s">
        <v>81</v>
      </c>
      <c r="D122" s="273" t="s">
        <v>334</v>
      </c>
      <c r="E122" s="273" t="s">
        <v>360</v>
      </c>
      <c r="F122" s="290"/>
      <c r="G122" s="273" t="s">
        <v>2499</v>
      </c>
      <c r="H122" s="273" t="s">
        <v>361</v>
      </c>
      <c r="I122" s="273" t="s">
        <v>59</v>
      </c>
      <c r="J122" s="273" t="s">
        <v>362</v>
      </c>
      <c r="K122" s="272">
        <v>0</v>
      </c>
      <c r="L122" s="273" t="s">
        <v>347</v>
      </c>
      <c r="M122" s="294"/>
      <c r="N122" s="271" t="s">
        <v>334</v>
      </c>
      <c r="O122" s="277" t="s">
        <v>334</v>
      </c>
      <c r="P122" s="270">
        <v>0</v>
      </c>
      <c r="Q122" s="294"/>
      <c r="R122" s="294"/>
      <c r="S122" s="294"/>
      <c r="T122" s="294"/>
      <c r="U122" s="294"/>
      <c r="V122" s="294"/>
      <c r="W122" s="294"/>
      <c r="X122" s="294"/>
      <c r="Y122" s="294"/>
      <c r="Z122" s="294"/>
      <c r="AA122" s="294"/>
      <c r="AB122" s="294"/>
      <c r="AC122" s="273" t="s">
        <v>2759</v>
      </c>
      <c r="AD122" s="294"/>
      <c r="AE122" s="294"/>
      <c r="AF122" s="294"/>
      <c r="AG122" s="294"/>
    </row>
    <row r="123" spans="1:33" ht="43.2" x14ac:dyDescent="0.3">
      <c r="A123" s="272">
        <v>113279</v>
      </c>
      <c r="B123" s="273" t="s">
        <v>975</v>
      </c>
      <c r="C123" s="273" t="s">
        <v>66</v>
      </c>
      <c r="D123" s="273" t="s">
        <v>214</v>
      </c>
      <c r="E123" s="273" t="s">
        <v>359</v>
      </c>
      <c r="F123" s="290"/>
      <c r="G123" s="273" t="s">
        <v>342</v>
      </c>
      <c r="H123" s="273" t="s">
        <v>361</v>
      </c>
      <c r="I123" s="273" t="s">
        <v>59</v>
      </c>
      <c r="J123" s="273" t="s">
        <v>343</v>
      </c>
      <c r="K123" s="272">
        <v>0</v>
      </c>
      <c r="L123" s="273" t="s">
        <v>342</v>
      </c>
      <c r="M123" s="294"/>
      <c r="N123" s="271">
        <v>367</v>
      </c>
      <c r="O123" s="277">
        <v>45344</v>
      </c>
      <c r="P123" s="270">
        <v>140000</v>
      </c>
      <c r="Q123" s="294"/>
      <c r="R123" s="294"/>
      <c r="S123" s="294"/>
      <c r="T123" s="294"/>
      <c r="U123" s="294"/>
      <c r="V123" s="294"/>
      <c r="W123" s="294"/>
      <c r="X123" s="294"/>
      <c r="Y123" s="294"/>
      <c r="Z123" s="294"/>
      <c r="AA123" s="294"/>
      <c r="AB123" s="294"/>
      <c r="AC123" s="273" t="s">
        <v>2762</v>
      </c>
      <c r="AD123" s="294"/>
      <c r="AE123" s="294"/>
      <c r="AF123" s="294"/>
      <c r="AG123" s="294"/>
    </row>
    <row r="124" spans="1:33" ht="43.2" x14ac:dyDescent="0.3">
      <c r="A124" s="272">
        <v>113323</v>
      </c>
      <c r="B124" s="273" t="s">
        <v>775</v>
      </c>
      <c r="C124" s="273" t="s">
        <v>157</v>
      </c>
      <c r="D124" s="273" t="s">
        <v>2315</v>
      </c>
      <c r="E124" s="273" t="s">
        <v>334</v>
      </c>
      <c r="F124" s="274">
        <v>0</v>
      </c>
      <c r="G124" s="273" t="s">
        <v>2267</v>
      </c>
      <c r="H124" s="273" t="s">
        <v>334</v>
      </c>
      <c r="I124" s="273" t="s">
        <v>59</v>
      </c>
      <c r="J124" s="273" t="s">
        <v>334</v>
      </c>
      <c r="K124" s="290"/>
      <c r="L124" s="273" t="s">
        <v>334</v>
      </c>
      <c r="M124" s="294"/>
      <c r="N124" s="271" t="s">
        <v>334</v>
      </c>
      <c r="O124" s="277" t="s">
        <v>334</v>
      </c>
      <c r="P124" s="270">
        <v>0</v>
      </c>
      <c r="Q124" s="294"/>
      <c r="R124" s="294"/>
      <c r="S124" s="294"/>
      <c r="T124" s="294"/>
      <c r="U124" s="294"/>
      <c r="V124" s="294"/>
      <c r="W124" s="294"/>
      <c r="X124" s="294"/>
      <c r="Y124" s="294"/>
      <c r="Z124" s="294"/>
      <c r="AA124" s="294"/>
      <c r="AB124" s="294"/>
      <c r="AC124" s="273" t="s">
        <v>2759</v>
      </c>
      <c r="AD124" s="294"/>
      <c r="AE124" s="294"/>
      <c r="AF124" s="294"/>
      <c r="AG124" s="294"/>
    </row>
    <row r="125" spans="1:33" ht="43.2" x14ac:dyDescent="0.3">
      <c r="A125" s="272">
        <v>113327</v>
      </c>
      <c r="B125" s="273" t="s">
        <v>679</v>
      </c>
      <c r="C125" s="273" t="s">
        <v>105</v>
      </c>
      <c r="D125" s="273" t="s">
        <v>244</v>
      </c>
      <c r="E125" s="273" t="s">
        <v>360</v>
      </c>
      <c r="F125" s="290"/>
      <c r="G125" s="273" t="s">
        <v>2506</v>
      </c>
      <c r="H125" s="273" t="s">
        <v>361</v>
      </c>
      <c r="I125" s="273" t="s">
        <v>59</v>
      </c>
      <c r="J125" s="273" t="s">
        <v>343</v>
      </c>
      <c r="K125" s="272">
        <v>0</v>
      </c>
      <c r="L125" s="273" t="s">
        <v>342</v>
      </c>
      <c r="M125" s="294"/>
      <c r="N125" s="271" t="s">
        <v>334</v>
      </c>
      <c r="O125" s="277" t="s">
        <v>334</v>
      </c>
      <c r="P125" s="270">
        <v>0</v>
      </c>
      <c r="Q125" s="294"/>
      <c r="R125" s="294"/>
      <c r="S125" s="294"/>
      <c r="T125" s="294"/>
      <c r="U125" s="294"/>
      <c r="V125" s="294"/>
      <c r="W125" s="294"/>
      <c r="X125" s="294"/>
      <c r="Y125" s="294"/>
      <c r="Z125" s="294"/>
      <c r="AA125" s="294"/>
      <c r="AB125" s="294"/>
      <c r="AC125" s="273" t="s">
        <v>2759</v>
      </c>
      <c r="AD125" s="294"/>
      <c r="AE125" s="294"/>
      <c r="AF125" s="294"/>
      <c r="AG125" s="294"/>
    </row>
    <row r="126" spans="1:33" ht="28.8" x14ac:dyDescent="0.3">
      <c r="A126" s="272">
        <v>113364</v>
      </c>
      <c r="B126" s="273" t="s">
        <v>1978</v>
      </c>
      <c r="C126" s="273" t="s">
        <v>127</v>
      </c>
      <c r="D126" s="273" t="s">
        <v>1871</v>
      </c>
      <c r="E126" s="273" t="s">
        <v>2103</v>
      </c>
      <c r="F126" s="274">
        <v>30439</v>
      </c>
      <c r="G126" s="273" t="s">
        <v>342</v>
      </c>
      <c r="H126" s="273" t="s">
        <v>361</v>
      </c>
      <c r="I126" s="273" t="s">
        <v>59</v>
      </c>
      <c r="J126" s="273" t="s">
        <v>2362</v>
      </c>
      <c r="K126" s="272">
        <v>2007</v>
      </c>
      <c r="L126" s="273" t="s">
        <v>342</v>
      </c>
      <c r="M126" s="294"/>
      <c r="N126" s="271" t="s">
        <v>334</v>
      </c>
      <c r="O126" s="277" t="s">
        <v>334</v>
      </c>
      <c r="P126" s="270">
        <v>0</v>
      </c>
      <c r="Q126" s="294"/>
      <c r="R126" s="294"/>
      <c r="S126" s="294"/>
      <c r="T126" s="294"/>
      <c r="U126" s="294"/>
      <c r="V126" s="294"/>
      <c r="W126" s="294"/>
      <c r="X126" s="294"/>
      <c r="Y126" s="294"/>
      <c r="Z126" s="294"/>
      <c r="AA126" s="294"/>
      <c r="AB126" s="294"/>
      <c r="AC126" s="273" t="s">
        <v>334</v>
      </c>
      <c r="AD126" s="294"/>
      <c r="AE126" s="294"/>
      <c r="AF126" s="294"/>
      <c r="AG126" s="294"/>
    </row>
    <row r="127" spans="1:33" ht="43.2" x14ac:dyDescent="0.3">
      <c r="A127" s="272">
        <v>113394</v>
      </c>
      <c r="B127" s="273" t="s">
        <v>903</v>
      </c>
      <c r="C127" s="273" t="s">
        <v>63</v>
      </c>
      <c r="D127" s="273" t="s">
        <v>207</v>
      </c>
      <c r="E127" s="273" t="s">
        <v>359</v>
      </c>
      <c r="F127" s="290"/>
      <c r="G127" s="273" t="s">
        <v>2512</v>
      </c>
      <c r="H127" s="273" t="s">
        <v>361</v>
      </c>
      <c r="I127" s="273" t="s">
        <v>59</v>
      </c>
      <c r="J127" s="273" t="s">
        <v>362</v>
      </c>
      <c r="K127" s="272">
        <v>2007</v>
      </c>
      <c r="L127" s="273" t="s">
        <v>357</v>
      </c>
      <c r="M127" s="294"/>
      <c r="N127" s="271" t="s">
        <v>334</v>
      </c>
      <c r="O127" s="277" t="s">
        <v>334</v>
      </c>
      <c r="P127" s="270">
        <v>0</v>
      </c>
      <c r="Q127" s="294"/>
      <c r="R127" s="294"/>
      <c r="S127" s="294"/>
      <c r="T127" s="294"/>
      <c r="U127" s="294"/>
      <c r="V127" s="294"/>
      <c r="W127" s="294"/>
      <c r="X127" s="294"/>
      <c r="Y127" s="294"/>
      <c r="Z127" s="294"/>
      <c r="AA127" s="294"/>
      <c r="AB127" s="294"/>
      <c r="AC127" s="273" t="s">
        <v>2759</v>
      </c>
      <c r="AD127" s="294"/>
      <c r="AE127" s="294"/>
      <c r="AF127" s="294"/>
      <c r="AG127" s="294"/>
    </row>
    <row r="128" spans="1:33" ht="43.2" x14ac:dyDescent="0.3">
      <c r="A128" s="272">
        <v>113405</v>
      </c>
      <c r="B128" s="273" t="s">
        <v>973</v>
      </c>
      <c r="C128" s="273" t="s">
        <v>84</v>
      </c>
      <c r="D128" s="273" t="s">
        <v>974</v>
      </c>
      <c r="E128" s="273" t="s">
        <v>360</v>
      </c>
      <c r="F128" s="274">
        <v>32620</v>
      </c>
      <c r="G128" s="273" t="s">
        <v>2513</v>
      </c>
      <c r="H128" s="273" t="s">
        <v>361</v>
      </c>
      <c r="I128" s="273" t="s">
        <v>59</v>
      </c>
      <c r="J128" s="273" t="s">
        <v>362</v>
      </c>
      <c r="K128" s="272">
        <v>2007</v>
      </c>
      <c r="L128" s="273" t="s">
        <v>344</v>
      </c>
      <c r="M128" s="294"/>
      <c r="N128" s="271" t="s">
        <v>334</v>
      </c>
      <c r="O128" s="277" t="s">
        <v>334</v>
      </c>
      <c r="P128" s="270">
        <v>0</v>
      </c>
      <c r="Q128" s="294"/>
      <c r="R128" s="294"/>
      <c r="S128" s="294"/>
      <c r="T128" s="294"/>
      <c r="U128" s="294"/>
      <c r="V128" s="294"/>
      <c r="W128" s="294"/>
      <c r="X128" s="294"/>
      <c r="Y128" s="294"/>
      <c r="Z128" s="294"/>
      <c r="AA128" s="294"/>
      <c r="AB128" s="294"/>
      <c r="AC128" s="273" t="s">
        <v>2762</v>
      </c>
      <c r="AD128" s="294"/>
      <c r="AE128" s="294"/>
      <c r="AF128" s="294"/>
      <c r="AG128" s="294"/>
    </row>
    <row r="129" spans="1:33" ht="28.8" x14ac:dyDescent="0.3">
      <c r="A129" s="272">
        <v>113494</v>
      </c>
      <c r="B129" s="273" t="s">
        <v>1977</v>
      </c>
      <c r="C129" s="273" t="s">
        <v>105</v>
      </c>
      <c r="D129" s="273" t="s">
        <v>408</v>
      </c>
      <c r="E129" s="273" t="s">
        <v>360</v>
      </c>
      <c r="F129" s="290"/>
      <c r="G129" s="273" t="s">
        <v>2601</v>
      </c>
      <c r="H129" s="273" t="s">
        <v>361</v>
      </c>
      <c r="I129" s="273" t="s">
        <v>2531</v>
      </c>
      <c r="J129" s="273" t="s">
        <v>343</v>
      </c>
      <c r="K129" s="272">
        <v>0</v>
      </c>
      <c r="L129" s="273" t="s">
        <v>344</v>
      </c>
      <c r="M129" s="294"/>
      <c r="N129" s="271" t="s">
        <v>334</v>
      </c>
      <c r="O129" s="277" t="s">
        <v>334</v>
      </c>
      <c r="P129" s="270">
        <v>0</v>
      </c>
      <c r="Q129" s="294"/>
      <c r="R129" s="294"/>
      <c r="S129" s="294"/>
      <c r="T129" s="294"/>
      <c r="U129" s="294"/>
      <c r="V129" s="294"/>
      <c r="W129" s="294"/>
      <c r="X129" s="294"/>
      <c r="Y129" s="294"/>
      <c r="Z129" s="294"/>
      <c r="AA129" s="294"/>
      <c r="AB129" s="294"/>
      <c r="AC129" s="273" t="s">
        <v>334</v>
      </c>
      <c r="AD129" s="294"/>
      <c r="AE129" s="294"/>
      <c r="AF129" s="294"/>
      <c r="AG129" s="294"/>
    </row>
    <row r="130" spans="1:33" ht="14.4" x14ac:dyDescent="0.3">
      <c r="A130" s="270">
        <v>113546</v>
      </c>
      <c r="B130" s="271" t="s">
        <v>1976</v>
      </c>
      <c r="C130" s="271" t="s">
        <v>103</v>
      </c>
      <c r="D130" s="271" t="s">
        <v>209</v>
      </c>
      <c r="E130" s="271" t="s">
        <v>334</v>
      </c>
      <c r="F130" s="271" t="s">
        <v>334</v>
      </c>
      <c r="G130" s="271" t="s">
        <v>334</v>
      </c>
      <c r="H130" s="271" t="s">
        <v>334</v>
      </c>
      <c r="I130" s="271" t="s">
        <v>59</v>
      </c>
      <c r="J130" s="271" t="s">
        <v>334</v>
      </c>
      <c r="K130" s="271" t="s">
        <v>334</v>
      </c>
      <c r="L130" s="271" t="s">
        <v>334</v>
      </c>
      <c r="M130" s="271" t="s">
        <v>334</v>
      </c>
      <c r="N130" s="271" t="s">
        <v>334</v>
      </c>
      <c r="O130" s="277" t="s">
        <v>334</v>
      </c>
      <c r="P130" s="270">
        <v>0</v>
      </c>
      <c r="Q130" s="271" t="s">
        <v>334</v>
      </c>
      <c r="R130" s="271" t="s">
        <v>334</v>
      </c>
      <c r="S130" s="271" t="s">
        <v>334</v>
      </c>
      <c r="T130" s="271" t="s">
        <v>334</v>
      </c>
      <c r="U130" s="271" t="s">
        <v>334</v>
      </c>
      <c r="V130" s="271" t="s">
        <v>334</v>
      </c>
      <c r="W130" s="271" t="s">
        <v>334</v>
      </c>
      <c r="X130" s="271" t="s">
        <v>334</v>
      </c>
      <c r="Y130" s="271" t="s">
        <v>334</v>
      </c>
      <c r="Z130" s="271" t="s">
        <v>334</v>
      </c>
      <c r="AA130" s="271" t="s">
        <v>334</v>
      </c>
      <c r="AB130" s="271" t="s">
        <v>334</v>
      </c>
      <c r="AC130" s="271" t="s">
        <v>334</v>
      </c>
      <c r="AD130" s="271"/>
      <c r="AE130" s="271" t="s">
        <v>334</v>
      </c>
      <c r="AF130" s="271" t="s">
        <v>2722</v>
      </c>
      <c r="AG130" s="271" t="s">
        <v>2722</v>
      </c>
    </row>
    <row r="131" spans="1:33" ht="14.4" x14ac:dyDescent="0.3">
      <c r="A131" s="270">
        <v>113582</v>
      </c>
      <c r="B131" s="271" t="s">
        <v>1975</v>
      </c>
      <c r="C131" s="271" t="s">
        <v>690</v>
      </c>
      <c r="D131" s="271" t="s">
        <v>803</v>
      </c>
      <c r="E131" s="271" t="s">
        <v>334</v>
      </c>
      <c r="F131" s="271" t="s">
        <v>334</v>
      </c>
      <c r="G131" s="271" t="s">
        <v>334</v>
      </c>
      <c r="H131" s="271" t="s">
        <v>334</v>
      </c>
      <c r="I131" s="271" t="s">
        <v>59</v>
      </c>
      <c r="J131" s="271" t="s">
        <v>334</v>
      </c>
      <c r="K131" s="271" t="s">
        <v>334</v>
      </c>
      <c r="L131" s="271" t="s">
        <v>334</v>
      </c>
      <c r="M131" s="271" t="s">
        <v>334</v>
      </c>
      <c r="N131" s="271" t="s">
        <v>334</v>
      </c>
      <c r="O131" s="277" t="s">
        <v>334</v>
      </c>
      <c r="P131" s="270">
        <v>0</v>
      </c>
      <c r="Q131" s="271" t="s">
        <v>334</v>
      </c>
      <c r="R131" s="271" t="s">
        <v>334</v>
      </c>
      <c r="S131" s="271" t="s">
        <v>334</v>
      </c>
      <c r="T131" s="271" t="s">
        <v>334</v>
      </c>
      <c r="U131" s="271" t="s">
        <v>334</v>
      </c>
      <c r="V131" s="271" t="s">
        <v>334</v>
      </c>
      <c r="W131" s="271" t="s">
        <v>334</v>
      </c>
      <c r="X131" s="271" t="s">
        <v>334</v>
      </c>
      <c r="Y131" s="271" t="s">
        <v>334</v>
      </c>
      <c r="Z131" s="271" t="s">
        <v>334</v>
      </c>
      <c r="AA131" s="271" t="s">
        <v>334</v>
      </c>
      <c r="AB131" s="271" t="s">
        <v>334</v>
      </c>
      <c r="AC131" s="271" t="s">
        <v>334</v>
      </c>
      <c r="AD131" s="271"/>
      <c r="AE131" s="271" t="s">
        <v>334</v>
      </c>
      <c r="AF131" s="271" t="s">
        <v>2722</v>
      </c>
      <c r="AG131" s="271" t="s">
        <v>2722</v>
      </c>
    </row>
    <row r="132" spans="1:33" ht="72" x14ac:dyDescent="0.3">
      <c r="A132" s="272">
        <v>113610</v>
      </c>
      <c r="B132" s="273" t="s">
        <v>1974</v>
      </c>
      <c r="C132" s="273" t="s">
        <v>145</v>
      </c>
      <c r="D132" s="273" t="s">
        <v>420</v>
      </c>
      <c r="E132" s="273" t="s">
        <v>359</v>
      </c>
      <c r="F132" s="274">
        <v>30543</v>
      </c>
      <c r="G132" s="273" t="s">
        <v>2459</v>
      </c>
      <c r="H132" s="273" t="s">
        <v>361</v>
      </c>
      <c r="I132" s="273" t="s">
        <v>59</v>
      </c>
      <c r="J132" s="273" t="s">
        <v>343</v>
      </c>
      <c r="K132" s="272">
        <v>2001</v>
      </c>
      <c r="L132" s="273" t="s">
        <v>354</v>
      </c>
      <c r="M132" s="294"/>
      <c r="N132" s="271" t="s">
        <v>334</v>
      </c>
      <c r="O132" s="277" t="s">
        <v>334</v>
      </c>
      <c r="P132" s="270">
        <v>0</v>
      </c>
      <c r="Q132" s="294"/>
      <c r="R132" s="294"/>
      <c r="S132" s="294"/>
      <c r="T132" s="294"/>
      <c r="U132" s="294"/>
      <c r="V132" s="294"/>
      <c r="W132" s="294"/>
      <c r="X132" s="294"/>
      <c r="Y132" s="294"/>
      <c r="Z132" s="294"/>
      <c r="AA132" s="294"/>
      <c r="AB132" s="294"/>
      <c r="AC132" s="273" t="s">
        <v>2770</v>
      </c>
      <c r="AD132" s="294"/>
      <c r="AE132" s="294"/>
      <c r="AF132" s="294"/>
      <c r="AG132" s="294"/>
    </row>
    <row r="133" spans="1:33" ht="28.8" x14ac:dyDescent="0.3">
      <c r="A133" s="270">
        <v>113665</v>
      </c>
      <c r="B133" s="271" t="s">
        <v>925</v>
      </c>
      <c r="C133" s="271" t="s">
        <v>184</v>
      </c>
      <c r="D133" s="271" t="s">
        <v>222</v>
      </c>
      <c r="E133" s="271" t="s">
        <v>2103</v>
      </c>
      <c r="F133" s="271" t="s">
        <v>2602</v>
      </c>
      <c r="G133" s="271" t="s">
        <v>342</v>
      </c>
      <c r="H133" s="271" t="s">
        <v>361</v>
      </c>
      <c r="I133" s="271" t="s">
        <v>59</v>
      </c>
      <c r="J133" s="271" t="s">
        <v>2267</v>
      </c>
      <c r="K133" s="271" t="s">
        <v>2267</v>
      </c>
      <c r="L133" s="271" t="s">
        <v>2267</v>
      </c>
      <c r="M133" s="271" t="s">
        <v>334</v>
      </c>
      <c r="N133" s="271" t="s">
        <v>334</v>
      </c>
      <c r="O133" s="277" t="s">
        <v>334</v>
      </c>
      <c r="P133" s="270">
        <v>0</v>
      </c>
      <c r="Q133" s="271" t="s">
        <v>334</v>
      </c>
      <c r="R133" s="271" t="s">
        <v>334</v>
      </c>
      <c r="S133" s="271" t="s">
        <v>334</v>
      </c>
      <c r="T133" s="271" t="s">
        <v>334</v>
      </c>
      <c r="U133" s="271" t="s">
        <v>334</v>
      </c>
      <c r="V133" s="271" t="s">
        <v>334</v>
      </c>
      <c r="W133" s="271" t="s">
        <v>334</v>
      </c>
      <c r="X133" s="271" t="s">
        <v>334</v>
      </c>
      <c r="Y133" s="271" t="s">
        <v>334</v>
      </c>
      <c r="Z133" s="271" t="s">
        <v>334</v>
      </c>
      <c r="AA133" s="271" t="s">
        <v>334</v>
      </c>
      <c r="AB133" s="271" t="s">
        <v>334</v>
      </c>
      <c r="AC133" s="271" t="s">
        <v>334</v>
      </c>
      <c r="AD133" s="271"/>
      <c r="AE133" s="271" t="s">
        <v>334</v>
      </c>
      <c r="AF133" s="271"/>
      <c r="AG133" s="271" t="s">
        <v>2722</v>
      </c>
    </row>
    <row r="134" spans="1:33" ht="43.2" x14ac:dyDescent="0.3">
      <c r="A134" s="270">
        <v>113686</v>
      </c>
      <c r="B134" s="271" t="s">
        <v>1973</v>
      </c>
      <c r="C134" s="271" t="s">
        <v>66</v>
      </c>
      <c r="D134" s="271" t="s">
        <v>292</v>
      </c>
      <c r="E134" s="271" t="s">
        <v>334</v>
      </c>
      <c r="F134" s="271" t="s">
        <v>334</v>
      </c>
      <c r="G134" s="271" t="s">
        <v>334</v>
      </c>
      <c r="H134" s="271" t="s">
        <v>334</v>
      </c>
      <c r="I134" s="271" t="s">
        <v>59</v>
      </c>
      <c r="J134" s="271" t="s">
        <v>334</v>
      </c>
      <c r="K134" s="271" t="s">
        <v>334</v>
      </c>
      <c r="L134" s="271" t="s">
        <v>334</v>
      </c>
      <c r="M134" s="271" t="s">
        <v>334</v>
      </c>
      <c r="N134" s="271" t="s">
        <v>334</v>
      </c>
      <c r="O134" s="277" t="s">
        <v>334</v>
      </c>
      <c r="P134" s="270">
        <v>0</v>
      </c>
      <c r="Q134" s="271" t="s">
        <v>334</v>
      </c>
      <c r="R134" s="271" t="s">
        <v>334</v>
      </c>
      <c r="S134" s="271" t="s">
        <v>334</v>
      </c>
      <c r="T134" s="271" t="s">
        <v>334</v>
      </c>
      <c r="U134" s="271" t="s">
        <v>334</v>
      </c>
      <c r="V134" s="271" t="s">
        <v>334</v>
      </c>
      <c r="W134" s="271" t="s">
        <v>334</v>
      </c>
      <c r="X134" s="271" t="s">
        <v>334</v>
      </c>
      <c r="Y134" s="271" t="s">
        <v>334</v>
      </c>
      <c r="Z134" s="271" t="s">
        <v>334</v>
      </c>
      <c r="AA134" s="271" t="s">
        <v>334</v>
      </c>
      <c r="AB134" s="271" t="s">
        <v>334</v>
      </c>
      <c r="AC134" s="271" t="s">
        <v>2766</v>
      </c>
      <c r="AD134" s="271"/>
      <c r="AE134" s="271" t="s">
        <v>334</v>
      </c>
      <c r="AF134" s="271" t="s">
        <v>2722</v>
      </c>
      <c r="AG134" s="271" t="s">
        <v>2722</v>
      </c>
    </row>
    <row r="135" spans="1:33" ht="43.2" x14ac:dyDescent="0.3">
      <c r="A135" s="272">
        <v>113767</v>
      </c>
      <c r="B135" s="273" t="s">
        <v>2146</v>
      </c>
      <c r="C135" s="273" t="s">
        <v>148</v>
      </c>
      <c r="D135" s="273" t="s">
        <v>277</v>
      </c>
      <c r="E135" s="273" t="s">
        <v>360</v>
      </c>
      <c r="F135" s="274">
        <v>32295</v>
      </c>
      <c r="G135" s="273" t="s">
        <v>353</v>
      </c>
      <c r="H135" s="273" t="s">
        <v>361</v>
      </c>
      <c r="I135" s="273" t="s">
        <v>59</v>
      </c>
      <c r="J135" s="273" t="s">
        <v>343</v>
      </c>
      <c r="K135" s="272">
        <v>2009</v>
      </c>
      <c r="L135" s="273" t="s">
        <v>353</v>
      </c>
      <c r="M135" s="294"/>
      <c r="N135" s="271" t="s">
        <v>334</v>
      </c>
      <c r="O135" s="277" t="s">
        <v>334</v>
      </c>
      <c r="P135" s="270">
        <v>0</v>
      </c>
      <c r="Q135" s="294"/>
      <c r="R135" s="294"/>
      <c r="S135" s="294"/>
      <c r="T135" s="294"/>
      <c r="U135" s="294"/>
      <c r="V135" s="294"/>
      <c r="W135" s="294"/>
      <c r="X135" s="294"/>
      <c r="Y135" s="294"/>
      <c r="Z135" s="294"/>
      <c r="AA135" s="294"/>
      <c r="AB135" s="294"/>
      <c r="AC135" s="273" t="s">
        <v>2759</v>
      </c>
      <c r="AD135" s="294"/>
      <c r="AE135" s="294"/>
      <c r="AF135" s="294"/>
      <c r="AG135" s="294"/>
    </row>
    <row r="136" spans="1:33" ht="43.2" x14ac:dyDescent="0.3">
      <c r="A136" s="272">
        <v>113812</v>
      </c>
      <c r="B136" s="273" t="s">
        <v>1971</v>
      </c>
      <c r="C136" s="273" t="s">
        <v>140</v>
      </c>
      <c r="D136" s="273" t="s">
        <v>1972</v>
      </c>
      <c r="E136" s="273" t="s">
        <v>2103</v>
      </c>
      <c r="F136" s="274">
        <v>32552</v>
      </c>
      <c r="G136" s="273" t="s">
        <v>2365</v>
      </c>
      <c r="H136" s="273" t="s">
        <v>361</v>
      </c>
      <c r="I136" s="273" t="s">
        <v>59</v>
      </c>
      <c r="J136" s="273" t="s">
        <v>2362</v>
      </c>
      <c r="K136" s="272">
        <v>2007</v>
      </c>
      <c r="L136" s="273" t="s">
        <v>344</v>
      </c>
      <c r="M136" s="294"/>
      <c r="N136" s="271" t="s">
        <v>334</v>
      </c>
      <c r="O136" s="277" t="s">
        <v>334</v>
      </c>
      <c r="P136" s="270">
        <v>0</v>
      </c>
      <c r="Q136" s="294"/>
      <c r="R136" s="294"/>
      <c r="S136" s="294"/>
      <c r="T136" s="294"/>
      <c r="U136" s="294"/>
      <c r="V136" s="294"/>
      <c r="W136" s="294"/>
      <c r="X136" s="294"/>
      <c r="Y136" s="294"/>
      <c r="Z136" s="294"/>
      <c r="AA136" s="294"/>
      <c r="AB136" s="294"/>
      <c r="AC136" s="273" t="s">
        <v>2766</v>
      </c>
      <c r="AD136" s="294"/>
      <c r="AE136" s="294"/>
      <c r="AF136" s="294"/>
      <c r="AG136" s="294"/>
    </row>
    <row r="137" spans="1:33" ht="28.8" x14ac:dyDescent="0.3">
      <c r="A137" s="272">
        <v>113852</v>
      </c>
      <c r="B137" s="273" t="s">
        <v>1970</v>
      </c>
      <c r="C137" s="273" t="s">
        <v>88</v>
      </c>
      <c r="D137" s="273" t="s">
        <v>308</v>
      </c>
      <c r="E137" s="273" t="s">
        <v>360</v>
      </c>
      <c r="F137" s="290"/>
      <c r="G137" s="273" t="s">
        <v>342</v>
      </c>
      <c r="H137" s="273" t="s">
        <v>361</v>
      </c>
      <c r="I137" s="273" t="s">
        <v>2591</v>
      </c>
      <c r="J137" s="273" t="s">
        <v>362</v>
      </c>
      <c r="K137" s="272">
        <v>0</v>
      </c>
      <c r="L137" s="273" t="s">
        <v>342</v>
      </c>
      <c r="M137" s="294"/>
      <c r="N137" s="271" t="s">
        <v>334</v>
      </c>
      <c r="O137" s="277" t="s">
        <v>334</v>
      </c>
      <c r="P137" s="270">
        <v>0</v>
      </c>
      <c r="Q137" s="294"/>
      <c r="R137" s="294"/>
      <c r="S137" s="294"/>
      <c r="T137" s="294"/>
      <c r="U137" s="294"/>
      <c r="V137" s="294"/>
      <c r="W137" s="294"/>
      <c r="X137" s="294"/>
      <c r="Y137" s="294"/>
      <c r="Z137" s="294"/>
      <c r="AA137" s="294"/>
      <c r="AB137" s="294"/>
      <c r="AC137" s="273" t="s">
        <v>334</v>
      </c>
      <c r="AD137" s="294"/>
      <c r="AE137" s="294"/>
      <c r="AF137" s="294"/>
      <c r="AG137" s="294"/>
    </row>
    <row r="138" spans="1:33" ht="28.8" x14ac:dyDescent="0.3">
      <c r="A138" s="272">
        <v>113866</v>
      </c>
      <c r="B138" s="273" t="s">
        <v>2174</v>
      </c>
      <c r="C138" s="273" t="s">
        <v>89</v>
      </c>
      <c r="D138" s="273" t="s">
        <v>2253</v>
      </c>
      <c r="E138" s="273" t="s">
        <v>359</v>
      </c>
      <c r="F138" s="290"/>
      <c r="G138" s="273" t="s">
        <v>342</v>
      </c>
      <c r="H138" s="273" t="s">
        <v>361</v>
      </c>
      <c r="I138" s="273" t="s">
        <v>2531</v>
      </c>
      <c r="J138" s="273" t="s">
        <v>343</v>
      </c>
      <c r="K138" s="272">
        <v>2009</v>
      </c>
      <c r="L138" s="273" t="s">
        <v>342</v>
      </c>
      <c r="M138" s="294"/>
      <c r="N138" s="271" t="s">
        <v>334</v>
      </c>
      <c r="O138" s="277" t="s">
        <v>334</v>
      </c>
      <c r="P138" s="270">
        <v>0</v>
      </c>
      <c r="Q138" s="294"/>
      <c r="R138" s="294"/>
      <c r="S138" s="294"/>
      <c r="T138" s="294"/>
      <c r="U138" s="294"/>
      <c r="V138" s="294"/>
      <c r="W138" s="294"/>
      <c r="X138" s="294"/>
      <c r="Y138" s="294"/>
      <c r="Z138" s="294"/>
      <c r="AA138" s="294"/>
      <c r="AB138" s="294"/>
      <c r="AC138" s="273" t="s">
        <v>334</v>
      </c>
      <c r="AD138" s="294"/>
      <c r="AE138" s="294"/>
      <c r="AF138" s="294"/>
      <c r="AG138" s="294"/>
    </row>
    <row r="139" spans="1:33" ht="43.2" x14ac:dyDescent="0.3">
      <c r="A139" s="272">
        <v>113924</v>
      </c>
      <c r="B139" s="273" t="s">
        <v>972</v>
      </c>
      <c r="C139" s="273" t="s">
        <v>576</v>
      </c>
      <c r="D139" s="273" t="s">
        <v>256</v>
      </c>
      <c r="E139" s="273" t="s">
        <v>2103</v>
      </c>
      <c r="F139" s="290"/>
      <c r="G139" s="273" t="s">
        <v>353</v>
      </c>
      <c r="H139" s="273" t="s">
        <v>361</v>
      </c>
      <c r="I139" s="273" t="s">
        <v>59</v>
      </c>
      <c r="J139" s="273" t="s">
        <v>362</v>
      </c>
      <c r="K139" s="272">
        <v>2007</v>
      </c>
      <c r="L139" s="273" t="s">
        <v>353</v>
      </c>
      <c r="M139" s="294"/>
      <c r="N139" s="271">
        <v>515</v>
      </c>
      <c r="O139" s="277">
        <v>45354</v>
      </c>
      <c r="P139" s="270">
        <v>70000</v>
      </c>
      <c r="Q139" s="294"/>
      <c r="R139" s="294"/>
      <c r="S139" s="294"/>
      <c r="T139" s="294"/>
      <c r="U139" s="294"/>
      <c r="V139" s="294"/>
      <c r="W139" s="294"/>
      <c r="X139" s="294"/>
      <c r="Y139" s="294"/>
      <c r="Z139" s="294"/>
      <c r="AA139" s="294"/>
      <c r="AB139" s="294"/>
      <c r="AC139" s="273" t="s">
        <v>2762</v>
      </c>
      <c r="AD139" s="294"/>
      <c r="AE139" s="294"/>
      <c r="AF139" s="294"/>
      <c r="AG139" s="294"/>
    </row>
    <row r="140" spans="1:33" ht="28.8" x14ac:dyDescent="0.3">
      <c r="A140" s="272">
        <v>113929</v>
      </c>
      <c r="B140" s="273" t="s">
        <v>572</v>
      </c>
      <c r="C140" s="273" t="s">
        <v>105</v>
      </c>
      <c r="D140" s="273" t="s">
        <v>230</v>
      </c>
      <c r="E140" s="273" t="s">
        <v>2103</v>
      </c>
      <c r="F140" s="274">
        <v>32923</v>
      </c>
      <c r="G140" s="273" t="s">
        <v>342</v>
      </c>
      <c r="H140" s="273" t="s">
        <v>363</v>
      </c>
      <c r="I140" s="273" t="s">
        <v>59</v>
      </c>
      <c r="J140" s="273" t="s">
        <v>334</v>
      </c>
      <c r="K140" s="290"/>
      <c r="L140" s="273" t="s">
        <v>334</v>
      </c>
      <c r="M140" s="294"/>
      <c r="N140" s="271" t="s">
        <v>334</v>
      </c>
      <c r="O140" s="277" t="s">
        <v>334</v>
      </c>
      <c r="P140" s="270">
        <v>0</v>
      </c>
      <c r="Q140" s="294"/>
      <c r="R140" s="294"/>
      <c r="S140" s="294"/>
      <c r="T140" s="294"/>
      <c r="U140" s="294"/>
      <c r="V140" s="294"/>
      <c r="W140" s="294"/>
      <c r="X140" s="294"/>
      <c r="Y140" s="294"/>
      <c r="Z140" s="294"/>
      <c r="AA140" s="294"/>
      <c r="AB140" s="294"/>
      <c r="AC140" s="273" t="s">
        <v>334</v>
      </c>
      <c r="AD140" s="294"/>
      <c r="AE140" s="294"/>
      <c r="AF140" s="294"/>
      <c r="AG140" s="294"/>
    </row>
    <row r="141" spans="1:33" ht="43.2" x14ac:dyDescent="0.3">
      <c r="A141" s="270">
        <v>113930</v>
      </c>
      <c r="B141" s="271" t="s">
        <v>902</v>
      </c>
      <c r="C141" s="271" t="s">
        <v>66</v>
      </c>
      <c r="D141" s="271" t="s">
        <v>299</v>
      </c>
      <c r="E141" s="271" t="s">
        <v>334</v>
      </c>
      <c r="F141" s="271" t="s">
        <v>334</v>
      </c>
      <c r="G141" s="271" t="s">
        <v>334</v>
      </c>
      <c r="H141" s="271" t="s">
        <v>334</v>
      </c>
      <c r="I141" s="271" t="s">
        <v>59</v>
      </c>
      <c r="J141" s="271" t="s">
        <v>334</v>
      </c>
      <c r="K141" s="271" t="s">
        <v>334</v>
      </c>
      <c r="L141" s="271" t="s">
        <v>334</v>
      </c>
      <c r="M141" s="271" t="s">
        <v>334</v>
      </c>
      <c r="N141" s="271" t="s">
        <v>334</v>
      </c>
      <c r="O141" s="277" t="s">
        <v>334</v>
      </c>
      <c r="P141" s="270">
        <v>0</v>
      </c>
      <c r="Q141" s="271" t="s">
        <v>334</v>
      </c>
      <c r="R141" s="271" t="s">
        <v>334</v>
      </c>
      <c r="S141" s="271" t="s">
        <v>334</v>
      </c>
      <c r="T141" s="271" t="s">
        <v>334</v>
      </c>
      <c r="U141" s="271" t="s">
        <v>334</v>
      </c>
      <c r="V141" s="271" t="s">
        <v>334</v>
      </c>
      <c r="W141" s="271" t="s">
        <v>334</v>
      </c>
      <c r="X141" s="271" t="s">
        <v>334</v>
      </c>
      <c r="Y141" s="271" t="s">
        <v>334</v>
      </c>
      <c r="Z141" s="271" t="s">
        <v>334</v>
      </c>
      <c r="AA141" s="271" t="s">
        <v>334</v>
      </c>
      <c r="AB141" s="271" t="s">
        <v>334</v>
      </c>
      <c r="AC141" s="271" t="s">
        <v>2759</v>
      </c>
      <c r="AD141" s="271"/>
      <c r="AE141" s="271" t="s">
        <v>334</v>
      </c>
      <c r="AF141" s="271" t="s">
        <v>2722</v>
      </c>
      <c r="AG141" s="271" t="s">
        <v>2722</v>
      </c>
    </row>
    <row r="142" spans="1:33" ht="43.2" x14ac:dyDescent="0.3">
      <c r="A142" s="272">
        <v>114126</v>
      </c>
      <c r="B142" s="273" t="s">
        <v>900</v>
      </c>
      <c r="C142" s="273" t="s">
        <v>470</v>
      </c>
      <c r="D142" s="273" t="s">
        <v>269</v>
      </c>
      <c r="E142" s="273" t="s">
        <v>2103</v>
      </c>
      <c r="F142" s="274">
        <v>31985</v>
      </c>
      <c r="G142" s="273" t="s">
        <v>342</v>
      </c>
      <c r="H142" s="273" t="s">
        <v>361</v>
      </c>
      <c r="I142" s="273" t="s">
        <v>59</v>
      </c>
      <c r="J142" s="273" t="s">
        <v>2362</v>
      </c>
      <c r="K142" s="272">
        <v>2007</v>
      </c>
      <c r="L142" s="273" t="s">
        <v>342</v>
      </c>
      <c r="M142" s="294"/>
      <c r="N142" s="271" t="s">
        <v>334</v>
      </c>
      <c r="O142" s="277" t="s">
        <v>334</v>
      </c>
      <c r="P142" s="270">
        <v>0</v>
      </c>
      <c r="Q142" s="294"/>
      <c r="R142" s="294"/>
      <c r="S142" s="294"/>
      <c r="T142" s="294"/>
      <c r="U142" s="294"/>
      <c r="V142" s="294"/>
      <c r="W142" s="294"/>
      <c r="X142" s="294"/>
      <c r="Y142" s="294"/>
      <c r="Z142" s="294"/>
      <c r="AA142" s="294"/>
      <c r="AB142" s="294"/>
      <c r="AC142" s="273" t="s">
        <v>2759</v>
      </c>
      <c r="AD142" s="294"/>
      <c r="AE142" s="294"/>
      <c r="AF142" s="294"/>
      <c r="AG142" s="294"/>
    </row>
    <row r="143" spans="1:33" ht="43.2" x14ac:dyDescent="0.3">
      <c r="A143" s="272">
        <v>114355</v>
      </c>
      <c r="B143" s="273" t="s">
        <v>970</v>
      </c>
      <c r="C143" s="273" t="s">
        <v>84</v>
      </c>
      <c r="D143" s="273" t="s">
        <v>971</v>
      </c>
      <c r="E143" s="273" t="s">
        <v>360</v>
      </c>
      <c r="F143" s="290"/>
      <c r="G143" s="273" t="s">
        <v>342</v>
      </c>
      <c r="H143" s="273" t="s">
        <v>361</v>
      </c>
      <c r="I143" s="273" t="s">
        <v>59</v>
      </c>
      <c r="J143" s="273" t="s">
        <v>343</v>
      </c>
      <c r="K143" s="272">
        <v>2008</v>
      </c>
      <c r="L143" s="273" t="s">
        <v>342</v>
      </c>
      <c r="M143" s="294"/>
      <c r="N143" s="271" t="s">
        <v>334</v>
      </c>
      <c r="O143" s="277" t="s">
        <v>334</v>
      </c>
      <c r="P143" s="270">
        <v>0</v>
      </c>
      <c r="Q143" s="294"/>
      <c r="R143" s="294"/>
      <c r="S143" s="294"/>
      <c r="T143" s="294"/>
      <c r="U143" s="294"/>
      <c r="V143" s="294"/>
      <c r="W143" s="294"/>
      <c r="X143" s="294"/>
      <c r="Y143" s="294"/>
      <c r="Z143" s="294"/>
      <c r="AA143" s="294"/>
      <c r="AB143" s="294"/>
      <c r="AC143" s="273" t="s">
        <v>2762</v>
      </c>
      <c r="AD143" s="294"/>
      <c r="AE143" s="294"/>
      <c r="AF143" s="294"/>
      <c r="AG143" s="294"/>
    </row>
    <row r="144" spans="1:33" ht="43.2" x14ac:dyDescent="0.3">
      <c r="A144" s="270">
        <v>114357</v>
      </c>
      <c r="B144" s="271" t="s">
        <v>1969</v>
      </c>
      <c r="C144" s="271" t="s">
        <v>66</v>
      </c>
      <c r="D144" s="271" t="s">
        <v>223</v>
      </c>
      <c r="E144" s="271" t="s">
        <v>334</v>
      </c>
      <c r="F144" s="271" t="s">
        <v>334</v>
      </c>
      <c r="G144" s="271" t="s">
        <v>334</v>
      </c>
      <c r="H144" s="271" t="s">
        <v>334</v>
      </c>
      <c r="I144" s="271" t="s">
        <v>59</v>
      </c>
      <c r="J144" s="271" t="s">
        <v>334</v>
      </c>
      <c r="K144" s="271" t="s">
        <v>334</v>
      </c>
      <c r="L144" s="271" t="s">
        <v>334</v>
      </c>
      <c r="M144" s="271" t="s">
        <v>334</v>
      </c>
      <c r="N144" s="271" t="s">
        <v>334</v>
      </c>
      <c r="O144" s="277" t="s">
        <v>334</v>
      </c>
      <c r="P144" s="270">
        <v>0</v>
      </c>
      <c r="Q144" s="271" t="s">
        <v>334</v>
      </c>
      <c r="R144" s="271" t="s">
        <v>334</v>
      </c>
      <c r="S144" s="271" t="s">
        <v>334</v>
      </c>
      <c r="T144" s="271" t="s">
        <v>334</v>
      </c>
      <c r="U144" s="271" t="s">
        <v>334</v>
      </c>
      <c r="V144" s="271" t="s">
        <v>334</v>
      </c>
      <c r="W144" s="271" t="s">
        <v>334</v>
      </c>
      <c r="X144" s="271" t="s">
        <v>334</v>
      </c>
      <c r="Y144" s="271" t="s">
        <v>334</v>
      </c>
      <c r="Z144" s="271" t="s">
        <v>334</v>
      </c>
      <c r="AA144" s="271" t="s">
        <v>334</v>
      </c>
      <c r="AB144" s="271" t="s">
        <v>334</v>
      </c>
      <c r="AC144" s="271" t="s">
        <v>2766</v>
      </c>
      <c r="AD144" s="271"/>
      <c r="AE144" s="271" t="s">
        <v>334</v>
      </c>
      <c r="AF144" s="271" t="s">
        <v>2722</v>
      </c>
      <c r="AG144" s="271" t="s">
        <v>2722</v>
      </c>
    </row>
    <row r="145" spans="1:33" ht="14.4" x14ac:dyDescent="0.3">
      <c r="A145" s="270">
        <v>114434</v>
      </c>
      <c r="B145" s="271" t="s">
        <v>1967</v>
      </c>
      <c r="C145" s="271" t="s">
        <v>169</v>
      </c>
      <c r="D145" s="271" t="s">
        <v>1968</v>
      </c>
      <c r="E145" s="271" t="s">
        <v>334</v>
      </c>
      <c r="F145" s="271" t="s">
        <v>334</v>
      </c>
      <c r="G145" s="271" t="s">
        <v>334</v>
      </c>
      <c r="H145" s="271" t="s">
        <v>334</v>
      </c>
      <c r="I145" s="271" t="s">
        <v>59</v>
      </c>
      <c r="J145" s="271" t="s">
        <v>334</v>
      </c>
      <c r="K145" s="271" t="s">
        <v>334</v>
      </c>
      <c r="L145" s="271" t="s">
        <v>334</v>
      </c>
      <c r="M145" s="271" t="s">
        <v>334</v>
      </c>
      <c r="N145" s="271" t="s">
        <v>334</v>
      </c>
      <c r="O145" s="277" t="s">
        <v>334</v>
      </c>
      <c r="P145" s="270">
        <v>0</v>
      </c>
      <c r="Q145" s="271" t="s">
        <v>334</v>
      </c>
      <c r="R145" s="271" t="s">
        <v>334</v>
      </c>
      <c r="S145" s="271" t="s">
        <v>334</v>
      </c>
      <c r="T145" s="271" t="s">
        <v>334</v>
      </c>
      <c r="U145" s="271" t="s">
        <v>334</v>
      </c>
      <c r="V145" s="271" t="s">
        <v>334</v>
      </c>
      <c r="W145" s="271" t="s">
        <v>334</v>
      </c>
      <c r="X145" s="271" t="s">
        <v>334</v>
      </c>
      <c r="Y145" s="271" t="s">
        <v>334</v>
      </c>
      <c r="Z145" s="271" t="s">
        <v>334</v>
      </c>
      <c r="AA145" s="271" t="s">
        <v>334</v>
      </c>
      <c r="AB145" s="271" t="s">
        <v>334</v>
      </c>
      <c r="AC145" s="271" t="s">
        <v>334</v>
      </c>
      <c r="AD145" s="271"/>
      <c r="AE145" s="271" t="s">
        <v>334</v>
      </c>
      <c r="AF145" s="271" t="s">
        <v>2722</v>
      </c>
      <c r="AG145" s="271" t="s">
        <v>2722</v>
      </c>
    </row>
    <row r="146" spans="1:33" ht="43.2" x14ac:dyDescent="0.3">
      <c r="A146" s="272">
        <v>114485</v>
      </c>
      <c r="B146" s="273" t="s">
        <v>899</v>
      </c>
      <c r="C146" s="273" t="s">
        <v>146</v>
      </c>
      <c r="D146" s="273" t="s">
        <v>243</v>
      </c>
      <c r="E146" s="273" t="s">
        <v>2103</v>
      </c>
      <c r="F146" s="290"/>
      <c r="G146" s="273" t="s">
        <v>342</v>
      </c>
      <c r="H146" s="273" t="s">
        <v>361</v>
      </c>
      <c r="I146" s="273" t="s">
        <v>59</v>
      </c>
      <c r="J146" s="273" t="s">
        <v>2362</v>
      </c>
      <c r="K146" s="272">
        <v>2007</v>
      </c>
      <c r="L146" s="273" t="s">
        <v>344</v>
      </c>
      <c r="M146" s="294"/>
      <c r="N146" s="271" t="s">
        <v>334</v>
      </c>
      <c r="O146" s="277" t="s">
        <v>334</v>
      </c>
      <c r="P146" s="270">
        <v>0</v>
      </c>
      <c r="Q146" s="294"/>
      <c r="R146" s="294"/>
      <c r="S146" s="294"/>
      <c r="T146" s="294"/>
      <c r="U146" s="294"/>
      <c r="V146" s="294"/>
      <c r="W146" s="294"/>
      <c r="X146" s="294"/>
      <c r="Y146" s="294"/>
      <c r="Z146" s="294"/>
      <c r="AA146" s="294"/>
      <c r="AB146" s="294"/>
      <c r="AC146" s="273" t="s">
        <v>2759</v>
      </c>
      <c r="AD146" s="294"/>
      <c r="AE146" s="294"/>
      <c r="AF146" s="294"/>
      <c r="AG146" s="294"/>
    </row>
    <row r="147" spans="1:33" ht="43.2" x14ac:dyDescent="0.3">
      <c r="A147" s="272">
        <v>114531</v>
      </c>
      <c r="B147" s="273" t="s">
        <v>2155</v>
      </c>
      <c r="C147" s="273" t="s">
        <v>2156</v>
      </c>
      <c r="D147" s="273" t="s">
        <v>334</v>
      </c>
      <c r="E147" s="273" t="s">
        <v>359</v>
      </c>
      <c r="F147" s="274">
        <v>31262</v>
      </c>
      <c r="G147" s="273" t="s">
        <v>2854</v>
      </c>
      <c r="H147" s="273" t="s">
        <v>361</v>
      </c>
      <c r="I147" s="273" t="s">
        <v>2591</v>
      </c>
      <c r="J147" s="273" t="s">
        <v>2362</v>
      </c>
      <c r="K147" s="272">
        <v>2004</v>
      </c>
      <c r="L147" s="273" t="s">
        <v>346</v>
      </c>
      <c r="M147" s="294"/>
      <c r="N147" s="271" t="s">
        <v>334</v>
      </c>
      <c r="O147" s="277" t="s">
        <v>334</v>
      </c>
      <c r="P147" s="270">
        <v>0</v>
      </c>
      <c r="Q147" s="294"/>
      <c r="R147" s="294"/>
      <c r="S147" s="294"/>
      <c r="T147" s="294"/>
      <c r="U147" s="294"/>
      <c r="V147" s="294"/>
      <c r="W147" s="294"/>
      <c r="X147" s="294"/>
      <c r="Y147" s="294"/>
      <c r="Z147" s="294"/>
      <c r="AA147" s="294"/>
      <c r="AB147" s="294"/>
      <c r="AC147" s="273" t="s">
        <v>2759</v>
      </c>
      <c r="AD147" s="294"/>
      <c r="AE147" s="294"/>
      <c r="AF147" s="294"/>
      <c r="AG147" s="294"/>
    </row>
    <row r="148" spans="1:33" ht="14.4" x14ac:dyDescent="0.3">
      <c r="A148" s="270">
        <v>114556</v>
      </c>
      <c r="B148" s="271" t="s">
        <v>1966</v>
      </c>
      <c r="C148" s="271" t="s">
        <v>767</v>
      </c>
      <c r="D148" s="271" t="s">
        <v>675</v>
      </c>
      <c r="E148" s="271" t="s">
        <v>334</v>
      </c>
      <c r="F148" s="271" t="s">
        <v>334</v>
      </c>
      <c r="G148" s="271" t="s">
        <v>334</v>
      </c>
      <c r="H148" s="271" t="s">
        <v>334</v>
      </c>
      <c r="I148" s="271" t="s">
        <v>59</v>
      </c>
      <c r="J148" s="271" t="s">
        <v>334</v>
      </c>
      <c r="K148" s="271" t="s">
        <v>334</v>
      </c>
      <c r="L148" s="271" t="s">
        <v>334</v>
      </c>
      <c r="M148" s="271" t="s">
        <v>334</v>
      </c>
      <c r="N148" s="271" t="s">
        <v>334</v>
      </c>
      <c r="O148" s="277" t="s">
        <v>334</v>
      </c>
      <c r="P148" s="270">
        <v>0</v>
      </c>
      <c r="Q148" s="271" t="s">
        <v>334</v>
      </c>
      <c r="R148" s="271" t="s">
        <v>334</v>
      </c>
      <c r="S148" s="271" t="s">
        <v>334</v>
      </c>
      <c r="T148" s="271" t="s">
        <v>334</v>
      </c>
      <c r="U148" s="271" t="s">
        <v>334</v>
      </c>
      <c r="V148" s="271" t="s">
        <v>334</v>
      </c>
      <c r="W148" s="271" t="s">
        <v>334</v>
      </c>
      <c r="X148" s="271" t="s">
        <v>334</v>
      </c>
      <c r="Y148" s="271" t="s">
        <v>334</v>
      </c>
      <c r="Z148" s="271" t="s">
        <v>334</v>
      </c>
      <c r="AA148" s="271" t="s">
        <v>334</v>
      </c>
      <c r="AB148" s="271" t="s">
        <v>334</v>
      </c>
      <c r="AC148" s="271" t="s">
        <v>334</v>
      </c>
      <c r="AD148" s="271"/>
      <c r="AE148" s="271" t="s">
        <v>334</v>
      </c>
      <c r="AF148" s="271" t="s">
        <v>2722</v>
      </c>
      <c r="AG148" s="271" t="s">
        <v>2722</v>
      </c>
    </row>
    <row r="149" spans="1:33" ht="14.4" x14ac:dyDescent="0.3">
      <c r="A149" s="270">
        <v>114625</v>
      </c>
      <c r="B149" s="271" t="s">
        <v>1965</v>
      </c>
      <c r="C149" s="271" t="s">
        <v>105</v>
      </c>
      <c r="D149" s="271" t="s">
        <v>232</v>
      </c>
      <c r="E149" s="271" t="s">
        <v>334</v>
      </c>
      <c r="F149" s="271" t="s">
        <v>334</v>
      </c>
      <c r="G149" s="271" t="s">
        <v>334</v>
      </c>
      <c r="H149" s="271" t="s">
        <v>334</v>
      </c>
      <c r="I149" s="271" t="s">
        <v>59</v>
      </c>
      <c r="J149" s="271" t="s">
        <v>334</v>
      </c>
      <c r="K149" s="271" t="s">
        <v>334</v>
      </c>
      <c r="L149" s="271" t="s">
        <v>334</v>
      </c>
      <c r="M149" s="271" t="s">
        <v>334</v>
      </c>
      <c r="N149" s="271" t="s">
        <v>334</v>
      </c>
      <c r="O149" s="277" t="s">
        <v>334</v>
      </c>
      <c r="P149" s="270">
        <v>0</v>
      </c>
      <c r="Q149" s="271" t="s">
        <v>334</v>
      </c>
      <c r="R149" s="271" t="s">
        <v>334</v>
      </c>
      <c r="S149" s="271" t="s">
        <v>334</v>
      </c>
      <c r="T149" s="271" t="s">
        <v>334</v>
      </c>
      <c r="U149" s="271" t="s">
        <v>334</v>
      </c>
      <c r="V149" s="271" t="s">
        <v>334</v>
      </c>
      <c r="W149" s="271" t="s">
        <v>334</v>
      </c>
      <c r="X149" s="271" t="s">
        <v>334</v>
      </c>
      <c r="Y149" s="271" t="s">
        <v>334</v>
      </c>
      <c r="Z149" s="271" t="s">
        <v>334</v>
      </c>
      <c r="AA149" s="271" t="s">
        <v>334</v>
      </c>
      <c r="AB149" s="271" t="s">
        <v>334</v>
      </c>
      <c r="AC149" s="271" t="s">
        <v>334</v>
      </c>
      <c r="AD149" s="271"/>
      <c r="AE149" s="271" t="s">
        <v>334</v>
      </c>
      <c r="AF149" s="271" t="s">
        <v>2722</v>
      </c>
      <c r="AG149" s="271" t="s">
        <v>2722</v>
      </c>
    </row>
    <row r="150" spans="1:33" ht="43.2" x14ac:dyDescent="0.3">
      <c r="A150" s="272">
        <v>114788</v>
      </c>
      <c r="B150" s="273" t="s">
        <v>1964</v>
      </c>
      <c r="C150" s="273" t="s">
        <v>104</v>
      </c>
      <c r="D150" s="273" t="s">
        <v>226</v>
      </c>
      <c r="E150" s="273" t="s">
        <v>360</v>
      </c>
      <c r="F150" s="290"/>
      <c r="G150" s="273" t="s">
        <v>342</v>
      </c>
      <c r="H150" s="273" t="s">
        <v>361</v>
      </c>
      <c r="I150" s="273" t="s">
        <v>59</v>
      </c>
      <c r="J150" s="273" t="s">
        <v>362</v>
      </c>
      <c r="K150" s="272">
        <v>2009</v>
      </c>
      <c r="L150" s="273" t="s">
        <v>342</v>
      </c>
      <c r="M150" s="294"/>
      <c r="N150" s="271" t="s">
        <v>334</v>
      </c>
      <c r="O150" s="277" t="s">
        <v>334</v>
      </c>
      <c r="P150" s="270">
        <v>0</v>
      </c>
      <c r="Q150" s="294"/>
      <c r="R150" s="294"/>
      <c r="S150" s="294"/>
      <c r="T150" s="294"/>
      <c r="U150" s="294"/>
      <c r="V150" s="294"/>
      <c r="W150" s="294"/>
      <c r="X150" s="294"/>
      <c r="Y150" s="294"/>
      <c r="Z150" s="294"/>
      <c r="AA150" s="294"/>
      <c r="AB150" s="294"/>
      <c r="AC150" s="273" t="s">
        <v>2766</v>
      </c>
      <c r="AD150" s="294"/>
      <c r="AE150" s="294"/>
      <c r="AF150" s="294"/>
      <c r="AG150" s="294"/>
    </row>
    <row r="151" spans="1:33" ht="43.2" x14ac:dyDescent="0.3">
      <c r="A151" s="272">
        <v>114909</v>
      </c>
      <c r="B151" s="273" t="s">
        <v>969</v>
      </c>
      <c r="C151" s="273" t="s">
        <v>171</v>
      </c>
      <c r="D151" s="273" t="s">
        <v>249</v>
      </c>
      <c r="E151" s="273" t="s">
        <v>2103</v>
      </c>
      <c r="F151" s="290"/>
      <c r="G151" s="273" t="s">
        <v>342</v>
      </c>
      <c r="H151" s="273" t="s">
        <v>363</v>
      </c>
      <c r="I151" s="273" t="s">
        <v>59</v>
      </c>
      <c r="J151" s="273" t="s">
        <v>2362</v>
      </c>
      <c r="K151" s="272">
        <v>2008</v>
      </c>
      <c r="L151" s="273" t="s">
        <v>342</v>
      </c>
      <c r="M151" s="294"/>
      <c r="N151" s="271" t="s">
        <v>334</v>
      </c>
      <c r="O151" s="277" t="s">
        <v>334</v>
      </c>
      <c r="P151" s="270">
        <v>0</v>
      </c>
      <c r="Q151" s="294"/>
      <c r="R151" s="294"/>
      <c r="S151" s="294"/>
      <c r="T151" s="294"/>
      <c r="U151" s="294"/>
      <c r="V151" s="294"/>
      <c r="W151" s="294"/>
      <c r="X151" s="294"/>
      <c r="Y151" s="294"/>
      <c r="Z151" s="294"/>
      <c r="AA151" s="294"/>
      <c r="AB151" s="294"/>
      <c r="AC151" s="273" t="s">
        <v>2762</v>
      </c>
      <c r="AD151" s="294"/>
      <c r="AE151" s="294"/>
      <c r="AF151" s="294"/>
      <c r="AG151" s="294"/>
    </row>
    <row r="152" spans="1:33" ht="43.2" x14ac:dyDescent="0.3">
      <c r="A152" s="272">
        <v>114950</v>
      </c>
      <c r="B152" s="273" t="s">
        <v>2257</v>
      </c>
      <c r="C152" s="273" t="s">
        <v>2258</v>
      </c>
      <c r="D152" s="273" t="s">
        <v>2229</v>
      </c>
      <c r="E152" s="273" t="s">
        <v>359</v>
      </c>
      <c r="F152" s="274">
        <v>32740</v>
      </c>
      <c r="G152" s="273" t="s">
        <v>348</v>
      </c>
      <c r="H152" s="273" t="s">
        <v>361</v>
      </c>
      <c r="I152" s="273" t="s">
        <v>65</v>
      </c>
      <c r="J152" s="273" t="s">
        <v>362</v>
      </c>
      <c r="K152" s="272">
        <v>2010</v>
      </c>
      <c r="L152" s="273" t="s">
        <v>344</v>
      </c>
      <c r="M152" s="294"/>
      <c r="N152" s="271" t="s">
        <v>334</v>
      </c>
      <c r="O152" s="277" t="s">
        <v>334</v>
      </c>
      <c r="P152" s="270">
        <v>0</v>
      </c>
      <c r="Q152" s="294"/>
      <c r="R152" s="294"/>
      <c r="S152" s="294"/>
      <c r="T152" s="294"/>
      <c r="U152" s="294"/>
      <c r="V152" s="294"/>
      <c r="W152" s="294"/>
      <c r="X152" s="294"/>
      <c r="Y152" s="294"/>
      <c r="Z152" s="294"/>
      <c r="AA152" s="294"/>
      <c r="AB152" s="294"/>
      <c r="AC152" s="273" t="s">
        <v>2762</v>
      </c>
      <c r="AD152" s="294"/>
      <c r="AE152" s="294"/>
      <c r="AF152" s="294"/>
      <c r="AG152" s="294"/>
    </row>
    <row r="153" spans="1:33" ht="43.2" x14ac:dyDescent="0.3">
      <c r="A153" s="272">
        <v>115174</v>
      </c>
      <c r="B153" s="273" t="s">
        <v>1962</v>
      </c>
      <c r="C153" s="273" t="s">
        <v>61</v>
      </c>
      <c r="D153" s="273" t="s">
        <v>1963</v>
      </c>
      <c r="E153" s="273" t="s">
        <v>359</v>
      </c>
      <c r="F153" s="274">
        <v>32513</v>
      </c>
      <c r="G153" s="273" t="s">
        <v>346</v>
      </c>
      <c r="H153" s="273" t="s">
        <v>361</v>
      </c>
      <c r="I153" s="273" t="s">
        <v>59</v>
      </c>
      <c r="J153" s="273" t="s">
        <v>343</v>
      </c>
      <c r="K153" s="272">
        <v>2006</v>
      </c>
      <c r="L153" s="273" t="s">
        <v>342</v>
      </c>
      <c r="M153" s="294"/>
      <c r="N153" s="271" t="s">
        <v>334</v>
      </c>
      <c r="O153" s="277" t="s">
        <v>334</v>
      </c>
      <c r="P153" s="270">
        <v>0</v>
      </c>
      <c r="Q153" s="294"/>
      <c r="R153" s="294"/>
      <c r="S153" s="294"/>
      <c r="T153" s="294"/>
      <c r="U153" s="294"/>
      <c r="V153" s="294"/>
      <c r="W153" s="294"/>
      <c r="X153" s="294"/>
      <c r="Y153" s="294"/>
      <c r="Z153" s="294"/>
      <c r="AA153" s="294"/>
      <c r="AB153" s="294"/>
      <c r="AC153" s="273" t="s">
        <v>2766</v>
      </c>
      <c r="AD153" s="294"/>
      <c r="AE153" s="294"/>
      <c r="AF153" s="294"/>
      <c r="AG153" s="294"/>
    </row>
    <row r="154" spans="1:33" ht="43.2" x14ac:dyDescent="0.3">
      <c r="A154" s="272">
        <v>115178</v>
      </c>
      <c r="B154" s="273" t="s">
        <v>968</v>
      </c>
      <c r="C154" s="273" t="s">
        <v>152</v>
      </c>
      <c r="D154" s="273" t="s">
        <v>242</v>
      </c>
      <c r="E154" s="273" t="s">
        <v>360</v>
      </c>
      <c r="F154" s="274">
        <v>32051</v>
      </c>
      <c r="G154" s="273" t="s">
        <v>342</v>
      </c>
      <c r="H154" s="273" t="s">
        <v>361</v>
      </c>
      <c r="I154" s="273" t="s">
        <v>59</v>
      </c>
      <c r="J154" s="273" t="s">
        <v>362</v>
      </c>
      <c r="K154" s="290"/>
      <c r="L154" s="273" t="s">
        <v>342</v>
      </c>
      <c r="M154" s="294"/>
      <c r="N154" s="271" t="s">
        <v>334</v>
      </c>
      <c r="O154" s="277" t="s">
        <v>334</v>
      </c>
      <c r="P154" s="270">
        <v>0</v>
      </c>
      <c r="Q154" s="294"/>
      <c r="R154" s="294"/>
      <c r="S154" s="294"/>
      <c r="T154" s="294"/>
      <c r="U154" s="294"/>
      <c r="V154" s="294"/>
      <c r="W154" s="294"/>
      <c r="X154" s="294"/>
      <c r="Y154" s="294"/>
      <c r="Z154" s="294"/>
      <c r="AA154" s="294"/>
      <c r="AB154" s="294"/>
      <c r="AC154" s="273" t="s">
        <v>2762</v>
      </c>
      <c r="AD154" s="294"/>
      <c r="AE154" s="294"/>
      <c r="AF154" s="294"/>
      <c r="AG154" s="294"/>
    </row>
    <row r="155" spans="1:33" ht="43.2" x14ac:dyDescent="0.3">
      <c r="A155" s="272">
        <v>115188</v>
      </c>
      <c r="B155" s="273" t="s">
        <v>967</v>
      </c>
      <c r="C155" s="273" t="s">
        <v>452</v>
      </c>
      <c r="D155" s="273" t="s">
        <v>480</v>
      </c>
      <c r="E155" s="273" t="s">
        <v>2103</v>
      </c>
      <c r="F155" s="274">
        <v>32456</v>
      </c>
      <c r="G155" s="273" t="s">
        <v>2497</v>
      </c>
      <c r="H155" s="273" t="s">
        <v>361</v>
      </c>
      <c r="I155" s="273" t="s">
        <v>59</v>
      </c>
      <c r="J155" s="273" t="s">
        <v>2362</v>
      </c>
      <c r="K155" s="272">
        <v>2010</v>
      </c>
      <c r="L155" s="273" t="s">
        <v>353</v>
      </c>
      <c r="M155" s="294"/>
      <c r="N155" s="271" t="s">
        <v>334</v>
      </c>
      <c r="O155" s="277" t="s">
        <v>334</v>
      </c>
      <c r="P155" s="270">
        <v>0</v>
      </c>
      <c r="Q155" s="294"/>
      <c r="R155" s="294"/>
      <c r="S155" s="294"/>
      <c r="T155" s="294"/>
      <c r="U155" s="294"/>
      <c r="V155" s="294"/>
      <c r="W155" s="294"/>
      <c r="X155" s="294"/>
      <c r="Y155" s="294"/>
      <c r="Z155" s="294"/>
      <c r="AA155" s="294"/>
      <c r="AB155" s="294"/>
      <c r="AC155" s="273" t="s">
        <v>2762</v>
      </c>
      <c r="AD155" s="294"/>
      <c r="AE155" s="294"/>
      <c r="AF155" s="294"/>
      <c r="AG155" s="294"/>
    </row>
    <row r="156" spans="1:33" ht="72" x14ac:dyDescent="0.3">
      <c r="A156" s="272">
        <v>115191</v>
      </c>
      <c r="B156" s="273" t="s">
        <v>1961</v>
      </c>
      <c r="C156" s="273" t="s">
        <v>732</v>
      </c>
      <c r="D156" s="273" t="s">
        <v>480</v>
      </c>
      <c r="E156" s="273" t="s">
        <v>360</v>
      </c>
      <c r="F156" s="274">
        <v>33003</v>
      </c>
      <c r="G156" s="273" t="s">
        <v>2467</v>
      </c>
      <c r="H156" s="273" t="s">
        <v>361</v>
      </c>
      <c r="I156" s="273" t="s">
        <v>59</v>
      </c>
      <c r="J156" s="273" t="s">
        <v>362</v>
      </c>
      <c r="K156" s="272">
        <v>2008</v>
      </c>
      <c r="L156" s="273" t="s">
        <v>353</v>
      </c>
      <c r="M156" s="294"/>
      <c r="N156" s="271" t="s">
        <v>334</v>
      </c>
      <c r="O156" s="277" t="s">
        <v>334</v>
      </c>
      <c r="P156" s="270">
        <v>0</v>
      </c>
      <c r="Q156" s="294"/>
      <c r="R156" s="294"/>
      <c r="S156" s="294"/>
      <c r="T156" s="294"/>
      <c r="U156" s="294"/>
      <c r="V156" s="294"/>
      <c r="W156" s="294"/>
      <c r="X156" s="294"/>
      <c r="Y156" s="294"/>
      <c r="Z156" s="294"/>
      <c r="AA156" s="294"/>
      <c r="AB156" s="294"/>
      <c r="AC156" s="273" t="s">
        <v>2770</v>
      </c>
      <c r="AD156" s="294"/>
      <c r="AE156" s="294"/>
      <c r="AF156" s="294"/>
      <c r="AG156" s="294"/>
    </row>
    <row r="157" spans="1:33" ht="43.2" x14ac:dyDescent="0.3">
      <c r="A157" s="272">
        <v>115224</v>
      </c>
      <c r="B157" s="273" t="s">
        <v>898</v>
      </c>
      <c r="C157" s="273" t="s">
        <v>66</v>
      </c>
      <c r="D157" s="273" t="s">
        <v>259</v>
      </c>
      <c r="E157" s="273" t="s">
        <v>359</v>
      </c>
      <c r="F157" s="274">
        <v>31603</v>
      </c>
      <c r="G157" s="273" t="s">
        <v>342</v>
      </c>
      <c r="H157" s="273" t="s">
        <v>361</v>
      </c>
      <c r="I157" s="273" t="s">
        <v>59</v>
      </c>
      <c r="J157" s="273" t="s">
        <v>2362</v>
      </c>
      <c r="K157" s="272">
        <v>2004</v>
      </c>
      <c r="L157" s="273" t="s">
        <v>342</v>
      </c>
      <c r="M157" s="294"/>
      <c r="N157" s="271" t="s">
        <v>334</v>
      </c>
      <c r="O157" s="277" t="s">
        <v>334</v>
      </c>
      <c r="P157" s="270">
        <v>0</v>
      </c>
      <c r="Q157" s="294"/>
      <c r="R157" s="294"/>
      <c r="S157" s="294"/>
      <c r="T157" s="294"/>
      <c r="U157" s="294"/>
      <c r="V157" s="294"/>
      <c r="W157" s="294"/>
      <c r="X157" s="294"/>
      <c r="Y157" s="294"/>
      <c r="Z157" s="294"/>
      <c r="AA157" s="294"/>
      <c r="AB157" s="294"/>
      <c r="AC157" s="273" t="s">
        <v>2759</v>
      </c>
      <c r="AD157" s="294"/>
      <c r="AE157" s="294"/>
      <c r="AF157" s="294"/>
      <c r="AG157" s="294"/>
    </row>
    <row r="158" spans="1:33" ht="28.8" x14ac:dyDescent="0.3">
      <c r="A158" s="272">
        <v>115241</v>
      </c>
      <c r="B158" s="273" t="s">
        <v>1960</v>
      </c>
      <c r="C158" s="273" t="s">
        <v>71</v>
      </c>
      <c r="D158" s="273" t="s">
        <v>255</v>
      </c>
      <c r="E158" s="273" t="s">
        <v>360</v>
      </c>
      <c r="F158" s="290"/>
      <c r="G158" s="273" t="s">
        <v>353</v>
      </c>
      <c r="H158" s="273" t="s">
        <v>361</v>
      </c>
      <c r="I158" s="273" t="s">
        <v>59</v>
      </c>
      <c r="J158" s="273" t="s">
        <v>362</v>
      </c>
      <c r="K158" s="272">
        <v>2010</v>
      </c>
      <c r="L158" s="273" t="s">
        <v>342</v>
      </c>
      <c r="M158" s="294"/>
      <c r="N158" s="271" t="s">
        <v>334</v>
      </c>
      <c r="O158" s="277" t="s">
        <v>334</v>
      </c>
      <c r="P158" s="270">
        <v>0</v>
      </c>
      <c r="Q158" s="294"/>
      <c r="R158" s="294"/>
      <c r="S158" s="294"/>
      <c r="T158" s="294"/>
      <c r="U158" s="294"/>
      <c r="V158" s="294"/>
      <c r="W158" s="294"/>
      <c r="X158" s="294"/>
      <c r="Y158" s="294"/>
      <c r="Z158" s="294"/>
      <c r="AA158" s="294"/>
      <c r="AB158" s="294"/>
      <c r="AC158" s="273" t="s">
        <v>334</v>
      </c>
      <c r="AD158" s="294"/>
      <c r="AE158" s="294"/>
      <c r="AF158" s="294"/>
      <c r="AG158" s="294"/>
    </row>
    <row r="159" spans="1:33" ht="43.2" x14ac:dyDescent="0.3">
      <c r="A159" s="272">
        <v>115247</v>
      </c>
      <c r="B159" s="273" t="s">
        <v>966</v>
      </c>
      <c r="C159" s="273" t="s">
        <v>910</v>
      </c>
      <c r="D159" s="273" t="s">
        <v>224</v>
      </c>
      <c r="E159" s="273" t="s">
        <v>2103</v>
      </c>
      <c r="F159" s="274">
        <v>32480</v>
      </c>
      <c r="G159" s="273" t="s">
        <v>2384</v>
      </c>
      <c r="H159" s="273" t="s">
        <v>361</v>
      </c>
      <c r="I159" s="273" t="s">
        <v>59</v>
      </c>
      <c r="J159" s="273" t="s">
        <v>2362</v>
      </c>
      <c r="K159" s="272">
        <v>2008</v>
      </c>
      <c r="L159" s="273" t="s">
        <v>342</v>
      </c>
      <c r="M159" s="294"/>
      <c r="N159" s="271" t="s">
        <v>334</v>
      </c>
      <c r="O159" s="277" t="s">
        <v>334</v>
      </c>
      <c r="P159" s="270">
        <v>0</v>
      </c>
      <c r="Q159" s="294"/>
      <c r="R159" s="294"/>
      <c r="S159" s="294"/>
      <c r="T159" s="294"/>
      <c r="U159" s="294"/>
      <c r="V159" s="294"/>
      <c r="W159" s="294"/>
      <c r="X159" s="294"/>
      <c r="Y159" s="294"/>
      <c r="Z159" s="294"/>
      <c r="AA159" s="294"/>
      <c r="AB159" s="294"/>
      <c r="AC159" s="273" t="s">
        <v>2762</v>
      </c>
      <c r="AD159" s="294"/>
      <c r="AE159" s="294"/>
      <c r="AF159" s="294"/>
      <c r="AG159" s="294"/>
    </row>
    <row r="160" spans="1:33" ht="43.2" x14ac:dyDescent="0.3">
      <c r="A160" s="272">
        <v>115266</v>
      </c>
      <c r="B160" s="273" t="s">
        <v>897</v>
      </c>
      <c r="C160" s="273" t="s">
        <v>147</v>
      </c>
      <c r="D160" s="273" t="s">
        <v>242</v>
      </c>
      <c r="E160" s="273" t="s">
        <v>2103</v>
      </c>
      <c r="F160" s="274">
        <v>32411</v>
      </c>
      <c r="G160" s="273" t="s">
        <v>342</v>
      </c>
      <c r="H160" s="273" t="s">
        <v>361</v>
      </c>
      <c r="I160" s="273" t="s">
        <v>59</v>
      </c>
      <c r="J160" s="273" t="s">
        <v>2362</v>
      </c>
      <c r="K160" s="272">
        <v>2013</v>
      </c>
      <c r="L160" s="273" t="s">
        <v>348</v>
      </c>
      <c r="M160" s="294"/>
      <c r="N160" s="271" t="s">
        <v>334</v>
      </c>
      <c r="O160" s="277" t="s">
        <v>334</v>
      </c>
      <c r="P160" s="270">
        <v>0</v>
      </c>
      <c r="Q160" s="294"/>
      <c r="R160" s="294"/>
      <c r="S160" s="294"/>
      <c r="T160" s="294"/>
      <c r="U160" s="294"/>
      <c r="V160" s="294"/>
      <c r="W160" s="294"/>
      <c r="X160" s="294"/>
      <c r="Y160" s="294"/>
      <c r="Z160" s="294"/>
      <c r="AA160" s="294"/>
      <c r="AB160" s="294"/>
      <c r="AC160" s="273" t="s">
        <v>2759</v>
      </c>
      <c r="AD160" s="294"/>
      <c r="AE160" s="294"/>
      <c r="AF160" s="294"/>
      <c r="AG160" s="294"/>
    </row>
    <row r="161" spans="1:33" ht="28.8" x14ac:dyDescent="0.3">
      <c r="A161" s="270">
        <v>115267</v>
      </c>
      <c r="B161" s="271" t="s">
        <v>1959</v>
      </c>
      <c r="C161" s="271" t="s">
        <v>728</v>
      </c>
      <c r="D161" s="271" t="s">
        <v>214</v>
      </c>
      <c r="E161" s="271" t="s">
        <v>360</v>
      </c>
      <c r="F161" s="271" t="s">
        <v>2514</v>
      </c>
      <c r="G161" s="271" t="s">
        <v>353</v>
      </c>
      <c r="H161" s="271" t="s">
        <v>361</v>
      </c>
      <c r="I161" s="271" t="s">
        <v>59</v>
      </c>
      <c r="J161" s="271" t="s">
        <v>362</v>
      </c>
      <c r="K161" s="271" t="s">
        <v>2267</v>
      </c>
      <c r="L161" s="271" t="s">
        <v>353</v>
      </c>
      <c r="M161" s="271" t="s">
        <v>334</v>
      </c>
      <c r="N161" s="271" t="s">
        <v>334</v>
      </c>
      <c r="O161" s="277" t="s">
        <v>334</v>
      </c>
      <c r="P161" s="270">
        <v>0</v>
      </c>
      <c r="Q161" s="271" t="s">
        <v>334</v>
      </c>
      <c r="R161" s="271" t="s">
        <v>334</v>
      </c>
      <c r="S161" s="271" t="s">
        <v>334</v>
      </c>
      <c r="T161" s="271" t="s">
        <v>334</v>
      </c>
      <c r="U161" s="271" t="s">
        <v>334</v>
      </c>
      <c r="V161" s="271" t="s">
        <v>334</v>
      </c>
      <c r="W161" s="271" t="s">
        <v>334</v>
      </c>
      <c r="X161" s="271" t="s">
        <v>334</v>
      </c>
      <c r="Y161" s="271" t="s">
        <v>334</v>
      </c>
      <c r="Z161" s="271" t="s">
        <v>334</v>
      </c>
      <c r="AA161" s="271" t="s">
        <v>334</v>
      </c>
      <c r="AB161" s="271" t="s">
        <v>334</v>
      </c>
      <c r="AC161" s="271" t="s">
        <v>334</v>
      </c>
      <c r="AD161" s="271"/>
      <c r="AE161" s="271" t="s">
        <v>334</v>
      </c>
      <c r="AF161" s="271"/>
      <c r="AG161" s="271" t="s">
        <v>2722</v>
      </c>
    </row>
    <row r="162" spans="1:33" ht="28.8" x14ac:dyDescent="0.3">
      <c r="A162" s="270">
        <v>115302</v>
      </c>
      <c r="B162" s="271" t="s">
        <v>1958</v>
      </c>
      <c r="C162" s="271" t="s">
        <v>140</v>
      </c>
      <c r="D162" s="271" t="s">
        <v>207</v>
      </c>
      <c r="E162" s="271" t="s">
        <v>2103</v>
      </c>
      <c r="F162" s="271" t="s">
        <v>2603</v>
      </c>
      <c r="G162" s="271" t="s">
        <v>342</v>
      </c>
      <c r="H162" s="271" t="s">
        <v>361</v>
      </c>
      <c r="I162" s="271" t="s">
        <v>59</v>
      </c>
      <c r="J162" s="271" t="s">
        <v>2267</v>
      </c>
      <c r="K162" s="271" t="s">
        <v>2267</v>
      </c>
      <c r="L162" s="271" t="s">
        <v>2267</v>
      </c>
      <c r="M162" s="271" t="s">
        <v>334</v>
      </c>
      <c r="N162" s="271" t="s">
        <v>334</v>
      </c>
      <c r="O162" s="277" t="s">
        <v>334</v>
      </c>
      <c r="P162" s="270">
        <v>0</v>
      </c>
      <c r="Q162" s="271" t="s">
        <v>334</v>
      </c>
      <c r="R162" s="271" t="s">
        <v>334</v>
      </c>
      <c r="S162" s="271" t="s">
        <v>334</v>
      </c>
      <c r="T162" s="271" t="s">
        <v>334</v>
      </c>
      <c r="U162" s="271" t="s">
        <v>334</v>
      </c>
      <c r="V162" s="271" t="s">
        <v>334</v>
      </c>
      <c r="W162" s="271" t="s">
        <v>334</v>
      </c>
      <c r="X162" s="271" t="s">
        <v>334</v>
      </c>
      <c r="Y162" s="271" t="s">
        <v>334</v>
      </c>
      <c r="Z162" s="271" t="s">
        <v>334</v>
      </c>
      <c r="AA162" s="271" t="s">
        <v>334</v>
      </c>
      <c r="AB162" s="271" t="s">
        <v>334</v>
      </c>
      <c r="AC162" s="271" t="s">
        <v>334</v>
      </c>
      <c r="AD162" s="271"/>
      <c r="AE162" s="271" t="s">
        <v>334</v>
      </c>
      <c r="AF162" s="271"/>
      <c r="AG162" s="271" t="s">
        <v>2722</v>
      </c>
    </row>
    <row r="163" spans="1:33" ht="43.2" x14ac:dyDescent="0.3">
      <c r="A163" s="272">
        <v>115310</v>
      </c>
      <c r="B163" s="273" t="s">
        <v>2109</v>
      </c>
      <c r="C163" s="273" t="s">
        <v>105</v>
      </c>
      <c r="D163" s="273" t="s">
        <v>252</v>
      </c>
      <c r="E163" s="273" t="s">
        <v>2103</v>
      </c>
      <c r="F163" s="274">
        <v>33143</v>
      </c>
      <c r="G163" s="273" t="s">
        <v>342</v>
      </c>
      <c r="H163" s="273" t="s">
        <v>637</v>
      </c>
      <c r="I163" s="273" t="s">
        <v>65</v>
      </c>
      <c r="J163" s="273" t="s">
        <v>343</v>
      </c>
      <c r="K163" s="272">
        <v>2008</v>
      </c>
      <c r="L163" s="273" t="s">
        <v>342</v>
      </c>
      <c r="M163" s="294"/>
      <c r="N163" s="271" t="s">
        <v>334</v>
      </c>
      <c r="O163" s="277" t="s">
        <v>334</v>
      </c>
      <c r="P163" s="270">
        <v>0</v>
      </c>
      <c r="Q163" s="294"/>
      <c r="R163" s="294"/>
      <c r="S163" s="294"/>
      <c r="T163" s="294"/>
      <c r="U163" s="294"/>
      <c r="V163" s="294"/>
      <c r="W163" s="294"/>
      <c r="X163" s="294"/>
      <c r="Y163" s="294"/>
      <c r="Z163" s="294"/>
      <c r="AA163" s="294"/>
      <c r="AB163" s="294"/>
      <c r="AC163" s="273" t="s">
        <v>2759</v>
      </c>
      <c r="AD163" s="294"/>
      <c r="AE163" s="294"/>
      <c r="AF163" s="294"/>
      <c r="AG163" s="294"/>
    </row>
    <row r="164" spans="1:33" ht="43.2" x14ac:dyDescent="0.3">
      <c r="A164" s="272">
        <v>115316</v>
      </c>
      <c r="B164" s="273" t="s">
        <v>2110</v>
      </c>
      <c r="C164" s="273" t="s">
        <v>152</v>
      </c>
      <c r="D164" s="273" t="s">
        <v>787</v>
      </c>
      <c r="E164" s="273" t="s">
        <v>360</v>
      </c>
      <c r="F164" s="274">
        <v>33322</v>
      </c>
      <c r="G164" s="273" t="s">
        <v>342</v>
      </c>
      <c r="H164" s="273" t="s">
        <v>361</v>
      </c>
      <c r="I164" s="273" t="s">
        <v>59</v>
      </c>
      <c r="J164" s="273" t="s">
        <v>343</v>
      </c>
      <c r="K164" s="272">
        <v>2010</v>
      </c>
      <c r="L164" s="273" t="s">
        <v>342</v>
      </c>
      <c r="M164" s="294"/>
      <c r="N164" s="271" t="s">
        <v>334</v>
      </c>
      <c r="O164" s="277" t="s">
        <v>334</v>
      </c>
      <c r="P164" s="270">
        <v>0</v>
      </c>
      <c r="Q164" s="294"/>
      <c r="R164" s="294"/>
      <c r="S164" s="294"/>
      <c r="T164" s="294"/>
      <c r="U164" s="294"/>
      <c r="V164" s="294"/>
      <c r="W164" s="294"/>
      <c r="X164" s="294"/>
      <c r="Y164" s="294"/>
      <c r="Z164" s="294"/>
      <c r="AA164" s="294"/>
      <c r="AB164" s="294"/>
      <c r="AC164" s="273" t="s">
        <v>2759</v>
      </c>
      <c r="AD164" s="294"/>
      <c r="AE164" s="294"/>
      <c r="AF164" s="294"/>
      <c r="AG164" s="294"/>
    </row>
    <row r="165" spans="1:33" ht="28.8" x14ac:dyDescent="0.3">
      <c r="A165" s="272">
        <v>115319</v>
      </c>
      <c r="B165" s="273" t="s">
        <v>1957</v>
      </c>
      <c r="C165" s="273" t="s">
        <v>69</v>
      </c>
      <c r="D165" s="273" t="s">
        <v>234</v>
      </c>
      <c r="E165" s="273" t="s">
        <v>2103</v>
      </c>
      <c r="F165" s="290"/>
      <c r="G165" s="273" t="s">
        <v>2494</v>
      </c>
      <c r="H165" s="273" t="s">
        <v>361</v>
      </c>
      <c r="I165" s="273" t="s">
        <v>2531</v>
      </c>
      <c r="J165" s="273" t="s">
        <v>362</v>
      </c>
      <c r="K165" s="272">
        <v>2009</v>
      </c>
      <c r="L165" s="273" t="s">
        <v>344</v>
      </c>
      <c r="M165" s="294"/>
      <c r="N165" s="271" t="s">
        <v>334</v>
      </c>
      <c r="O165" s="277" t="s">
        <v>334</v>
      </c>
      <c r="P165" s="270">
        <v>0</v>
      </c>
      <c r="Q165" s="294"/>
      <c r="R165" s="294"/>
      <c r="S165" s="294"/>
      <c r="T165" s="294"/>
      <c r="U165" s="294"/>
      <c r="V165" s="294"/>
      <c r="W165" s="294"/>
      <c r="X165" s="294"/>
      <c r="Y165" s="294"/>
      <c r="Z165" s="294"/>
      <c r="AA165" s="294"/>
      <c r="AB165" s="294"/>
      <c r="AC165" s="273" t="s">
        <v>334</v>
      </c>
      <c r="AD165" s="294"/>
      <c r="AE165" s="294"/>
      <c r="AF165" s="294"/>
      <c r="AG165" s="294"/>
    </row>
    <row r="166" spans="1:33" ht="43.2" x14ac:dyDescent="0.3">
      <c r="A166" s="272">
        <v>115330</v>
      </c>
      <c r="B166" s="273" t="s">
        <v>2119</v>
      </c>
      <c r="C166" s="273" t="s">
        <v>66</v>
      </c>
      <c r="D166" s="273" t="s">
        <v>463</v>
      </c>
      <c r="E166" s="273" t="s">
        <v>360</v>
      </c>
      <c r="F166" s="274">
        <v>31608</v>
      </c>
      <c r="G166" s="273" t="s">
        <v>342</v>
      </c>
      <c r="H166" s="273" t="s">
        <v>361</v>
      </c>
      <c r="I166" s="273" t="s">
        <v>59</v>
      </c>
      <c r="J166" s="273" t="s">
        <v>362</v>
      </c>
      <c r="K166" s="272">
        <v>2004</v>
      </c>
      <c r="L166" s="273" t="s">
        <v>342</v>
      </c>
      <c r="M166" s="294"/>
      <c r="N166" s="271" t="s">
        <v>334</v>
      </c>
      <c r="O166" s="277" t="s">
        <v>334</v>
      </c>
      <c r="P166" s="270">
        <v>0</v>
      </c>
      <c r="Q166" s="294"/>
      <c r="R166" s="294"/>
      <c r="S166" s="294"/>
      <c r="T166" s="294"/>
      <c r="U166" s="294"/>
      <c r="V166" s="294"/>
      <c r="W166" s="294"/>
      <c r="X166" s="294"/>
      <c r="Y166" s="294"/>
      <c r="Z166" s="294"/>
      <c r="AA166" s="294"/>
      <c r="AB166" s="294"/>
      <c r="AC166" s="273" t="s">
        <v>2759</v>
      </c>
      <c r="AD166" s="294"/>
      <c r="AE166" s="294"/>
      <c r="AF166" s="294"/>
      <c r="AG166" s="294"/>
    </row>
    <row r="167" spans="1:33" ht="28.8" x14ac:dyDescent="0.3">
      <c r="A167" s="270">
        <v>115361</v>
      </c>
      <c r="B167" s="271" t="s">
        <v>1956</v>
      </c>
      <c r="C167" s="271" t="s">
        <v>120</v>
      </c>
      <c r="D167" s="271" t="s">
        <v>292</v>
      </c>
      <c r="E167" s="271" t="s">
        <v>360</v>
      </c>
      <c r="F167" s="271" t="s">
        <v>2604</v>
      </c>
      <c r="G167" s="271" t="s">
        <v>2605</v>
      </c>
      <c r="H167" s="271" t="s">
        <v>361</v>
      </c>
      <c r="I167" s="271" t="s">
        <v>59</v>
      </c>
      <c r="J167" s="271" t="s">
        <v>362</v>
      </c>
      <c r="K167" s="271" t="s">
        <v>2834</v>
      </c>
      <c r="L167" s="271" t="s">
        <v>344</v>
      </c>
      <c r="M167" s="271" t="s">
        <v>334</v>
      </c>
      <c r="N167" s="271" t="s">
        <v>334</v>
      </c>
      <c r="O167" s="277" t="s">
        <v>334</v>
      </c>
      <c r="P167" s="270">
        <v>0</v>
      </c>
      <c r="Q167" s="271" t="s">
        <v>334</v>
      </c>
      <c r="R167" s="271" t="s">
        <v>334</v>
      </c>
      <c r="S167" s="271" t="s">
        <v>334</v>
      </c>
      <c r="T167" s="271" t="s">
        <v>334</v>
      </c>
      <c r="U167" s="271" t="s">
        <v>334</v>
      </c>
      <c r="V167" s="271" t="s">
        <v>334</v>
      </c>
      <c r="W167" s="271" t="s">
        <v>334</v>
      </c>
      <c r="X167" s="271" t="s">
        <v>334</v>
      </c>
      <c r="Y167" s="271" t="s">
        <v>334</v>
      </c>
      <c r="Z167" s="271" t="s">
        <v>334</v>
      </c>
      <c r="AA167" s="271" t="s">
        <v>334</v>
      </c>
      <c r="AB167" s="271" t="s">
        <v>334</v>
      </c>
      <c r="AC167" s="271" t="s">
        <v>334</v>
      </c>
      <c r="AD167" s="271"/>
      <c r="AE167" s="271" t="s">
        <v>334</v>
      </c>
      <c r="AF167" s="271"/>
      <c r="AG167" s="271" t="s">
        <v>2722</v>
      </c>
    </row>
    <row r="168" spans="1:33" ht="43.2" x14ac:dyDescent="0.3">
      <c r="A168" s="272">
        <v>115429</v>
      </c>
      <c r="B168" s="273" t="s">
        <v>896</v>
      </c>
      <c r="C168" s="273" t="s">
        <v>124</v>
      </c>
      <c r="D168" s="273" t="s">
        <v>264</v>
      </c>
      <c r="E168" s="273" t="s">
        <v>2103</v>
      </c>
      <c r="F168" s="274">
        <v>33115</v>
      </c>
      <c r="G168" s="273" t="s">
        <v>342</v>
      </c>
      <c r="H168" s="273" t="s">
        <v>361</v>
      </c>
      <c r="I168" s="273" t="s">
        <v>59</v>
      </c>
      <c r="J168" s="273" t="s">
        <v>2362</v>
      </c>
      <c r="K168" s="272">
        <v>2008</v>
      </c>
      <c r="L168" s="273" t="s">
        <v>344</v>
      </c>
      <c r="M168" s="294"/>
      <c r="N168" s="271">
        <v>469</v>
      </c>
      <c r="O168" s="277">
        <v>45349</v>
      </c>
      <c r="P168" s="270">
        <v>175000</v>
      </c>
      <c r="Q168" s="294"/>
      <c r="R168" s="294"/>
      <c r="S168" s="294"/>
      <c r="T168" s="294"/>
      <c r="U168" s="294"/>
      <c r="V168" s="294"/>
      <c r="W168" s="294"/>
      <c r="X168" s="294"/>
      <c r="Y168" s="294"/>
      <c r="Z168" s="294"/>
      <c r="AA168" s="294"/>
      <c r="AB168" s="294"/>
      <c r="AC168" s="273" t="s">
        <v>2759</v>
      </c>
      <c r="AD168" s="294"/>
      <c r="AE168" s="294"/>
      <c r="AF168" s="294"/>
      <c r="AG168" s="294"/>
    </row>
    <row r="169" spans="1:33" ht="28.8" x14ac:dyDescent="0.3">
      <c r="A169" s="272">
        <v>115447</v>
      </c>
      <c r="B169" s="273" t="s">
        <v>1955</v>
      </c>
      <c r="C169" s="273" t="s">
        <v>773</v>
      </c>
      <c r="D169" s="273" t="s">
        <v>285</v>
      </c>
      <c r="E169" s="273" t="s">
        <v>360</v>
      </c>
      <c r="F169" s="290"/>
      <c r="G169" s="273" t="s">
        <v>2506</v>
      </c>
      <c r="H169" s="273" t="s">
        <v>361</v>
      </c>
      <c r="I169" s="273" t="s">
        <v>2591</v>
      </c>
      <c r="J169" s="273" t="s">
        <v>362</v>
      </c>
      <c r="K169" s="272">
        <v>0</v>
      </c>
      <c r="L169" s="273" t="s">
        <v>353</v>
      </c>
      <c r="M169" s="294"/>
      <c r="N169" s="271" t="s">
        <v>334</v>
      </c>
      <c r="O169" s="277" t="s">
        <v>334</v>
      </c>
      <c r="P169" s="270">
        <v>0</v>
      </c>
      <c r="Q169" s="294"/>
      <c r="R169" s="294"/>
      <c r="S169" s="294"/>
      <c r="T169" s="294"/>
      <c r="U169" s="294"/>
      <c r="V169" s="294"/>
      <c r="W169" s="294"/>
      <c r="X169" s="294"/>
      <c r="Y169" s="294"/>
      <c r="Z169" s="294"/>
      <c r="AA169" s="294"/>
      <c r="AB169" s="294"/>
      <c r="AC169" s="273" t="s">
        <v>334</v>
      </c>
      <c r="AD169" s="294"/>
      <c r="AE169" s="294"/>
      <c r="AF169" s="294"/>
      <c r="AG169" s="294"/>
    </row>
    <row r="170" spans="1:33" ht="28.8" x14ac:dyDescent="0.3">
      <c r="A170" s="272">
        <v>115449</v>
      </c>
      <c r="B170" s="273" t="s">
        <v>1954</v>
      </c>
      <c r="C170" s="273" t="s">
        <v>66</v>
      </c>
      <c r="D170" s="273" t="s">
        <v>185</v>
      </c>
      <c r="E170" s="273" t="s">
        <v>2103</v>
      </c>
      <c r="F170" s="274">
        <v>31990</v>
      </c>
      <c r="G170" s="273" t="s">
        <v>2436</v>
      </c>
      <c r="H170" s="273" t="s">
        <v>361</v>
      </c>
      <c r="I170" s="273" t="s">
        <v>59</v>
      </c>
      <c r="J170" s="273" t="s">
        <v>2362</v>
      </c>
      <c r="K170" s="272">
        <v>2006</v>
      </c>
      <c r="L170" s="273" t="s">
        <v>342</v>
      </c>
      <c r="M170" s="294"/>
      <c r="N170" s="271">
        <v>231</v>
      </c>
      <c r="O170" s="277">
        <v>45330</v>
      </c>
      <c r="P170" s="270">
        <v>20000</v>
      </c>
      <c r="Q170" s="294"/>
      <c r="R170" s="294"/>
      <c r="S170" s="294"/>
      <c r="T170" s="294"/>
      <c r="U170" s="294"/>
      <c r="V170" s="294"/>
      <c r="W170" s="294"/>
      <c r="X170" s="294"/>
      <c r="Y170" s="294"/>
      <c r="Z170" s="294"/>
      <c r="AA170" s="294"/>
      <c r="AB170" s="294"/>
      <c r="AC170" s="273" t="s">
        <v>334</v>
      </c>
      <c r="AD170" s="294"/>
      <c r="AE170" s="294"/>
      <c r="AF170" s="294"/>
      <c r="AG170" s="294"/>
    </row>
    <row r="171" spans="1:33" ht="28.8" x14ac:dyDescent="0.3">
      <c r="A171" s="272">
        <v>115487</v>
      </c>
      <c r="B171" s="273" t="s">
        <v>1953</v>
      </c>
      <c r="C171" s="273" t="s">
        <v>148</v>
      </c>
      <c r="D171" s="273" t="s">
        <v>206</v>
      </c>
      <c r="E171" s="273" t="s">
        <v>2103</v>
      </c>
      <c r="F171" s="274">
        <v>33346</v>
      </c>
      <c r="G171" s="273" t="s">
        <v>2391</v>
      </c>
      <c r="H171" s="273" t="s">
        <v>361</v>
      </c>
      <c r="I171" s="273" t="s">
        <v>59</v>
      </c>
      <c r="J171" s="273" t="s">
        <v>2362</v>
      </c>
      <c r="K171" s="272">
        <v>2010</v>
      </c>
      <c r="L171" s="273" t="s">
        <v>344</v>
      </c>
      <c r="M171" s="294"/>
      <c r="N171" s="271" t="s">
        <v>334</v>
      </c>
      <c r="O171" s="277" t="s">
        <v>334</v>
      </c>
      <c r="P171" s="270">
        <v>0</v>
      </c>
      <c r="Q171" s="294"/>
      <c r="R171" s="294"/>
      <c r="S171" s="294"/>
      <c r="T171" s="294"/>
      <c r="U171" s="294"/>
      <c r="V171" s="294"/>
      <c r="W171" s="294"/>
      <c r="X171" s="294"/>
      <c r="Y171" s="294"/>
      <c r="Z171" s="294"/>
      <c r="AA171" s="294"/>
      <c r="AB171" s="294"/>
      <c r="AC171" s="273" t="s">
        <v>334</v>
      </c>
      <c r="AD171" s="294"/>
      <c r="AE171" s="294"/>
      <c r="AF171" s="294"/>
      <c r="AG171" s="294"/>
    </row>
    <row r="172" spans="1:33" ht="28.8" x14ac:dyDescent="0.3">
      <c r="A172" s="272">
        <v>115496</v>
      </c>
      <c r="B172" s="273" t="s">
        <v>1952</v>
      </c>
      <c r="C172" s="273" t="s">
        <v>150</v>
      </c>
      <c r="D172" s="273" t="s">
        <v>471</v>
      </c>
      <c r="E172" s="273" t="s">
        <v>334</v>
      </c>
      <c r="F172" s="274">
        <v>30209</v>
      </c>
      <c r="G172" s="273" t="s">
        <v>342</v>
      </c>
      <c r="H172" s="273" t="s">
        <v>361</v>
      </c>
      <c r="I172" s="273" t="s">
        <v>59</v>
      </c>
      <c r="J172" s="273" t="s">
        <v>2362</v>
      </c>
      <c r="K172" s="272">
        <v>2000</v>
      </c>
      <c r="L172" s="273" t="s">
        <v>344</v>
      </c>
      <c r="M172" s="294"/>
      <c r="N172" s="271" t="s">
        <v>334</v>
      </c>
      <c r="O172" s="277" t="s">
        <v>334</v>
      </c>
      <c r="P172" s="270">
        <v>0</v>
      </c>
      <c r="Q172" s="294"/>
      <c r="R172" s="294"/>
      <c r="S172" s="294"/>
      <c r="T172" s="294"/>
      <c r="U172" s="294"/>
      <c r="V172" s="294"/>
      <c r="W172" s="294"/>
      <c r="X172" s="294"/>
      <c r="Y172" s="294"/>
      <c r="Z172" s="294"/>
      <c r="AA172" s="294"/>
      <c r="AB172" s="294"/>
      <c r="AC172" s="273" t="s">
        <v>334</v>
      </c>
      <c r="AD172" s="294"/>
      <c r="AE172" s="294"/>
      <c r="AF172" s="294"/>
      <c r="AG172" s="294"/>
    </row>
    <row r="173" spans="1:33" ht="43.2" x14ac:dyDescent="0.3">
      <c r="A173" s="270">
        <v>115515</v>
      </c>
      <c r="B173" s="271" t="s">
        <v>1951</v>
      </c>
      <c r="C173" s="271" t="s">
        <v>832</v>
      </c>
      <c r="D173" s="271" t="s">
        <v>264</v>
      </c>
      <c r="E173" s="271" t="s">
        <v>334</v>
      </c>
      <c r="F173" s="271" t="s">
        <v>334</v>
      </c>
      <c r="G173" s="271" t="s">
        <v>334</v>
      </c>
      <c r="H173" s="271" t="s">
        <v>334</v>
      </c>
      <c r="I173" s="271" t="s">
        <v>59</v>
      </c>
      <c r="J173" s="271" t="s">
        <v>334</v>
      </c>
      <c r="K173" s="271" t="s">
        <v>334</v>
      </c>
      <c r="L173" s="271" t="s">
        <v>334</v>
      </c>
      <c r="M173" s="271" t="s">
        <v>334</v>
      </c>
      <c r="N173" s="271" t="s">
        <v>334</v>
      </c>
      <c r="O173" s="277" t="s">
        <v>334</v>
      </c>
      <c r="P173" s="270">
        <v>0</v>
      </c>
      <c r="Q173" s="271" t="s">
        <v>334</v>
      </c>
      <c r="R173" s="271" t="s">
        <v>334</v>
      </c>
      <c r="S173" s="271" t="s">
        <v>334</v>
      </c>
      <c r="T173" s="271" t="s">
        <v>334</v>
      </c>
      <c r="U173" s="271" t="s">
        <v>334</v>
      </c>
      <c r="V173" s="271" t="s">
        <v>334</v>
      </c>
      <c r="W173" s="271" t="s">
        <v>334</v>
      </c>
      <c r="X173" s="271" t="s">
        <v>334</v>
      </c>
      <c r="Y173" s="271" t="s">
        <v>334</v>
      </c>
      <c r="Z173" s="271" t="s">
        <v>334</v>
      </c>
      <c r="AA173" s="271" t="s">
        <v>334</v>
      </c>
      <c r="AB173" s="271" t="s">
        <v>334</v>
      </c>
      <c r="AC173" s="271" t="s">
        <v>334</v>
      </c>
      <c r="AD173" s="271"/>
      <c r="AE173" s="271" t="s">
        <v>334</v>
      </c>
      <c r="AF173" s="271" t="s">
        <v>2722</v>
      </c>
      <c r="AG173" s="271" t="s">
        <v>2722</v>
      </c>
    </row>
    <row r="174" spans="1:33" ht="43.2" x14ac:dyDescent="0.3">
      <c r="A174" s="272">
        <v>115540</v>
      </c>
      <c r="B174" s="273" t="s">
        <v>895</v>
      </c>
      <c r="C174" s="273" t="s">
        <v>739</v>
      </c>
      <c r="D174" s="273" t="s">
        <v>274</v>
      </c>
      <c r="E174" s="273" t="s">
        <v>360</v>
      </c>
      <c r="F174" s="274">
        <v>33847</v>
      </c>
      <c r="G174" s="273" t="s">
        <v>2395</v>
      </c>
      <c r="H174" s="273" t="s">
        <v>361</v>
      </c>
      <c r="I174" s="273" t="s">
        <v>2531</v>
      </c>
      <c r="J174" s="273" t="s">
        <v>362</v>
      </c>
      <c r="K174" s="272">
        <v>2010</v>
      </c>
      <c r="L174" s="273" t="s">
        <v>344</v>
      </c>
      <c r="M174" s="294"/>
      <c r="N174" s="271" t="s">
        <v>334</v>
      </c>
      <c r="O174" s="277" t="s">
        <v>334</v>
      </c>
      <c r="P174" s="270">
        <v>0</v>
      </c>
      <c r="Q174" s="294"/>
      <c r="R174" s="294"/>
      <c r="S174" s="294"/>
      <c r="T174" s="294"/>
      <c r="U174" s="294"/>
      <c r="V174" s="294"/>
      <c r="W174" s="294"/>
      <c r="X174" s="294"/>
      <c r="Y174" s="294"/>
      <c r="Z174" s="294"/>
      <c r="AA174" s="294"/>
      <c r="AB174" s="294"/>
      <c r="AC174" s="273" t="s">
        <v>2759</v>
      </c>
      <c r="AD174" s="294"/>
      <c r="AE174" s="294"/>
      <c r="AF174" s="294"/>
      <c r="AG174" s="294"/>
    </row>
    <row r="175" spans="1:33" ht="43.2" x14ac:dyDescent="0.3">
      <c r="A175" s="272">
        <v>115559</v>
      </c>
      <c r="B175" s="273" t="s">
        <v>965</v>
      </c>
      <c r="C175" s="273" t="s">
        <v>63</v>
      </c>
      <c r="D175" s="273" t="s">
        <v>209</v>
      </c>
      <c r="E175" s="273" t="s">
        <v>360</v>
      </c>
      <c r="F175" s="274">
        <v>28067</v>
      </c>
      <c r="G175" s="273" t="s">
        <v>342</v>
      </c>
      <c r="H175" s="273" t="s">
        <v>363</v>
      </c>
      <c r="I175" s="273" t="s">
        <v>59</v>
      </c>
      <c r="J175" s="273" t="s">
        <v>362</v>
      </c>
      <c r="K175" s="290"/>
      <c r="L175" s="273" t="s">
        <v>342</v>
      </c>
      <c r="M175" s="294"/>
      <c r="N175" s="271" t="s">
        <v>334</v>
      </c>
      <c r="O175" s="277" t="s">
        <v>334</v>
      </c>
      <c r="P175" s="270">
        <v>0</v>
      </c>
      <c r="Q175" s="294"/>
      <c r="R175" s="294"/>
      <c r="S175" s="294"/>
      <c r="T175" s="294"/>
      <c r="U175" s="294"/>
      <c r="V175" s="294"/>
      <c r="W175" s="294"/>
      <c r="X175" s="294"/>
      <c r="Y175" s="294"/>
      <c r="Z175" s="294"/>
      <c r="AA175" s="294"/>
      <c r="AB175" s="294"/>
      <c r="AC175" s="273" t="s">
        <v>2762</v>
      </c>
      <c r="AD175" s="294"/>
      <c r="AE175" s="294"/>
      <c r="AF175" s="294"/>
      <c r="AG175" s="294"/>
    </row>
    <row r="176" spans="1:33" ht="43.2" x14ac:dyDescent="0.3">
      <c r="A176" s="272">
        <v>115587</v>
      </c>
      <c r="B176" s="273" t="s">
        <v>2249</v>
      </c>
      <c r="C176" s="273" t="s">
        <v>85</v>
      </c>
      <c r="D176" s="273" t="s">
        <v>262</v>
      </c>
      <c r="E176" s="273" t="s">
        <v>360</v>
      </c>
      <c r="F176" s="274">
        <v>33428</v>
      </c>
      <c r="G176" s="273" t="s">
        <v>342</v>
      </c>
      <c r="H176" s="273" t="s">
        <v>361</v>
      </c>
      <c r="I176" s="273" t="s">
        <v>59</v>
      </c>
      <c r="J176" s="273" t="s">
        <v>362</v>
      </c>
      <c r="K176" s="272">
        <v>2010</v>
      </c>
      <c r="L176" s="273" t="s">
        <v>342</v>
      </c>
      <c r="M176" s="294"/>
      <c r="N176" s="271" t="s">
        <v>334</v>
      </c>
      <c r="O176" s="277" t="s">
        <v>334</v>
      </c>
      <c r="P176" s="270">
        <v>0</v>
      </c>
      <c r="Q176" s="294"/>
      <c r="R176" s="294"/>
      <c r="S176" s="294"/>
      <c r="T176" s="294"/>
      <c r="U176" s="294"/>
      <c r="V176" s="294"/>
      <c r="W176" s="294"/>
      <c r="X176" s="294"/>
      <c r="Y176" s="294"/>
      <c r="Z176" s="294"/>
      <c r="AA176" s="294"/>
      <c r="AB176" s="294"/>
      <c r="AC176" s="273" t="s">
        <v>2759</v>
      </c>
      <c r="AD176" s="294"/>
      <c r="AE176" s="294"/>
      <c r="AF176" s="294"/>
      <c r="AG176" s="294"/>
    </row>
    <row r="177" spans="1:33" ht="43.2" x14ac:dyDescent="0.3">
      <c r="A177" s="270">
        <v>115607</v>
      </c>
      <c r="B177" s="271" t="s">
        <v>1949</v>
      </c>
      <c r="C177" s="271" t="s">
        <v>78</v>
      </c>
      <c r="D177" s="271" t="s">
        <v>1950</v>
      </c>
      <c r="E177" s="271" t="s">
        <v>334</v>
      </c>
      <c r="F177" s="271" t="s">
        <v>334</v>
      </c>
      <c r="G177" s="271" t="s">
        <v>334</v>
      </c>
      <c r="H177" s="271" t="s">
        <v>334</v>
      </c>
      <c r="I177" s="271" t="s">
        <v>59</v>
      </c>
      <c r="J177" s="271" t="s">
        <v>334</v>
      </c>
      <c r="K177" s="271" t="s">
        <v>334</v>
      </c>
      <c r="L177" s="271" t="s">
        <v>334</v>
      </c>
      <c r="M177" s="271" t="s">
        <v>334</v>
      </c>
      <c r="N177" s="271" t="s">
        <v>334</v>
      </c>
      <c r="O177" s="277" t="s">
        <v>334</v>
      </c>
      <c r="P177" s="270">
        <v>0</v>
      </c>
      <c r="Q177" s="271" t="s">
        <v>334</v>
      </c>
      <c r="R177" s="271" t="s">
        <v>334</v>
      </c>
      <c r="S177" s="271" t="s">
        <v>334</v>
      </c>
      <c r="T177" s="271" t="s">
        <v>334</v>
      </c>
      <c r="U177" s="271" t="s">
        <v>334</v>
      </c>
      <c r="V177" s="271" t="s">
        <v>334</v>
      </c>
      <c r="W177" s="271" t="s">
        <v>334</v>
      </c>
      <c r="X177" s="271" t="s">
        <v>334</v>
      </c>
      <c r="Y177" s="271" t="s">
        <v>334</v>
      </c>
      <c r="Z177" s="271" t="s">
        <v>334</v>
      </c>
      <c r="AA177" s="271" t="s">
        <v>334</v>
      </c>
      <c r="AB177" s="271" t="s">
        <v>334</v>
      </c>
      <c r="AC177" s="271" t="s">
        <v>2766</v>
      </c>
      <c r="AD177" s="271"/>
      <c r="AE177" s="271" t="s">
        <v>334</v>
      </c>
      <c r="AF177" s="271" t="s">
        <v>2722</v>
      </c>
      <c r="AG177" s="271" t="s">
        <v>2722</v>
      </c>
    </row>
    <row r="178" spans="1:33" ht="43.2" x14ac:dyDescent="0.3">
      <c r="A178" s="272">
        <v>115656</v>
      </c>
      <c r="B178" s="273" t="s">
        <v>894</v>
      </c>
      <c r="C178" s="273" t="s">
        <v>140</v>
      </c>
      <c r="D178" s="273" t="s">
        <v>667</v>
      </c>
      <c r="E178" s="273" t="s">
        <v>360</v>
      </c>
      <c r="F178" s="290"/>
      <c r="G178" s="273" t="s">
        <v>2434</v>
      </c>
      <c r="H178" s="273" t="s">
        <v>361</v>
      </c>
      <c r="I178" s="273" t="s">
        <v>59</v>
      </c>
      <c r="J178" s="273" t="s">
        <v>603</v>
      </c>
      <c r="K178" s="272">
        <v>0</v>
      </c>
      <c r="L178" s="273" t="s">
        <v>342</v>
      </c>
      <c r="M178" s="294"/>
      <c r="N178" s="271" t="s">
        <v>334</v>
      </c>
      <c r="O178" s="277" t="s">
        <v>334</v>
      </c>
      <c r="P178" s="270">
        <v>0</v>
      </c>
      <c r="Q178" s="294"/>
      <c r="R178" s="294"/>
      <c r="S178" s="294"/>
      <c r="T178" s="294"/>
      <c r="U178" s="294"/>
      <c r="V178" s="294"/>
      <c r="W178" s="294"/>
      <c r="X178" s="294"/>
      <c r="Y178" s="294"/>
      <c r="Z178" s="294"/>
      <c r="AA178" s="294"/>
      <c r="AB178" s="294"/>
      <c r="AC178" s="273" t="s">
        <v>2759</v>
      </c>
      <c r="AD178" s="294"/>
      <c r="AE178" s="294"/>
      <c r="AF178" s="294"/>
      <c r="AG178" s="294"/>
    </row>
    <row r="179" spans="1:33" ht="43.2" x14ac:dyDescent="0.3">
      <c r="A179" s="272">
        <v>115746</v>
      </c>
      <c r="B179" s="273" t="s">
        <v>964</v>
      </c>
      <c r="C179" s="273" t="s">
        <v>63</v>
      </c>
      <c r="D179" s="273" t="s">
        <v>209</v>
      </c>
      <c r="E179" s="273" t="s">
        <v>360</v>
      </c>
      <c r="F179" s="274">
        <v>27483</v>
      </c>
      <c r="G179" s="273" t="s">
        <v>342</v>
      </c>
      <c r="H179" s="273" t="s">
        <v>363</v>
      </c>
      <c r="I179" s="273" t="s">
        <v>59</v>
      </c>
      <c r="J179" s="273" t="s">
        <v>334</v>
      </c>
      <c r="K179" s="290"/>
      <c r="L179" s="273" t="s">
        <v>342</v>
      </c>
      <c r="M179" s="294"/>
      <c r="N179" s="271" t="s">
        <v>334</v>
      </c>
      <c r="O179" s="277" t="s">
        <v>334</v>
      </c>
      <c r="P179" s="270">
        <v>0</v>
      </c>
      <c r="Q179" s="294"/>
      <c r="R179" s="294"/>
      <c r="S179" s="294"/>
      <c r="T179" s="294"/>
      <c r="U179" s="294"/>
      <c r="V179" s="294"/>
      <c r="W179" s="294"/>
      <c r="X179" s="294"/>
      <c r="Y179" s="294"/>
      <c r="Z179" s="294"/>
      <c r="AA179" s="294"/>
      <c r="AB179" s="294"/>
      <c r="AC179" s="273" t="s">
        <v>2762</v>
      </c>
      <c r="AD179" s="294"/>
      <c r="AE179" s="294"/>
      <c r="AF179" s="294"/>
      <c r="AG179" s="294"/>
    </row>
    <row r="180" spans="1:33" ht="43.2" x14ac:dyDescent="0.3">
      <c r="A180" s="272">
        <v>115803</v>
      </c>
      <c r="B180" s="273" t="s">
        <v>2321</v>
      </c>
      <c r="C180" s="273" t="s">
        <v>719</v>
      </c>
      <c r="D180" s="273" t="s">
        <v>222</v>
      </c>
      <c r="E180" s="273" t="s">
        <v>2103</v>
      </c>
      <c r="F180" s="274">
        <v>33420</v>
      </c>
      <c r="G180" s="273" t="s">
        <v>342</v>
      </c>
      <c r="H180" s="273" t="s">
        <v>361</v>
      </c>
      <c r="I180" s="273" t="s">
        <v>59</v>
      </c>
      <c r="J180" s="273" t="s">
        <v>2362</v>
      </c>
      <c r="K180" s="272">
        <v>2010</v>
      </c>
      <c r="L180" s="273" t="s">
        <v>344</v>
      </c>
      <c r="M180" s="294"/>
      <c r="N180" s="271" t="s">
        <v>334</v>
      </c>
      <c r="O180" s="277" t="s">
        <v>334</v>
      </c>
      <c r="P180" s="270">
        <v>0</v>
      </c>
      <c r="Q180" s="294"/>
      <c r="R180" s="294"/>
      <c r="S180" s="294"/>
      <c r="T180" s="294"/>
      <c r="U180" s="294"/>
      <c r="V180" s="294"/>
      <c r="W180" s="294"/>
      <c r="X180" s="294"/>
      <c r="Y180" s="294"/>
      <c r="Z180" s="294"/>
      <c r="AA180" s="294"/>
      <c r="AB180" s="294"/>
      <c r="AC180" s="273" t="s">
        <v>2759</v>
      </c>
      <c r="AD180" s="294"/>
      <c r="AE180" s="294"/>
      <c r="AF180" s="294"/>
      <c r="AG180" s="294"/>
    </row>
    <row r="181" spans="1:33" ht="43.2" x14ac:dyDescent="0.3">
      <c r="A181" s="272">
        <v>115849</v>
      </c>
      <c r="B181" s="273" t="s">
        <v>781</v>
      </c>
      <c r="C181" s="273" t="s">
        <v>75</v>
      </c>
      <c r="D181" s="273" t="s">
        <v>245</v>
      </c>
      <c r="E181" s="273" t="s">
        <v>360</v>
      </c>
      <c r="F181" s="290"/>
      <c r="G181" s="273" t="s">
        <v>2515</v>
      </c>
      <c r="H181" s="273" t="s">
        <v>361</v>
      </c>
      <c r="I181" s="273" t="s">
        <v>59</v>
      </c>
      <c r="J181" s="273" t="s">
        <v>362</v>
      </c>
      <c r="K181" s="272">
        <v>1989</v>
      </c>
      <c r="L181" s="273" t="s">
        <v>347</v>
      </c>
      <c r="M181" s="294"/>
      <c r="N181" s="271" t="s">
        <v>334</v>
      </c>
      <c r="O181" s="277" t="s">
        <v>334</v>
      </c>
      <c r="P181" s="270">
        <v>0</v>
      </c>
      <c r="Q181" s="294"/>
      <c r="R181" s="294"/>
      <c r="S181" s="294"/>
      <c r="T181" s="294"/>
      <c r="U181" s="294"/>
      <c r="V181" s="294"/>
      <c r="W181" s="294"/>
      <c r="X181" s="294"/>
      <c r="Y181" s="294"/>
      <c r="Z181" s="294"/>
      <c r="AA181" s="294"/>
      <c r="AB181" s="294"/>
      <c r="AC181" s="273" t="s">
        <v>2762</v>
      </c>
      <c r="AD181" s="294"/>
      <c r="AE181" s="294"/>
      <c r="AF181" s="294"/>
      <c r="AG181" s="294"/>
    </row>
    <row r="182" spans="1:33" ht="43.2" x14ac:dyDescent="0.3">
      <c r="A182" s="272">
        <v>115860</v>
      </c>
      <c r="B182" s="273" t="s">
        <v>963</v>
      </c>
      <c r="C182" s="273" t="s">
        <v>163</v>
      </c>
      <c r="D182" s="273" t="s">
        <v>206</v>
      </c>
      <c r="E182" s="273" t="s">
        <v>360</v>
      </c>
      <c r="F182" s="290"/>
      <c r="G182" s="273" t="s">
        <v>342</v>
      </c>
      <c r="H182" s="273" t="s">
        <v>361</v>
      </c>
      <c r="I182" s="273" t="s">
        <v>59</v>
      </c>
      <c r="J182" s="273" t="s">
        <v>362</v>
      </c>
      <c r="K182" s="272">
        <v>0</v>
      </c>
      <c r="L182" s="273" t="s">
        <v>344</v>
      </c>
      <c r="M182" s="294"/>
      <c r="N182" s="271" t="s">
        <v>334</v>
      </c>
      <c r="O182" s="277" t="s">
        <v>334</v>
      </c>
      <c r="P182" s="270">
        <v>0</v>
      </c>
      <c r="Q182" s="294"/>
      <c r="R182" s="294"/>
      <c r="S182" s="294"/>
      <c r="T182" s="294"/>
      <c r="U182" s="294"/>
      <c r="V182" s="294"/>
      <c r="W182" s="294"/>
      <c r="X182" s="294"/>
      <c r="Y182" s="294"/>
      <c r="Z182" s="294"/>
      <c r="AA182" s="294"/>
      <c r="AB182" s="294"/>
      <c r="AC182" s="273" t="s">
        <v>2762</v>
      </c>
      <c r="AD182" s="294"/>
      <c r="AE182" s="294"/>
      <c r="AF182" s="294"/>
      <c r="AG182" s="294"/>
    </row>
    <row r="183" spans="1:33" ht="43.2" x14ac:dyDescent="0.3">
      <c r="A183" s="272">
        <v>115922</v>
      </c>
      <c r="B183" s="273" t="s">
        <v>892</v>
      </c>
      <c r="C183" s="273" t="s">
        <v>893</v>
      </c>
      <c r="D183" s="273" t="s">
        <v>208</v>
      </c>
      <c r="E183" s="273" t="s">
        <v>359</v>
      </c>
      <c r="F183" s="274">
        <v>29091</v>
      </c>
      <c r="G183" s="273" t="s">
        <v>353</v>
      </c>
      <c r="H183" s="273" t="s">
        <v>361</v>
      </c>
      <c r="I183" s="273" t="s">
        <v>2591</v>
      </c>
      <c r="J183" s="273" t="s">
        <v>343</v>
      </c>
      <c r="K183" s="272">
        <v>1999</v>
      </c>
      <c r="L183" s="273" t="s">
        <v>353</v>
      </c>
      <c r="M183" s="294"/>
      <c r="N183" s="271" t="s">
        <v>334</v>
      </c>
      <c r="O183" s="277" t="s">
        <v>334</v>
      </c>
      <c r="P183" s="270">
        <v>0</v>
      </c>
      <c r="Q183" s="294"/>
      <c r="R183" s="294"/>
      <c r="S183" s="294"/>
      <c r="T183" s="294"/>
      <c r="U183" s="294"/>
      <c r="V183" s="294"/>
      <c r="W183" s="294"/>
      <c r="X183" s="294"/>
      <c r="Y183" s="294"/>
      <c r="Z183" s="294"/>
      <c r="AA183" s="294"/>
      <c r="AB183" s="294"/>
      <c r="AC183" s="273" t="s">
        <v>2759</v>
      </c>
      <c r="AD183" s="294"/>
      <c r="AE183" s="294"/>
      <c r="AF183" s="294"/>
      <c r="AG183" s="294"/>
    </row>
    <row r="184" spans="1:33" ht="43.2" x14ac:dyDescent="0.3">
      <c r="A184" s="270">
        <v>115987</v>
      </c>
      <c r="B184" s="271" t="s">
        <v>2329</v>
      </c>
      <c r="C184" s="271" t="s">
        <v>68</v>
      </c>
      <c r="D184" s="271" t="s">
        <v>2330</v>
      </c>
      <c r="E184" s="271" t="s">
        <v>334</v>
      </c>
      <c r="F184" s="271" t="s">
        <v>334</v>
      </c>
      <c r="G184" s="271" t="s">
        <v>334</v>
      </c>
      <c r="H184" s="271" t="s">
        <v>334</v>
      </c>
      <c r="I184" s="271" t="s">
        <v>59</v>
      </c>
      <c r="J184" s="271" t="s">
        <v>334</v>
      </c>
      <c r="K184" s="271" t="s">
        <v>334</v>
      </c>
      <c r="L184" s="271" t="s">
        <v>334</v>
      </c>
      <c r="M184" s="271" t="s">
        <v>334</v>
      </c>
      <c r="N184" s="271" t="s">
        <v>334</v>
      </c>
      <c r="O184" s="277" t="s">
        <v>334</v>
      </c>
      <c r="P184" s="270">
        <v>0</v>
      </c>
      <c r="Q184" s="271" t="s">
        <v>334</v>
      </c>
      <c r="R184" s="271" t="s">
        <v>334</v>
      </c>
      <c r="S184" s="271" t="s">
        <v>334</v>
      </c>
      <c r="T184" s="271" t="s">
        <v>334</v>
      </c>
      <c r="U184" s="271" t="s">
        <v>334</v>
      </c>
      <c r="V184" s="271" t="s">
        <v>334</v>
      </c>
      <c r="W184" s="271" t="s">
        <v>334</v>
      </c>
      <c r="X184" s="271" t="s">
        <v>334</v>
      </c>
      <c r="Y184" s="271" t="s">
        <v>334</v>
      </c>
      <c r="Z184" s="271" t="s">
        <v>334</v>
      </c>
      <c r="AA184" s="271" t="s">
        <v>334</v>
      </c>
      <c r="AB184" s="271" t="s">
        <v>334</v>
      </c>
      <c r="AC184" s="271" t="s">
        <v>2762</v>
      </c>
      <c r="AD184" s="271"/>
      <c r="AE184" s="271" t="s">
        <v>334</v>
      </c>
      <c r="AF184" s="271" t="s">
        <v>2722</v>
      </c>
      <c r="AG184" s="271" t="s">
        <v>2722</v>
      </c>
    </row>
    <row r="185" spans="1:33" ht="43.2" x14ac:dyDescent="0.3">
      <c r="A185" s="270">
        <v>116058</v>
      </c>
      <c r="B185" s="271" t="s">
        <v>962</v>
      </c>
      <c r="C185" s="271" t="s">
        <v>66</v>
      </c>
      <c r="D185" s="271" t="s">
        <v>523</v>
      </c>
      <c r="E185" s="271" t="s">
        <v>360</v>
      </c>
      <c r="F185" s="271" t="s">
        <v>2505</v>
      </c>
      <c r="G185" s="271" t="s">
        <v>2506</v>
      </c>
      <c r="H185" s="271" t="s">
        <v>2267</v>
      </c>
      <c r="I185" s="271" t="s">
        <v>59</v>
      </c>
      <c r="J185" s="271" t="s">
        <v>2267</v>
      </c>
      <c r="K185" s="271" t="s">
        <v>2267</v>
      </c>
      <c r="L185" s="271" t="s">
        <v>2267</v>
      </c>
      <c r="M185" s="271" t="s">
        <v>334</v>
      </c>
      <c r="N185" s="271" t="s">
        <v>334</v>
      </c>
      <c r="O185" s="277" t="s">
        <v>334</v>
      </c>
      <c r="P185" s="270">
        <v>0</v>
      </c>
      <c r="Q185" s="271" t="s">
        <v>334</v>
      </c>
      <c r="R185" s="271" t="s">
        <v>334</v>
      </c>
      <c r="S185" s="271" t="s">
        <v>334</v>
      </c>
      <c r="T185" s="271" t="s">
        <v>334</v>
      </c>
      <c r="U185" s="271" t="s">
        <v>334</v>
      </c>
      <c r="V185" s="271" t="s">
        <v>334</v>
      </c>
      <c r="W185" s="271" t="s">
        <v>334</v>
      </c>
      <c r="X185" s="271" t="s">
        <v>334</v>
      </c>
      <c r="Y185" s="271" t="s">
        <v>334</v>
      </c>
      <c r="Z185" s="271" t="s">
        <v>334</v>
      </c>
      <c r="AA185" s="271" t="s">
        <v>334</v>
      </c>
      <c r="AB185" s="271" t="s">
        <v>334</v>
      </c>
      <c r="AC185" s="271" t="s">
        <v>2762</v>
      </c>
      <c r="AD185" s="271"/>
      <c r="AE185" s="271" t="s">
        <v>334</v>
      </c>
      <c r="AF185" s="271"/>
      <c r="AG185" s="271" t="s">
        <v>2722</v>
      </c>
    </row>
    <row r="186" spans="1:33" ht="28.8" x14ac:dyDescent="0.3">
      <c r="A186" s="270">
        <v>116059</v>
      </c>
      <c r="B186" s="271" t="s">
        <v>1947</v>
      </c>
      <c r="C186" s="271" t="s">
        <v>159</v>
      </c>
      <c r="D186" s="271" t="s">
        <v>1948</v>
      </c>
      <c r="E186" s="271" t="s">
        <v>360</v>
      </c>
      <c r="F186" s="271" t="s">
        <v>2606</v>
      </c>
      <c r="G186" s="271" t="s">
        <v>342</v>
      </c>
      <c r="H186" s="271" t="s">
        <v>361</v>
      </c>
      <c r="I186" s="271" t="s">
        <v>59</v>
      </c>
      <c r="J186" s="271" t="s">
        <v>603</v>
      </c>
      <c r="K186" s="271" t="s">
        <v>2835</v>
      </c>
      <c r="L186" s="271" t="s">
        <v>344</v>
      </c>
      <c r="M186" s="271" t="s">
        <v>334</v>
      </c>
      <c r="N186" s="271" t="s">
        <v>334</v>
      </c>
      <c r="O186" s="277" t="s">
        <v>334</v>
      </c>
      <c r="P186" s="270">
        <v>0</v>
      </c>
      <c r="Q186" s="271" t="s">
        <v>334</v>
      </c>
      <c r="R186" s="271" t="s">
        <v>334</v>
      </c>
      <c r="S186" s="271" t="s">
        <v>334</v>
      </c>
      <c r="T186" s="271" t="s">
        <v>334</v>
      </c>
      <c r="U186" s="271" t="s">
        <v>334</v>
      </c>
      <c r="V186" s="271" t="s">
        <v>334</v>
      </c>
      <c r="W186" s="271" t="s">
        <v>334</v>
      </c>
      <c r="X186" s="271" t="s">
        <v>334</v>
      </c>
      <c r="Y186" s="271" t="s">
        <v>334</v>
      </c>
      <c r="Z186" s="271" t="s">
        <v>334</v>
      </c>
      <c r="AA186" s="271" t="s">
        <v>334</v>
      </c>
      <c r="AB186" s="271" t="s">
        <v>334</v>
      </c>
      <c r="AC186" s="271" t="s">
        <v>334</v>
      </c>
      <c r="AD186" s="271"/>
      <c r="AE186" s="271" t="s">
        <v>334</v>
      </c>
      <c r="AF186" s="271"/>
      <c r="AG186" s="271" t="s">
        <v>2722</v>
      </c>
    </row>
    <row r="187" spans="1:33" ht="43.2" x14ac:dyDescent="0.3">
      <c r="A187" s="272">
        <v>116066</v>
      </c>
      <c r="B187" s="273" t="s">
        <v>961</v>
      </c>
      <c r="C187" s="273" t="s">
        <v>581</v>
      </c>
      <c r="D187" s="273" t="s">
        <v>310</v>
      </c>
      <c r="E187" s="273" t="s">
        <v>2103</v>
      </c>
      <c r="F187" s="290"/>
      <c r="G187" s="273" t="s">
        <v>2607</v>
      </c>
      <c r="H187" s="273" t="s">
        <v>361</v>
      </c>
      <c r="I187" s="273" t="s">
        <v>59</v>
      </c>
      <c r="J187" s="273" t="s">
        <v>362</v>
      </c>
      <c r="K187" s="272">
        <v>0</v>
      </c>
      <c r="L187" s="273" t="s">
        <v>342</v>
      </c>
      <c r="M187" s="294"/>
      <c r="N187" s="271">
        <v>378</v>
      </c>
      <c r="O187" s="277">
        <v>45344</v>
      </c>
      <c r="P187" s="270">
        <v>70000</v>
      </c>
      <c r="Q187" s="294"/>
      <c r="R187" s="294"/>
      <c r="S187" s="294"/>
      <c r="T187" s="294"/>
      <c r="U187" s="294"/>
      <c r="V187" s="294"/>
      <c r="W187" s="294"/>
      <c r="X187" s="294"/>
      <c r="Y187" s="294"/>
      <c r="Z187" s="294"/>
      <c r="AA187" s="294"/>
      <c r="AB187" s="294"/>
      <c r="AC187" s="273" t="s">
        <v>2762</v>
      </c>
      <c r="AD187" s="294"/>
      <c r="AE187" s="294"/>
      <c r="AF187" s="294"/>
      <c r="AG187" s="294"/>
    </row>
    <row r="188" spans="1:33" ht="43.2" x14ac:dyDescent="0.3">
      <c r="A188" s="270">
        <v>116116</v>
      </c>
      <c r="B188" s="271" t="s">
        <v>1946</v>
      </c>
      <c r="C188" s="271" t="s">
        <v>421</v>
      </c>
      <c r="D188" s="271" t="s">
        <v>283</v>
      </c>
      <c r="E188" s="271" t="s">
        <v>334</v>
      </c>
      <c r="F188" s="271" t="s">
        <v>334</v>
      </c>
      <c r="G188" s="271" t="s">
        <v>334</v>
      </c>
      <c r="H188" s="271" t="s">
        <v>334</v>
      </c>
      <c r="I188" s="271" t="s">
        <v>59</v>
      </c>
      <c r="J188" s="271" t="s">
        <v>334</v>
      </c>
      <c r="K188" s="271" t="s">
        <v>334</v>
      </c>
      <c r="L188" s="271" t="s">
        <v>334</v>
      </c>
      <c r="M188" s="271" t="s">
        <v>334</v>
      </c>
      <c r="N188" s="271" t="s">
        <v>334</v>
      </c>
      <c r="O188" s="277" t="s">
        <v>334</v>
      </c>
      <c r="P188" s="270">
        <v>0</v>
      </c>
      <c r="Q188" s="271" t="s">
        <v>334</v>
      </c>
      <c r="R188" s="271" t="s">
        <v>334</v>
      </c>
      <c r="S188" s="271" t="s">
        <v>334</v>
      </c>
      <c r="T188" s="271" t="s">
        <v>334</v>
      </c>
      <c r="U188" s="271" t="s">
        <v>334</v>
      </c>
      <c r="V188" s="271" t="s">
        <v>334</v>
      </c>
      <c r="W188" s="271" t="s">
        <v>334</v>
      </c>
      <c r="X188" s="271" t="s">
        <v>334</v>
      </c>
      <c r="Y188" s="271" t="s">
        <v>334</v>
      </c>
      <c r="Z188" s="271" t="s">
        <v>334</v>
      </c>
      <c r="AA188" s="271" t="s">
        <v>334</v>
      </c>
      <c r="AB188" s="271" t="s">
        <v>334</v>
      </c>
      <c r="AC188" s="271" t="s">
        <v>2766</v>
      </c>
      <c r="AD188" s="271"/>
      <c r="AE188" s="271" t="s">
        <v>334</v>
      </c>
      <c r="AF188" s="271" t="s">
        <v>2722</v>
      </c>
      <c r="AG188" s="271" t="s">
        <v>2722</v>
      </c>
    </row>
    <row r="189" spans="1:33" ht="28.8" x14ac:dyDescent="0.3">
      <c r="A189" s="272">
        <v>116178</v>
      </c>
      <c r="B189" s="273" t="s">
        <v>1945</v>
      </c>
      <c r="C189" s="273" t="s">
        <v>680</v>
      </c>
      <c r="D189" s="273" t="s">
        <v>752</v>
      </c>
      <c r="E189" s="273" t="s">
        <v>360</v>
      </c>
      <c r="F189" s="290"/>
      <c r="G189" s="273" t="s">
        <v>2366</v>
      </c>
      <c r="H189" s="273" t="s">
        <v>361</v>
      </c>
      <c r="I189" s="273" t="s">
        <v>59</v>
      </c>
      <c r="J189" s="273" t="s">
        <v>362</v>
      </c>
      <c r="K189" s="272">
        <v>0</v>
      </c>
      <c r="L189" s="273" t="s">
        <v>342</v>
      </c>
      <c r="M189" s="294"/>
      <c r="N189" s="271" t="s">
        <v>334</v>
      </c>
      <c r="O189" s="277" t="s">
        <v>334</v>
      </c>
      <c r="P189" s="270">
        <v>0</v>
      </c>
      <c r="Q189" s="294"/>
      <c r="R189" s="294"/>
      <c r="S189" s="294"/>
      <c r="T189" s="294"/>
      <c r="U189" s="294"/>
      <c r="V189" s="294"/>
      <c r="W189" s="294"/>
      <c r="X189" s="294"/>
      <c r="Y189" s="294"/>
      <c r="Z189" s="294"/>
      <c r="AA189" s="294"/>
      <c r="AB189" s="294"/>
      <c r="AC189" s="273" t="s">
        <v>334</v>
      </c>
      <c r="AD189" s="294"/>
      <c r="AE189" s="294"/>
      <c r="AF189" s="294"/>
      <c r="AG189" s="294"/>
    </row>
    <row r="190" spans="1:33" ht="43.2" x14ac:dyDescent="0.3">
      <c r="A190" s="272">
        <v>116214</v>
      </c>
      <c r="B190" s="273" t="s">
        <v>891</v>
      </c>
      <c r="C190" s="273" t="s">
        <v>66</v>
      </c>
      <c r="D190" s="273" t="s">
        <v>252</v>
      </c>
      <c r="E190" s="273" t="s">
        <v>360</v>
      </c>
      <c r="F190" s="290"/>
      <c r="G190" s="273" t="s">
        <v>342</v>
      </c>
      <c r="H190" s="273" t="s">
        <v>361</v>
      </c>
      <c r="I190" s="273" t="s">
        <v>59</v>
      </c>
      <c r="J190" s="273" t="s">
        <v>2267</v>
      </c>
      <c r="K190" s="272">
        <v>0</v>
      </c>
      <c r="L190" s="273" t="s">
        <v>2267</v>
      </c>
      <c r="M190" s="294"/>
      <c r="N190" s="271" t="s">
        <v>334</v>
      </c>
      <c r="O190" s="277" t="s">
        <v>334</v>
      </c>
      <c r="P190" s="270">
        <v>0</v>
      </c>
      <c r="Q190" s="294"/>
      <c r="R190" s="294"/>
      <c r="S190" s="294"/>
      <c r="T190" s="294"/>
      <c r="U190" s="294"/>
      <c r="V190" s="294"/>
      <c r="W190" s="294"/>
      <c r="X190" s="294"/>
      <c r="Y190" s="294"/>
      <c r="Z190" s="294"/>
      <c r="AA190" s="294"/>
      <c r="AB190" s="294"/>
      <c r="AC190" s="273" t="s">
        <v>2759</v>
      </c>
      <c r="AD190" s="294"/>
      <c r="AE190" s="294"/>
      <c r="AF190" s="294"/>
      <c r="AG190" s="294"/>
    </row>
    <row r="191" spans="1:33" ht="43.2" x14ac:dyDescent="0.3">
      <c r="A191" s="272">
        <v>116227</v>
      </c>
      <c r="B191" s="273" t="s">
        <v>960</v>
      </c>
      <c r="C191" s="273" t="s">
        <v>105</v>
      </c>
      <c r="D191" s="273" t="s">
        <v>255</v>
      </c>
      <c r="E191" s="273" t="s">
        <v>359</v>
      </c>
      <c r="F191" s="274">
        <v>33633</v>
      </c>
      <c r="G191" s="273" t="s">
        <v>2267</v>
      </c>
      <c r="H191" s="273" t="s">
        <v>361</v>
      </c>
      <c r="I191" s="273" t="s">
        <v>59</v>
      </c>
      <c r="J191" s="273" t="s">
        <v>334</v>
      </c>
      <c r="K191" s="290"/>
      <c r="L191" s="273" t="s">
        <v>334</v>
      </c>
      <c r="M191" s="294"/>
      <c r="N191" s="271" t="s">
        <v>334</v>
      </c>
      <c r="O191" s="277" t="s">
        <v>334</v>
      </c>
      <c r="P191" s="270">
        <v>0</v>
      </c>
      <c r="Q191" s="294"/>
      <c r="R191" s="294"/>
      <c r="S191" s="294"/>
      <c r="T191" s="294"/>
      <c r="U191" s="294"/>
      <c r="V191" s="294"/>
      <c r="W191" s="294"/>
      <c r="X191" s="294"/>
      <c r="Y191" s="294"/>
      <c r="Z191" s="294"/>
      <c r="AA191" s="294"/>
      <c r="AB191" s="294"/>
      <c r="AC191" s="273" t="s">
        <v>2762</v>
      </c>
      <c r="AD191" s="294"/>
      <c r="AE191" s="294"/>
      <c r="AF191" s="294"/>
      <c r="AG191" s="294"/>
    </row>
    <row r="192" spans="1:33" ht="43.2" x14ac:dyDescent="0.3">
      <c r="A192" s="272">
        <v>116248</v>
      </c>
      <c r="B192" s="273" t="s">
        <v>790</v>
      </c>
      <c r="C192" s="273" t="s">
        <v>147</v>
      </c>
      <c r="D192" s="273" t="s">
        <v>890</v>
      </c>
      <c r="E192" s="273" t="s">
        <v>2103</v>
      </c>
      <c r="F192" s="274">
        <v>33883</v>
      </c>
      <c r="G192" s="273" t="s">
        <v>348</v>
      </c>
      <c r="H192" s="273" t="s">
        <v>361</v>
      </c>
      <c r="I192" s="273" t="s">
        <v>59</v>
      </c>
      <c r="J192" s="273" t="s">
        <v>343</v>
      </c>
      <c r="K192" s="272">
        <v>2011</v>
      </c>
      <c r="L192" s="273" t="s">
        <v>342</v>
      </c>
      <c r="M192" s="294"/>
      <c r="N192" s="271" t="s">
        <v>334</v>
      </c>
      <c r="O192" s="277" t="s">
        <v>334</v>
      </c>
      <c r="P192" s="270">
        <v>0</v>
      </c>
      <c r="Q192" s="294"/>
      <c r="R192" s="294"/>
      <c r="S192" s="294"/>
      <c r="T192" s="294"/>
      <c r="U192" s="294"/>
      <c r="V192" s="294"/>
      <c r="W192" s="294"/>
      <c r="X192" s="294"/>
      <c r="Y192" s="294"/>
      <c r="Z192" s="294"/>
      <c r="AA192" s="294"/>
      <c r="AB192" s="294"/>
      <c r="AC192" s="273" t="s">
        <v>2759</v>
      </c>
      <c r="AD192" s="294"/>
      <c r="AE192" s="294"/>
      <c r="AF192" s="294"/>
      <c r="AG192" s="294"/>
    </row>
    <row r="193" spans="1:33" ht="43.2" x14ac:dyDescent="0.3">
      <c r="A193" s="272">
        <v>116281</v>
      </c>
      <c r="B193" s="273" t="s">
        <v>889</v>
      </c>
      <c r="C193" s="273" t="s">
        <v>66</v>
      </c>
      <c r="D193" s="273" t="s">
        <v>266</v>
      </c>
      <c r="E193" s="273" t="s">
        <v>360</v>
      </c>
      <c r="F193" s="290"/>
      <c r="G193" s="273" t="s">
        <v>2568</v>
      </c>
      <c r="H193" s="273" t="s">
        <v>361</v>
      </c>
      <c r="I193" s="273" t="s">
        <v>59</v>
      </c>
      <c r="J193" s="273" t="s">
        <v>362</v>
      </c>
      <c r="K193" s="272">
        <v>2011</v>
      </c>
      <c r="L193" s="273" t="s">
        <v>344</v>
      </c>
      <c r="M193" s="294"/>
      <c r="N193" s="271" t="s">
        <v>334</v>
      </c>
      <c r="O193" s="277" t="s">
        <v>334</v>
      </c>
      <c r="P193" s="270">
        <v>0</v>
      </c>
      <c r="Q193" s="294"/>
      <c r="R193" s="294"/>
      <c r="S193" s="294"/>
      <c r="T193" s="294"/>
      <c r="U193" s="294"/>
      <c r="V193" s="294"/>
      <c r="W193" s="294"/>
      <c r="X193" s="294"/>
      <c r="Y193" s="294"/>
      <c r="Z193" s="294"/>
      <c r="AA193" s="294"/>
      <c r="AB193" s="294"/>
      <c r="AC193" s="273" t="s">
        <v>2759</v>
      </c>
      <c r="AD193" s="294"/>
      <c r="AE193" s="294"/>
      <c r="AF193" s="294"/>
      <c r="AG193" s="294"/>
    </row>
    <row r="194" spans="1:33" ht="43.2" x14ac:dyDescent="0.3">
      <c r="A194" s="272">
        <v>116324</v>
      </c>
      <c r="B194" s="273" t="s">
        <v>2274</v>
      </c>
      <c r="C194" s="273" t="s">
        <v>166</v>
      </c>
      <c r="D194" s="273" t="s">
        <v>322</v>
      </c>
      <c r="E194" s="273" t="s">
        <v>360</v>
      </c>
      <c r="F194" s="274">
        <v>33665</v>
      </c>
      <c r="G194" s="273" t="s">
        <v>342</v>
      </c>
      <c r="H194" s="273" t="s">
        <v>361</v>
      </c>
      <c r="I194" s="273" t="s">
        <v>59</v>
      </c>
      <c r="J194" s="273" t="s">
        <v>362</v>
      </c>
      <c r="K194" s="272">
        <v>2010</v>
      </c>
      <c r="L194" s="273" t="s">
        <v>344</v>
      </c>
      <c r="M194" s="294"/>
      <c r="N194" s="271" t="s">
        <v>334</v>
      </c>
      <c r="O194" s="277" t="s">
        <v>334</v>
      </c>
      <c r="P194" s="270">
        <v>0</v>
      </c>
      <c r="Q194" s="294"/>
      <c r="R194" s="294"/>
      <c r="S194" s="294"/>
      <c r="T194" s="294"/>
      <c r="U194" s="294"/>
      <c r="V194" s="294"/>
      <c r="W194" s="294"/>
      <c r="X194" s="294"/>
      <c r="Y194" s="294"/>
      <c r="Z194" s="294"/>
      <c r="AA194" s="294"/>
      <c r="AB194" s="294"/>
      <c r="AC194" s="273" t="s">
        <v>2762</v>
      </c>
      <c r="AD194" s="294"/>
      <c r="AE194" s="294"/>
      <c r="AF194" s="294"/>
      <c r="AG194" s="294"/>
    </row>
    <row r="195" spans="1:33" ht="14.4" x14ac:dyDescent="0.3">
      <c r="A195" s="270">
        <v>116325</v>
      </c>
      <c r="B195" s="271" t="s">
        <v>1944</v>
      </c>
      <c r="C195" s="271" t="s">
        <v>128</v>
      </c>
      <c r="D195" s="271" t="s">
        <v>490</v>
      </c>
      <c r="E195" s="271" t="s">
        <v>334</v>
      </c>
      <c r="F195" s="271" t="s">
        <v>334</v>
      </c>
      <c r="G195" s="271" t="s">
        <v>334</v>
      </c>
      <c r="H195" s="271" t="s">
        <v>334</v>
      </c>
      <c r="I195" s="271" t="s">
        <v>59</v>
      </c>
      <c r="J195" s="271" t="s">
        <v>334</v>
      </c>
      <c r="K195" s="271" t="s">
        <v>334</v>
      </c>
      <c r="L195" s="271" t="s">
        <v>334</v>
      </c>
      <c r="M195" s="271" t="s">
        <v>334</v>
      </c>
      <c r="N195" s="271" t="s">
        <v>334</v>
      </c>
      <c r="O195" s="277" t="s">
        <v>334</v>
      </c>
      <c r="P195" s="270">
        <v>0</v>
      </c>
      <c r="Q195" s="271" t="s">
        <v>334</v>
      </c>
      <c r="R195" s="271" t="s">
        <v>334</v>
      </c>
      <c r="S195" s="271" t="s">
        <v>334</v>
      </c>
      <c r="T195" s="271" t="s">
        <v>334</v>
      </c>
      <c r="U195" s="271" t="s">
        <v>334</v>
      </c>
      <c r="V195" s="271" t="s">
        <v>334</v>
      </c>
      <c r="W195" s="271" t="s">
        <v>334</v>
      </c>
      <c r="X195" s="271" t="s">
        <v>334</v>
      </c>
      <c r="Y195" s="271" t="s">
        <v>334</v>
      </c>
      <c r="Z195" s="271" t="s">
        <v>334</v>
      </c>
      <c r="AA195" s="271" t="s">
        <v>334</v>
      </c>
      <c r="AB195" s="271" t="s">
        <v>334</v>
      </c>
      <c r="AC195" s="271" t="s">
        <v>334</v>
      </c>
      <c r="AD195" s="271"/>
      <c r="AE195" s="271" t="s">
        <v>334</v>
      </c>
      <c r="AF195" s="271" t="s">
        <v>2722</v>
      </c>
      <c r="AG195" s="271" t="s">
        <v>2722</v>
      </c>
    </row>
    <row r="196" spans="1:33" ht="43.2" x14ac:dyDescent="0.3">
      <c r="A196" s="270">
        <v>116420</v>
      </c>
      <c r="B196" s="271" t="s">
        <v>1943</v>
      </c>
      <c r="C196" s="271" t="s">
        <v>133</v>
      </c>
      <c r="D196" s="271" t="s">
        <v>949</v>
      </c>
      <c r="E196" s="271" t="s">
        <v>334</v>
      </c>
      <c r="F196" s="271" t="s">
        <v>334</v>
      </c>
      <c r="G196" s="271" t="s">
        <v>334</v>
      </c>
      <c r="H196" s="271" t="s">
        <v>334</v>
      </c>
      <c r="I196" s="271" t="s">
        <v>59</v>
      </c>
      <c r="J196" s="271" t="s">
        <v>334</v>
      </c>
      <c r="K196" s="271" t="s">
        <v>334</v>
      </c>
      <c r="L196" s="271" t="s">
        <v>334</v>
      </c>
      <c r="M196" s="271" t="s">
        <v>334</v>
      </c>
      <c r="N196" s="271" t="s">
        <v>334</v>
      </c>
      <c r="O196" s="277" t="s">
        <v>334</v>
      </c>
      <c r="P196" s="270">
        <v>0</v>
      </c>
      <c r="Q196" s="271" t="s">
        <v>334</v>
      </c>
      <c r="R196" s="271" t="s">
        <v>334</v>
      </c>
      <c r="S196" s="271" t="s">
        <v>334</v>
      </c>
      <c r="T196" s="271" t="s">
        <v>334</v>
      </c>
      <c r="U196" s="271" t="s">
        <v>334</v>
      </c>
      <c r="V196" s="271" t="s">
        <v>334</v>
      </c>
      <c r="W196" s="271" t="s">
        <v>334</v>
      </c>
      <c r="X196" s="271" t="s">
        <v>334</v>
      </c>
      <c r="Y196" s="271" t="s">
        <v>334</v>
      </c>
      <c r="Z196" s="271" t="s">
        <v>334</v>
      </c>
      <c r="AA196" s="271" t="s">
        <v>334</v>
      </c>
      <c r="AB196" s="271" t="s">
        <v>334</v>
      </c>
      <c r="AC196" s="271" t="s">
        <v>2766</v>
      </c>
      <c r="AD196" s="271"/>
      <c r="AE196" s="271" t="s">
        <v>334</v>
      </c>
      <c r="AF196" s="271" t="s">
        <v>2722</v>
      </c>
      <c r="AG196" s="271" t="s">
        <v>2722</v>
      </c>
    </row>
    <row r="197" spans="1:33" ht="43.2" x14ac:dyDescent="0.3">
      <c r="A197" s="272">
        <v>116423</v>
      </c>
      <c r="B197" s="273" t="s">
        <v>888</v>
      </c>
      <c r="C197" s="273" t="s">
        <v>564</v>
      </c>
      <c r="D197" s="273" t="s">
        <v>214</v>
      </c>
      <c r="E197" s="273" t="s">
        <v>360</v>
      </c>
      <c r="F197" s="290"/>
      <c r="G197" s="273" t="s">
        <v>2506</v>
      </c>
      <c r="H197" s="273" t="s">
        <v>361</v>
      </c>
      <c r="I197" s="273" t="s">
        <v>59</v>
      </c>
      <c r="J197" s="273" t="s">
        <v>362</v>
      </c>
      <c r="K197" s="272">
        <v>0</v>
      </c>
      <c r="L197" s="273" t="s">
        <v>344</v>
      </c>
      <c r="M197" s="294"/>
      <c r="N197" s="271" t="s">
        <v>334</v>
      </c>
      <c r="O197" s="277" t="s">
        <v>334</v>
      </c>
      <c r="P197" s="270">
        <v>0</v>
      </c>
      <c r="Q197" s="294"/>
      <c r="R197" s="294"/>
      <c r="S197" s="294"/>
      <c r="T197" s="294"/>
      <c r="U197" s="294"/>
      <c r="V197" s="294"/>
      <c r="W197" s="294"/>
      <c r="X197" s="294"/>
      <c r="Y197" s="294"/>
      <c r="Z197" s="294"/>
      <c r="AA197" s="294"/>
      <c r="AB197" s="294"/>
      <c r="AC197" s="273" t="s">
        <v>2759</v>
      </c>
      <c r="AD197" s="294"/>
      <c r="AE197" s="294"/>
      <c r="AF197" s="294"/>
      <c r="AG197" s="294"/>
    </row>
    <row r="198" spans="1:33" ht="28.8" x14ac:dyDescent="0.3">
      <c r="A198" s="270">
        <v>116433</v>
      </c>
      <c r="B198" s="271" t="s">
        <v>1941</v>
      </c>
      <c r="C198" s="271" t="s">
        <v>74</v>
      </c>
      <c r="D198" s="271" t="s">
        <v>1942</v>
      </c>
      <c r="E198" s="271" t="s">
        <v>360</v>
      </c>
      <c r="F198" s="271" t="s">
        <v>2516</v>
      </c>
      <c r="G198" s="271" t="s">
        <v>342</v>
      </c>
      <c r="H198" s="271" t="s">
        <v>361</v>
      </c>
      <c r="I198" s="271" t="s">
        <v>59</v>
      </c>
      <c r="J198" s="271" t="s">
        <v>362</v>
      </c>
      <c r="K198" s="271" t="s">
        <v>2716</v>
      </c>
      <c r="L198" s="271" t="s">
        <v>342</v>
      </c>
      <c r="M198" s="271" t="s">
        <v>334</v>
      </c>
      <c r="N198" s="271" t="s">
        <v>334</v>
      </c>
      <c r="O198" s="277" t="s">
        <v>334</v>
      </c>
      <c r="P198" s="270">
        <v>0</v>
      </c>
      <c r="Q198" s="271" t="s">
        <v>334</v>
      </c>
      <c r="R198" s="271" t="s">
        <v>334</v>
      </c>
      <c r="S198" s="271" t="s">
        <v>334</v>
      </c>
      <c r="T198" s="271" t="s">
        <v>334</v>
      </c>
      <c r="U198" s="271" t="s">
        <v>334</v>
      </c>
      <c r="V198" s="271" t="s">
        <v>334</v>
      </c>
      <c r="W198" s="271" t="s">
        <v>334</v>
      </c>
      <c r="X198" s="271" t="s">
        <v>334</v>
      </c>
      <c r="Y198" s="271" t="s">
        <v>334</v>
      </c>
      <c r="Z198" s="271" t="s">
        <v>334</v>
      </c>
      <c r="AA198" s="271" t="s">
        <v>334</v>
      </c>
      <c r="AB198" s="271" t="s">
        <v>334</v>
      </c>
      <c r="AC198" s="271" t="s">
        <v>334</v>
      </c>
      <c r="AD198" s="271"/>
      <c r="AE198" s="271" t="s">
        <v>334</v>
      </c>
      <c r="AF198" s="271"/>
      <c r="AG198" s="271" t="s">
        <v>2722</v>
      </c>
    </row>
    <row r="199" spans="1:33" ht="28.8" x14ac:dyDescent="0.3">
      <c r="A199" s="272">
        <v>116454</v>
      </c>
      <c r="B199" s="273" t="s">
        <v>1940</v>
      </c>
      <c r="C199" s="273" t="s">
        <v>131</v>
      </c>
      <c r="D199" s="273" t="s">
        <v>270</v>
      </c>
      <c r="E199" s="273" t="s">
        <v>2103</v>
      </c>
      <c r="F199" s="290"/>
      <c r="G199" s="273" t="s">
        <v>342</v>
      </c>
      <c r="H199" s="273" t="s">
        <v>361</v>
      </c>
      <c r="I199" s="273" t="s">
        <v>59</v>
      </c>
      <c r="J199" s="273" t="s">
        <v>2362</v>
      </c>
      <c r="K199" s="272">
        <v>0</v>
      </c>
      <c r="L199" s="273" t="s">
        <v>2267</v>
      </c>
      <c r="M199" s="294"/>
      <c r="N199" s="271" t="s">
        <v>334</v>
      </c>
      <c r="O199" s="277" t="s">
        <v>334</v>
      </c>
      <c r="P199" s="270">
        <v>0</v>
      </c>
      <c r="Q199" s="294"/>
      <c r="R199" s="294"/>
      <c r="S199" s="294"/>
      <c r="T199" s="294"/>
      <c r="U199" s="294"/>
      <c r="V199" s="294"/>
      <c r="W199" s="294"/>
      <c r="X199" s="294"/>
      <c r="Y199" s="294"/>
      <c r="Z199" s="294"/>
      <c r="AA199" s="294"/>
      <c r="AB199" s="294"/>
      <c r="AC199" s="273" t="s">
        <v>334</v>
      </c>
      <c r="AD199" s="294"/>
      <c r="AE199" s="294"/>
      <c r="AF199" s="294"/>
      <c r="AG199" s="294"/>
    </row>
    <row r="200" spans="1:33" ht="14.4" x14ac:dyDescent="0.3">
      <c r="A200" s="270">
        <v>116516</v>
      </c>
      <c r="B200" s="271" t="s">
        <v>1939</v>
      </c>
      <c r="C200" s="271" t="s">
        <v>93</v>
      </c>
      <c r="D200" s="271" t="s">
        <v>1181</v>
      </c>
      <c r="E200" s="271" t="s">
        <v>334</v>
      </c>
      <c r="F200" s="271" t="s">
        <v>334</v>
      </c>
      <c r="G200" s="271" t="s">
        <v>334</v>
      </c>
      <c r="H200" s="271" t="s">
        <v>334</v>
      </c>
      <c r="I200" s="271" t="s">
        <v>2531</v>
      </c>
      <c r="J200" s="271" t="s">
        <v>334</v>
      </c>
      <c r="K200" s="271" t="s">
        <v>334</v>
      </c>
      <c r="L200" s="271" t="s">
        <v>334</v>
      </c>
      <c r="M200" s="271" t="s">
        <v>334</v>
      </c>
      <c r="N200" s="271" t="s">
        <v>334</v>
      </c>
      <c r="O200" s="277" t="s">
        <v>334</v>
      </c>
      <c r="P200" s="270">
        <v>0</v>
      </c>
      <c r="Q200" s="271" t="s">
        <v>334</v>
      </c>
      <c r="R200" s="271" t="s">
        <v>334</v>
      </c>
      <c r="S200" s="271" t="s">
        <v>334</v>
      </c>
      <c r="T200" s="271" t="s">
        <v>334</v>
      </c>
      <c r="U200" s="271" t="s">
        <v>334</v>
      </c>
      <c r="V200" s="271" t="s">
        <v>334</v>
      </c>
      <c r="W200" s="271" t="s">
        <v>334</v>
      </c>
      <c r="X200" s="271" t="s">
        <v>334</v>
      </c>
      <c r="Y200" s="271" t="s">
        <v>334</v>
      </c>
      <c r="Z200" s="271" t="s">
        <v>334</v>
      </c>
      <c r="AA200" s="271" t="s">
        <v>334</v>
      </c>
      <c r="AB200" s="271" t="s">
        <v>334</v>
      </c>
      <c r="AC200" s="271" t="s">
        <v>334</v>
      </c>
      <c r="AD200" s="271"/>
      <c r="AE200" s="271" t="s">
        <v>334</v>
      </c>
      <c r="AF200" s="271" t="s">
        <v>2722</v>
      </c>
      <c r="AG200" s="271" t="s">
        <v>2722</v>
      </c>
    </row>
    <row r="201" spans="1:33" ht="28.8" x14ac:dyDescent="0.3">
      <c r="A201" s="272">
        <v>116577</v>
      </c>
      <c r="B201" s="273" t="s">
        <v>1938</v>
      </c>
      <c r="C201" s="273" t="s">
        <v>66</v>
      </c>
      <c r="D201" s="273" t="s">
        <v>278</v>
      </c>
      <c r="E201" s="273" t="s">
        <v>359</v>
      </c>
      <c r="F201" s="290"/>
      <c r="G201" s="273" t="s">
        <v>355</v>
      </c>
      <c r="H201" s="273" t="s">
        <v>361</v>
      </c>
      <c r="I201" s="273" t="s">
        <v>2531</v>
      </c>
      <c r="J201" s="273" t="s">
        <v>362</v>
      </c>
      <c r="K201" s="272">
        <v>0</v>
      </c>
      <c r="L201" s="273" t="s">
        <v>355</v>
      </c>
      <c r="M201" s="294"/>
      <c r="N201" s="271" t="s">
        <v>334</v>
      </c>
      <c r="O201" s="277" t="s">
        <v>334</v>
      </c>
      <c r="P201" s="270">
        <v>0</v>
      </c>
      <c r="Q201" s="294"/>
      <c r="R201" s="294"/>
      <c r="S201" s="294"/>
      <c r="T201" s="294"/>
      <c r="U201" s="294"/>
      <c r="V201" s="294"/>
      <c r="W201" s="294"/>
      <c r="X201" s="294"/>
      <c r="Y201" s="294"/>
      <c r="Z201" s="294"/>
      <c r="AA201" s="294"/>
      <c r="AB201" s="294"/>
      <c r="AC201" s="273" t="s">
        <v>334</v>
      </c>
      <c r="AD201" s="294"/>
      <c r="AE201" s="294"/>
      <c r="AF201" s="294"/>
      <c r="AG201" s="294"/>
    </row>
    <row r="202" spans="1:33" ht="43.2" x14ac:dyDescent="0.3">
      <c r="A202" s="272">
        <v>116585</v>
      </c>
      <c r="B202" s="273" t="s">
        <v>958</v>
      </c>
      <c r="C202" s="273" t="s">
        <v>140</v>
      </c>
      <c r="D202" s="273" t="s">
        <v>483</v>
      </c>
      <c r="E202" s="273" t="s">
        <v>2103</v>
      </c>
      <c r="F202" s="274">
        <v>33239</v>
      </c>
      <c r="G202" s="273" t="s">
        <v>346</v>
      </c>
      <c r="H202" s="273" t="s">
        <v>361</v>
      </c>
      <c r="I202" s="273" t="s">
        <v>2591</v>
      </c>
      <c r="J202" s="273" t="s">
        <v>2362</v>
      </c>
      <c r="K202" s="272">
        <v>2009</v>
      </c>
      <c r="L202" s="273" t="s">
        <v>342</v>
      </c>
      <c r="M202" s="294"/>
      <c r="N202" s="271" t="s">
        <v>334</v>
      </c>
      <c r="O202" s="277" t="s">
        <v>334</v>
      </c>
      <c r="P202" s="270">
        <v>0</v>
      </c>
      <c r="Q202" s="294"/>
      <c r="R202" s="294"/>
      <c r="S202" s="294"/>
      <c r="T202" s="294"/>
      <c r="U202" s="294"/>
      <c r="V202" s="294"/>
      <c r="W202" s="294"/>
      <c r="X202" s="294"/>
      <c r="Y202" s="294"/>
      <c r="Z202" s="294"/>
      <c r="AA202" s="294"/>
      <c r="AB202" s="294"/>
      <c r="AC202" s="273" t="s">
        <v>2762</v>
      </c>
      <c r="AD202" s="294"/>
      <c r="AE202" s="294"/>
      <c r="AF202" s="294"/>
      <c r="AG202" s="294"/>
    </row>
    <row r="203" spans="1:33" ht="28.8" x14ac:dyDescent="0.3">
      <c r="A203" s="272">
        <v>116586</v>
      </c>
      <c r="B203" s="273" t="s">
        <v>1937</v>
      </c>
      <c r="C203" s="273" t="s">
        <v>840</v>
      </c>
      <c r="D203" s="273" t="s">
        <v>288</v>
      </c>
      <c r="E203" s="273" t="s">
        <v>2103</v>
      </c>
      <c r="F203" s="274">
        <v>32708</v>
      </c>
      <c r="G203" s="273" t="s">
        <v>2608</v>
      </c>
      <c r="H203" s="273" t="s">
        <v>361</v>
      </c>
      <c r="I203" s="273" t="s">
        <v>59</v>
      </c>
      <c r="J203" s="273" t="s">
        <v>2362</v>
      </c>
      <c r="K203" s="272">
        <v>2008</v>
      </c>
      <c r="L203" s="273" t="s">
        <v>353</v>
      </c>
      <c r="M203" s="294"/>
      <c r="N203" s="271" t="s">
        <v>334</v>
      </c>
      <c r="O203" s="277" t="s">
        <v>334</v>
      </c>
      <c r="P203" s="270">
        <v>0</v>
      </c>
      <c r="Q203" s="294"/>
      <c r="R203" s="294"/>
      <c r="S203" s="294"/>
      <c r="T203" s="294"/>
      <c r="U203" s="294"/>
      <c r="V203" s="294"/>
      <c r="W203" s="294"/>
      <c r="X203" s="294"/>
      <c r="Y203" s="294"/>
      <c r="Z203" s="294"/>
      <c r="AA203" s="294"/>
      <c r="AB203" s="294"/>
      <c r="AC203" s="273" t="s">
        <v>334</v>
      </c>
      <c r="AD203" s="294"/>
      <c r="AE203" s="294"/>
      <c r="AF203" s="294"/>
      <c r="AG203" s="294"/>
    </row>
    <row r="204" spans="1:33" ht="43.2" x14ac:dyDescent="0.3">
      <c r="A204" s="272">
        <v>116594</v>
      </c>
      <c r="B204" s="273" t="s">
        <v>1936</v>
      </c>
      <c r="C204" s="273" t="s">
        <v>107</v>
      </c>
      <c r="D204" s="273" t="s">
        <v>254</v>
      </c>
      <c r="E204" s="273" t="s">
        <v>360</v>
      </c>
      <c r="F204" s="274">
        <v>34335</v>
      </c>
      <c r="G204" s="273" t="s">
        <v>2389</v>
      </c>
      <c r="H204" s="273" t="s">
        <v>361</v>
      </c>
      <c r="I204" s="273" t="s">
        <v>59</v>
      </c>
      <c r="J204" s="273" t="s">
        <v>603</v>
      </c>
      <c r="K204" s="272">
        <v>0</v>
      </c>
      <c r="L204" s="273" t="s">
        <v>342</v>
      </c>
      <c r="M204" s="294"/>
      <c r="N204" s="271" t="s">
        <v>334</v>
      </c>
      <c r="O204" s="277" t="s">
        <v>334</v>
      </c>
      <c r="P204" s="270">
        <v>0</v>
      </c>
      <c r="Q204" s="294"/>
      <c r="R204" s="294"/>
      <c r="S204" s="294"/>
      <c r="T204" s="294"/>
      <c r="U204" s="294"/>
      <c r="V204" s="294"/>
      <c r="W204" s="294"/>
      <c r="X204" s="294"/>
      <c r="Y204" s="294"/>
      <c r="Z204" s="294"/>
      <c r="AA204" s="294"/>
      <c r="AB204" s="294"/>
      <c r="AC204" s="273" t="s">
        <v>2759</v>
      </c>
      <c r="AD204" s="294"/>
      <c r="AE204" s="294"/>
      <c r="AF204" s="294"/>
      <c r="AG204" s="294"/>
    </row>
    <row r="205" spans="1:33" ht="28.8" x14ac:dyDescent="0.3">
      <c r="A205" s="272">
        <v>116618</v>
      </c>
      <c r="B205" s="273" t="s">
        <v>1935</v>
      </c>
      <c r="C205" s="273" t="s">
        <v>116</v>
      </c>
      <c r="D205" s="273" t="s">
        <v>408</v>
      </c>
      <c r="E205" s="273" t="s">
        <v>2103</v>
      </c>
      <c r="F205" s="274">
        <v>31683</v>
      </c>
      <c r="G205" s="273" t="s">
        <v>2420</v>
      </c>
      <c r="H205" s="273" t="s">
        <v>361</v>
      </c>
      <c r="I205" s="273" t="s">
        <v>59</v>
      </c>
      <c r="J205" s="273" t="s">
        <v>343</v>
      </c>
      <c r="K205" s="272">
        <v>2004</v>
      </c>
      <c r="L205" s="273" t="s">
        <v>344</v>
      </c>
      <c r="M205" s="294"/>
      <c r="N205" s="271" t="s">
        <v>334</v>
      </c>
      <c r="O205" s="277" t="s">
        <v>334</v>
      </c>
      <c r="P205" s="270">
        <v>0</v>
      </c>
      <c r="Q205" s="294"/>
      <c r="R205" s="294"/>
      <c r="S205" s="294"/>
      <c r="T205" s="294"/>
      <c r="U205" s="294"/>
      <c r="V205" s="294"/>
      <c r="W205" s="294"/>
      <c r="X205" s="294"/>
      <c r="Y205" s="294"/>
      <c r="Z205" s="294"/>
      <c r="AA205" s="294"/>
      <c r="AB205" s="294"/>
      <c r="AC205" s="273" t="s">
        <v>334</v>
      </c>
      <c r="AD205" s="294"/>
      <c r="AE205" s="294"/>
      <c r="AF205" s="294"/>
      <c r="AG205" s="294"/>
    </row>
    <row r="206" spans="1:33" ht="43.2" x14ac:dyDescent="0.3">
      <c r="A206" s="272">
        <v>116688</v>
      </c>
      <c r="B206" s="273" t="s">
        <v>886</v>
      </c>
      <c r="C206" s="273" t="s">
        <v>105</v>
      </c>
      <c r="D206" s="273" t="s">
        <v>253</v>
      </c>
      <c r="E206" s="273" t="s">
        <v>2103</v>
      </c>
      <c r="F206" s="274">
        <v>32021</v>
      </c>
      <c r="G206" s="273" t="s">
        <v>2855</v>
      </c>
      <c r="H206" s="273" t="s">
        <v>361</v>
      </c>
      <c r="I206" s="273" t="s">
        <v>59</v>
      </c>
      <c r="J206" s="273" t="s">
        <v>334</v>
      </c>
      <c r="K206" s="290"/>
      <c r="L206" s="273" t="s">
        <v>334</v>
      </c>
      <c r="M206" s="294"/>
      <c r="N206" s="271" t="s">
        <v>334</v>
      </c>
      <c r="O206" s="277" t="s">
        <v>334</v>
      </c>
      <c r="P206" s="270">
        <v>0</v>
      </c>
      <c r="Q206" s="294"/>
      <c r="R206" s="294"/>
      <c r="S206" s="294"/>
      <c r="T206" s="294"/>
      <c r="U206" s="294"/>
      <c r="V206" s="294"/>
      <c r="W206" s="294"/>
      <c r="X206" s="294"/>
      <c r="Y206" s="294"/>
      <c r="Z206" s="294"/>
      <c r="AA206" s="294"/>
      <c r="AB206" s="294"/>
      <c r="AC206" s="273" t="s">
        <v>2759</v>
      </c>
      <c r="AD206" s="294"/>
      <c r="AE206" s="294"/>
      <c r="AF206" s="294"/>
      <c r="AG206" s="294"/>
    </row>
    <row r="207" spans="1:33" ht="43.2" x14ac:dyDescent="0.3">
      <c r="A207" s="272">
        <v>116765</v>
      </c>
      <c r="B207" s="273" t="s">
        <v>885</v>
      </c>
      <c r="C207" s="273" t="s">
        <v>105</v>
      </c>
      <c r="D207" s="273" t="s">
        <v>234</v>
      </c>
      <c r="E207" s="273" t="s">
        <v>2103</v>
      </c>
      <c r="F207" s="290"/>
      <c r="G207" s="273" t="s">
        <v>342</v>
      </c>
      <c r="H207" s="273" t="s">
        <v>361</v>
      </c>
      <c r="I207" s="273" t="s">
        <v>59</v>
      </c>
      <c r="J207" s="273" t="s">
        <v>362</v>
      </c>
      <c r="K207" s="272">
        <v>2012</v>
      </c>
      <c r="L207" s="273" t="s">
        <v>342</v>
      </c>
      <c r="M207" s="294"/>
      <c r="N207" s="271">
        <v>532</v>
      </c>
      <c r="O207" s="277">
        <v>45356</v>
      </c>
      <c r="P207" s="270">
        <v>70000</v>
      </c>
      <c r="Q207" s="294"/>
      <c r="R207" s="294"/>
      <c r="S207" s="294"/>
      <c r="T207" s="294"/>
      <c r="U207" s="294"/>
      <c r="V207" s="294"/>
      <c r="W207" s="294"/>
      <c r="X207" s="294"/>
      <c r="Y207" s="294"/>
      <c r="Z207" s="294"/>
      <c r="AA207" s="294"/>
      <c r="AB207" s="294"/>
      <c r="AC207" s="273" t="s">
        <v>2759</v>
      </c>
      <c r="AD207" s="294"/>
      <c r="AE207" s="294"/>
      <c r="AF207" s="294"/>
      <c r="AG207" s="294"/>
    </row>
    <row r="208" spans="1:33" ht="28.8" x14ac:dyDescent="0.3">
      <c r="A208" s="270">
        <v>116793</v>
      </c>
      <c r="B208" s="271" t="s">
        <v>1934</v>
      </c>
      <c r="C208" s="271" t="s">
        <v>66</v>
      </c>
      <c r="D208" s="271" t="s">
        <v>207</v>
      </c>
      <c r="E208" s="271" t="s">
        <v>334</v>
      </c>
      <c r="F208" s="271" t="s">
        <v>334</v>
      </c>
      <c r="G208" s="271" t="s">
        <v>334</v>
      </c>
      <c r="H208" s="271" t="s">
        <v>334</v>
      </c>
      <c r="I208" s="271" t="s">
        <v>59</v>
      </c>
      <c r="J208" s="271" t="s">
        <v>334</v>
      </c>
      <c r="K208" s="271" t="s">
        <v>334</v>
      </c>
      <c r="L208" s="271" t="s">
        <v>334</v>
      </c>
      <c r="M208" s="271" t="s">
        <v>334</v>
      </c>
      <c r="N208" s="271" t="s">
        <v>334</v>
      </c>
      <c r="O208" s="277" t="s">
        <v>334</v>
      </c>
      <c r="P208" s="270">
        <v>0</v>
      </c>
      <c r="Q208" s="271" t="s">
        <v>334</v>
      </c>
      <c r="R208" s="271" t="s">
        <v>334</v>
      </c>
      <c r="S208" s="271" t="s">
        <v>334</v>
      </c>
      <c r="T208" s="271" t="s">
        <v>334</v>
      </c>
      <c r="U208" s="271" t="s">
        <v>334</v>
      </c>
      <c r="V208" s="271" t="s">
        <v>334</v>
      </c>
      <c r="W208" s="271" t="s">
        <v>334</v>
      </c>
      <c r="X208" s="271" t="s">
        <v>334</v>
      </c>
      <c r="Y208" s="271" t="s">
        <v>334</v>
      </c>
      <c r="Z208" s="271" t="s">
        <v>334</v>
      </c>
      <c r="AA208" s="271" t="s">
        <v>334</v>
      </c>
      <c r="AB208" s="271" t="s">
        <v>334</v>
      </c>
      <c r="AC208" s="271" t="s">
        <v>334</v>
      </c>
      <c r="AD208" s="271"/>
      <c r="AE208" s="271" t="s">
        <v>334</v>
      </c>
      <c r="AF208" s="271" t="s">
        <v>2722</v>
      </c>
      <c r="AG208" s="271" t="s">
        <v>2722</v>
      </c>
    </row>
    <row r="209" spans="1:33" ht="14.4" x14ac:dyDescent="0.3">
      <c r="A209" s="270">
        <v>116809</v>
      </c>
      <c r="B209" s="271" t="s">
        <v>1933</v>
      </c>
      <c r="C209" s="271" t="s">
        <v>853</v>
      </c>
      <c r="D209" s="271" t="s">
        <v>327</v>
      </c>
      <c r="E209" s="271" t="s">
        <v>334</v>
      </c>
      <c r="F209" s="271" t="s">
        <v>334</v>
      </c>
      <c r="G209" s="271" t="s">
        <v>334</v>
      </c>
      <c r="H209" s="271" t="s">
        <v>334</v>
      </c>
      <c r="I209" s="271" t="s">
        <v>59</v>
      </c>
      <c r="J209" s="271" t="s">
        <v>334</v>
      </c>
      <c r="K209" s="271" t="s">
        <v>334</v>
      </c>
      <c r="L209" s="271" t="s">
        <v>334</v>
      </c>
      <c r="M209" s="271" t="s">
        <v>334</v>
      </c>
      <c r="N209" s="271" t="s">
        <v>334</v>
      </c>
      <c r="O209" s="277" t="s">
        <v>334</v>
      </c>
      <c r="P209" s="270">
        <v>0</v>
      </c>
      <c r="Q209" s="271" t="s">
        <v>334</v>
      </c>
      <c r="R209" s="271" t="s">
        <v>334</v>
      </c>
      <c r="S209" s="271" t="s">
        <v>334</v>
      </c>
      <c r="T209" s="271" t="s">
        <v>334</v>
      </c>
      <c r="U209" s="271" t="s">
        <v>334</v>
      </c>
      <c r="V209" s="271" t="s">
        <v>334</v>
      </c>
      <c r="W209" s="271" t="s">
        <v>334</v>
      </c>
      <c r="X209" s="271" t="s">
        <v>334</v>
      </c>
      <c r="Y209" s="271" t="s">
        <v>334</v>
      </c>
      <c r="Z209" s="271" t="s">
        <v>334</v>
      </c>
      <c r="AA209" s="271" t="s">
        <v>334</v>
      </c>
      <c r="AB209" s="271" t="s">
        <v>334</v>
      </c>
      <c r="AC209" s="271" t="s">
        <v>334</v>
      </c>
      <c r="AD209" s="271"/>
      <c r="AE209" s="271" t="s">
        <v>334</v>
      </c>
      <c r="AF209" s="271" t="s">
        <v>2722</v>
      </c>
      <c r="AG209" s="271" t="s">
        <v>2722</v>
      </c>
    </row>
    <row r="210" spans="1:33" ht="43.2" x14ac:dyDescent="0.3">
      <c r="A210" s="270">
        <v>116848</v>
      </c>
      <c r="B210" s="271" t="s">
        <v>1931</v>
      </c>
      <c r="C210" s="271" t="s">
        <v>105</v>
      </c>
      <c r="D210" s="271" t="s">
        <v>214</v>
      </c>
      <c r="E210" s="271" t="s">
        <v>334</v>
      </c>
      <c r="F210" s="271" t="s">
        <v>334</v>
      </c>
      <c r="G210" s="271" t="s">
        <v>334</v>
      </c>
      <c r="H210" s="271" t="s">
        <v>334</v>
      </c>
      <c r="I210" s="271" t="s">
        <v>59</v>
      </c>
      <c r="J210" s="271" t="s">
        <v>334</v>
      </c>
      <c r="K210" s="271" t="s">
        <v>334</v>
      </c>
      <c r="L210" s="271" t="s">
        <v>334</v>
      </c>
      <c r="M210" s="271" t="s">
        <v>334</v>
      </c>
      <c r="N210" s="271" t="s">
        <v>334</v>
      </c>
      <c r="O210" s="277" t="s">
        <v>334</v>
      </c>
      <c r="P210" s="270">
        <v>0</v>
      </c>
      <c r="Q210" s="271" t="s">
        <v>334</v>
      </c>
      <c r="R210" s="271" t="s">
        <v>334</v>
      </c>
      <c r="S210" s="271" t="s">
        <v>334</v>
      </c>
      <c r="T210" s="271" t="s">
        <v>334</v>
      </c>
      <c r="U210" s="271" t="s">
        <v>334</v>
      </c>
      <c r="V210" s="271" t="s">
        <v>334</v>
      </c>
      <c r="W210" s="271" t="s">
        <v>334</v>
      </c>
      <c r="X210" s="271" t="s">
        <v>334</v>
      </c>
      <c r="Y210" s="271" t="s">
        <v>334</v>
      </c>
      <c r="Z210" s="271" t="s">
        <v>334</v>
      </c>
      <c r="AA210" s="271" t="s">
        <v>334</v>
      </c>
      <c r="AB210" s="271" t="s">
        <v>334</v>
      </c>
      <c r="AC210" s="271" t="s">
        <v>2766</v>
      </c>
      <c r="AD210" s="271"/>
      <c r="AE210" s="271" t="s">
        <v>334</v>
      </c>
      <c r="AF210" s="271" t="s">
        <v>2722</v>
      </c>
      <c r="AG210" s="271" t="s">
        <v>2722</v>
      </c>
    </row>
    <row r="211" spans="1:33" ht="43.2" x14ac:dyDescent="0.3">
      <c r="A211" s="270">
        <v>116865</v>
      </c>
      <c r="B211" s="271" t="s">
        <v>1930</v>
      </c>
      <c r="C211" s="271" t="s">
        <v>128</v>
      </c>
      <c r="D211" s="271" t="s">
        <v>234</v>
      </c>
      <c r="E211" s="271" t="s">
        <v>334</v>
      </c>
      <c r="F211" s="271" t="s">
        <v>334</v>
      </c>
      <c r="G211" s="271" t="s">
        <v>334</v>
      </c>
      <c r="H211" s="271" t="s">
        <v>334</v>
      </c>
      <c r="I211" s="271" t="s">
        <v>59</v>
      </c>
      <c r="J211" s="271" t="s">
        <v>334</v>
      </c>
      <c r="K211" s="271" t="s">
        <v>334</v>
      </c>
      <c r="L211" s="271" t="s">
        <v>334</v>
      </c>
      <c r="M211" s="271" t="s">
        <v>334</v>
      </c>
      <c r="N211" s="271" t="s">
        <v>334</v>
      </c>
      <c r="O211" s="277" t="s">
        <v>334</v>
      </c>
      <c r="P211" s="270">
        <v>0</v>
      </c>
      <c r="Q211" s="271" t="s">
        <v>334</v>
      </c>
      <c r="R211" s="271" t="s">
        <v>334</v>
      </c>
      <c r="S211" s="271" t="s">
        <v>334</v>
      </c>
      <c r="T211" s="271" t="s">
        <v>334</v>
      </c>
      <c r="U211" s="271" t="s">
        <v>334</v>
      </c>
      <c r="V211" s="271" t="s">
        <v>334</v>
      </c>
      <c r="W211" s="271" t="s">
        <v>334</v>
      </c>
      <c r="X211" s="271" t="s">
        <v>334</v>
      </c>
      <c r="Y211" s="271" t="s">
        <v>334</v>
      </c>
      <c r="Z211" s="271" t="s">
        <v>334</v>
      </c>
      <c r="AA211" s="271" t="s">
        <v>334</v>
      </c>
      <c r="AB211" s="271" t="s">
        <v>334</v>
      </c>
      <c r="AC211" s="271" t="s">
        <v>2766</v>
      </c>
      <c r="AD211" s="271"/>
      <c r="AE211" s="271" t="s">
        <v>334</v>
      </c>
      <c r="AF211" s="271" t="s">
        <v>2722</v>
      </c>
      <c r="AG211" s="271" t="s">
        <v>2722</v>
      </c>
    </row>
    <row r="212" spans="1:33" ht="43.2" x14ac:dyDescent="0.3">
      <c r="A212" s="272">
        <v>116888</v>
      </c>
      <c r="B212" s="273" t="s">
        <v>956</v>
      </c>
      <c r="C212" s="273" t="s">
        <v>60</v>
      </c>
      <c r="D212" s="273" t="s">
        <v>957</v>
      </c>
      <c r="E212" s="273" t="s">
        <v>359</v>
      </c>
      <c r="F212" s="274">
        <v>30872</v>
      </c>
      <c r="G212" s="273" t="s">
        <v>2370</v>
      </c>
      <c r="H212" s="273" t="s">
        <v>361</v>
      </c>
      <c r="I212" s="273" t="s">
        <v>59</v>
      </c>
      <c r="J212" s="273" t="s">
        <v>343</v>
      </c>
      <c r="K212" s="272">
        <v>2004</v>
      </c>
      <c r="L212" s="273" t="s">
        <v>342</v>
      </c>
      <c r="M212" s="294"/>
      <c r="N212" s="271" t="s">
        <v>334</v>
      </c>
      <c r="O212" s="277" t="s">
        <v>334</v>
      </c>
      <c r="P212" s="270">
        <v>0</v>
      </c>
      <c r="Q212" s="294"/>
      <c r="R212" s="294"/>
      <c r="S212" s="294"/>
      <c r="T212" s="294"/>
      <c r="U212" s="294"/>
      <c r="V212" s="294"/>
      <c r="W212" s="294"/>
      <c r="X212" s="294"/>
      <c r="Y212" s="294"/>
      <c r="Z212" s="294"/>
      <c r="AA212" s="294"/>
      <c r="AB212" s="294"/>
      <c r="AC212" s="273" t="s">
        <v>2762</v>
      </c>
      <c r="AD212" s="294"/>
      <c r="AE212" s="294"/>
      <c r="AF212" s="294"/>
      <c r="AG212" s="294"/>
    </row>
    <row r="213" spans="1:33" ht="28.8" x14ac:dyDescent="0.3">
      <c r="A213" s="272">
        <v>116914</v>
      </c>
      <c r="B213" s="273" t="s">
        <v>1929</v>
      </c>
      <c r="C213" s="273" t="s">
        <v>180</v>
      </c>
      <c r="D213" s="273" t="s">
        <v>242</v>
      </c>
      <c r="E213" s="273" t="s">
        <v>2103</v>
      </c>
      <c r="F213" s="274">
        <v>30499</v>
      </c>
      <c r="G213" s="273" t="s">
        <v>2455</v>
      </c>
      <c r="H213" s="273" t="s">
        <v>361</v>
      </c>
      <c r="I213" s="273" t="s">
        <v>2531</v>
      </c>
      <c r="J213" s="273" t="s">
        <v>343</v>
      </c>
      <c r="K213" s="272">
        <v>2002</v>
      </c>
      <c r="L213" s="273" t="s">
        <v>355</v>
      </c>
      <c r="M213" s="294"/>
      <c r="N213" s="271" t="s">
        <v>334</v>
      </c>
      <c r="O213" s="277" t="s">
        <v>334</v>
      </c>
      <c r="P213" s="270">
        <v>0</v>
      </c>
      <c r="Q213" s="294"/>
      <c r="R213" s="294"/>
      <c r="S213" s="294"/>
      <c r="T213" s="294"/>
      <c r="U213" s="294"/>
      <c r="V213" s="294"/>
      <c r="W213" s="294"/>
      <c r="X213" s="294"/>
      <c r="Y213" s="294"/>
      <c r="Z213" s="294"/>
      <c r="AA213" s="294"/>
      <c r="AB213" s="294"/>
      <c r="AC213" s="273" t="s">
        <v>334</v>
      </c>
      <c r="AD213" s="294"/>
      <c r="AE213" s="294"/>
      <c r="AF213" s="294"/>
      <c r="AG213" s="294"/>
    </row>
    <row r="214" spans="1:33" ht="14.4" x14ac:dyDescent="0.3">
      <c r="A214" s="270">
        <v>116925</v>
      </c>
      <c r="B214" s="271" t="s">
        <v>1928</v>
      </c>
      <c r="C214" s="271" t="s">
        <v>137</v>
      </c>
      <c r="D214" s="271" t="s">
        <v>222</v>
      </c>
      <c r="E214" s="271" t="s">
        <v>334</v>
      </c>
      <c r="F214" s="271" t="s">
        <v>334</v>
      </c>
      <c r="G214" s="271" t="s">
        <v>334</v>
      </c>
      <c r="H214" s="271" t="s">
        <v>334</v>
      </c>
      <c r="I214" s="271" t="s">
        <v>59</v>
      </c>
      <c r="J214" s="271" t="s">
        <v>334</v>
      </c>
      <c r="K214" s="271" t="s">
        <v>334</v>
      </c>
      <c r="L214" s="271" t="s">
        <v>334</v>
      </c>
      <c r="M214" s="271" t="s">
        <v>334</v>
      </c>
      <c r="N214" s="271" t="s">
        <v>334</v>
      </c>
      <c r="O214" s="277" t="s">
        <v>334</v>
      </c>
      <c r="P214" s="270">
        <v>0</v>
      </c>
      <c r="Q214" s="271" t="s">
        <v>334</v>
      </c>
      <c r="R214" s="271" t="s">
        <v>334</v>
      </c>
      <c r="S214" s="271" t="s">
        <v>334</v>
      </c>
      <c r="T214" s="271" t="s">
        <v>334</v>
      </c>
      <c r="U214" s="271" t="s">
        <v>334</v>
      </c>
      <c r="V214" s="271" t="s">
        <v>334</v>
      </c>
      <c r="W214" s="271" t="s">
        <v>334</v>
      </c>
      <c r="X214" s="271" t="s">
        <v>334</v>
      </c>
      <c r="Y214" s="271" t="s">
        <v>334</v>
      </c>
      <c r="Z214" s="271" t="s">
        <v>334</v>
      </c>
      <c r="AA214" s="271" t="s">
        <v>334</v>
      </c>
      <c r="AB214" s="271" t="s">
        <v>334</v>
      </c>
      <c r="AC214" s="271" t="s">
        <v>334</v>
      </c>
      <c r="AD214" s="271"/>
      <c r="AE214" s="271" t="s">
        <v>334</v>
      </c>
      <c r="AF214" s="271" t="s">
        <v>2722</v>
      </c>
      <c r="AG214" s="271" t="s">
        <v>2722</v>
      </c>
    </row>
    <row r="215" spans="1:33" ht="14.4" x14ac:dyDescent="0.3">
      <c r="A215" s="270">
        <v>116939</v>
      </c>
      <c r="B215" s="271" t="s">
        <v>1927</v>
      </c>
      <c r="C215" s="271" t="s">
        <v>130</v>
      </c>
      <c r="D215" s="271" t="s">
        <v>294</v>
      </c>
      <c r="E215" s="271" t="s">
        <v>334</v>
      </c>
      <c r="F215" s="271" t="s">
        <v>334</v>
      </c>
      <c r="G215" s="271" t="s">
        <v>334</v>
      </c>
      <c r="H215" s="271" t="s">
        <v>334</v>
      </c>
      <c r="I215" s="271" t="s">
        <v>59</v>
      </c>
      <c r="J215" s="271" t="s">
        <v>334</v>
      </c>
      <c r="K215" s="271" t="s">
        <v>334</v>
      </c>
      <c r="L215" s="271" t="s">
        <v>334</v>
      </c>
      <c r="M215" s="271" t="s">
        <v>334</v>
      </c>
      <c r="N215" s="271" t="s">
        <v>334</v>
      </c>
      <c r="O215" s="277" t="s">
        <v>334</v>
      </c>
      <c r="P215" s="270">
        <v>0</v>
      </c>
      <c r="Q215" s="271" t="s">
        <v>334</v>
      </c>
      <c r="R215" s="271" t="s">
        <v>334</v>
      </c>
      <c r="S215" s="271" t="s">
        <v>334</v>
      </c>
      <c r="T215" s="271" t="s">
        <v>334</v>
      </c>
      <c r="U215" s="271" t="s">
        <v>334</v>
      </c>
      <c r="V215" s="271" t="s">
        <v>334</v>
      </c>
      <c r="W215" s="271" t="s">
        <v>334</v>
      </c>
      <c r="X215" s="271" t="s">
        <v>334</v>
      </c>
      <c r="Y215" s="271" t="s">
        <v>334</v>
      </c>
      <c r="Z215" s="271" t="s">
        <v>334</v>
      </c>
      <c r="AA215" s="271" t="s">
        <v>334</v>
      </c>
      <c r="AB215" s="271" t="s">
        <v>334</v>
      </c>
      <c r="AC215" s="271" t="s">
        <v>334</v>
      </c>
      <c r="AD215" s="271"/>
      <c r="AE215" s="271" t="s">
        <v>334</v>
      </c>
      <c r="AF215" s="271" t="s">
        <v>2722</v>
      </c>
      <c r="AG215" s="271" t="s">
        <v>2722</v>
      </c>
    </row>
    <row r="216" spans="1:33" ht="28.8" x14ac:dyDescent="0.3">
      <c r="A216" s="272">
        <v>116982</v>
      </c>
      <c r="B216" s="273" t="s">
        <v>884</v>
      </c>
      <c r="C216" s="273" t="s">
        <v>66</v>
      </c>
      <c r="D216" s="273" t="s">
        <v>255</v>
      </c>
      <c r="E216" s="273" t="s">
        <v>360</v>
      </c>
      <c r="F216" s="274">
        <v>33670</v>
      </c>
      <c r="G216" s="273" t="s">
        <v>2412</v>
      </c>
      <c r="H216" s="273" t="s">
        <v>361</v>
      </c>
      <c r="I216" s="273" t="s">
        <v>59</v>
      </c>
      <c r="J216" s="273" t="s">
        <v>362</v>
      </c>
      <c r="K216" s="272">
        <v>2011</v>
      </c>
      <c r="L216" s="273" t="s">
        <v>344</v>
      </c>
      <c r="M216" s="294"/>
      <c r="N216" s="271" t="s">
        <v>334</v>
      </c>
      <c r="O216" s="277" t="s">
        <v>334</v>
      </c>
      <c r="P216" s="270">
        <v>0</v>
      </c>
      <c r="Q216" s="294"/>
      <c r="R216" s="294"/>
      <c r="S216" s="294"/>
      <c r="T216" s="294"/>
      <c r="U216" s="294"/>
      <c r="V216" s="294"/>
      <c r="W216" s="294"/>
      <c r="X216" s="294"/>
      <c r="Y216" s="294"/>
      <c r="Z216" s="294"/>
      <c r="AA216" s="294"/>
      <c r="AB216" s="294"/>
      <c r="AC216" s="273" t="s">
        <v>334</v>
      </c>
      <c r="AD216" s="294"/>
      <c r="AE216" s="294"/>
      <c r="AF216" s="294"/>
      <c r="AG216" s="294"/>
    </row>
    <row r="217" spans="1:33" ht="72" x14ac:dyDescent="0.3">
      <c r="A217" s="272">
        <v>116998</v>
      </c>
      <c r="B217" s="273" t="s">
        <v>1926</v>
      </c>
      <c r="C217" s="273" t="s">
        <v>124</v>
      </c>
      <c r="D217" s="273" t="s">
        <v>328</v>
      </c>
      <c r="E217" s="273" t="s">
        <v>360</v>
      </c>
      <c r="F217" s="290"/>
      <c r="G217" s="273" t="s">
        <v>2506</v>
      </c>
      <c r="H217" s="273" t="s">
        <v>361</v>
      </c>
      <c r="I217" s="273" t="s">
        <v>59</v>
      </c>
      <c r="J217" s="273" t="s">
        <v>362</v>
      </c>
      <c r="K217" s="272">
        <v>2011</v>
      </c>
      <c r="L217" s="273" t="s">
        <v>344</v>
      </c>
      <c r="M217" s="294"/>
      <c r="N217" s="271" t="s">
        <v>334</v>
      </c>
      <c r="O217" s="277" t="s">
        <v>334</v>
      </c>
      <c r="P217" s="270">
        <v>0</v>
      </c>
      <c r="Q217" s="294"/>
      <c r="R217" s="294"/>
      <c r="S217" s="294"/>
      <c r="T217" s="294"/>
      <c r="U217" s="294"/>
      <c r="V217" s="294"/>
      <c r="W217" s="294"/>
      <c r="X217" s="294"/>
      <c r="Y217" s="294"/>
      <c r="Z217" s="294"/>
      <c r="AA217" s="294"/>
      <c r="AB217" s="294"/>
      <c r="AC217" s="273" t="s">
        <v>2770</v>
      </c>
      <c r="AD217" s="294"/>
      <c r="AE217" s="294"/>
      <c r="AF217" s="294"/>
      <c r="AG217" s="294"/>
    </row>
    <row r="218" spans="1:33" ht="28.8" x14ac:dyDescent="0.3">
      <c r="A218" s="272">
        <v>117006</v>
      </c>
      <c r="B218" s="273" t="s">
        <v>1925</v>
      </c>
      <c r="C218" s="273" t="s">
        <v>104</v>
      </c>
      <c r="D218" s="273" t="s">
        <v>291</v>
      </c>
      <c r="E218" s="273" t="s">
        <v>360</v>
      </c>
      <c r="F218" s="290"/>
      <c r="G218" s="273" t="s">
        <v>342</v>
      </c>
      <c r="H218" s="273" t="s">
        <v>2267</v>
      </c>
      <c r="I218" s="273" t="s">
        <v>59</v>
      </c>
      <c r="J218" s="273" t="s">
        <v>362</v>
      </c>
      <c r="K218" s="272">
        <v>2012</v>
      </c>
      <c r="L218" s="273" t="s">
        <v>342</v>
      </c>
      <c r="M218" s="294"/>
      <c r="N218" s="271">
        <v>504</v>
      </c>
      <c r="O218" s="277">
        <v>45354</v>
      </c>
      <c r="P218" s="270">
        <v>20000</v>
      </c>
      <c r="Q218" s="294"/>
      <c r="R218" s="294"/>
      <c r="S218" s="294"/>
      <c r="T218" s="294"/>
      <c r="U218" s="294"/>
      <c r="V218" s="294"/>
      <c r="W218" s="294"/>
      <c r="X218" s="294"/>
      <c r="Y218" s="294"/>
      <c r="Z218" s="294"/>
      <c r="AA218" s="294"/>
      <c r="AB218" s="294"/>
      <c r="AC218" s="273" t="s">
        <v>334</v>
      </c>
      <c r="AD218" s="294"/>
      <c r="AE218" s="294"/>
      <c r="AF218" s="294"/>
      <c r="AG218" s="294"/>
    </row>
    <row r="219" spans="1:33" ht="43.2" x14ac:dyDescent="0.3">
      <c r="A219" s="272">
        <v>117019</v>
      </c>
      <c r="B219" s="273" t="s">
        <v>954</v>
      </c>
      <c r="C219" s="273" t="s">
        <v>158</v>
      </c>
      <c r="D219" s="273" t="s">
        <v>955</v>
      </c>
      <c r="E219" s="273" t="s">
        <v>360</v>
      </c>
      <c r="F219" s="290"/>
      <c r="G219" s="273" t="s">
        <v>342</v>
      </c>
      <c r="H219" s="273" t="s">
        <v>361</v>
      </c>
      <c r="I219" s="273" t="s">
        <v>2531</v>
      </c>
      <c r="J219" s="273" t="s">
        <v>362</v>
      </c>
      <c r="K219" s="272">
        <v>2014</v>
      </c>
      <c r="L219" s="273" t="s">
        <v>342</v>
      </c>
      <c r="M219" s="294"/>
      <c r="N219" s="271" t="s">
        <v>334</v>
      </c>
      <c r="O219" s="277" t="s">
        <v>334</v>
      </c>
      <c r="P219" s="270">
        <v>0</v>
      </c>
      <c r="Q219" s="294"/>
      <c r="R219" s="294"/>
      <c r="S219" s="294"/>
      <c r="T219" s="294"/>
      <c r="U219" s="294"/>
      <c r="V219" s="294"/>
      <c r="W219" s="294"/>
      <c r="X219" s="294"/>
      <c r="Y219" s="294"/>
      <c r="Z219" s="294"/>
      <c r="AA219" s="294"/>
      <c r="AB219" s="294"/>
      <c r="AC219" s="273" t="s">
        <v>2762</v>
      </c>
      <c r="AD219" s="294"/>
      <c r="AE219" s="294"/>
      <c r="AF219" s="294"/>
      <c r="AG219" s="294"/>
    </row>
    <row r="220" spans="1:33" ht="28.8" x14ac:dyDescent="0.3">
      <c r="A220" s="272">
        <v>117028</v>
      </c>
      <c r="B220" s="273" t="s">
        <v>2344</v>
      </c>
      <c r="C220" s="273" t="s">
        <v>158</v>
      </c>
      <c r="D220" s="273" t="s">
        <v>260</v>
      </c>
      <c r="E220" s="273" t="s">
        <v>359</v>
      </c>
      <c r="F220" s="274">
        <v>31114</v>
      </c>
      <c r="G220" s="273" t="s">
        <v>2460</v>
      </c>
      <c r="H220" s="273" t="s">
        <v>361</v>
      </c>
      <c r="I220" s="273" t="s">
        <v>59</v>
      </c>
      <c r="J220" s="273" t="s">
        <v>343</v>
      </c>
      <c r="K220" s="272">
        <v>2004</v>
      </c>
      <c r="L220" s="273" t="s">
        <v>342</v>
      </c>
      <c r="M220" s="294"/>
      <c r="N220" s="271">
        <v>488</v>
      </c>
      <c r="O220" s="277">
        <v>45351</v>
      </c>
      <c r="P220" s="270">
        <v>60000</v>
      </c>
      <c r="Q220" s="294"/>
      <c r="R220" s="294"/>
      <c r="S220" s="294"/>
      <c r="T220" s="294"/>
      <c r="U220" s="294"/>
      <c r="V220" s="294"/>
      <c r="W220" s="294"/>
      <c r="X220" s="294"/>
      <c r="Y220" s="294"/>
      <c r="Z220" s="294"/>
      <c r="AA220" s="294"/>
      <c r="AB220" s="294"/>
      <c r="AC220" s="273" t="s">
        <v>334</v>
      </c>
      <c r="AD220" s="294"/>
      <c r="AE220" s="294"/>
      <c r="AF220" s="294"/>
      <c r="AG220" s="294"/>
    </row>
    <row r="221" spans="1:33" ht="28.8" x14ac:dyDescent="0.3">
      <c r="A221" s="272">
        <v>117082</v>
      </c>
      <c r="B221" s="273" t="s">
        <v>2184</v>
      </c>
      <c r="C221" s="273" t="s">
        <v>334</v>
      </c>
      <c r="D221" s="273" t="s">
        <v>334</v>
      </c>
      <c r="E221" s="273" t="s">
        <v>2103</v>
      </c>
      <c r="F221" s="290"/>
      <c r="G221" s="273" t="s">
        <v>2609</v>
      </c>
      <c r="H221" s="273" t="s">
        <v>361</v>
      </c>
      <c r="I221" s="273" t="s">
        <v>2591</v>
      </c>
      <c r="J221" s="273" t="s">
        <v>2362</v>
      </c>
      <c r="K221" s="272">
        <v>2009</v>
      </c>
      <c r="L221" s="273" t="s">
        <v>345</v>
      </c>
      <c r="M221" s="294"/>
      <c r="N221" s="271" t="s">
        <v>334</v>
      </c>
      <c r="O221" s="277" t="s">
        <v>334</v>
      </c>
      <c r="P221" s="270">
        <v>0</v>
      </c>
      <c r="Q221" s="294"/>
      <c r="R221" s="294"/>
      <c r="S221" s="294"/>
      <c r="T221" s="294"/>
      <c r="U221" s="294"/>
      <c r="V221" s="294"/>
      <c r="W221" s="294"/>
      <c r="X221" s="294"/>
      <c r="Y221" s="294"/>
      <c r="Z221" s="294"/>
      <c r="AA221" s="294"/>
      <c r="AB221" s="294"/>
      <c r="AC221" s="273" t="s">
        <v>610</v>
      </c>
      <c r="AD221" s="294"/>
      <c r="AE221" s="294"/>
      <c r="AF221" s="294"/>
      <c r="AG221" s="294"/>
    </row>
    <row r="222" spans="1:33" ht="14.4" x14ac:dyDescent="0.3">
      <c r="A222" s="270">
        <v>117086</v>
      </c>
      <c r="B222" s="271" t="s">
        <v>1923</v>
      </c>
      <c r="C222" s="271" t="s">
        <v>1924</v>
      </c>
      <c r="D222" s="271" t="s">
        <v>245</v>
      </c>
      <c r="E222" s="271" t="s">
        <v>334</v>
      </c>
      <c r="F222" s="271" t="s">
        <v>334</v>
      </c>
      <c r="G222" s="271" t="s">
        <v>334</v>
      </c>
      <c r="H222" s="271" t="s">
        <v>334</v>
      </c>
      <c r="I222" s="271" t="s">
        <v>59</v>
      </c>
      <c r="J222" s="271" t="s">
        <v>334</v>
      </c>
      <c r="K222" s="271" t="s">
        <v>334</v>
      </c>
      <c r="L222" s="271" t="s">
        <v>334</v>
      </c>
      <c r="M222" s="271" t="s">
        <v>334</v>
      </c>
      <c r="N222" s="271" t="s">
        <v>334</v>
      </c>
      <c r="O222" s="277" t="s">
        <v>334</v>
      </c>
      <c r="P222" s="270">
        <v>0</v>
      </c>
      <c r="Q222" s="271" t="s">
        <v>334</v>
      </c>
      <c r="R222" s="271" t="s">
        <v>334</v>
      </c>
      <c r="S222" s="271" t="s">
        <v>334</v>
      </c>
      <c r="T222" s="271" t="s">
        <v>334</v>
      </c>
      <c r="U222" s="271" t="s">
        <v>334</v>
      </c>
      <c r="V222" s="271" t="s">
        <v>334</v>
      </c>
      <c r="W222" s="271" t="s">
        <v>334</v>
      </c>
      <c r="X222" s="271" t="s">
        <v>334</v>
      </c>
      <c r="Y222" s="271" t="s">
        <v>334</v>
      </c>
      <c r="Z222" s="271" t="s">
        <v>334</v>
      </c>
      <c r="AA222" s="271" t="s">
        <v>334</v>
      </c>
      <c r="AB222" s="271" t="s">
        <v>334</v>
      </c>
      <c r="AC222" s="271" t="s">
        <v>334</v>
      </c>
      <c r="AD222" s="271"/>
      <c r="AE222" s="271" t="s">
        <v>334</v>
      </c>
      <c r="AF222" s="271" t="s">
        <v>2722</v>
      </c>
      <c r="AG222" s="271" t="s">
        <v>2722</v>
      </c>
    </row>
    <row r="223" spans="1:33" ht="43.2" x14ac:dyDescent="0.3">
      <c r="A223" s="272">
        <v>117095</v>
      </c>
      <c r="B223" s="273" t="s">
        <v>701</v>
      </c>
      <c r="C223" s="273" t="s">
        <v>157</v>
      </c>
      <c r="D223" s="273" t="s">
        <v>214</v>
      </c>
      <c r="E223" s="273" t="s">
        <v>334</v>
      </c>
      <c r="F223" s="274">
        <v>0</v>
      </c>
      <c r="G223" s="273" t="s">
        <v>2267</v>
      </c>
      <c r="H223" s="273" t="s">
        <v>334</v>
      </c>
      <c r="I223" s="273" t="s">
        <v>59</v>
      </c>
      <c r="J223" s="273" t="s">
        <v>334</v>
      </c>
      <c r="K223" s="290"/>
      <c r="L223" s="273" t="s">
        <v>334</v>
      </c>
      <c r="M223" s="294"/>
      <c r="N223" s="271" t="s">
        <v>334</v>
      </c>
      <c r="O223" s="277" t="s">
        <v>334</v>
      </c>
      <c r="P223" s="270">
        <v>0</v>
      </c>
      <c r="Q223" s="294"/>
      <c r="R223" s="294"/>
      <c r="S223" s="294"/>
      <c r="T223" s="294"/>
      <c r="U223" s="294"/>
      <c r="V223" s="294"/>
      <c r="W223" s="294"/>
      <c r="X223" s="294"/>
      <c r="Y223" s="294"/>
      <c r="Z223" s="294"/>
      <c r="AA223" s="294"/>
      <c r="AB223" s="294"/>
      <c r="AC223" s="273" t="s">
        <v>2762</v>
      </c>
      <c r="AD223" s="294"/>
      <c r="AE223" s="294"/>
      <c r="AF223" s="294"/>
      <c r="AG223" s="294"/>
    </row>
    <row r="224" spans="1:33" ht="28.8" x14ac:dyDescent="0.3">
      <c r="A224" s="270">
        <v>117101</v>
      </c>
      <c r="B224" s="271" t="s">
        <v>1922</v>
      </c>
      <c r="C224" s="271" t="s">
        <v>78</v>
      </c>
      <c r="D224" s="271" t="s">
        <v>694</v>
      </c>
      <c r="E224" s="271" t="s">
        <v>334</v>
      </c>
      <c r="F224" s="271" t="s">
        <v>334</v>
      </c>
      <c r="G224" s="271" t="s">
        <v>334</v>
      </c>
      <c r="H224" s="271" t="s">
        <v>334</v>
      </c>
      <c r="I224" s="271" t="s">
        <v>59</v>
      </c>
      <c r="J224" s="271" t="s">
        <v>334</v>
      </c>
      <c r="K224" s="271" t="s">
        <v>334</v>
      </c>
      <c r="L224" s="271" t="s">
        <v>334</v>
      </c>
      <c r="M224" s="271" t="s">
        <v>334</v>
      </c>
      <c r="N224" s="271" t="s">
        <v>334</v>
      </c>
      <c r="O224" s="277" t="s">
        <v>334</v>
      </c>
      <c r="P224" s="270">
        <v>0</v>
      </c>
      <c r="Q224" s="271" t="s">
        <v>334</v>
      </c>
      <c r="R224" s="271" t="s">
        <v>334</v>
      </c>
      <c r="S224" s="271" t="s">
        <v>334</v>
      </c>
      <c r="T224" s="271" t="s">
        <v>334</v>
      </c>
      <c r="U224" s="271" t="s">
        <v>334</v>
      </c>
      <c r="V224" s="271" t="s">
        <v>334</v>
      </c>
      <c r="W224" s="271" t="s">
        <v>334</v>
      </c>
      <c r="X224" s="271" t="s">
        <v>334</v>
      </c>
      <c r="Y224" s="271" t="s">
        <v>334</v>
      </c>
      <c r="Z224" s="271" t="s">
        <v>334</v>
      </c>
      <c r="AA224" s="271" t="s">
        <v>334</v>
      </c>
      <c r="AB224" s="271" t="s">
        <v>334</v>
      </c>
      <c r="AC224" s="271" t="s">
        <v>334</v>
      </c>
      <c r="AD224" s="271"/>
      <c r="AE224" s="271" t="s">
        <v>334</v>
      </c>
      <c r="AF224" s="271" t="s">
        <v>2722</v>
      </c>
      <c r="AG224" s="271" t="s">
        <v>2722</v>
      </c>
    </row>
    <row r="225" spans="1:33" ht="43.2" x14ac:dyDescent="0.3">
      <c r="A225" s="272">
        <v>117113</v>
      </c>
      <c r="B225" s="273" t="s">
        <v>882</v>
      </c>
      <c r="C225" s="273" t="s">
        <v>744</v>
      </c>
      <c r="D225" s="273" t="s">
        <v>115</v>
      </c>
      <c r="E225" s="273" t="s">
        <v>359</v>
      </c>
      <c r="F225" s="290"/>
      <c r="G225" s="273" t="s">
        <v>342</v>
      </c>
      <c r="H225" s="273" t="s">
        <v>361</v>
      </c>
      <c r="I225" s="273" t="s">
        <v>59</v>
      </c>
      <c r="J225" s="273" t="s">
        <v>362</v>
      </c>
      <c r="K225" s="272">
        <v>2013</v>
      </c>
      <c r="L225" s="273" t="s">
        <v>342</v>
      </c>
      <c r="M225" s="294"/>
      <c r="N225" s="271" t="s">
        <v>334</v>
      </c>
      <c r="O225" s="277" t="s">
        <v>334</v>
      </c>
      <c r="P225" s="270">
        <v>0</v>
      </c>
      <c r="Q225" s="294"/>
      <c r="R225" s="294"/>
      <c r="S225" s="294"/>
      <c r="T225" s="294"/>
      <c r="U225" s="294"/>
      <c r="V225" s="294"/>
      <c r="W225" s="294"/>
      <c r="X225" s="294"/>
      <c r="Y225" s="294"/>
      <c r="Z225" s="294"/>
      <c r="AA225" s="294"/>
      <c r="AB225" s="294"/>
      <c r="AC225" s="273" t="s">
        <v>2759</v>
      </c>
      <c r="AD225" s="294"/>
      <c r="AE225" s="294"/>
      <c r="AF225" s="294"/>
      <c r="AG225" s="294"/>
    </row>
    <row r="226" spans="1:33" ht="43.2" x14ac:dyDescent="0.3">
      <c r="A226" s="272">
        <v>117125</v>
      </c>
      <c r="B226" s="273" t="s">
        <v>953</v>
      </c>
      <c r="C226" s="273" t="s">
        <v>127</v>
      </c>
      <c r="D226" s="273" t="s">
        <v>502</v>
      </c>
      <c r="E226" s="273" t="s">
        <v>359</v>
      </c>
      <c r="F226" s="274">
        <v>30862</v>
      </c>
      <c r="G226" s="273" t="s">
        <v>2681</v>
      </c>
      <c r="H226" s="273" t="s">
        <v>361</v>
      </c>
      <c r="I226" s="273" t="s">
        <v>59</v>
      </c>
      <c r="J226" s="273" t="s">
        <v>2362</v>
      </c>
      <c r="K226" s="272">
        <v>2003</v>
      </c>
      <c r="L226" s="273" t="s">
        <v>342</v>
      </c>
      <c r="M226" s="294"/>
      <c r="N226" s="271" t="s">
        <v>334</v>
      </c>
      <c r="O226" s="277" t="s">
        <v>334</v>
      </c>
      <c r="P226" s="270">
        <v>0</v>
      </c>
      <c r="Q226" s="294"/>
      <c r="R226" s="294"/>
      <c r="S226" s="294"/>
      <c r="T226" s="294"/>
      <c r="U226" s="294"/>
      <c r="V226" s="294"/>
      <c r="W226" s="294"/>
      <c r="X226" s="294"/>
      <c r="Y226" s="294"/>
      <c r="Z226" s="294"/>
      <c r="AA226" s="294"/>
      <c r="AB226" s="294"/>
      <c r="AC226" s="273" t="s">
        <v>2762</v>
      </c>
      <c r="AD226" s="294"/>
      <c r="AE226" s="294"/>
      <c r="AF226" s="294"/>
      <c r="AG226" s="294"/>
    </row>
    <row r="227" spans="1:33" ht="28.8" x14ac:dyDescent="0.3">
      <c r="A227" s="272">
        <v>117140</v>
      </c>
      <c r="B227" s="273" t="s">
        <v>1921</v>
      </c>
      <c r="C227" s="273" t="s">
        <v>93</v>
      </c>
      <c r="D227" s="273" t="s">
        <v>310</v>
      </c>
      <c r="E227" s="273" t="s">
        <v>360</v>
      </c>
      <c r="F227" s="274">
        <v>31438</v>
      </c>
      <c r="G227" s="273" t="s">
        <v>2416</v>
      </c>
      <c r="H227" s="273" t="s">
        <v>361</v>
      </c>
      <c r="I227" s="273" t="s">
        <v>59</v>
      </c>
      <c r="J227" s="273" t="s">
        <v>343</v>
      </c>
      <c r="K227" s="272">
        <v>2004</v>
      </c>
      <c r="L227" s="273" t="s">
        <v>354</v>
      </c>
      <c r="M227" s="294"/>
      <c r="N227" s="271" t="s">
        <v>334</v>
      </c>
      <c r="O227" s="277" t="s">
        <v>334</v>
      </c>
      <c r="P227" s="270">
        <v>0</v>
      </c>
      <c r="Q227" s="294"/>
      <c r="R227" s="294"/>
      <c r="S227" s="294"/>
      <c r="T227" s="294"/>
      <c r="U227" s="294"/>
      <c r="V227" s="294"/>
      <c r="W227" s="294"/>
      <c r="X227" s="294"/>
      <c r="Y227" s="294"/>
      <c r="Z227" s="294"/>
      <c r="AA227" s="294"/>
      <c r="AB227" s="294"/>
      <c r="AC227" s="273" t="s">
        <v>334</v>
      </c>
      <c r="AD227" s="294"/>
      <c r="AE227" s="294"/>
      <c r="AF227" s="294"/>
      <c r="AG227" s="294"/>
    </row>
    <row r="228" spans="1:33" ht="28.8" x14ac:dyDescent="0.3">
      <c r="A228" s="272">
        <v>117141</v>
      </c>
      <c r="B228" s="273" t="s">
        <v>1920</v>
      </c>
      <c r="C228" s="273" t="s">
        <v>686</v>
      </c>
      <c r="D228" s="273" t="s">
        <v>269</v>
      </c>
      <c r="E228" s="273" t="s">
        <v>360</v>
      </c>
      <c r="F228" s="290"/>
      <c r="G228" s="273" t="s">
        <v>342</v>
      </c>
      <c r="H228" s="273" t="s">
        <v>361</v>
      </c>
      <c r="I228" s="273" t="s">
        <v>59</v>
      </c>
      <c r="J228" s="273" t="s">
        <v>343</v>
      </c>
      <c r="K228" s="272">
        <v>2008</v>
      </c>
      <c r="L228" s="273" t="s">
        <v>342</v>
      </c>
      <c r="M228" s="294"/>
      <c r="N228" s="271">
        <v>335</v>
      </c>
      <c r="O228" s="277">
        <v>45342</v>
      </c>
      <c r="P228" s="270">
        <v>30000</v>
      </c>
      <c r="Q228" s="294"/>
      <c r="R228" s="294"/>
      <c r="S228" s="294"/>
      <c r="T228" s="294"/>
      <c r="U228" s="294"/>
      <c r="V228" s="294"/>
      <c r="W228" s="294"/>
      <c r="X228" s="294"/>
      <c r="Y228" s="294"/>
      <c r="Z228" s="294"/>
      <c r="AA228" s="294"/>
      <c r="AB228" s="294"/>
      <c r="AC228" s="273" t="s">
        <v>334</v>
      </c>
      <c r="AD228" s="294"/>
      <c r="AE228" s="294"/>
      <c r="AF228" s="294"/>
      <c r="AG228" s="294"/>
    </row>
    <row r="229" spans="1:33" ht="43.2" x14ac:dyDescent="0.3">
      <c r="A229" s="272">
        <v>117142</v>
      </c>
      <c r="B229" s="273" t="s">
        <v>1919</v>
      </c>
      <c r="C229" s="273" t="s">
        <v>507</v>
      </c>
      <c r="D229" s="273" t="s">
        <v>277</v>
      </c>
      <c r="E229" s="273" t="s">
        <v>360</v>
      </c>
      <c r="F229" s="274">
        <v>31981</v>
      </c>
      <c r="G229" s="273" t="s">
        <v>357</v>
      </c>
      <c r="H229" s="273" t="s">
        <v>361</v>
      </c>
      <c r="I229" s="273" t="s">
        <v>59</v>
      </c>
      <c r="J229" s="273" t="s">
        <v>362</v>
      </c>
      <c r="K229" s="293">
        <v>2005</v>
      </c>
      <c r="L229" s="273" t="s">
        <v>357</v>
      </c>
      <c r="N229" s="271">
        <v>369</v>
      </c>
      <c r="O229" s="277">
        <v>45344</v>
      </c>
      <c r="P229" s="270">
        <v>140000</v>
      </c>
      <c r="AC229" s="273" t="s">
        <v>2771</v>
      </c>
    </row>
    <row r="230" spans="1:33" ht="43.2" x14ac:dyDescent="0.3">
      <c r="A230" s="272">
        <v>117151</v>
      </c>
      <c r="B230" s="273" t="s">
        <v>881</v>
      </c>
      <c r="C230" s="273" t="s">
        <v>118</v>
      </c>
      <c r="D230" s="273" t="s">
        <v>240</v>
      </c>
      <c r="E230" s="273" t="s">
        <v>2103</v>
      </c>
      <c r="F230" s="274">
        <v>34779</v>
      </c>
      <c r="G230" s="273" t="s">
        <v>2495</v>
      </c>
      <c r="H230" s="273" t="s">
        <v>361</v>
      </c>
      <c r="I230" s="273" t="s">
        <v>59</v>
      </c>
      <c r="J230" s="273" t="s">
        <v>343</v>
      </c>
      <c r="K230" s="293">
        <v>2013</v>
      </c>
      <c r="L230" s="273" t="s">
        <v>342</v>
      </c>
      <c r="N230" s="271" t="s">
        <v>334</v>
      </c>
      <c r="O230" s="277" t="s">
        <v>334</v>
      </c>
      <c r="P230" s="270">
        <v>0</v>
      </c>
      <c r="AC230" s="273" t="s">
        <v>2759</v>
      </c>
    </row>
    <row r="231" spans="1:33" ht="28.8" x14ac:dyDescent="0.3">
      <c r="A231" s="272">
        <v>117160</v>
      </c>
      <c r="B231" s="273" t="s">
        <v>1918</v>
      </c>
      <c r="C231" s="273" t="s">
        <v>158</v>
      </c>
      <c r="D231" s="273" t="s">
        <v>279</v>
      </c>
      <c r="E231" s="273" t="s">
        <v>2103</v>
      </c>
      <c r="F231" s="274">
        <v>33989</v>
      </c>
      <c r="G231" s="273" t="s">
        <v>2421</v>
      </c>
      <c r="H231" s="273" t="s">
        <v>361</v>
      </c>
      <c r="I231" s="273" t="s">
        <v>59</v>
      </c>
      <c r="J231" s="273" t="s">
        <v>343</v>
      </c>
      <c r="K231" s="272">
        <v>2013</v>
      </c>
      <c r="L231" s="273" t="s">
        <v>344</v>
      </c>
      <c r="N231" s="271" t="s">
        <v>334</v>
      </c>
      <c r="O231" s="277" t="s">
        <v>334</v>
      </c>
      <c r="P231" s="270">
        <v>0</v>
      </c>
      <c r="AC231" s="273" t="s">
        <v>334</v>
      </c>
    </row>
    <row r="232" spans="1:33" ht="43.2" x14ac:dyDescent="0.3">
      <c r="A232" s="272">
        <v>117168</v>
      </c>
      <c r="B232" s="273" t="s">
        <v>2122</v>
      </c>
      <c r="C232" s="273" t="s">
        <v>69</v>
      </c>
      <c r="D232" s="273" t="s">
        <v>428</v>
      </c>
      <c r="E232" s="273" t="s">
        <v>2103</v>
      </c>
      <c r="F232" s="274">
        <v>32491</v>
      </c>
      <c r="G232" s="273" t="s">
        <v>2451</v>
      </c>
      <c r="H232" s="273" t="s">
        <v>361</v>
      </c>
      <c r="I232" s="273" t="s">
        <v>59</v>
      </c>
      <c r="J232" s="273" t="s">
        <v>362</v>
      </c>
      <c r="K232" s="272">
        <v>2008</v>
      </c>
      <c r="L232" s="273" t="s">
        <v>348</v>
      </c>
      <c r="N232" s="271" t="s">
        <v>334</v>
      </c>
      <c r="O232" s="277" t="s">
        <v>334</v>
      </c>
      <c r="P232" s="270">
        <v>0</v>
      </c>
      <c r="AC232" s="273" t="s">
        <v>2759</v>
      </c>
    </row>
    <row r="233" spans="1:33" ht="28.8" x14ac:dyDescent="0.3">
      <c r="A233" s="272">
        <v>117187</v>
      </c>
      <c r="B233" s="273" t="s">
        <v>1916</v>
      </c>
      <c r="C233" s="273" t="s">
        <v>176</v>
      </c>
      <c r="D233" s="273" t="s">
        <v>1917</v>
      </c>
      <c r="E233" s="273" t="s">
        <v>359</v>
      </c>
      <c r="F233" s="291">
        <v>28661</v>
      </c>
      <c r="G233" s="273" t="s">
        <v>2478</v>
      </c>
      <c r="H233" s="273" t="s">
        <v>361</v>
      </c>
      <c r="I233" s="273" t="s">
        <v>2531</v>
      </c>
      <c r="J233" s="273" t="s">
        <v>2362</v>
      </c>
      <c r="K233" s="272">
        <v>2000</v>
      </c>
      <c r="L233" s="273" t="s">
        <v>342</v>
      </c>
      <c r="N233" s="271" t="s">
        <v>334</v>
      </c>
      <c r="O233" s="277" t="s">
        <v>334</v>
      </c>
      <c r="P233" s="270">
        <v>0</v>
      </c>
      <c r="AC233" s="273" t="s">
        <v>334</v>
      </c>
    </row>
    <row r="234" spans="1:33" ht="43.2" x14ac:dyDescent="0.3">
      <c r="A234" s="272">
        <v>117192</v>
      </c>
      <c r="B234" s="273" t="s">
        <v>952</v>
      </c>
      <c r="C234" s="273" t="s">
        <v>111</v>
      </c>
      <c r="D234" s="273" t="s">
        <v>183</v>
      </c>
      <c r="E234" s="273" t="s">
        <v>2103</v>
      </c>
      <c r="F234" s="291">
        <v>34931</v>
      </c>
      <c r="G234" s="273" t="s">
        <v>2396</v>
      </c>
      <c r="H234" s="273" t="s">
        <v>361</v>
      </c>
      <c r="I234" s="273" t="s">
        <v>59</v>
      </c>
      <c r="J234" s="273" t="s">
        <v>2362</v>
      </c>
      <c r="K234" s="272">
        <v>2014</v>
      </c>
      <c r="L234" s="273" t="s">
        <v>342</v>
      </c>
      <c r="N234" s="271" t="s">
        <v>334</v>
      </c>
      <c r="O234" s="277" t="s">
        <v>334</v>
      </c>
      <c r="P234" s="270">
        <v>0</v>
      </c>
      <c r="AC234" s="273" t="s">
        <v>2762</v>
      </c>
    </row>
    <row r="235" spans="1:33" ht="28.8" x14ac:dyDescent="0.3">
      <c r="A235" s="270">
        <v>117215</v>
      </c>
      <c r="B235" s="271" t="s">
        <v>1915</v>
      </c>
      <c r="C235" s="271" t="s">
        <v>152</v>
      </c>
      <c r="D235" s="271" t="s">
        <v>489</v>
      </c>
      <c r="E235" s="271" t="s">
        <v>334</v>
      </c>
      <c r="F235" s="271" t="s">
        <v>334</v>
      </c>
      <c r="G235" s="271" t="s">
        <v>334</v>
      </c>
      <c r="H235" s="271" t="s">
        <v>334</v>
      </c>
      <c r="I235" s="271" t="s">
        <v>59</v>
      </c>
      <c r="J235" s="271" t="s">
        <v>334</v>
      </c>
      <c r="K235" s="271" t="s">
        <v>334</v>
      </c>
      <c r="L235" s="271" t="s">
        <v>334</v>
      </c>
      <c r="M235" s="292" t="s">
        <v>334</v>
      </c>
      <c r="N235" s="271" t="s">
        <v>334</v>
      </c>
      <c r="O235" s="277" t="s">
        <v>334</v>
      </c>
      <c r="P235" s="270">
        <v>0</v>
      </c>
      <c r="Q235" s="292" t="s">
        <v>334</v>
      </c>
      <c r="R235" s="292" t="s">
        <v>334</v>
      </c>
      <c r="S235" s="292" t="s">
        <v>334</v>
      </c>
      <c r="T235" s="292" t="s">
        <v>334</v>
      </c>
      <c r="U235" s="292" t="s">
        <v>334</v>
      </c>
      <c r="V235" s="292" t="s">
        <v>334</v>
      </c>
      <c r="W235" s="292" t="s">
        <v>334</v>
      </c>
      <c r="X235" s="292" t="s">
        <v>334</v>
      </c>
      <c r="Y235" s="292" t="s">
        <v>334</v>
      </c>
      <c r="Z235" s="292" t="s">
        <v>334</v>
      </c>
      <c r="AA235" s="292" t="s">
        <v>334</v>
      </c>
      <c r="AB235" s="292" t="s">
        <v>334</v>
      </c>
      <c r="AC235" s="271" t="s">
        <v>334</v>
      </c>
      <c r="AD235" s="292"/>
      <c r="AE235" s="292" t="s">
        <v>334</v>
      </c>
      <c r="AF235" s="292" t="s">
        <v>2722</v>
      </c>
      <c r="AG235" s="292" t="s">
        <v>2722</v>
      </c>
    </row>
    <row r="236" spans="1:33" ht="43.2" x14ac:dyDescent="0.3">
      <c r="A236" s="272">
        <v>117267</v>
      </c>
      <c r="B236" s="273" t="s">
        <v>951</v>
      </c>
      <c r="C236" s="273" t="s">
        <v>105</v>
      </c>
      <c r="D236" s="273" t="s">
        <v>288</v>
      </c>
      <c r="E236" s="273" t="s">
        <v>360</v>
      </c>
      <c r="F236" s="290"/>
      <c r="G236" s="273" t="s">
        <v>2371</v>
      </c>
      <c r="H236" s="273" t="s">
        <v>361</v>
      </c>
      <c r="I236" s="273" t="s">
        <v>59</v>
      </c>
      <c r="J236" s="273" t="s">
        <v>343</v>
      </c>
      <c r="K236" s="293">
        <v>2005</v>
      </c>
      <c r="L236" s="273" t="s">
        <v>342</v>
      </c>
      <c r="N236" s="271" t="s">
        <v>334</v>
      </c>
      <c r="O236" s="277" t="s">
        <v>334</v>
      </c>
      <c r="P236" s="270">
        <v>0</v>
      </c>
      <c r="AC236" s="273" t="s">
        <v>2762</v>
      </c>
    </row>
    <row r="237" spans="1:33" ht="43.2" x14ac:dyDescent="0.3">
      <c r="A237" s="272">
        <v>117308</v>
      </c>
      <c r="B237" s="273" t="s">
        <v>2187</v>
      </c>
      <c r="C237" s="273" t="s">
        <v>68</v>
      </c>
      <c r="D237" s="273" t="s">
        <v>234</v>
      </c>
      <c r="E237" s="273" t="s">
        <v>2103</v>
      </c>
      <c r="F237" s="274">
        <v>35065</v>
      </c>
      <c r="G237" s="273" t="s">
        <v>2461</v>
      </c>
      <c r="H237" s="273" t="s">
        <v>361</v>
      </c>
      <c r="I237" s="273" t="s">
        <v>59</v>
      </c>
      <c r="J237" s="273" t="s">
        <v>2362</v>
      </c>
      <c r="K237" s="293">
        <v>0</v>
      </c>
      <c r="L237" s="273" t="s">
        <v>2267</v>
      </c>
      <c r="N237" s="271" t="s">
        <v>334</v>
      </c>
      <c r="O237" s="277" t="s">
        <v>334</v>
      </c>
      <c r="P237" s="270">
        <v>0</v>
      </c>
      <c r="AC237" s="273" t="s">
        <v>2762</v>
      </c>
    </row>
    <row r="238" spans="1:33" ht="28.8" x14ac:dyDescent="0.3">
      <c r="A238" s="272">
        <v>117318</v>
      </c>
      <c r="B238" s="273" t="s">
        <v>1914</v>
      </c>
      <c r="C238" s="273" t="s">
        <v>473</v>
      </c>
      <c r="D238" s="273" t="s">
        <v>420</v>
      </c>
      <c r="E238" s="273" t="s">
        <v>360</v>
      </c>
      <c r="F238" s="290"/>
      <c r="G238" s="273" t="s">
        <v>2422</v>
      </c>
      <c r="H238" s="273" t="s">
        <v>361</v>
      </c>
      <c r="I238" s="273" t="s">
        <v>59</v>
      </c>
      <c r="J238" s="273" t="s">
        <v>343</v>
      </c>
      <c r="K238" s="293">
        <v>2013</v>
      </c>
      <c r="L238" s="273" t="s">
        <v>355</v>
      </c>
      <c r="N238" s="271">
        <v>253</v>
      </c>
      <c r="O238" s="277">
        <v>45334</v>
      </c>
      <c r="P238" s="270">
        <v>80000</v>
      </c>
      <c r="AC238" s="273" t="s">
        <v>334</v>
      </c>
    </row>
    <row r="239" spans="1:33" ht="28.8" x14ac:dyDescent="0.3">
      <c r="A239" s="272">
        <v>117323</v>
      </c>
      <c r="B239" s="273" t="s">
        <v>1913</v>
      </c>
      <c r="C239" s="273" t="s">
        <v>182</v>
      </c>
      <c r="D239" s="273" t="s">
        <v>2197</v>
      </c>
      <c r="E239" s="273" t="s">
        <v>360</v>
      </c>
      <c r="F239" s="290"/>
      <c r="G239" s="273" t="s">
        <v>342</v>
      </c>
      <c r="H239" s="273" t="s">
        <v>361</v>
      </c>
      <c r="I239" s="273" t="s">
        <v>59</v>
      </c>
      <c r="J239" s="273" t="s">
        <v>362</v>
      </c>
      <c r="K239" s="293">
        <v>2009</v>
      </c>
      <c r="L239" s="273" t="s">
        <v>342</v>
      </c>
      <c r="N239" s="271" t="s">
        <v>334</v>
      </c>
      <c r="O239" s="277" t="s">
        <v>334</v>
      </c>
      <c r="P239" s="270">
        <v>0</v>
      </c>
      <c r="AC239" s="273" t="s">
        <v>334</v>
      </c>
    </row>
    <row r="240" spans="1:33" ht="43.2" x14ac:dyDescent="0.3">
      <c r="A240" s="272">
        <v>117327</v>
      </c>
      <c r="B240" s="273" t="s">
        <v>1911</v>
      </c>
      <c r="C240" s="273" t="s">
        <v>792</v>
      </c>
      <c r="D240" s="273" t="s">
        <v>1912</v>
      </c>
      <c r="E240" s="273" t="s">
        <v>2103</v>
      </c>
      <c r="F240" s="274">
        <v>34700</v>
      </c>
      <c r="G240" s="273" t="s">
        <v>346</v>
      </c>
      <c r="H240" s="273" t="s">
        <v>361</v>
      </c>
      <c r="I240" s="273" t="s">
        <v>59</v>
      </c>
      <c r="J240" s="273" t="s">
        <v>343</v>
      </c>
      <c r="K240" s="272">
        <v>2013</v>
      </c>
      <c r="L240" s="273" t="s">
        <v>342</v>
      </c>
      <c r="N240" s="271" t="s">
        <v>334</v>
      </c>
      <c r="O240" s="277" t="s">
        <v>334</v>
      </c>
      <c r="P240" s="270">
        <v>0</v>
      </c>
      <c r="AC240" s="273" t="s">
        <v>2772</v>
      </c>
    </row>
    <row r="241" spans="1:33" ht="43.2" x14ac:dyDescent="0.3">
      <c r="A241" s="272">
        <v>117331</v>
      </c>
      <c r="B241" s="273" t="s">
        <v>950</v>
      </c>
      <c r="C241" s="273" t="s">
        <v>95</v>
      </c>
      <c r="D241" s="273" t="s">
        <v>536</v>
      </c>
      <c r="E241" s="273" t="s">
        <v>2103</v>
      </c>
      <c r="F241" s="291">
        <v>30797</v>
      </c>
      <c r="G241" s="273" t="s">
        <v>342</v>
      </c>
      <c r="H241" s="273" t="s">
        <v>361</v>
      </c>
      <c r="I241" s="273" t="s">
        <v>59</v>
      </c>
      <c r="J241" s="273" t="s">
        <v>343</v>
      </c>
      <c r="K241" s="272">
        <v>2005</v>
      </c>
      <c r="L241" s="273" t="s">
        <v>344</v>
      </c>
      <c r="N241" s="271" t="s">
        <v>334</v>
      </c>
      <c r="O241" s="277" t="s">
        <v>334</v>
      </c>
      <c r="P241" s="270">
        <v>0</v>
      </c>
      <c r="AC241" s="273" t="s">
        <v>2762</v>
      </c>
    </row>
    <row r="242" spans="1:33" ht="43.2" x14ac:dyDescent="0.3">
      <c r="A242" s="272">
        <v>117392</v>
      </c>
      <c r="B242" s="273" t="s">
        <v>1910</v>
      </c>
      <c r="C242" s="273" t="s">
        <v>63</v>
      </c>
      <c r="D242" s="273" t="s">
        <v>207</v>
      </c>
      <c r="E242" s="273" t="s">
        <v>360</v>
      </c>
      <c r="F242" s="275"/>
      <c r="G242" s="273" t="s">
        <v>2461</v>
      </c>
      <c r="H242" s="273" t="s">
        <v>361</v>
      </c>
      <c r="I242" s="273" t="s">
        <v>59</v>
      </c>
      <c r="J242" s="273" t="s">
        <v>362</v>
      </c>
      <c r="K242" s="272">
        <v>2009</v>
      </c>
      <c r="L242" s="273" t="s">
        <v>357</v>
      </c>
      <c r="N242" s="271" t="s">
        <v>334</v>
      </c>
      <c r="O242" s="277" t="s">
        <v>334</v>
      </c>
      <c r="P242" s="270">
        <v>0</v>
      </c>
      <c r="AC242" s="273" t="s">
        <v>2766</v>
      </c>
    </row>
    <row r="243" spans="1:33" ht="28.8" x14ac:dyDescent="0.3">
      <c r="A243" s="272">
        <v>117397</v>
      </c>
      <c r="B243" s="273" t="s">
        <v>1909</v>
      </c>
      <c r="C243" s="273" t="s">
        <v>61</v>
      </c>
      <c r="D243" s="273" t="s">
        <v>463</v>
      </c>
      <c r="E243" s="273" t="s">
        <v>2103</v>
      </c>
      <c r="F243" s="291">
        <v>32575</v>
      </c>
      <c r="G243" s="273" t="s">
        <v>2510</v>
      </c>
      <c r="H243" s="273" t="s">
        <v>361</v>
      </c>
      <c r="I243" s="273" t="s">
        <v>2591</v>
      </c>
      <c r="J243" s="273" t="s">
        <v>2362</v>
      </c>
      <c r="K243" s="272">
        <v>2011</v>
      </c>
      <c r="L243" s="273" t="s">
        <v>344</v>
      </c>
      <c r="N243" s="271" t="s">
        <v>334</v>
      </c>
      <c r="O243" s="277" t="s">
        <v>334</v>
      </c>
      <c r="P243" s="270">
        <v>0</v>
      </c>
      <c r="AC243" s="273" t="s">
        <v>334</v>
      </c>
    </row>
    <row r="244" spans="1:33" ht="43.2" x14ac:dyDescent="0.3">
      <c r="A244" s="272">
        <v>117428</v>
      </c>
      <c r="B244" s="273" t="s">
        <v>878</v>
      </c>
      <c r="C244" s="273" t="s">
        <v>879</v>
      </c>
      <c r="D244" s="273" t="s">
        <v>880</v>
      </c>
      <c r="E244" s="273" t="s">
        <v>360</v>
      </c>
      <c r="F244" s="274">
        <v>31413</v>
      </c>
      <c r="G244" s="273" t="s">
        <v>2454</v>
      </c>
      <c r="H244" s="273" t="s">
        <v>361</v>
      </c>
      <c r="I244" s="273" t="s">
        <v>59</v>
      </c>
      <c r="J244" s="273" t="s">
        <v>362</v>
      </c>
      <c r="K244" s="272">
        <v>2004</v>
      </c>
      <c r="L244" s="273" t="s">
        <v>344</v>
      </c>
      <c r="N244" s="271" t="s">
        <v>334</v>
      </c>
      <c r="O244" s="277" t="s">
        <v>334</v>
      </c>
      <c r="P244" s="270">
        <v>0</v>
      </c>
      <c r="AC244" s="273" t="s">
        <v>2759</v>
      </c>
    </row>
    <row r="245" spans="1:33" ht="43.2" x14ac:dyDescent="0.3">
      <c r="A245" s="272">
        <v>117441</v>
      </c>
      <c r="B245" s="273" t="s">
        <v>2254</v>
      </c>
      <c r="C245" s="273" t="s">
        <v>161</v>
      </c>
      <c r="D245" s="273" t="s">
        <v>244</v>
      </c>
      <c r="E245" s="273" t="s">
        <v>359</v>
      </c>
      <c r="F245" s="274">
        <v>34079</v>
      </c>
      <c r="G245" s="273" t="s">
        <v>342</v>
      </c>
      <c r="H245" s="273" t="s">
        <v>361</v>
      </c>
      <c r="I245" s="273" t="s">
        <v>59</v>
      </c>
      <c r="J245" s="273" t="s">
        <v>2362</v>
      </c>
      <c r="K245" s="272">
        <v>2013</v>
      </c>
      <c r="L245" s="273" t="s">
        <v>344</v>
      </c>
      <c r="N245" s="271" t="s">
        <v>334</v>
      </c>
      <c r="O245" s="277" t="s">
        <v>334</v>
      </c>
      <c r="P245" s="270">
        <v>0</v>
      </c>
      <c r="AC245" s="273" t="s">
        <v>2762</v>
      </c>
    </row>
    <row r="246" spans="1:33" ht="28.8" x14ac:dyDescent="0.3">
      <c r="A246" s="272">
        <v>117483</v>
      </c>
      <c r="B246" s="273" t="s">
        <v>1908</v>
      </c>
      <c r="C246" s="273" t="s">
        <v>94</v>
      </c>
      <c r="D246" s="273" t="s">
        <v>220</v>
      </c>
      <c r="E246" s="273" t="s">
        <v>360</v>
      </c>
      <c r="F246" s="275"/>
      <c r="G246" s="273" t="s">
        <v>2477</v>
      </c>
      <c r="H246" s="273" t="s">
        <v>361</v>
      </c>
      <c r="I246" s="273" t="s">
        <v>59</v>
      </c>
      <c r="J246" s="273" t="s">
        <v>343</v>
      </c>
      <c r="K246" s="272">
        <v>2004</v>
      </c>
      <c r="L246" s="273" t="s">
        <v>344</v>
      </c>
      <c r="N246" s="271" t="s">
        <v>334</v>
      </c>
      <c r="O246" s="277" t="s">
        <v>334</v>
      </c>
      <c r="P246" s="270">
        <v>0</v>
      </c>
      <c r="AC246" s="273" t="s">
        <v>334</v>
      </c>
    </row>
    <row r="247" spans="1:33" ht="43.2" x14ac:dyDescent="0.3">
      <c r="A247" s="272">
        <v>117502</v>
      </c>
      <c r="B247" s="273" t="s">
        <v>948</v>
      </c>
      <c r="C247" s="273" t="s">
        <v>63</v>
      </c>
      <c r="D247" s="273" t="s">
        <v>568</v>
      </c>
      <c r="E247" s="273" t="s">
        <v>360</v>
      </c>
      <c r="F247" s="274">
        <v>34903</v>
      </c>
      <c r="G247" s="273" t="s">
        <v>342</v>
      </c>
      <c r="H247" s="273" t="s">
        <v>361</v>
      </c>
      <c r="I247" s="273" t="s">
        <v>59</v>
      </c>
      <c r="J247" s="273" t="s">
        <v>362</v>
      </c>
      <c r="K247" s="272">
        <v>2014</v>
      </c>
      <c r="L247" s="273" t="s">
        <v>342</v>
      </c>
      <c r="N247" s="271" t="s">
        <v>334</v>
      </c>
      <c r="O247" s="277" t="s">
        <v>334</v>
      </c>
      <c r="P247" s="270">
        <v>0</v>
      </c>
      <c r="AC247" s="273" t="s">
        <v>2762</v>
      </c>
    </row>
    <row r="248" spans="1:33" ht="43.2" x14ac:dyDescent="0.3">
      <c r="A248" s="272">
        <v>117513</v>
      </c>
      <c r="B248" s="273" t="s">
        <v>1907</v>
      </c>
      <c r="C248" s="273" t="s">
        <v>85</v>
      </c>
      <c r="D248" s="273" t="s">
        <v>115</v>
      </c>
      <c r="E248" s="273" t="s">
        <v>2103</v>
      </c>
      <c r="F248" s="291">
        <v>31999</v>
      </c>
      <c r="G248" s="273" t="s">
        <v>342</v>
      </c>
      <c r="H248" s="273" t="s">
        <v>361</v>
      </c>
      <c r="I248" s="273" t="s">
        <v>59</v>
      </c>
      <c r="J248" s="273" t="s">
        <v>2267</v>
      </c>
      <c r="K248" s="272">
        <v>2007</v>
      </c>
      <c r="L248" s="273" t="s">
        <v>342</v>
      </c>
      <c r="N248" s="271" t="s">
        <v>334</v>
      </c>
      <c r="O248" s="277" t="s">
        <v>334</v>
      </c>
      <c r="P248" s="270">
        <v>0</v>
      </c>
      <c r="AC248" s="273" t="s">
        <v>2766</v>
      </c>
    </row>
    <row r="249" spans="1:33" ht="28.8" x14ac:dyDescent="0.3">
      <c r="A249" s="272">
        <v>117573</v>
      </c>
      <c r="B249" s="273" t="s">
        <v>1906</v>
      </c>
      <c r="C249" s="273" t="s">
        <v>85</v>
      </c>
      <c r="D249" s="273" t="s">
        <v>258</v>
      </c>
      <c r="E249" s="273" t="s">
        <v>359</v>
      </c>
      <c r="F249" s="290"/>
      <c r="G249" s="273" t="s">
        <v>342</v>
      </c>
      <c r="H249" s="273" t="s">
        <v>361</v>
      </c>
      <c r="I249" s="273" t="s">
        <v>59</v>
      </c>
      <c r="J249" s="273" t="s">
        <v>343</v>
      </c>
      <c r="K249" s="272">
        <v>2013</v>
      </c>
      <c r="L249" s="273" t="s">
        <v>342</v>
      </c>
      <c r="N249" s="271" t="s">
        <v>334</v>
      </c>
      <c r="O249" s="277" t="s">
        <v>334</v>
      </c>
      <c r="P249" s="270">
        <v>0</v>
      </c>
      <c r="AC249" s="273" t="s">
        <v>334</v>
      </c>
    </row>
    <row r="250" spans="1:33" ht="43.2" x14ac:dyDescent="0.3">
      <c r="A250" s="272">
        <v>117589</v>
      </c>
      <c r="B250" s="273" t="s">
        <v>2286</v>
      </c>
      <c r="C250" s="273" t="s">
        <v>548</v>
      </c>
      <c r="D250" s="273" t="s">
        <v>227</v>
      </c>
      <c r="E250" s="273" t="s">
        <v>2103</v>
      </c>
      <c r="F250" s="274">
        <v>33060</v>
      </c>
      <c r="G250" s="273" t="s">
        <v>342</v>
      </c>
      <c r="H250" s="273" t="s">
        <v>361</v>
      </c>
      <c r="I250" s="273" t="s">
        <v>59</v>
      </c>
      <c r="J250" s="273" t="s">
        <v>343</v>
      </c>
      <c r="K250" s="272">
        <v>2008</v>
      </c>
      <c r="L250" s="273" t="s">
        <v>342</v>
      </c>
      <c r="N250" s="271" t="s">
        <v>334</v>
      </c>
      <c r="O250" s="277" t="s">
        <v>334</v>
      </c>
      <c r="P250" s="270">
        <v>0</v>
      </c>
      <c r="AC250" s="273" t="s">
        <v>2759</v>
      </c>
    </row>
    <row r="251" spans="1:33" ht="43.2" x14ac:dyDescent="0.3">
      <c r="A251" s="272">
        <v>117609</v>
      </c>
      <c r="B251" s="273" t="s">
        <v>851</v>
      </c>
      <c r="C251" s="273" t="s">
        <v>105</v>
      </c>
      <c r="D251" s="273" t="s">
        <v>877</v>
      </c>
      <c r="E251" s="273" t="s">
        <v>360</v>
      </c>
      <c r="F251" s="290"/>
      <c r="G251" s="273" t="s">
        <v>347</v>
      </c>
      <c r="H251" s="273" t="s">
        <v>361</v>
      </c>
      <c r="I251" s="273" t="s">
        <v>59</v>
      </c>
      <c r="J251" s="273" t="s">
        <v>343</v>
      </c>
      <c r="K251" s="272">
        <v>1996</v>
      </c>
      <c r="L251" s="273" t="s">
        <v>347</v>
      </c>
      <c r="N251" s="271" t="s">
        <v>334</v>
      </c>
      <c r="O251" s="277" t="s">
        <v>334</v>
      </c>
      <c r="P251" s="270">
        <v>0</v>
      </c>
      <c r="AC251" s="273" t="s">
        <v>2759</v>
      </c>
    </row>
    <row r="252" spans="1:33" ht="28.8" x14ac:dyDescent="0.3">
      <c r="A252" s="272">
        <v>117637</v>
      </c>
      <c r="B252" s="273" t="s">
        <v>1905</v>
      </c>
      <c r="C252" s="273" t="s">
        <v>389</v>
      </c>
      <c r="D252" s="273" t="s">
        <v>229</v>
      </c>
      <c r="E252" s="273" t="s">
        <v>360</v>
      </c>
      <c r="F252" s="290"/>
      <c r="G252" s="273" t="s">
        <v>2369</v>
      </c>
      <c r="H252" s="273" t="s">
        <v>361</v>
      </c>
      <c r="I252" s="273" t="s">
        <v>2531</v>
      </c>
      <c r="J252" s="273" t="s">
        <v>362</v>
      </c>
      <c r="K252" s="272">
        <v>0</v>
      </c>
      <c r="L252" s="273" t="s">
        <v>355</v>
      </c>
      <c r="N252" s="271" t="s">
        <v>334</v>
      </c>
      <c r="O252" s="277" t="s">
        <v>334</v>
      </c>
      <c r="P252" s="270">
        <v>0</v>
      </c>
      <c r="AC252" s="273" t="s">
        <v>334</v>
      </c>
    </row>
    <row r="253" spans="1:33" ht="43.2" x14ac:dyDescent="0.3">
      <c r="A253" s="272">
        <v>117649</v>
      </c>
      <c r="B253" s="273" t="s">
        <v>2314</v>
      </c>
      <c r="C253" s="273" t="s">
        <v>437</v>
      </c>
      <c r="D253" s="273" t="s">
        <v>218</v>
      </c>
      <c r="E253" s="273" t="s">
        <v>360</v>
      </c>
      <c r="F253" s="291">
        <v>31962</v>
      </c>
      <c r="G253" s="273" t="s">
        <v>342</v>
      </c>
      <c r="H253" s="273" t="s">
        <v>361</v>
      </c>
      <c r="I253" s="273" t="s">
        <v>59</v>
      </c>
      <c r="J253" s="273" t="s">
        <v>343</v>
      </c>
      <c r="K253" s="272">
        <v>2005</v>
      </c>
      <c r="L253" s="273" t="s">
        <v>342</v>
      </c>
      <c r="N253" s="271" t="s">
        <v>334</v>
      </c>
      <c r="O253" s="277" t="s">
        <v>334</v>
      </c>
      <c r="P253" s="270">
        <v>0</v>
      </c>
      <c r="AC253" s="273" t="s">
        <v>2759</v>
      </c>
    </row>
    <row r="254" spans="1:33" ht="28.8" x14ac:dyDescent="0.3">
      <c r="A254" s="270">
        <v>117657</v>
      </c>
      <c r="B254" s="271" t="s">
        <v>1904</v>
      </c>
      <c r="C254" s="271" t="s">
        <v>116</v>
      </c>
      <c r="D254" s="271" t="s">
        <v>1760</v>
      </c>
      <c r="E254" s="271" t="s">
        <v>334</v>
      </c>
      <c r="F254" s="292" t="s">
        <v>334</v>
      </c>
      <c r="G254" s="271" t="s">
        <v>334</v>
      </c>
      <c r="H254" s="271" t="s">
        <v>334</v>
      </c>
      <c r="I254" s="271" t="s">
        <v>59</v>
      </c>
      <c r="J254" s="271" t="s">
        <v>334</v>
      </c>
      <c r="K254" s="271" t="s">
        <v>334</v>
      </c>
      <c r="L254" s="271" t="s">
        <v>334</v>
      </c>
      <c r="M254" s="292" t="s">
        <v>334</v>
      </c>
      <c r="N254" s="271" t="s">
        <v>334</v>
      </c>
      <c r="O254" s="277" t="s">
        <v>334</v>
      </c>
      <c r="P254" s="270">
        <v>0</v>
      </c>
      <c r="Q254" s="292" t="s">
        <v>334</v>
      </c>
      <c r="R254" s="292" t="s">
        <v>334</v>
      </c>
      <c r="S254" s="292" t="s">
        <v>334</v>
      </c>
      <c r="T254" s="292" t="s">
        <v>334</v>
      </c>
      <c r="U254" s="292" t="s">
        <v>334</v>
      </c>
      <c r="V254" s="292" t="s">
        <v>334</v>
      </c>
      <c r="W254" s="292" t="s">
        <v>334</v>
      </c>
      <c r="X254" s="292" t="s">
        <v>334</v>
      </c>
      <c r="Y254" s="292" t="s">
        <v>334</v>
      </c>
      <c r="Z254" s="292" t="s">
        <v>334</v>
      </c>
      <c r="AA254" s="292" t="s">
        <v>334</v>
      </c>
      <c r="AB254" s="292" t="s">
        <v>334</v>
      </c>
      <c r="AC254" s="271" t="s">
        <v>334</v>
      </c>
      <c r="AD254" s="292"/>
      <c r="AE254" s="292" t="s">
        <v>334</v>
      </c>
      <c r="AF254" s="292" t="s">
        <v>2722</v>
      </c>
      <c r="AG254" s="292" t="s">
        <v>2722</v>
      </c>
    </row>
    <row r="255" spans="1:33" ht="43.2" x14ac:dyDescent="0.3">
      <c r="A255" s="272">
        <v>117663</v>
      </c>
      <c r="B255" s="273" t="s">
        <v>982</v>
      </c>
      <c r="C255" s="273" t="s">
        <v>169</v>
      </c>
      <c r="D255" s="273" t="s">
        <v>244</v>
      </c>
      <c r="E255" s="273" t="s">
        <v>360</v>
      </c>
      <c r="F255" s="274">
        <v>34130</v>
      </c>
      <c r="G255" s="273" t="s">
        <v>2432</v>
      </c>
      <c r="H255" s="273" t="s">
        <v>361</v>
      </c>
      <c r="I255" s="273" t="s">
        <v>59</v>
      </c>
      <c r="J255" s="273" t="s">
        <v>362</v>
      </c>
      <c r="K255" s="272">
        <v>2011</v>
      </c>
      <c r="L255" s="273" t="s">
        <v>342</v>
      </c>
      <c r="N255" s="271" t="s">
        <v>334</v>
      </c>
      <c r="O255" s="277" t="s">
        <v>334</v>
      </c>
      <c r="P255" s="270">
        <v>0</v>
      </c>
      <c r="AC255" s="273" t="s">
        <v>2772</v>
      </c>
    </row>
    <row r="256" spans="1:33" ht="28.8" x14ac:dyDescent="0.3">
      <c r="A256" s="270">
        <v>117665</v>
      </c>
      <c r="B256" s="271" t="s">
        <v>1903</v>
      </c>
      <c r="C256" s="271" t="s">
        <v>105</v>
      </c>
      <c r="D256" s="271" t="s">
        <v>390</v>
      </c>
      <c r="E256" s="271" t="s">
        <v>2103</v>
      </c>
      <c r="F256" s="271" t="s">
        <v>2517</v>
      </c>
      <c r="G256" s="271" t="s">
        <v>342</v>
      </c>
      <c r="H256" s="271" t="s">
        <v>361</v>
      </c>
      <c r="I256" s="271" t="s">
        <v>2591</v>
      </c>
      <c r="J256" s="271" t="s">
        <v>2362</v>
      </c>
      <c r="K256" s="271" t="s">
        <v>2837</v>
      </c>
      <c r="L256" s="271" t="s">
        <v>344</v>
      </c>
      <c r="M256" s="292" t="s">
        <v>334</v>
      </c>
      <c r="N256" s="271" t="s">
        <v>334</v>
      </c>
      <c r="O256" s="277" t="s">
        <v>334</v>
      </c>
      <c r="P256" s="270">
        <v>0</v>
      </c>
      <c r="Q256" s="292" t="s">
        <v>334</v>
      </c>
      <c r="R256" s="292" t="s">
        <v>334</v>
      </c>
      <c r="S256" s="292" t="s">
        <v>334</v>
      </c>
      <c r="T256" s="292" t="s">
        <v>334</v>
      </c>
      <c r="U256" s="292" t="s">
        <v>334</v>
      </c>
      <c r="V256" s="292" t="s">
        <v>334</v>
      </c>
      <c r="W256" s="292" t="s">
        <v>334</v>
      </c>
      <c r="X256" s="292" t="s">
        <v>334</v>
      </c>
      <c r="Y256" s="292" t="s">
        <v>334</v>
      </c>
      <c r="Z256" s="292" t="s">
        <v>334</v>
      </c>
      <c r="AA256" s="292" t="s">
        <v>334</v>
      </c>
      <c r="AB256" s="292" t="s">
        <v>334</v>
      </c>
      <c r="AC256" s="271" t="s">
        <v>334</v>
      </c>
      <c r="AD256" s="292"/>
      <c r="AE256" s="292" t="s">
        <v>334</v>
      </c>
      <c r="AF256" s="292"/>
      <c r="AG256" s="292" t="s">
        <v>2722</v>
      </c>
    </row>
    <row r="257" spans="1:33" ht="43.2" x14ac:dyDescent="0.3">
      <c r="A257" s="272">
        <v>117692</v>
      </c>
      <c r="B257" s="273" t="s">
        <v>947</v>
      </c>
      <c r="C257" s="273" t="s">
        <v>70</v>
      </c>
      <c r="D257" s="273" t="s">
        <v>320</v>
      </c>
      <c r="E257" s="273" t="s">
        <v>360</v>
      </c>
      <c r="F257" s="274">
        <v>32513</v>
      </c>
      <c r="G257" s="273" t="s">
        <v>342</v>
      </c>
      <c r="H257" s="273" t="s">
        <v>361</v>
      </c>
      <c r="I257" s="273" t="s">
        <v>59</v>
      </c>
      <c r="J257" s="273" t="s">
        <v>343</v>
      </c>
      <c r="K257" s="272">
        <v>2006</v>
      </c>
      <c r="L257" s="273" t="s">
        <v>342</v>
      </c>
      <c r="N257" s="271" t="s">
        <v>334</v>
      </c>
      <c r="O257" s="277" t="s">
        <v>334</v>
      </c>
      <c r="P257" s="270">
        <v>0</v>
      </c>
      <c r="AC257" s="273" t="s">
        <v>2762</v>
      </c>
    </row>
    <row r="258" spans="1:33" ht="28.8" x14ac:dyDescent="0.3">
      <c r="A258" s="272">
        <v>117694</v>
      </c>
      <c r="B258" s="273" t="s">
        <v>1902</v>
      </c>
      <c r="C258" s="273" t="s">
        <v>598</v>
      </c>
      <c r="D258" s="273" t="s">
        <v>805</v>
      </c>
      <c r="E258" s="273" t="s">
        <v>360</v>
      </c>
      <c r="F258" s="290"/>
      <c r="G258" s="273" t="s">
        <v>342</v>
      </c>
      <c r="H258" s="273" t="s">
        <v>361</v>
      </c>
      <c r="I258" s="273" t="s">
        <v>59</v>
      </c>
      <c r="J258" s="273" t="s">
        <v>362</v>
      </c>
      <c r="K258" s="272">
        <v>2007</v>
      </c>
      <c r="L258" s="273" t="s">
        <v>344</v>
      </c>
      <c r="N258" s="271" t="s">
        <v>334</v>
      </c>
      <c r="O258" s="277" t="s">
        <v>334</v>
      </c>
      <c r="P258" s="270">
        <v>0</v>
      </c>
      <c r="AC258" s="273" t="s">
        <v>334</v>
      </c>
    </row>
    <row r="259" spans="1:33" ht="43.2" x14ac:dyDescent="0.3">
      <c r="A259" s="272">
        <v>117698</v>
      </c>
      <c r="B259" s="273" t="s">
        <v>1901</v>
      </c>
      <c r="C259" s="273" t="s">
        <v>97</v>
      </c>
      <c r="D259" s="273" t="s">
        <v>1760</v>
      </c>
      <c r="E259" s="273" t="s">
        <v>2103</v>
      </c>
      <c r="F259" s="274">
        <v>34700</v>
      </c>
      <c r="G259" s="273" t="s">
        <v>342</v>
      </c>
      <c r="H259" s="273" t="s">
        <v>361</v>
      </c>
      <c r="I259" s="273" t="s">
        <v>59</v>
      </c>
      <c r="J259" s="273" t="s">
        <v>362</v>
      </c>
      <c r="K259" s="272">
        <v>2013</v>
      </c>
      <c r="L259" s="273" t="s">
        <v>342</v>
      </c>
      <c r="N259" s="271" t="s">
        <v>334</v>
      </c>
      <c r="O259" s="277" t="s">
        <v>334</v>
      </c>
      <c r="P259" s="270">
        <v>0</v>
      </c>
      <c r="AC259" s="273" t="s">
        <v>2766</v>
      </c>
    </row>
    <row r="260" spans="1:33" ht="43.2" x14ac:dyDescent="0.3">
      <c r="A260" s="272">
        <v>117712</v>
      </c>
      <c r="B260" s="273" t="s">
        <v>1899</v>
      </c>
      <c r="C260" s="273" t="s">
        <v>108</v>
      </c>
      <c r="D260" s="273" t="s">
        <v>1900</v>
      </c>
      <c r="E260" s="273" t="s">
        <v>2103</v>
      </c>
      <c r="F260" s="274">
        <v>34700</v>
      </c>
      <c r="G260" s="273" t="s">
        <v>342</v>
      </c>
      <c r="H260" s="273" t="s">
        <v>361</v>
      </c>
      <c r="I260" s="273" t="s">
        <v>59</v>
      </c>
      <c r="J260" s="273" t="s">
        <v>2362</v>
      </c>
      <c r="K260" s="272">
        <v>2013</v>
      </c>
      <c r="L260" s="273" t="s">
        <v>344</v>
      </c>
      <c r="N260" s="271" t="s">
        <v>334</v>
      </c>
      <c r="O260" s="277" t="s">
        <v>334</v>
      </c>
      <c r="P260" s="270">
        <v>0</v>
      </c>
      <c r="AC260" s="273" t="s">
        <v>2772</v>
      </c>
    </row>
    <row r="261" spans="1:33" ht="14.4" x14ac:dyDescent="0.3">
      <c r="A261" s="270">
        <v>117728</v>
      </c>
      <c r="B261" s="271" t="s">
        <v>1898</v>
      </c>
      <c r="C261" s="271" t="s">
        <v>481</v>
      </c>
      <c r="D261" s="271" t="s">
        <v>1018</v>
      </c>
      <c r="E261" s="271" t="s">
        <v>334</v>
      </c>
      <c r="F261" s="271" t="s">
        <v>334</v>
      </c>
      <c r="G261" s="271" t="s">
        <v>334</v>
      </c>
      <c r="H261" s="271" t="s">
        <v>334</v>
      </c>
      <c r="I261" s="271" t="s">
        <v>59</v>
      </c>
      <c r="J261" s="271" t="s">
        <v>334</v>
      </c>
      <c r="K261" s="271" t="s">
        <v>334</v>
      </c>
      <c r="L261" s="271" t="s">
        <v>334</v>
      </c>
      <c r="M261" s="292" t="s">
        <v>334</v>
      </c>
      <c r="N261" s="271" t="s">
        <v>334</v>
      </c>
      <c r="O261" s="277" t="s">
        <v>334</v>
      </c>
      <c r="P261" s="270">
        <v>0</v>
      </c>
      <c r="Q261" s="292" t="s">
        <v>334</v>
      </c>
      <c r="R261" s="292" t="s">
        <v>334</v>
      </c>
      <c r="S261" s="292" t="s">
        <v>334</v>
      </c>
      <c r="T261" s="292" t="s">
        <v>334</v>
      </c>
      <c r="U261" s="292" t="s">
        <v>334</v>
      </c>
      <c r="V261" s="292" t="s">
        <v>334</v>
      </c>
      <c r="W261" s="292" t="s">
        <v>334</v>
      </c>
      <c r="X261" s="292" t="s">
        <v>334</v>
      </c>
      <c r="Y261" s="292" t="s">
        <v>334</v>
      </c>
      <c r="Z261" s="292" t="s">
        <v>334</v>
      </c>
      <c r="AA261" s="292" t="s">
        <v>334</v>
      </c>
      <c r="AB261" s="292" t="s">
        <v>334</v>
      </c>
      <c r="AC261" s="271" t="s">
        <v>334</v>
      </c>
      <c r="AD261" s="292"/>
      <c r="AE261" s="292" t="s">
        <v>334</v>
      </c>
      <c r="AF261" s="292" t="s">
        <v>2722</v>
      </c>
      <c r="AG261" s="292" t="s">
        <v>2722</v>
      </c>
    </row>
    <row r="262" spans="1:33" ht="14.4" x14ac:dyDescent="0.3">
      <c r="A262" s="270">
        <v>117740</v>
      </c>
      <c r="B262" s="271" t="s">
        <v>1897</v>
      </c>
      <c r="C262" s="271" t="s">
        <v>124</v>
      </c>
      <c r="D262" s="271" t="s">
        <v>477</v>
      </c>
      <c r="E262" s="271" t="s">
        <v>334</v>
      </c>
      <c r="F262" s="271" t="s">
        <v>334</v>
      </c>
      <c r="G262" s="271" t="s">
        <v>334</v>
      </c>
      <c r="H262" s="271" t="s">
        <v>334</v>
      </c>
      <c r="I262" s="271" t="s">
        <v>59</v>
      </c>
      <c r="J262" s="271" t="s">
        <v>334</v>
      </c>
      <c r="K262" s="292" t="s">
        <v>334</v>
      </c>
      <c r="L262" s="271" t="s">
        <v>334</v>
      </c>
      <c r="M262" s="292" t="s">
        <v>334</v>
      </c>
      <c r="N262" s="271" t="s">
        <v>334</v>
      </c>
      <c r="O262" s="277" t="s">
        <v>334</v>
      </c>
      <c r="P262" s="270">
        <v>0</v>
      </c>
      <c r="Q262" s="292" t="s">
        <v>334</v>
      </c>
      <c r="R262" s="292" t="s">
        <v>334</v>
      </c>
      <c r="S262" s="292" t="s">
        <v>334</v>
      </c>
      <c r="T262" s="292" t="s">
        <v>334</v>
      </c>
      <c r="U262" s="292" t="s">
        <v>334</v>
      </c>
      <c r="V262" s="292" t="s">
        <v>334</v>
      </c>
      <c r="W262" s="292" t="s">
        <v>334</v>
      </c>
      <c r="X262" s="292" t="s">
        <v>334</v>
      </c>
      <c r="Y262" s="292" t="s">
        <v>334</v>
      </c>
      <c r="Z262" s="292" t="s">
        <v>334</v>
      </c>
      <c r="AA262" s="292" t="s">
        <v>334</v>
      </c>
      <c r="AB262" s="292" t="s">
        <v>334</v>
      </c>
      <c r="AC262" s="271" t="s">
        <v>334</v>
      </c>
      <c r="AD262" s="292"/>
      <c r="AE262" s="292" t="s">
        <v>334</v>
      </c>
      <c r="AF262" s="292" t="s">
        <v>2722</v>
      </c>
      <c r="AG262" s="292" t="s">
        <v>2722</v>
      </c>
    </row>
    <row r="263" spans="1:33" ht="28.8" x14ac:dyDescent="0.3">
      <c r="A263" s="272">
        <v>117745</v>
      </c>
      <c r="B263" s="273" t="s">
        <v>1896</v>
      </c>
      <c r="C263" s="273" t="s">
        <v>110</v>
      </c>
      <c r="D263" s="273" t="s">
        <v>214</v>
      </c>
      <c r="E263" s="273" t="s">
        <v>359</v>
      </c>
      <c r="F263" s="290"/>
      <c r="G263" s="273" t="s">
        <v>342</v>
      </c>
      <c r="H263" s="273" t="s">
        <v>361</v>
      </c>
      <c r="I263" s="273" t="s">
        <v>2531</v>
      </c>
      <c r="J263" s="273" t="s">
        <v>362</v>
      </c>
      <c r="K263" s="272">
        <v>2004</v>
      </c>
      <c r="L263" s="273" t="s">
        <v>342</v>
      </c>
      <c r="N263" s="271" t="s">
        <v>334</v>
      </c>
      <c r="O263" s="277" t="s">
        <v>334</v>
      </c>
      <c r="P263" s="270">
        <v>0</v>
      </c>
      <c r="AC263" s="273" t="s">
        <v>334</v>
      </c>
    </row>
    <row r="264" spans="1:33" ht="28.8" x14ac:dyDescent="0.3">
      <c r="A264" s="270">
        <v>117784</v>
      </c>
      <c r="B264" s="271" t="s">
        <v>1894</v>
      </c>
      <c r="C264" s="271" t="s">
        <v>1895</v>
      </c>
      <c r="D264" s="271" t="s">
        <v>224</v>
      </c>
      <c r="E264" s="271" t="s">
        <v>334</v>
      </c>
      <c r="F264" s="271" t="s">
        <v>334</v>
      </c>
      <c r="G264" s="271" t="s">
        <v>334</v>
      </c>
      <c r="H264" s="271" t="s">
        <v>334</v>
      </c>
      <c r="I264" s="271" t="s">
        <v>59</v>
      </c>
      <c r="J264" s="271" t="s">
        <v>334</v>
      </c>
      <c r="K264" s="271" t="s">
        <v>334</v>
      </c>
      <c r="L264" s="271" t="s">
        <v>334</v>
      </c>
      <c r="M264" s="292" t="s">
        <v>334</v>
      </c>
      <c r="N264" s="271" t="s">
        <v>334</v>
      </c>
      <c r="O264" s="277" t="s">
        <v>334</v>
      </c>
      <c r="P264" s="270">
        <v>0</v>
      </c>
      <c r="Q264" s="292" t="s">
        <v>334</v>
      </c>
      <c r="R264" s="292" t="s">
        <v>334</v>
      </c>
      <c r="S264" s="292" t="s">
        <v>334</v>
      </c>
      <c r="T264" s="292" t="s">
        <v>334</v>
      </c>
      <c r="U264" s="292" t="s">
        <v>334</v>
      </c>
      <c r="V264" s="292" t="s">
        <v>334</v>
      </c>
      <c r="W264" s="292" t="s">
        <v>334</v>
      </c>
      <c r="X264" s="292" t="s">
        <v>334</v>
      </c>
      <c r="Y264" s="292" t="s">
        <v>334</v>
      </c>
      <c r="Z264" s="292" t="s">
        <v>334</v>
      </c>
      <c r="AA264" s="292" t="s">
        <v>334</v>
      </c>
      <c r="AB264" s="292" t="s">
        <v>334</v>
      </c>
      <c r="AC264" s="271" t="s">
        <v>334</v>
      </c>
      <c r="AD264" s="292"/>
      <c r="AE264" s="292" t="s">
        <v>334</v>
      </c>
      <c r="AF264" s="292" t="s">
        <v>2722</v>
      </c>
      <c r="AG264" s="292" t="s">
        <v>2722</v>
      </c>
    </row>
    <row r="265" spans="1:33" ht="43.2" x14ac:dyDescent="0.3">
      <c r="A265" s="272">
        <v>117788</v>
      </c>
      <c r="B265" s="273" t="s">
        <v>946</v>
      </c>
      <c r="C265" s="273" t="s">
        <v>508</v>
      </c>
      <c r="D265" s="273" t="s">
        <v>256</v>
      </c>
      <c r="E265" s="273" t="s">
        <v>2103</v>
      </c>
      <c r="F265" s="274">
        <v>33627</v>
      </c>
      <c r="G265" s="273" t="s">
        <v>342</v>
      </c>
      <c r="H265" s="273" t="s">
        <v>361</v>
      </c>
      <c r="I265" s="273" t="s">
        <v>59</v>
      </c>
      <c r="J265" s="273" t="s">
        <v>2362</v>
      </c>
      <c r="K265" s="272">
        <v>2010</v>
      </c>
      <c r="L265" s="273" t="s">
        <v>342</v>
      </c>
      <c r="N265" s="271" t="s">
        <v>334</v>
      </c>
      <c r="O265" s="277" t="s">
        <v>334</v>
      </c>
      <c r="P265" s="270">
        <v>0</v>
      </c>
      <c r="AC265" s="273" t="s">
        <v>2762</v>
      </c>
    </row>
    <row r="266" spans="1:33" ht="43.2" x14ac:dyDescent="0.3">
      <c r="A266" s="272">
        <v>117801</v>
      </c>
      <c r="B266" s="273" t="s">
        <v>876</v>
      </c>
      <c r="C266" s="273" t="s">
        <v>98</v>
      </c>
      <c r="D266" s="273" t="s">
        <v>290</v>
      </c>
      <c r="E266" s="273" t="s">
        <v>360</v>
      </c>
      <c r="F266" s="290"/>
      <c r="G266" s="273" t="s">
        <v>2424</v>
      </c>
      <c r="H266" s="273" t="s">
        <v>361</v>
      </c>
      <c r="I266" s="273" t="s">
        <v>59</v>
      </c>
      <c r="J266" s="273" t="s">
        <v>362</v>
      </c>
      <c r="K266" s="293">
        <v>0</v>
      </c>
      <c r="L266" s="273" t="s">
        <v>347</v>
      </c>
      <c r="N266" s="271" t="s">
        <v>334</v>
      </c>
      <c r="O266" s="277" t="s">
        <v>334</v>
      </c>
      <c r="P266" s="270">
        <v>0</v>
      </c>
      <c r="AC266" s="273" t="s">
        <v>2759</v>
      </c>
    </row>
    <row r="267" spans="1:33" ht="43.2" x14ac:dyDescent="0.3">
      <c r="A267" s="272">
        <v>117811</v>
      </c>
      <c r="B267" s="273" t="s">
        <v>945</v>
      </c>
      <c r="C267" s="273" t="s">
        <v>156</v>
      </c>
      <c r="D267" s="273" t="s">
        <v>310</v>
      </c>
      <c r="E267" s="273" t="s">
        <v>2103</v>
      </c>
      <c r="F267" s="291">
        <v>34213</v>
      </c>
      <c r="G267" s="273" t="s">
        <v>342</v>
      </c>
      <c r="H267" s="273" t="s">
        <v>361</v>
      </c>
      <c r="I267" s="273" t="s">
        <v>2591</v>
      </c>
      <c r="J267" s="273" t="s">
        <v>343</v>
      </c>
      <c r="K267" s="272">
        <v>2013</v>
      </c>
      <c r="L267" s="273" t="s">
        <v>342</v>
      </c>
      <c r="N267" s="271" t="s">
        <v>334</v>
      </c>
      <c r="O267" s="277" t="s">
        <v>334</v>
      </c>
      <c r="P267" s="270">
        <v>0</v>
      </c>
      <c r="AC267" s="273" t="s">
        <v>2762</v>
      </c>
    </row>
    <row r="268" spans="1:33" ht="28.8" x14ac:dyDescent="0.3">
      <c r="A268" s="272">
        <v>117831</v>
      </c>
      <c r="B268" s="273" t="s">
        <v>1893</v>
      </c>
      <c r="C268" s="273" t="s">
        <v>93</v>
      </c>
      <c r="D268" s="273" t="s">
        <v>854</v>
      </c>
      <c r="E268" s="273" t="s">
        <v>2103</v>
      </c>
      <c r="F268" s="291">
        <v>28338</v>
      </c>
      <c r="G268" s="273" t="s">
        <v>2366</v>
      </c>
      <c r="H268" s="273" t="s">
        <v>361</v>
      </c>
      <c r="I268" s="273" t="s">
        <v>59</v>
      </c>
      <c r="J268" s="273" t="s">
        <v>343</v>
      </c>
      <c r="K268" s="272">
        <v>2000</v>
      </c>
      <c r="L268" s="273" t="s">
        <v>342</v>
      </c>
      <c r="N268" s="271" t="s">
        <v>334</v>
      </c>
      <c r="O268" s="277" t="s">
        <v>334</v>
      </c>
      <c r="P268" s="270">
        <v>0</v>
      </c>
      <c r="AC268" s="273" t="s">
        <v>334</v>
      </c>
    </row>
    <row r="269" spans="1:33" ht="28.8" x14ac:dyDescent="0.3">
      <c r="A269" s="272">
        <v>117841</v>
      </c>
      <c r="B269" s="273" t="s">
        <v>1892</v>
      </c>
      <c r="C269" s="273" t="s">
        <v>93</v>
      </c>
      <c r="D269" s="273" t="s">
        <v>275</v>
      </c>
      <c r="E269" s="273" t="s">
        <v>360</v>
      </c>
      <c r="F269" s="275"/>
      <c r="G269" s="273" t="s">
        <v>2610</v>
      </c>
      <c r="H269" s="273" t="s">
        <v>363</v>
      </c>
      <c r="I269" s="273" t="s">
        <v>59</v>
      </c>
      <c r="J269" s="273" t="s">
        <v>343</v>
      </c>
      <c r="K269" s="272">
        <v>2015</v>
      </c>
      <c r="L269" s="273" t="s">
        <v>2267</v>
      </c>
      <c r="N269" s="271" t="s">
        <v>334</v>
      </c>
      <c r="O269" s="277" t="s">
        <v>334</v>
      </c>
      <c r="P269" s="270">
        <v>0</v>
      </c>
      <c r="AC269" s="273" t="s">
        <v>334</v>
      </c>
    </row>
    <row r="270" spans="1:33" ht="43.2" x14ac:dyDescent="0.3">
      <c r="A270" s="270">
        <v>117856</v>
      </c>
      <c r="B270" s="271" t="s">
        <v>1890</v>
      </c>
      <c r="C270" s="271" t="s">
        <v>99</v>
      </c>
      <c r="D270" s="271" t="s">
        <v>1891</v>
      </c>
      <c r="E270" s="271" t="s">
        <v>334</v>
      </c>
      <c r="F270" s="271" t="s">
        <v>334</v>
      </c>
      <c r="G270" s="271" t="s">
        <v>334</v>
      </c>
      <c r="H270" s="271" t="s">
        <v>334</v>
      </c>
      <c r="I270" s="271" t="s">
        <v>59</v>
      </c>
      <c r="J270" s="271" t="s">
        <v>334</v>
      </c>
      <c r="K270" s="271" t="s">
        <v>334</v>
      </c>
      <c r="L270" s="271" t="s">
        <v>334</v>
      </c>
      <c r="M270" s="292" t="s">
        <v>334</v>
      </c>
      <c r="N270" s="271" t="s">
        <v>334</v>
      </c>
      <c r="O270" s="277" t="s">
        <v>334</v>
      </c>
      <c r="P270" s="270">
        <v>0</v>
      </c>
      <c r="Q270" s="292" t="s">
        <v>334</v>
      </c>
      <c r="R270" s="292" t="s">
        <v>334</v>
      </c>
      <c r="S270" s="292" t="s">
        <v>334</v>
      </c>
      <c r="T270" s="292" t="s">
        <v>334</v>
      </c>
      <c r="U270" s="292" t="s">
        <v>334</v>
      </c>
      <c r="V270" s="292" t="s">
        <v>334</v>
      </c>
      <c r="W270" s="292" t="s">
        <v>334</v>
      </c>
      <c r="X270" s="292" t="s">
        <v>334</v>
      </c>
      <c r="Y270" s="292" t="s">
        <v>334</v>
      </c>
      <c r="Z270" s="292" t="s">
        <v>334</v>
      </c>
      <c r="AA270" s="292" t="s">
        <v>334</v>
      </c>
      <c r="AB270" s="292" t="s">
        <v>334</v>
      </c>
      <c r="AC270" s="271" t="s">
        <v>2766</v>
      </c>
      <c r="AD270" s="292"/>
      <c r="AE270" s="292" t="s">
        <v>334</v>
      </c>
      <c r="AF270" s="292" t="s">
        <v>2722</v>
      </c>
      <c r="AG270" s="292" t="s">
        <v>2722</v>
      </c>
    </row>
    <row r="271" spans="1:33" ht="28.8" x14ac:dyDescent="0.3">
      <c r="A271" s="272">
        <v>117863</v>
      </c>
      <c r="B271" s="273" t="s">
        <v>1889</v>
      </c>
      <c r="C271" s="273" t="s">
        <v>105</v>
      </c>
      <c r="D271" s="273" t="s">
        <v>277</v>
      </c>
      <c r="E271" s="273" t="s">
        <v>2103</v>
      </c>
      <c r="F271" s="274">
        <v>33604</v>
      </c>
      <c r="G271" s="273" t="s">
        <v>2369</v>
      </c>
      <c r="H271" s="273" t="s">
        <v>361</v>
      </c>
      <c r="I271" s="273" t="s">
        <v>59</v>
      </c>
      <c r="J271" s="273" t="s">
        <v>2362</v>
      </c>
      <c r="K271" s="293">
        <v>2011</v>
      </c>
      <c r="L271" s="273" t="s">
        <v>355</v>
      </c>
      <c r="N271" s="271" t="s">
        <v>334</v>
      </c>
      <c r="O271" s="277" t="s">
        <v>334</v>
      </c>
      <c r="P271" s="270">
        <v>0</v>
      </c>
      <c r="AC271" s="273" t="s">
        <v>334</v>
      </c>
    </row>
    <row r="272" spans="1:33" ht="28.8" x14ac:dyDescent="0.3">
      <c r="A272" s="272">
        <v>117872</v>
      </c>
      <c r="B272" s="273" t="s">
        <v>1155</v>
      </c>
      <c r="C272" s="273" t="s">
        <v>1888</v>
      </c>
      <c r="D272" s="273" t="s">
        <v>229</v>
      </c>
      <c r="E272" s="273" t="s">
        <v>2103</v>
      </c>
      <c r="F272" s="274">
        <v>32879</v>
      </c>
      <c r="G272" s="273" t="s">
        <v>2429</v>
      </c>
      <c r="H272" s="273" t="s">
        <v>361</v>
      </c>
      <c r="I272" s="273" t="s">
        <v>59</v>
      </c>
      <c r="J272" s="273" t="s">
        <v>2362</v>
      </c>
      <c r="K272" s="272">
        <v>2008</v>
      </c>
      <c r="L272" s="273" t="s">
        <v>344</v>
      </c>
      <c r="N272" s="271" t="s">
        <v>334</v>
      </c>
      <c r="O272" s="277" t="s">
        <v>334</v>
      </c>
      <c r="P272" s="270">
        <v>0</v>
      </c>
      <c r="AC272" s="273" t="s">
        <v>334</v>
      </c>
    </row>
    <row r="273" spans="1:33" ht="43.2" x14ac:dyDescent="0.3">
      <c r="A273" s="272">
        <v>117876</v>
      </c>
      <c r="B273" s="273" t="s">
        <v>1885</v>
      </c>
      <c r="C273" s="273" t="s">
        <v>1886</v>
      </c>
      <c r="D273" s="273" t="s">
        <v>1887</v>
      </c>
      <c r="E273" s="273" t="s">
        <v>360</v>
      </c>
      <c r="F273" s="290"/>
      <c r="G273" s="273" t="s">
        <v>342</v>
      </c>
      <c r="H273" s="273" t="s">
        <v>361</v>
      </c>
      <c r="I273" s="273" t="s">
        <v>59</v>
      </c>
      <c r="J273" s="273" t="s">
        <v>362</v>
      </c>
      <c r="K273" s="272">
        <v>2009</v>
      </c>
      <c r="L273" s="273" t="s">
        <v>342</v>
      </c>
      <c r="N273" s="271" t="s">
        <v>334</v>
      </c>
      <c r="O273" s="277" t="s">
        <v>334</v>
      </c>
      <c r="P273" s="270">
        <v>0</v>
      </c>
      <c r="AC273" s="273" t="s">
        <v>2759</v>
      </c>
    </row>
    <row r="274" spans="1:33" ht="43.2" x14ac:dyDescent="0.3">
      <c r="A274" s="272">
        <v>117892</v>
      </c>
      <c r="B274" s="273" t="s">
        <v>1884</v>
      </c>
      <c r="C274" s="273" t="s">
        <v>1056</v>
      </c>
      <c r="D274" s="273" t="s">
        <v>248</v>
      </c>
      <c r="E274" s="273" t="s">
        <v>360</v>
      </c>
      <c r="F274" s="290"/>
      <c r="G274" s="273" t="s">
        <v>2380</v>
      </c>
      <c r="H274" s="273" t="s">
        <v>361</v>
      </c>
      <c r="I274" s="273" t="s">
        <v>59</v>
      </c>
      <c r="J274" s="273" t="s">
        <v>343</v>
      </c>
      <c r="K274" s="272">
        <v>2003</v>
      </c>
      <c r="L274" s="273" t="s">
        <v>602</v>
      </c>
      <c r="N274" s="271" t="s">
        <v>334</v>
      </c>
      <c r="O274" s="277" t="s">
        <v>334</v>
      </c>
      <c r="P274" s="270">
        <v>0</v>
      </c>
      <c r="AC274" s="273" t="s">
        <v>2766</v>
      </c>
    </row>
    <row r="275" spans="1:33" ht="43.2" x14ac:dyDescent="0.3">
      <c r="A275" s="272">
        <v>117894</v>
      </c>
      <c r="B275" s="273" t="s">
        <v>1883</v>
      </c>
      <c r="C275" s="273" t="s">
        <v>124</v>
      </c>
      <c r="D275" s="273" t="s">
        <v>275</v>
      </c>
      <c r="E275" s="273" t="s">
        <v>2103</v>
      </c>
      <c r="F275" s="291">
        <v>35065</v>
      </c>
      <c r="G275" s="273" t="s">
        <v>2366</v>
      </c>
      <c r="H275" s="273" t="s">
        <v>361</v>
      </c>
      <c r="I275" s="273" t="s">
        <v>59</v>
      </c>
      <c r="J275" s="273" t="s">
        <v>343</v>
      </c>
      <c r="K275" s="272">
        <v>2014</v>
      </c>
      <c r="L275" s="273" t="s">
        <v>342</v>
      </c>
      <c r="N275" s="271" t="s">
        <v>334</v>
      </c>
      <c r="O275" s="277" t="s">
        <v>334</v>
      </c>
      <c r="P275" s="270">
        <v>0</v>
      </c>
      <c r="AC275" s="273" t="s">
        <v>2766</v>
      </c>
    </row>
    <row r="276" spans="1:33" ht="43.2" x14ac:dyDescent="0.3">
      <c r="A276" s="272">
        <v>117904</v>
      </c>
      <c r="B276" s="273" t="s">
        <v>2132</v>
      </c>
      <c r="C276" s="273" t="s">
        <v>140</v>
      </c>
      <c r="D276" s="273" t="s">
        <v>262</v>
      </c>
      <c r="E276" s="273" t="s">
        <v>360</v>
      </c>
      <c r="F276" s="274">
        <v>33908</v>
      </c>
      <c r="G276" s="273" t="s">
        <v>342</v>
      </c>
      <c r="H276" s="273" t="s">
        <v>361</v>
      </c>
      <c r="I276" s="273" t="s">
        <v>65</v>
      </c>
      <c r="J276" s="273" t="s">
        <v>2362</v>
      </c>
      <c r="K276" s="272">
        <v>2010</v>
      </c>
      <c r="L276" s="273" t="s">
        <v>344</v>
      </c>
      <c r="N276" s="271" t="s">
        <v>334</v>
      </c>
      <c r="O276" s="277" t="s">
        <v>334</v>
      </c>
      <c r="P276" s="270">
        <v>0</v>
      </c>
      <c r="AC276" s="273" t="s">
        <v>2762</v>
      </c>
    </row>
    <row r="277" spans="1:33" ht="43.2" x14ac:dyDescent="0.3">
      <c r="A277" s="272">
        <v>117906</v>
      </c>
      <c r="B277" s="273" t="s">
        <v>2133</v>
      </c>
      <c r="C277" s="273" t="s">
        <v>158</v>
      </c>
      <c r="D277" s="273" t="s">
        <v>2134</v>
      </c>
      <c r="E277" s="273" t="s">
        <v>360</v>
      </c>
      <c r="F277" s="274">
        <v>34902</v>
      </c>
      <c r="G277" s="273" t="s">
        <v>2851</v>
      </c>
      <c r="H277" s="273" t="s">
        <v>361</v>
      </c>
      <c r="I277" s="273" t="s">
        <v>59</v>
      </c>
      <c r="J277" s="273" t="s">
        <v>362</v>
      </c>
      <c r="K277" s="272">
        <v>2013</v>
      </c>
      <c r="L277" s="273" t="s">
        <v>342</v>
      </c>
      <c r="N277" s="271" t="s">
        <v>334</v>
      </c>
      <c r="O277" s="277" t="s">
        <v>334</v>
      </c>
      <c r="P277" s="270">
        <v>0</v>
      </c>
      <c r="AC277" s="273" t="s">
        <v>2762</v>
      </c>
    </row>
    <row r="278" spans="1:33" ht="28.8" x14ac:dyDescent="0.3">
      <c r="A278" s="272">
        <v>117940</v>
      </c>
      <c r="B278" s="273" t="s">
        <v>1882</v>
      </c>
      <c r="C278" s="273" t="s">
        <v>117</v>
      </c>
      <c r="D278" s="273" t="s">
        <v>762</v>
      </c>
      <c r="E278" s="273" t="s">
        <v>2103</v>
      </c>
      <c r="F278" s="274">
        <v>33521</v>
      </c>
      <c r="G278" s="273" t="s">
        <v>2611</v>
      </c>
      <c r="H278" s="273" t="s">
        <v>361</v>
      </c>
      <c r="I278" s="273" t="s">
        <v>59</v>
      </c>
      <c r="J278" s="273" t="s">
        <v>343</v>
      </c>
      <c r="K278" s="293">
        <v>2019</v>
      </c>
      <c r="L278" s="273" t="s">
        <v>346</v>
      </c>
      <c r="N278" s="271" t="s">
        <v>334</v>
      </c>
      <c r="O278" s="277" t="s">
        <v>334</v>
      </c>
      <c r="P278" s="270">
        <v>0</v>
      </c>
      <c r="AC278" s="273" t="s">
        <v>334</v>
      </c>
    </row>
    <row r="279" spans="1:33" ht="28.8" x14ac:dyDescent="0.3">
      <c r="A279" s="272">
        <v>117971</v>
      </c>
      <c r="B279" s="273" t="s">
        <v>1881</v>
      </c>
      <c r="C279" s="273" t="s">
        <v>63</v>
      </c>
      <c r="D279" s="273" t="s">
        <v>711</v>
      </c>
      <c r="E279" s="273" t="s">
        <v>359</v>
      </c>
      <c r="F279" s="275"/>
      <c r="G279" s="273" t="s">
        <v>2389</v>
      </c>
      <c r="H279" s="273" t="s">
        <v>363</v>
      </c>
      <c r="I279" s="273" t="s">
        <v>59</v>
      </c>
      <c r="J279" s="273" t="s">
        <v>343</v>
      </c>
      <c r="K279" s="293">
        <v>2011</v>
      </c>
      <c r="L279" s="273" t="s">
        <v>342</v>
      </c>
      <c r="N279" s="271" t="s">
        <v>334</v>
      </c>
      <c r="O279" s="277" t="s">
        <v>334</v>
      </c>
      <c r="P279" s="270">
        <v>0</v>
      </c>
      <c r="AC279" s="273" t="s">
        <v>334</v>
      </c>
    </row>
    <row r="280" spans="1:33" ht="28.8" x14ac:dyDescent="0.3">
      <c r="A280" s="272">
        <v>117984</v>
      </c>
      <c r="B280" s="273" t="s">
        <v>1880</v>
      </c>
      <c r="C280" s="273" t="s">
        <v>144</v>
      </c>
      <c r="D280" s="273" t="s">
        <v>283</v>
      </c>
      <c r="E280" s="273" t="s">
        <v>360</v>
      </c>
      <c r="F280" s="290"/>
      <c r="G280" s="273" t="s">
        <v>2612</v>
      </c>
      <c r="H280" s="273" t="s">
        <v>361</v>
      </c>
      <c r="I280" s="273" t="s">
        <v>59</v>
      </c>
      <c r="J280" s="273" t="s">
        <v>343</v>
      </c>
      <c r="K280" s="272">
        <v>2009</v>
      </c>
      <c r="L280" s="273" t="s">
        <v>342</v>
      </c>
      <c r="N280" s="271">
        <v>320</v>
      </c>
      <c r="O280" s="277">
        <v>45341</v>
      </c>
      <c r="P280" s="270">
        <v>35000</v>
      </c>
      <c r="AC280" s="273" t="s">
        <v>334</v>
      </c>
    </row>
    <row r="281" spans="1:33" ht="14.4" x14ac:dyDescent="0.3">
      <c r="A281" s="270">
        <v>117986</v>
      </c>
      <c r="B281" s="271" t="s">
        <v>1879</v>
      </c>
      <c r="C281" s="271" t="s">
        <v>104</v>
      </c>
      <c r="D281" s="271" t="s">
        <v>256</v>
      </c>
      <c r="E281" s="271" t="s">
        <v>334</v>
      </c>
      <c r="F281" s="271" t="s">
        <v>334</v>
      </c>
      <c r="G281" s="271" t="s">
        <v>334</v>
      </c>
      <c r="H281" s="271" t="s">
        <v>334</v>
      </c>
      <c r="I281" s="271" t="s">
        <v>59</v>
      </c>
      <c r="J281" s="271" t="s">
        <v>334</v>
      </c>
      <c r="K281" s="292" t="s">
        <v>334</v>
      </c>
      <c r="L281" s="271" t="s">
        <v>334</v>
      </c>
      <c r="M281" s="292" t="s">
        <v>334</v>
      </c>
      <c r="N281" s="271" t="s">
        <v>334</v>
      </c>
      <c r="O281" s="277" t="s">
        <v>334</v>
      </c>
      <c r="P281" s="270">
        <v>0</v>
      </c>
      <c r="Q281" s="292" t="s">
        <v>334</v>
      </c>
      <c r="R281" s="292" t="s">
        <v>334</v>
      </c>
      <c r="S281" s="292" t="s">
        <v>334</v>
      </c>
      <c r="T281" s="292" t="s">
        <v>334</v>
      </c>
      <c r="U281" s="292" t="s">
        <v>334</v>
      </c>
      <c r="V281" s="292" t="s">
        <v>334</v>
      </c>
      <c r="W281" s="292" t="s">
        <v>334</v>
      </c>
      <c r="X281" s="292" t="s">
        <v>334</v>
      </c>
      <c r="Y281" s="292" t="s">
        <v>334</v>
      </c>
      <c r="Z281" s="292" t="s">
        <v>334</v>
      </c>
      <c r="AA281" s="292" t="s">
        <v>334</v>
      </c>
      <c r="AB281" s="292" t="s">
        <v>334</v>
      </c>
      <c r="AC281" s="271" t="s">
        <v>334</v>
      </c>
      <c r="AD281" s="292"/>
      <c r="AE281" s="292" t="s">
        <v>334</v>
      </c>
      <c r="AF281" s="292" t="s">
        <v>2722</v>
      </c>
      <c r="AG281" s="292" t="s">
        <v>2722</v>
      </c>
    </row>
    <row r="282" spans="1:33" ht="28.8" x14ac:dyDescent="0.3">
      <c r="A282" s="272">
        <v>117999</v>
      </c>
      <c r="B282" s="273" t="s">
        <v>1877</v>
      </c>
      <c r="C282" s="273" t="s">
        <v>1878</v>
      </c>
      <c r="D282" s="273" t="s">
        <v>71</v>
      </c>
      <c r="E282" s="273" t="s">
        <v>2103</v>
      </c>
      <c r="F282" s="274">
        <v>33627</v>
      </c>
      <c r="G282" s="273" t="s">
        <v>2378</v>
      </c>
      <c r="H282" s="273" t="s">
        <v>361</v>
      </c>
      <c r="I282" s="273" t="s">
        <v>59</v>
      </c>
      <c r="J282" s="273" t="s">
        <v>2267</v>
      </c>
      <c r="K282" s="272">
        <v>0</v>
      </c>
      <c r="L282" s="273" t="s">
        <v>2267</v>
      </c>
      <c r="N282" s="271">
        <v>551</v>
      </c>
      <c r="O282" s="277">
        <v>45333</v>
      </c>
      <c r="P282" s="270">
        <v>20000</v>
      </c>
      <c r="AC282" s="273" t="s">
        <v>334</v>
      </c>
    </row>
    <row r="283" spans="1:33" ht="28.8" x14ac:dyDescent="0.3">
      <c r="A283" s="272">
        <v>118010</v>
      </c>
      <c r="B283" s="273" t="s">
        <v>1876</v>
      </c>
      <c r="C283" s="273" t="s">
        <v>389</v>
      </c>
      <c r="D283" s="273" t="s">
        <v>486</v>
      </c>
      <c r="E283" s="273" t="s">
        <v>360</v>
      </c>
      <c r="F283" s="290"/>
      <c r="G283" s="273" t="s">
        <v>353</v>
      </c>
      <c r="H283" s="273" t="s">
        <v>361</v>
      </c>
      <c r="I283" s="273" t="s">
        <v>59</v>
      </c>
      <c r="J283" s="273" t="s">
        <v>343</v>
      </c>
      <c r="K283" s="272">
        <v>1989</v>
      </c>
      <c r="L283" s="273" t="s">
        <v>342</v>
      </c>
      <c r="N283" s="271" t="s">
        <v>334</v>
      </c>
      <c r="O283" s="277" t="s">
        <v>334</v>
      </c>
      <c r="P283" s="270">
        <v>0</v>
      </c>
      <c r="AC283" s="273" t="s">
        <v>334</v>
      </c>
    </row>
    <row r="284" spans="1:33" ht="43.2" x14ac:dyDescent="0.3">
      <c r="A284" s="272">
        <v>118014</v>
      </c>
      <c r="B284" s="273" t="s">
        <v>944</v>
      </c>
      <c r="C284" s="273" t="s">
        <v>149</v>
      </c>
      <c r="D284" s="273" t="s">
        <v>834</v>
      </c>
      <c r="E284" s="273" t="s">
        <v>2103</v>
      </c>
      <c r="F284" s="274">
        <v>34501</v>
      </c>
      <c r="G284" s="273" t="s">
        <v>342</v>
      </c>
      <c r="H284" s="273" t="s">
        <v>361</v>
      </c>
      <c r="I284" s="273" t="s">
        <v>59</v>
      </c>
      <c r="J284" s="273" t="s">
        <v>343</v>
      </c>
      <c r="K284" s="293">
        <v>2012</v>
      </c>
      <c r="L284" s="273" t="s">
        <v>342</v>
      </c>
      <c r="N284" s="271" t="s">
        <v>334</v>
      </c>
      <c r="O284" s="277" t="s">
        <v>334</v>
      </c>
      <c r="P284" s="270">
        <v>0</v>
      </c>
      <c r="AC284" s="273" t="s">
        <v>2762</v>
      </c>
    </row>
    <row r="285" spans="1:33" ht="43.2" x14ac:dyDescent="0.3">
      <c r="A285" s="272">
        <v>118025</v>
      </c>
      <c r="B285" s="273" t="s">
        <v>943</v>
      </c>
      <c r="C285" s="273" t="s">
        <v>81</v>
      </c>
      <c r="D285" s="273" t="s">
        <v>299</v>
      </c>
      <c r="E285" s="273" t="s">
        <v>2103</v>
      </c>
      <c r="F285" s="274">
        <v>33032</v>
      </c>
      <c r="G285" s="273" t="s">
        <v>2856</v>
      </c>
      <c r="H285" s="273" t="s">
        <v>2857</v>
      </c>
      <c r="I285" s="273" t="s">
        <v>59</v>
      </c>
      <c r="J285" s="273" t="s">
        <v>2362</v>
      </c>
      <c r="K285" s="272">
        <v>2008</v>
      </c>
      <c r="L285" s="273" t="s">
        <v>344</v>
      </c>
      <c r="N285" s="271" t="s">
        <v>334</v>
      </c>
      <c r="O285" s="277" t="s">
        <v>334</v>
      </c>
      <c r="P285" s="270">
        <v>0</v>
      </c>
      <c r="AC285" s="273" t="s">
        <v>2762</v>
      </c>
    </row>
    <row r="286" spans="1:33" ht="28.8" x14ac:dyDescent="0.3">
      <c r="A286" s="272">
        <v>118062</v>
      </c>
      <c r="B286" s="273" t="s">
        <v>1875</v>
      </c>
      <c r="C286" s="273" t="s">
        <v>1248</v>
      </c>
      <c r="D286" s="273" t="s">
        <v>214</v>
      </c>
      <c r="E286" s="273" t="s">
        <v>2103</v>
      </c>
      <c r="F286" s="274">
        <v>33633</v>
      </c>
      <c r="G286" s="273" t="s">
        <v>342</v>
      </c>
      <c r="H286" s="273" t="s">
        <v>361</v>
      </c>
      <c r="I286" s="273" t="s">
        <v>59</v>
      </c>
      <c r="J286" s="273" t="s">
        <v>343</v>
      </c>
      <c r="K286" s="293">
        <v>2009</v>
      </c>
      <c r="L286" s="273" t="s">
        <v>342</v>
      </c>
      <c r="N286" s="271" t="s">
        <v>334</v>
      </c>
      <c r="O286" s="277" t="s">
        <v>334</v>
      </c>
      <c r="P286" s="270">
        <v>0</v>
      </c>
      <c r="AC286" s="273" t="s">
        <v>334</v>
      </c>
    </row>
    <row r="287" spans="1:33" ht="28.8" x14ac:dyDescent="0.3">
      <c r="A287" s="272">
        <v>118085</v>
      </c>
      <c r="B287" s="273" t="s">
        <v>1874</v>
      </c>
      <c r="C287" s="273" t="s">
        <v>301</v>
      </c>
      <c r="D287" s="273" t="s">
        <v>214</v>
      </c>
      <c r="E287" s="273" t="s">
        <v>360</v>
      </c>
      <c r="F287" s="275"/>
      <c r="G287" s="273" t="s">
        <v>342</v>
      </c>
      <c r="H287" s="273" t="s">
        <v>361</v>
      </c>
      <c r="I287" s="273" t="s">
        <v>59</v>
      </c>
      <c r="J287" s="273" t="s">
        <v>362</v>
      </c>
      <c r="K287" s="272">
        <v>2014</v>
      </c>
      <c r="L287" s="273" t="s">
        <v>342</v>
      </c>
      <c r="N287" s="271">
        <v>512</v>
      </c>
      <c r="O287" s="277">
        <v>45354</v>
      </c>
      <c r="P287" s="270">
        <v>25000</v>
      </c>
      <c r="AC287" s="273" t="s">
        <v>334</v>
      </c>
    </row>
    <row r="288" spans="1:33" ht="43.2" x14ac:dyDescent="0.3">
      <c r="A288" s="272">
        <v>118106</v>
      </c>
      <c r="B288" s="273" t="s">
        <v>1873</v>
      </c>
      <c r="C288" s="273" t="s">
        <v>90</v>
      </c>
      <c r="D288" s="273" t="s">
        <v>1429</v>
      </c>
      <c r="E288" s="273" t="s">
        <v>359</v>
      </c>
      <c r="F288" s="275"/>
      <c r="G288" s="273" t="s">
        <v>342</v>
      </c>
      <c r="H288" s="273" t="s">
        <v>361</v>
      </c>
      <c r="I288" s="273" t="s">
        <v>59</v>
      </c>
      <c r="J288" s="273" t="s">
        <v>2267</v>
      </c>
      <c r="K288" s="272">
        <v>0</v>
      </c>
      <c r="L288" s="273" t="s">
        <v>2267</v>
      </c>
      <c r="N288" s="271" t="s">
        <v>334</v>
      </c>
      <c r="O288" s="277" t="s">
        <v>334</v>
      </c>
      <c r="P288" s="270">
        <v>0</v>
      </c>
      <c r="AC288" s="273" t="s">
        <v>2772</v>
      </c>
    </row>
    <row r="289" spans="1:33" ht="28.8" x14ac:dyDescent="0.3">
      <c r="A289" s="270">
        <v>118119</v>
      </c>
      <c r="B289" s="271" t="s">
        <v>1872</v>
      </c>
      <c r="C289" s="271" t="s">
        <v>112</v>
      </c>
      <c r="D289" s="271" t="s">
        <v>215</v>
      </c>
      <c r="E289" s="271" t="s">
        <v>2103</v>
      </c>
      <c r="F289" s="271" t="s">
        <v>2523</v>
      </c>
      <c r="G289" s="271" t="s">
        <v>342</v>
      </c>
      <c r="H289" s="271" t="s">
        <v>361</v>
      </c>
      <c r="I289" s="271" t="s">
        <v>59</v>
      </c>
      <c r="J289" s="271" t="s">
        <v>2267</v>
      </c>
      <c r="K289" s="271" t="s">
        <v>2267</v>
      </c>
      <c r="L289" s="271" t="s">
        <v>2267</v>
      </c>
      <c r="M289" s="292" t="s">
        <v>334</v>
      </c>
      <c r="N289" s="271" t="s">
        <v>334</v>
      </c>
      <c r="O289" s="277" t="s">
        <v>334</v>
      </c>
      <c r="P289" s="270">
        <v>0</v>
      </c>
      <c r="Q289" s="292" t="s">
        <v>334</v>
      </c>
      <c r="R289" s="292" t="s">
        <v>334</v>
      </c>
      <c r="S289" s="292" t="s">
        <v>334</v>
      </c>
      <c r="T289" s="292" t="s">
        <v>334</v>
      </c>
      <c r="U289" s="292" t="s">
        <v>334</v>
      </c>
      <c r="V289" s="292" t="s">
        <v>334</v>
      </c>
      <c r="W289" s="292" t="s">
        <v>334</v>
      </c>
      <c r="X289" s="292" t="s">
        <v>334</v>
      </c>
      <c r="Y289" s="292" t="s">
        <v>334</v>
      </c>
      <c r="Z289" s="292" t="s">
        <v>334</v>
      </c>
      <c r="AA289" s="292" t="s">
        <v>334</v>
      </c>
      <c r="AB289" s="292" t="s">
        <v>334</v>
      </c>
      <c r="AC289" s="271" t="s">
        <v>334</v>
      </c>
      <c r="AD289" s="292"/>
      <c r="AE289" s="292" t="s">
        <v>334</v>
      </c>
      <c r="AF289" s="292"/>
      <c r="AG289" s="292" t="s">
        <v>2722</v>
      </c>
    </row>
    <row r="290" spans="1:33" ht="28.8" x14ac:dyDescent="0.3">
      <c r="A290" s="272">
        <v>118125</v>
      </c>
      <c r="B290" s="273" t="s">
        <v>1870</v>
      </c>
      <c r="C290" s="273" t="s">
        <v>461</v>
      </c>
      <c r="D290" s="273" t="s">
        <v>1871</v>
      </c>
      <c r="E290" s="273" t="s">
        <v>360</v>
      </c>
      <c r="F290" s="290"/>
      <c r="G290" s="273" t="s">
        <v>2613</v>
      </c>
      <c r="H290" s="273" t="s">
        <v>361</v>
      </c>
      <c r="I290" s="273" t="s">
        <v>2531</v>
      </c>
      <c r="J290" s="273" t="s">
        <v>343</v>
      </c>
      <c r="K290" s="272">
        <v>2006</v>
      </c>
      <c r="L290" s="273" t="s">
        <v>353</v>
      </c>
      <c r="N290" s="271" t="s">
        <v>334</v>
      </c>
      <c r="O290" s="277" t="s">
        <v>334</v>
      </c>
      <c r="P290" s="270">
        <v>0</v>
      </c>
      <c r="AC290" s="273" t="s">
        <v>334</v>
      </c>
    </row>
    <row r="291" spans="1:33" ht="43.2" x14ac:dyDescent="0.3">
      <c r="A291" s="270">
        <v>118136</v>
      </c>
      <c r="B291" s="271" t="s">
        <v>942</v>
      </c>
      <c r="C291" s="271" t="s">
        <v>559</v>
      </c>
      <c r="D291" s="271" t="s">
        <v>525</v>
      </c>
      <c r="E291" s="271" t="s">
        <v>334</v>
      </c>
      <c r="F291" s="271" t="s">
        <v>334</v>
      </c>
      <c r="G291" s="271" t="s">
        <v>334</v>
      </c>
      <c r="H291" s="271" t="s">
        <v>334</v>
      </c>
      <c r="I291" s="271" t="s">
        <v>59</v>
      </c>
      <c r="J291" s="271" t="s">
        <v>334</v>
      </c>
      <c r="K291" s="271" t="s">
        <v>334</v>
      </c>
      <c r="L291" s="271" t="s">
        <v>334</v>
      </c>
      <c r="M291" s="292" t="s">
        <v>334</v>
      </c>
      <c r="N291" s="271" t="s">
        <v>334</v>
      </c>
      <c r="O291" s="277" t="s">
        <v>334</v>
      </c>
      <c r="P291" s="270">
        <v>0</v>
      </c>
      <c r="Q291" s="292" t="s">
        <v>334</v>
      </c>
      <c r="R291" s="292" t="s">
        <v>334</v>
      </c>
      <c r="S291" s="292" t="s">
        <v>334</v>
      </c>
      <c r="T291" s="292" t="s">
        <v>334</v>
      </c>
      <c r="U291" s="292" t="s">
        <v>334</v>
      </c>
      <c r="V291" s="292" t="s">
        <v>334</v>
      </c>
      <c r="W291" s="292" t="s">
        <v>334</v>
      </c>
      <c r="X291" s="292" t="s">
        <v>334</v>
      </c>
      <c r="Y291" s="292" t="s">
        <v>334</v>
      </c>
      <c r="Z291" s="292" t="s">
        <v>334</v>
      </c>
      <c r="AA291" s="292" t="s">
        <v>334</v>
      </c>
      <c r="AB291" s="292" t="s">
        <v>334</v>
      </c>
      <c r="AC291" s="271" t="s">
        <v>2762</v>
      </c>
      <c r="AD291" s="292"/>
      <c r="AE291" s="292" t="s">
        <v>334</v>
      </c>
      <c r="AF291" s="292" t="s">
        <v>2722</v>
      </c>
      <c r="AG291" s="292" t="s">
        <v>2722</v>
      </c>
    </row>
    <row r="292" spans="1:33" ht="43.2" x14ac:dyDescent="0.3">
      <c r="A292" s="270">
        <v>118182</v>
      </c>
      <c r="B292" s="271" t="s">
        <v>872</v>
      </c>
      <c r="C292" s="271" t="s">
        <v>139</v>
      </c>
      <c r="D292" s="271" t="s">
        <v>873</v>
      </c>
      <c r="E292" s="271" t="s">
        <v>334</v>
      </c>
      <c r="F292" s="271" t="s">
        <v>334</v>
      </c>
      <c r="G292" s="271" t="s">
        <v>334</v>
      </c>
      <c r="H292" s="271" t="s">
        <v>334</v>
      </c>
      <c r="I292" s="271" t="s">
        <v>59</v>
      </c>
      <c r="J292" s="271" t="s">
        <v>334</v>
      </c>
      <c r="K292" s="271" t="s">
        <v>334</v>
      </c>
      <c r="L292" s="271" t="s">
        <v>334</v>
      </c>
      <c r="M292" s="292" t="s">
        <v>334</v>
      </c>
      <c r="N292" s="271" t="s">
        <v>334</v>
      </c>
      <c r="O292" s="277" t="s">
        <v>334</v>
      </c>
      <c r="P292" s="270">
        <v>0</v>
      </c>
      <c r="Q292" s="292" t="s">
        <v>334</v>
      </c>
      <c r="R292" s="292" t="s">
        <v>334</v>
      </c>
      <c r="S292" s="292" t="s">
        <v>334</v>
      </c>
      <c r="T292" s="292" t="s">
        <v>334</v>
      </c>
      <c r="U292" s="292" t="s">
        <v>334</v>
      </c>
      <c r="V292" s="292" t="s">
        <v>334</v>
      </c>
      <c r="W292" s="292" t="s">
        <v>334</v>
      </c>
      <c r="X292" s="292" t="s">
        <v>334</v>
      </c>
      <c r="Y292" s="292" t="s">
        <v>334</v>
      </c>
      <c r="Z292" s="292" t="s">
        <v>334</v>
      </c>
      <c r="AA292" s="292" t="s">
        <v>334</v>
      </c>
      <c r="AB292" s="292" t="s">
        <v>334</v>
      </c>
      <c r="AC292" s="271" t="s">
        <v>2759</v>
      </c>
      <c r="AD292" s="292"/>
      <c r="AE292" s="292" t="s">
        <v>334</v>
      </c>
      <c r="AF292" s="292" t="s">
        <v>2722</v>
      </c>
      <c r="AG292" s="292" t="s">
        <v>2722</v>
      </c>
    </row>
    <row r="293" spans="1:33" ht="43.2" x14ac:dyDescent="0.3">
      <c r="A293" s="272">
        <v>118194</v>
      </c>
      <c r="B293" s="273" t="s">
        <v>2251</v>
      </c>
      <c r="C293" s="273" t="s">
        <v>105</v>
      </c>
      <c r="D293" s="273" t="s">
        <v>183</v>
      </c>
      <c r="E293" s="273" t="s">
        <v>2103</v>
      </c>
      <c r="F293" s="274">
        <v>33654</v>
      </c>
      <c r="G293" s="273" t="s">
        <v>342</v>
      </c>
      <c r="H293" s="273" t="s">
        <v>361</v>
      </c>
      <c r="I293" s="273" t="s">
        <v>65</v>
      </c>
      <c r="J293" s="273" t="s">
        <v>343</v>
      </c>
      <c r="K293" s="272">
        <v>2010</v>
      </c>
      <c r="L293" s="273" t="s">
        <v>344</v>
      </c>
      <c r="N293" s="271" t="s">
        <v>334</v>
      </c>
      <c r="O293" s="277" t="s">
        <v>334</v>
      </c>
      <c r="P293" s="270">
        <v>0</v>
      </c>
      <c r="AC293" s="273" t="s">
        <v>2762</v>
      </c>
    </row>
    <row r="294" spans="1:33" ht="43.2" x14ac:dyDescent="0.3">
      <c r="A294" s="272">
        <v>118206</v>
      </c>
      <c r="B294" s="273" t="s">
        <v>941</v>
      </c>
      <c r="C294" s="273" t="s">
        <v>128</v>
      </c>
      <c r="D294" s="273" t="s">
        <v>206</v>
      </c>
      <c r="E294" s="273" t="s">
        <v>360</v>
      </c>
      <c r="F294" s="290"/>
      <c r="G294" s="273" t="s">
        <v>2417</v>
      </c>
      <c r="H294" s="273" t="s">
        <v>363</v>
      </c>
      <c r="I294" s="273" t="s">
        <v>2531</v>
      </c>
      <c r="J294" s="273" t="s">
        <v>362</v>
      </c>
      <c r="K294" s="272">
        <v>2011</v>
      </c>
      <c r="L294" s="273" t="s">
        <v>342</v>
      </c>
      <c r="N294" s="271" t="s">
        <v>334</v>
      </c>
      <c r="O294" s="277" t="s">
        <v>334</v>
      </c>
      <c r="P294" s="270">
        <v>0</v>
      </c>
      <c r="AC294" s="273" t="s">
        <v>2762</v>
      </c>
    </row>
    <row r="295" spans="1:33" ht="14.4" x14ac:dyDescent="0.3">
      <c r="A295" s="270">
        <v>118222</v>
      </c>
      <c r="B295" s="271" t="s">
        <v>1869</v>
      </c>
      <c r="C295" s="271" t="s">
        <v>131</v>
      </c>
      <c r="D295" s="271" t="s">
        <v>241</v>
      </c>
      <c r="E295" s="271" t="s">
        <v>359</v>
      </c>
      <c r="F295" s="271" t="s">
        <v>2505</v>
      </c>
      <c r="G295" s="271" t="s">
        <v>2506</v>
      </c>
      <c r="H295" s="271" t="s">
        <v>2267</v>
      </c>
      <c r="I295" s="271" t="s">
        <v>59</v>
      </c>
      <c r="J295" s="271" t="s">
        <v>2267</v>
      </c>
      <c r="K295" s="271" t="s">
        <v>2267</v>
      </c>
      <c r="L295" s="271" t="s">
        <v>2267</v>
      </c>
      <c r="M295" s="292" t="s">
        <v>334</v>
      </c>
      <c r="N295" s="271" t="s">
        <v>334</v>
      </c>
      <c r="O295" s="277" t="s">
        <v>334</v>
      </c>
      <c r="P295" s="270">
        <v>0</v>
      </c>
      <c r="Q295" s="292" t="s">
        <v>334</v>
      </c>
      <c r="R295" s="292" t="s">
        <v>334</v>
      </c>
      <c r="S295" s="292" t="s">
        <v>334</v>
      </c>
      <c r="T295" s="292" t="s">
        <v>334</v>
      </c>
      <c r="U295" s="292" t="s">
        <v>334</v>
      </c>
      <c r="V295" s="292" t="s">
        <v>334</v>
      </c>
      <c r="W295" s="292" t="s">
        <v>334</v>
      </c>
      <c r="X295" s="292" t="s">
        <v>334</v>
      </c>
      <c r="Y295" s="292" t="s">
        <v>334</v>
      </c>
      <c r="Z295" s="292" t="s">
        <v>334</v>
      </c>
      <c r="AA295" s="292" t="s">
        <v>334</v>
      </c>
      <c r="AB295" s="292" t="s">
        <v>334</v>
      </c>
      <c r="AC295" s="271" t="s">
        <v>334</v>
      </c>
      <c r="AD295" s="292"/>
      <c r="AE295" s="292" t="s">
        <v>334</v>
      </c>
      <c r="AF295" s="292"/>
      <c r="AG295" s="292" t="s">
        <v>2722</v>
      </c>
    </row>
    <row r="296" spans="1:33" ht="14.4" x14ac:dyDescent="0.3">
      <c r="A296" s="272">
        <v>118228</v>
      </c>
      <c r="B296" s="273" t="s">
        <v>2260</v>
      </c>
      <c r="C296" s="273" t="s">
        <v>424</v>
      </c>
      <c r="D296" s="273" t="s">
        <v>240</v>
      </c>
      <c r="E296" s="273" t="s">
        <v>360</v>
      </c>
      <c r="F296" s="290"/>
      <c r="G296" s="273" t="s">
        <v>342</v>
      </c>
      <c r="H296" s="273" t="s">
        <v>639</v>
      </c>
      <c r="I296" s="273" t="s">
        <v>59</v>
      </c>
      <c r="J296" s="273" t="s">
        <v>343</v>
      </c>
      <c r="K296" s="293">
        <v>2013</v>
      </c>
      <c r="L296" s="273" t="s">
        <v>342</v>
      </c>
      <c r="N296" s="271" t="s">
        <v>334</v>
      </c>
      <c r="O296" s="277" t="s">
        <v>334</v>
      </c>
      <c r="P296" s="270">
        <v>0</v>
      </c>
      <c r="AC296" s="273" t="s">
        <v>334</v>
      </c>
    </row>
    <row r="297" spans="1:33" ht="28.8" x14ac:dyDescent="0.3">
      <c r="A297" s="272">
        <v>118234</v>
      </c>
      <c r="B297" s="273" t="s">
        <v>1867</v>
      </c>
      <c r="C297" s="273" t="s">
        <v>1868</v>
      </c>
      <c r="D297" s="273" t="s">
        <v>254</v>
      </c>
      <c r="E297" s="273" t="s">
        <v>360</v>
      </c>
      <c r="F297" s="274">
        <v>33515</v>
      </c>
      <c r="G297" s="273" t="s">
        <v>342</v>
      </c>
      <c r="H297" s="273" t="s">
        <v>361</v>
      </c>
      <c r="I297" s="273" t="s">
        <v>59</v>
      </c>
      <c r="J297" s="273" t="s">
        <v>362</v>
      </c>
      <c r="K297" s="272">
        <v>2009</v>
      </c>
      <c r="L297" s="273" t="s">
        <v>342</v>
      </c>
      <c r="N297" s="271" t="s">
        <v>334</v>
      </c>
      <c r="O297" s="277" t="s">
        <v>334</v>
      </c>
      <c r="P297" s="270">
        <v>0</v>
      </c>
      <c r="AC297" s="273" t="s">
        <v>334</v>
      </c>
    </row>
    <row r="298" spans="1:33" ht="43.2" x14ac:dyDescent="0.3">
      <c r="A298" s="272">
        <v>118270</v>
      </c>
      <c r="B298" s="273" t="s">
        <v>871</v>
      </c>
      <c r="C298" s="273" t="s">
        <v>69</v>
      </c>
      <c r="D298" s="273" t="s">
        <v>428</v>
      </c>
      <c r="E298" s="273" t="s">
        <v>360</v>
      </c>
      <c r="F298" s="290"/>
      <c r="G298" s="273" t="s">
        <v>2614</v>
      </c>
      <c r="H298" s="273" t="s">
        <v>361</v>
      </c>
      <c r="I298" s="273" t="s">
        <v>2591</v>
      </c>
      <c r="J298" s="273" t="s">
        <v>362</v>
      </c>
      <c r="K298" s="272">
        <v>0</v>
      </c>
      <c r="L298" s="273" t="s">
        <v>344</v>
      </c>
      <c r="N298" s="271" t="s">
        <v>334</v>
      </c>
      <c r="O298" s="277" t="s">
        <v>334</v>
      </c>
      <c r="P298" s="270">
        <v>0</v>
      </c>
      <c r="AC298" s="273" t="s">
        <v>2759</v>
      </c>
    </row>
    <row r="299" spans="1:33" ht="43.2" x14ac:dyDescent="0.3">
      <c r="A299" s="270">
        <v>118285</v>
      </c>
      <c r="B299" s="271" t="s">
        <v>1866</v>
      </c>
      <c r="C299" s="271" t="s">
        <v>80</v>
      </c>
      <c r="D299" s="271" t="s">
        <v>436</v>
      </c>
      <c r="E299" s="271" t="s">
        <v>360</v>
      </c>
      <c r="F299" s="292" t="s">
        <v>2505</v>
      </c>
      <c r="G299" s="271" t="s">
        <v>2506</v>
      </c>
      <c r="H299" s="271" t="s">
        <v>2267</v>
      </c>
      <c r="I299" s="271" t="s">
        <v>59</v>
      </c>
      <c r="J299" s="271" t="s">
        <v>2267</v>
      </c>
      <c r="K299" s="271" t="s">
        <v>2267</v>
      </c>
      <c r="L299" s="271" t="s">
        <v>2267</v>
      </c>
      <c r="M299" s="292" t="s">
        <v>334</v>
      </c>
      <c r="N299" s="271" t="s">
        <v>334</v>
      </c>
      <c r="O299" s="277" t="s">
        <v>334</v>
      </c>
      <c r="P299" s="270">
        <v>0</v>
      </c>
      <c r="Q299" s="292" t="s">
        <v>334</v>
      </c>
      <c r="R299" s="292" t="s">
        <v>334</v>
      </c>
      <c r="S299" s="292" t="s">
        <v>334</v>
      </c>
      <c r="T299" s="292" t="s">
        <v>334</v>
      </c>
      <c r="U299" s="292" t="s">
        <v>334</v>
      </c>
      <c r="V299" s="292" t="s">
        <v>334</v>
      </c>
      <c r="W299" s="292" t="s">
        <v>334</v>
      </c>
      <c r="X299" s="292" t="s">
        <v>334</v>
      </c>
      <c r="Y299" s="292" t="s">
        <v>334</v>
      </c>
      <c r="Z299" s="292" t="s">
        <v>334</v>
      </c>
      <c r="AA299" s="292" t="s">
        <v>334</v>
      </c>
      <c r="AB299" s="292" t="s">
        <v>334</v>
      </c>
      <c r="AC299" s="271" t="s">
        <v>2771</v>
      </c>
      <c r="AD299" s="292"/>
      <c r="AE299" s="292" t="s">
        <v>334</v>
      </c>
      <c r="AF299" s="292"/>
      <c r="AG299" s="292" t="s">
        <v>2722</v>
      </c>
    </row>
    <row r="300" spans="1:33" ht="43.2" x14ac:dyDescent="0.3">
      <c r="A300" s="270">
        <v>118306</v>
      </c>
      <c r="B300" s="271" t="s">
        <v>423</v>
      </c>
      <c r="C300" s="271" t="s">
        <v>116</v>
      </c>
      <c r="D300" s="271" t="s">
        <v>238</v>
      </c>
      <c r="E300" s="271" t="s">
        <v>334</v>
      </c>
      <c r="F300" s="292" t="s">
        <v>334</v>
      </c>
      <c r="G300" s="271" t="s">
        <v>334</v>
      </c>
      <c r="H300" s="271" t="s">
        <v>334</v>
      </c>
      <c r="I300" s="271" t="s">
        <v>59</v>
      </c>
      <c r="J300" s="271" t="s">
        <v>334</v>
      </c>
      <c r="K300" s="271" t="s">
        <v>334</v>
      </c>
      <c r="L300" s="271" t="s">
        <v>334</v>
      </c>
      <c r="M300" s="292" t="s">
        <v>334</v>
      </c>
      <c r="N300" s="271" t="s">
        <v>334</v>
      </c>
      <c r="O300" s="277" t="s">
        <v>334</v>
      </c>
      <c r="P300" s="270">
        <v>0</v>
      </c>
      <c r="Q300" s="292" t="s">
        <v>334</v>
      </c>
      <c r="R300" s="292" t="s">
        <v>334</v>
      </c>
      <c r="S300" s="292" t="s">
        <v>334</v>
      </c>
      <c r="T300" s="292" t="s">
        <v>334</v>
      </c>
      <c r="U300" s="292" t="s">
        <v>334</v>
      </c>
      <c r="V300" s="292" t="s">
        <v>334</v>
      </c>
      <c r="W300" s="292" t="s">
        <v>334</v>
      </c>
      <c r="X300" s="292" t="s">
        <v>334</v>
      </c>
      <c r="Y300" s="292" t="s">
        <v>334</v>
      </c>
      <c r="Z300" s="292" t="s">
        <v>334</v>
      </c>
      <c r="AA300" s="292" t="s">
        <v>334</v>
      </c>
      <c r="AB300" s="292" t="s">
        <v>334</v>
      </c>
      <c r="AC300" s="271" t="s">
        <v>2762</v>
      </c>
      <c r="AD300" s="292"/>
      <c r="AE300" s="292" t="s">
        <v>334</v>
      </c>
      <c r="AF300" s="292" t="s">
        <v>2722</v>
      </c>
      <c r="AG300" s="292" t="s">
        <v>2722</v>
      </c>
    </row>
    <row r="301" spans="1:33" ht="43.2" x14ac:dyDescent="0.3">
      <c r="A301" s="272">
        <v>118365</v>
      </c>
      <c r="B301" s="273" t="s">
        <v>1865</v>
      </c>
      <c r="C301" s="273" t="s">
        <v>116</v>
      </c>
      <c r="D301" s="273" t="s">
        <v>308</v>
      </c>
      <c r="E301" s="273" t="s">
        <v>359</v>
      </c>
      <c r="F301" s="291">
        <v>34138</v>
      </c>
      <c r="G301" s="273" t="s">
        <v>342</v>
      </c>
      <c r="H301" s="273" t="s">
        <v>361</v>
      </c>
      <c r="I301" s="273" t="s">
        <v>59</v>
      </c>
      <c r="J301" s="273" t="s">
        <v>2267</v>
      </c>
      <c r="K301" s="272">
        <v>0</v>
      </c>
      <c r="L301" s="273" t="s">
        <v>2267</v>
      </c>
      <c r="N301" s="271">
        <v>461</v>
      </c>
      <c r="O301" s="277">
        <v>45349</v>
      </c>
      <c r="P301" s="270">
        <v>70000</v>
      </c>
      <c r="AC301" s="273" t="s">
        <v>2766</v>
      </c>
    </row>
    <row r="302" spans="1:33" ht="28.8" x14ac:dyDescent="0.3">
      <c r="A302" s="272">
        <v>118392</v>
      </c>
      <c r="B302" s="273" t="s">
        <v>1864</v>
      </c>
      <c r="C302" s="273" t="s">
        <v>70</v>
      </c>
      <c r="D302" s="273" t="s">
        <v>838</v>
      </c>
      <c r="E302" s="273" t="s">
        <v>2103</v>
      </c>
      <c r="F302" s="291">
        <v>32919</v>
      </c>
      <c r="G302" s="273" t="s">
        <v>342</v>
      </c>
      <c r="H302" s="273" t="s">
        <v>361</v>
      </c>
      <c r="I302" s="273" t="s">
        <v>59</v>
      </c>
      <c r="J302" s="273" t="s">
        <v>343</v>
      </c>
      <c r="K302" s="272">
        <v>2009</v>
      </c>
      <c r="L302" s="273" t="s">
        <v>342</v>
      </c>
      <c r="N302" s="271" t="s">
        <v>334</v>
      </c>
      <c r="O302" s="277" t="s">
        <v>334</v>
      </c>
      <c r="P302" s="270">
        <v>0</v>
      </c>
      <c r="AC302" s="273" t="s">
        <v>334</v>
      </c>
    </row>
    <row r="303" spans="1:33" ht="43.2" x14ac:dyDescent="0.3">
      <c r="A303" s="272">
        <v>118407</v>
      </c>
      <c r="B303" s="273" t="s">
        <v>940</v>
      </c>
      <c r="C303" s="273" t="s">
        <v>723</v>
      </c>
      <c r="D303" s="273" t="s">
        <v>257</v>
      </c>
      <c r="E303" s="273" t="s">
        <v>360</v>
      </c>
      <c r="F303" s="291">
        <v>32898</v>
      </c>
      <c r="G303" s="273" t="s">
        <v>342</v>
      </c>
      <c r="H303" s="273" t="s">
        <v>361</v>
      </c>
      <c r="I303" s="273" t="s">
        <v>59</v>
      </c>
      <c r="J303" s="273" t="s">
        <v>362</v>
      </c>
      <c r="K303" s="272">
        <v>2013</v>
      </c>
      <c r="L303" s="273" t="s">
        <v>342</v>
      </c>
      <c r="N303" s="271" t="s">
        <v>334</v>
      </c>
      <c r="O303" s="277" t="s">
        <v>334</v>
      </c>
      <c r="P303" s="270">
        <v>0</v>
      </c>
      <c r="AC303" s="273" t="s">
        <v>2762</v>
      </c>
    </row>
    <row r="304" spans="1:33" ht="28.8" x14ac:dyDescent="0.3">
      <c r="A304" s="272">
        <v>118419</v>
      </c>
      <c r="B304" s="273" t="s">
        <v>1863</v>
      </c>
      <c r="C304" s="273" t="s">
        <v>715</v>
      </c>
      <c r="D304" s="273" t="s">
        <v>567</v>
      </c>
      <c r="E304" s="273" t="s">
        <v>2103</v>
      </c>
      <c r="F304" s="291">
        <v>35460</v>
      </c>
      <c r="G304" s="273" t="s">
        <v>342</v>
      </c>
      <c r="H304" s="273" t="s">
        <v>361</v>
      </c>
      <c r="I304" s="273" t="s">
        <v>59</v>
      </c>
      <c r="J304" s="273" t="s">
        <v>2267</v>
      </c>
      <c r="K304" s="272">
        <v>0</v>
      </c>
      <c r="L304" s="273" t="s">
        <v>2267</v>
      </c>
      <c r="N304" s="271" t="s">
        <v>334</v>
      </c>
      <c r="O304" s="277" t="s">
        <v>334</v>
      </c>
      <c r="P304" s="270">
        <v>0</v>
      </c>
      <c r="AC304" s="273" t="s">
        <v>334</v>
      </c>
    </row>
    <row r="305" spans="1:33" ht="14.4" x14ac:dyDescent="0.3">
      <c r="A305" s="270">
        <v>118538</v>
      </c>
      <c r="B305" s="271" t="s">
        <v>1861</v>
      </c>
      <c r="C305" s="271" t="s">
        <v>63</v>
      </c>
      <c r="D305" s="271" t="s">
        <v>1862</v>
      </c>
      <c r="E305" s="271" t="s">
        <v>334</v>
      </c>
      <c r="F305" s="292" t="s">
        <v>334</v>
      </c>
      <c r="G305" s="271" t="s">
        <v>334</v>
      </c>
      <c r="H305" s="271" t="s">
        <v>334</v>
      </c>
      <c r="I305" s="271" t="s">
        <v>59</v>
      </c>
      <c r="J305" s="271" t="s">
        <v>334</v>
      </c>
      <c r="K305" s="271" t="s">
        <v>334</v>
      </c>
      <c r="L305" s="271" t="s">
        <v>334</v>
      </c>
      <c r="M305" s="292" t="s">
        <v>334</v>
      </c>
      <c r="N305" s="271" t="s">
        <v>334</v>
      </c>
      <c r="O305" s="277" t="s">
        <v>334</v>
      </c>
      <c r="P305" s="270">
        <v>0</v>
      </c>
      <c r="Q305" s="292" t="s">
        <v>334</v>
      </c>
      <c r="R305" s="292" t="s">
        <v>334</v>
      </c>
      <c r="S305" s="292" t="s">
        <v>334</v>
      </c>
      <c r="T305" s="292" t="s">
        <v>334</v>
      </c>
      <c r="U305" s="292" t="s">
        <v>334</v>
      </c>
      <c r="V305" s="292" t="s">
        <v>334</v>
      </c>
      <c r="W305" s="292" t="s">
        <v>334</v>
      </c>
      <c r="X305" s="292" t="s">
        <v>334</v>
      </c>
      <c r="Y305" s="292" t="s">
        <v>334</v>
      </c>
      <c r="Z305" s="292" t="s">
        <v>334</v>
      </c>
      <c r="AA305" s="292" t="s">
        <v>334</v>
      </c>
      <c r="AB305" s="292" t="s">
        <v>334</v>
      </c>
      <c r="AC305" s="271" t="s">
        <v>334</v>
      </c>
      <c r="AD305" s="292"/>
      <c r="AE305" s="292" t="s">
        <v>334</v>
      </c>
      <c r="AF305" s="292" t="s">
        <v>2722</v>
      </c>
      <c r="AG305" s="292" t="s">
        <v>2722</v>
      </c>
    </row>
    <row r="306" spans="1:33" ht="43.2" x14ac:dyDescent="0.3">
      <c r="A306" s="272">
        <v>118540</v>
      </c>
      <c r="B306" s="273" t="s">
        <v>506</v>
      </c>
      <c r="C306" s="273" t="s">
        <v>830</v>
      </c>
      <c r="D306" s="273" t="s">
        <v>305</v>
      </c>
      <c r="E306" s="273" t="s">
        <v>359</v>
      </c>
      <c r="F306" s="290"/>
      <c r="G306" s="273" t="s">
        <v>342</v>
      </c>
      <c r="H306" s="273" t="s">
        <v>361</v>
      </c>
      <c r="I306" s="273" t="s">
        <v>59</v>
      </c>
      <c r="J306" s="273" t="s">
        <v>362</v>
      </c>
      <c r="K306" s="272">
        <v>2013</v>
      </c>
      <c r="L306" s="273" t="s">
        <v>342</v>
      </c>
      <c r="N306" s="271" t="s">
        <v>334</v>
      </c>
      <c r="O306" s="277" t="s">
        <v>334</v>
      </c>
      <c r="P306" s="270">
        <v>0</v>
      </c>
      <c r="AC306" s="273" t="s">
        <v>2766</v>
      </c>
    </row>
    <row r="307" spans="1:33" ht="28.8" x14ac:dyDescent="0.3">
      <c r="A307" s="272">
        <v>118560</v>
      </c>
      <c r="B307" s="273" t="s">
        <v>1860</v>
      </c>
      <c r="C307" s="273" t="s">
        <v>140</v>
      </c>
      <c r="D307" s="273" t="s">
        <v>668</v>
      </c>
      <c r="E307" s="273" t="s">
        <v>2103</v>
      </c>
      <c r="F307" s="291">
        <v>25888</v>
      </c>
      <c r="G307" s="273" t="s">
        <v>2521</v>
      </c>
      <c r="H307" s="273" t="s">
        <v>361</v>
      </c>
      <c r="I307" s="273" t="s">
        <v>59</v>
      </c>
      <c r="J307" s="273" t="s">
        <v>2362</v>
      </c>
      <c r="K307" s="272">
        <v>1988</v>
      </c>
      <c r="L307" s="273" t="s">
        <v>342</v>
      </c>
      <c r="N307" s="271" t="s">
        <v>334</v>
      </c>
      <c r="O307" s="277" t="s">
        <v>334</v>
      </c>
      <c r="P307" s="270">
        <v>0</v>
      </c>
      <c r="AC307" s="273" t="s">
        <v>334</v>
      </c>
    </row>
    <row r="308" spans="1:33" ht="43.2" x14ac:dyDescent="0.3">
      <c r="A308" s="272">
        <v>118573</v>
      </c>
      <c r="B308" s="273" t="s">
        <v>939</v>
      </c>
      <c r="C308" s="273" t="s">
        <v>693</v>
      </c>
      <c r="D308" s="273" t="s">
        <v>226</v>
      </c>
      <c r="E308" s="273" t="s">
        <v>334</v>
      </c>
      <c r="F308" s="274">
        <v>0</v>
      </c>
      <c r="G308" s="273" t="s">
        <v>2851</v>
      </c>
      <c r="H308" s="273" t="s">
        <v>334</v>
      </c>
      <c r="I308" s="273" t="s">
        <v>59</v>
      </c>
      <c r="J308" s="273" t="s">
        <v>334</v>
      </c>
      <c r="K308" s="290"/>
      <c r="L308" s="273" t="s">
        <v>334</v>
      </c>
      <c r="N308" s="271">
        <v>540</v>
      </c>
      <c r="O308" s="277">
        <v>45356</v>
      </c>
      <c r="P308" s="270">
        <v>70000</v>
      </c>
      <c r="AC308" s="273" t="s">
        <v>2762</v>
      </c>
    </row>
    <row r="309" spans="1:33" ht="28.8" x14ac:dyDescent="0.3">
      <c r="A309" s="272">
        <v>118582</v>
      </c>
      <c r="B309" s="273" t="s">
        <v>1859</v>
      </c>
      <c r="C309" s="273" t="s">
        <v>148</v>
      </c>
      <c r="D309" s="273" t="s">
        <v>534</v>
      </c>
      <c r="E309" s="273" t="s">
        <v>2103</v>
      </c>
      <c r="F309" s="274">
        <v>35460</v>
      </c>
      <c r="G309" s="273" t="s">
        <v>342</v>
      </c>
      <c r="H309" s="273" t="s">
        <v>361</v>
      </c>
      <c r="I309" s="273" t="s">
        <v>59</v>
      </c>
      <c r="J309" s="273" t="s">
        <v>2362</v>
      </c>
      <c r="K309" s="272">
        <v>2014</v>
      </c>
      <c r="L309" s="273" t="s">
        <v>342</v>
      </c>
      <c r="N309" s="271" t="s">
        <v>334</v>
      </c>
      <c r="O309" s="277" t="s">
        <v>334</v>
      </c>
      <c r="P309" s="270">
        <v>0</v>
      </c>
      <c r="AC309" s="273" t="s">
        <v>334</v>
      </c>
    </row>
    <row r="310" spans="1:33" ht="14.4" x14ac:dyDescent="0.3">
      <c r="A310" s="270">
        <v>118597</v>
      </c>
      <c r="B310" s="271" t="s">
        <v>1858</v>
      </c>
      <c r="C310" s="271" t="s">
        <v>433</v>
      </c>
      <c r="D310" s="271" t="s">
        <v>689</v>
      </c>
      <c r="E310" s="271" t="s">
        <v>334</v>
      </c>
      <c r="F310" s="292" t="s">
        <v>334</v>
      </c>
      <c r="G310" s="271" t="s">
        <v>334</v>
      </c>
      <c r="H310" s="271" t="s">
        <v>334</v>
      </c>
      <c r="I310" s="271" t="s">
        <v>59</v>
      </c>
      <c r="J310" s="271" t="s">
        <v>334</v>
      </c>
      <c r="K310" s="271" t="s">
        <v>334</v>
      </c>
      <c r="L310" s="271" t="s">
        <v>334</v>
      </c>
      <c r="M310" s="292" t="s">
        <v>334</v>
      </c>
      <c r="N310" s="271" t="s">
        <v>334</v>
      </c>
      <c r="O310" s="277" t="s">
        <v>334</v>
      </c>
      <c r="P310" s="270">
        <v>0</v>
      </c>
      <c r="Q310" s="292" t="s">
        <v>334</v>
      </c>
      <c r="R310" s="292" t="s">
        <v>334</v>
      </c>
      <c r="S310" s="292" t="s">
        <v>334</v>
      </c>
      <c r="T310" s="292" t="s">
        <v>334</v>
      </c>
      <c r="U310" s="292" t="s">
        <v>334</v>
      </c>
      <c r="V310" s="292" t="s">
        <v>334</v>
      </c>
      <c r="W310" s="292" t="s">
        <v>334</v>
      </c>
      <c r="X310" s="292" t="s">
        <v>334</v>
      </c>
      <c r="Y310" s="292" t="s">
        <v>334</v>
      </c>
      <c r="Z310" s="292" t="s">
        <v>334</v>
      </c>
      <c r="AA310" s="292" t="s">
        <v>334</v>
      </c>
      <c r="AB310" s="292" t="s">
        <v>334</v>
      </c>
      <c r="AC310" s="271" t="s">
        <v>334</v>
      </c>
      <c r="AD310" s="292"/>
      <c r="AE310" s="292" t="s">
        <v>334</v>
      </c>
      <c r="AF310" s="292" t="s">
        <v>2722</v>
      </c>
      <c r="AG310" s="292" t="s">
        <v>2722</v>
      </c>
    </row>
    <row r="311" spans="1:33" ht="14.4" x14ac:dyDescent="0.3">
      <c r="A311" s="270">
        <v>118606</v>
      </c>
      <c r="B311" s="271" t="s">
        <v>1857</v>
      </c>
      <c r="C311" s="271" t="s">
        <v>63</v>
      </c>
      <c r="D311" s="271" t="s">
        <v>455</v>
      </c>
      <c r="E311" s="271" t="s">
        <v>334</v>
      </c>
      <c r="F311" s="292" t="s">
        <v>334</v>
      </c>
      <c r="G311" s="271" t="s">
        <v>334</v>
      </c>
      <c r="H311" s="271" t="s">
        <v>334</v>
      </c>
      <c r="I311" s="271" t="s">
        <v>59</v>
      </c>
      <c r="J311" s="271" t="s">
        <v>334</v>
      </c>
      <c r="K311" s="271" t="s">
        <v>334</v>
      </c>
      <c r="L311" s="271" t="s">
        <v>334</v>
      </c>
      <c r="M311" s="292" t="s">
        <v>334</v>
      </c>
      <c r="N311" s="271" t="s">
        <v>334</v>
      </c>
      <c r="O311" s="277" t="s">
        <v>334</v>
      </c>
      <c r="P311" s="270">
        <v>0</v>
      </c>
      <c r="Q311" s="292" t="s">
        <v>334</v>
      </c>
      <c r="R311" s="292" t="s">
        <v>334</v>
      </c>
      <c r="S311" s="292" t="s">
        <v>334</v>
      </c>
      <c r="T311" s="292" t="s">
        <v>334</v>
      </c>
      <c r="U311" s="292" t="s">
        <v>334</v>
      </c>
      <c r="V311" s="292" t="s">
        <v>334</v>
      </c>
      <c r="W311" s="292" t="s">
        <v>334</v>
      </c>
      <c r="X311" s="292" t="s">
        <v>334</v>
      </c>
      <c r="Y311" s="292" t="s">
        <v>334</v>
      </c>
      <c r="Z311" s="292" t="s">
        <v>334</v>
      </c>
      <c r="AA311" s="292" t="s">
        <v>334</v>
      </c>
      <c r="AB311" s="292" t="s">
        <v>334</v>
      </c>
      <c r="AC311" s="271" t="s">
        <v>334</v>
      </c>
      <c r="AD311" s="292"/>
      <c r="AE311" s="292" t="s">
        <v>334</v>
      </c>
      <c r="AF311" s="292" t="s">
        <v>2722</v>
      </c>
      <c r="AG311" s="292" t="s">
        <v>2722</v>
      </c>
    </row>
    <row r="312" spans="1:33" ht="43.2" x14ac:dyDescent="0.3">
      <c r="A312" s="270">
        <v>118608</v>
      </c>
      <c r="B312" s="271" t="s">
        <v>1856</v>
      </c>
      <c r="C312" s="271" t="s">
        <v>736</v>
      </c>
      <c r="D312" s="271" t="s">
        <v>552</v>
      </c>
      <c r="E312" s="271" t="s">
        <v>334</v>
      </c>
      <c r="F312" s="271" t="s">
        <v>334</v>
      </c>
      <c r="G312" s="271" t="s">
        <v>334</v>
      </c>
      <c r="H312" s="271" t="s">
        <v>334</v>
      </c>
      <c r="I312" s="271" t="s">
        <v>59</v>
      </c>
      <c r="J312" s="271" t="s">
        <v>334</v>
      </c>
      <c r="K312" s="292" t="s">
        <v>334</v>
      </c>
      <c r="L312" s="271" t="s">
        <v>334</v>
      </c>
      <c r="M312" s="292" t="s">
        <v>334</v>
      </c>
      <c r="N312" s="271" t="s">
        <v>334</v>
      </c>
      <c r="O312" s="277" t="s">
        <v>334</v>
      </c>
      <c r="P312" s="270">
        <v>0</v>
      </c>
      <c r="Q312" s="292" t="s">
        <v>334</v>
      </c>
      <c r="R312" s="292" t="s">
        <v>334</v>
      </c>
      <c r="S312" s="292" t="s">
        <v>334</v>
      </c>
      <c r="T312" s="292" t="s">
        <v>334</v>
      </c>
      <c r="U312" s="292" t="s">
        <v>334</v>
      </c>
      <c r="V312" s="292" t="s">
        <v>334</v>
      </c>
      <c r="W312" s="292" t="s">
        <v>334</v>
      </c>
      <c r="X312" s="292" t="s">
        <v>334</v>
      </c>
      <c r="Y312" s="292" t="s">
        <v>334</v>
      </c>
      <c r="Z312" s="292" t="s">
        <v>334</v>
      </c>
      <c r="AA312" s="292" t="s">
        <v>334</v>
      </c>
      <c r="AB312" s="292" t="s">
        <v>334</v>
      </c>
      <c r="AC312" s="271" t="s">
        <v>2766</v>
      </c>
      <c r="AD312" s="292"/>
      <c r="AE312" s="292" t="s">
        <v>334</v>
      </c>
      <c r="AF312" s="292" t="s">
        <v>2722</v>
      </c>
      <c r="AG312" s="292" t="s">
        <v>2722</v>
      </c>
    </row>
    <row r="313" spans="1:33" ht="43.2" x14ac:dyDescent="0.3">
      <c r="A313" s="272">
        <v>118618</v>
      </c>
      <c r="B313" s="273" t="s">
        <v>2780</v>
      </c>
      <c r="C313" s="273" t="s">
        <v>178</v>
      </c>
      <c r="D313" s="273" t="s">
        <v>468</v>
      </c>
      <c r="E313" s="273" t="s">
        <v>360</v>
      </c>
      <c r="F313" s="290"/>
      <c r="G313" s="273" t="s">
        <v>342</v>
      </c>
      <c r="H313" s="273" t="s">
        <v>363</v>
      </c>
      <c r="I313" s="273" t="s">
        <v>59</v>
      </c>
      <c r="J313" s="273" t="s">
        <v>343</v>
      </c>
      <c r="K313" s="272">
        <v>0</v>
      </c>
      <c r="L313" s="273" t="s">
        <v>342</v>
      </c>
      <c r="N313" s="271" t="s">
        <v>334</v>
      </c>
      <c r="O313" s="277" t="s">
        <v>334</v>
      </c>
      <c r="P313" s="270">
        <v>0</v>
      </c>
      <c r="AC313" s="273" t="s">
        <v>2766</v>
      </c>
    </row>
    <row r="314" spans="1:33" ht="28.8" x14ac:dyDescent="0.3">
      <c r="A314" s="272">
        <v>118634</v>
      </c>
      <c r="B314" s="273" t="s">
        <v>1855</v>
      </c>
      <c r="C314" s="273" t="s">
        <v>582</v>
      </c>
      <c r="D314" s="273" t="s">
        <v>249</v>
      </c>
      <c r="E314" s="273" t="s">
        <v>360</v>
      </c>
      <c r="F314" s="290"/>
      <c r="G314" s="273" t="s">
        <v>342</v>
      </c>
      <c r="H314" s="273" t="s">
        <v>361</v>
      </c>
      <c r="I314" s="273" t="s">
        <v>2531</v>
      </c>
      <c r="J314" s="273" t="s">
        <v>343</v>
      </c>
      <c r="K314" s="293">
        <v>2008</v>
      </c>
      <c r="L314" s="273" t="s">
        <v>342</v>
      </c>
      <c r="N314" s="271" t="s">
        <v>334</v>
      </c>
      <c r="O314" s="277" t="s">
        <v>334</v>
      </c>
      <c r="P314" s="270">
        <v>0</v>
      </c>
      <c r="AC314" s="273" t="s">
        <v>334</v>
      </c>
    </row>
    <row r="315" spans="1:33" ht="43.2" x14ac:dyDescent="0.3">
      <c r="A315" s="270">
        <v>118637</v>
      </c>
      <c r="B315" s="271" t="s">
        <v>1854</v>
      </c>
      <c r="C315" s="271" t="s">
        <v>161</v>
      </c>
      <c r="D315" s="271" t="s">
        <v>316</v>
      </c>
      <c r="E315" s="271" t="s">
        <v>334</v>
      </c>
      <c r="F315" s="292" t="s">
        <v>334</v>
      </c>
      <c r="G315" s="271" t="s">
        <v>334</v>
      </c>
      <c r="H315" s="271" t="s">
        <v>334</v>
      </c>
      <c r="I315" s="271" t="s">
        <v>59</v>
      </c>
      <c r="J315" s="271" t="s">
        <v>334</v>
      </c>
      <c r="K315" s="271" t="s">
        <v>334</v>
      </c>
      <c r="L315" s="271" t="s">
        <v>334</v>
      </c>
      <c r="M315" s="292" t="s">
        <v>334</v>
      </c>
      <c r="N315" s="271" t="s">
        <v>334</v>
      </c>
      <c r="O315" s="277" t="s">
        <v>334</v>
      </c>
      <c r="P315" s="270">
        <v>0</v>
      </c>
      <c r="Q315" s="292" t="s">
        <v>334</v>
      </c>
      <c r="R315" s="292" t="s">
        <v>334</v>
      </c>
      <c r="S315" s="292" t="s">
        <v>334</v>
      </c>
      <c r="T315" s="292" t="s">
        <v>334</v>
      </c>
      <c r="U315" s="292" t="s">
        <v>334</v>
      </c>
      <c r="V315" s="292" t="s">
        <v>334</v>
      </c>
      <c r="W315" s="292" t="s">
        <v>334</v>
      </c>
      <c r="X315" s="292" t="s">
        <v>334</v>
      </c>
      <c r="Y315" s="292" t="s">
        <v>334</v>
      </c>
      <c r="Z315" s="292" t="s">
        <v>334</v>
      </c>
      <c r="AA315" s="292" t="s">
        <v>334</v>
      </c>
      <c r="AB315" s="292" t="s">
        <v>334</v>
      </c>
      <c r="AC315" s="271" t="s">
        <v>2771</v>
      </c>
      <c r="AD315" s="292"/>
      <c r="AE315" s="292" t="s">
        <v>334</v>
      </c>
      <c r="AF315" s="292" t="s">
        <v>2722</v>
      </c>
      <c r="AG315" s="292" t="s">
        <v>2722</v>
      </c>
    </row>
    <row r="316" spans="1:33" ht="28.8" x14ac:dyDescent="0.3">
      <c r="A316" s="270">
        <v>118652</v>
      </c>
      <c r="B316" s="271" t="s">
        <v>1852</v>
      </c>
      <c r="C316" s="271" t="s">
        <v>128</v>
      </c>
      <c r="D316" s="271" t="s">
        <v>1853</v>
      </c>
      <c r="E316" s="271" t="s">
        <v>360</v>
      </c>
      <c r="F316" s="271" t="s">
        <v>2522</v>
      </c>
      <c r="G316" s="271" t="s">
        <v>342</v>
      </c>
      <c r="H316" s="271" t="s">
        <v>361</v>
      </c>
      <c r="I316" s="271" t="s">
        <v>59</v>
      </c>
      <c r="J316" s="271" t="s">
        <v>362</v>
      </c>
      <c r="K316" s="271" t="s">
        <v>2267</v>
      </c>
      <c r="L316" s="271" t="s">
        <v>342</v>
      </c>
      <c r="M316" s="292" t="s">
        <v>334</v>
      </c>
      <c r="N316" s="271" t="s">
        <v>334</v>
      </c>
      <c r="O316" s="277" t="s">
        <v>334</v>
      </c>
      <c r="P316" s="270">
        <v>0</v>
      </c>
      <c r="Q316" s="292" t="s">
        <v>334</v>
      </c>
      <c r="R316" s="292" t="s">
        <v>334</v>
      </c>
      <c r="S316" s="292" t="s">
        <v>334</v>
      </c>
      <c r="T316" s="292" t="s">
        <v>334</v>
      </c>
      <c r="U316" s="292" t="s">
        <v>334</v>
      </c>
      <c r="V316" s="292" t="s">
        <v>334</v>
      </c>
      <c r="W316" s="292" t="s">
        <v>334</v>
      </c>
      <c r="X316" s="292" t="s">
        <v>334</v>
      </c>
      <c r="Y316" s="292" t="s">
        <v>334</v>
      </c>
      <c r="Z316" s="292" t="s">
        <v>334</v>
      </c>
      <c r="AA316" s="292" t="s">
        <v>334</v>
      </c>
      <c r="AB316" s="292" t="s">
        <v>334</v>
      </c>
      <c r="AC316" s="271" t="s">
        <v>334</v>
      </c>
      <c r="AD316" s="292"/>
      <c r="AE316" s="292" t="s">
        <v>334</v>
      </c>
      <c r="AF316" s="292"/>
      <c r="AG316" s="292" t="s">
        <v>2722</v>
      </c>
    </row>
    <row r="317" spans="1:33" ht="28.8" x14ac:dyDescent="0.3">
      <c r="A317" s="272">
        <v>118665</v>
      </c>
      <c r="B317" s="273" t="s">
        <v>1851</v>
      </c>
      <c r="C317" s="273" t="s">
        <v>62</v>
      </c>
      <c r="D317" s="273" t="s">
        <v>275</v>
      </c>
      <c r="E317" s="273" t="s">
        <v>2103</v>
      </c>
      <c r="F317" s="291">
        <v>33286</v>
      </c>
      <c r="G317" s="273" t="s">
        <v>342</v>
      </c>
      <c r="H317" s="273" t="s">
        <v>361</v>
      </c>
      <c r="I317" s="273" t="s">
        <v>59</v>
      </c>
      <c r="J317" s="273" t="s">
        <v>2362</v>
      </c>
      <c r="K317" s="272">
        <v>2011</v>
      </c>
      <c r="L317" s="273" t="s">
        <v>342</v>
      </c>
      <c r="N317" s="271" t="s">
        <v>334</v>
      </c>
      <c r="O317" s="277" t="s">
        <v>334</v>
      </c>
      <c r="P317" s="270">
        <v>0</v>
      </c>
      <c r="AC317" s="273" t="s">
        <v>334</v>
      </c>
    </row>
    <row r="318" spans="1:33" ht="43.2" x14ac:dyDescent="0.3">
      <c r="A318" s="272">
        <v>118671</v>
      </c>
      <c r="B318" s="273" t="s">
        <v>1850</v>
      </c>
      <c r="C318" s="273" t="s">
        <v>853</v>
      </c>
      <c r="D318" s="273" t="s">
        <v>2781</v>
      </c>
      <c r="E318" s="273" t="s">
        <v>360</v>
      </c>
      <c r="F318" s="275"/>
      <c r="G318" s="273" t="s">
        <v>342</v>
      </c>
      <c r="H318" s="273" t="s">
        <v>361</v>
      </c>
      <c r="I318" s="273" t="s">
        <v>59</v>
      </c>
      <c r="J318" s="273" t="s">
        <v>343</v>
      </c>
      <c r="K318" s="272">
        <v>2010</v>
      </c>
      <c r="L318" s="273" t="s">
        <v>342</v>
      </c>
      <c r="N318" s="271" t="s">
        <v>334</v>
      </c>
      <c r="O318" s="277" t="s">
        <v>334</v>
      </c>
      <c r="P318" s="270">
        <v>0</v>
      </c>
      <c r="AC318" s="273" t="s">
        <v>2766</v>
      </c>
    </row>
    <row r="319" spans="1:33" ht="28.8" x14ac:dyDescent="0.3">
      <c r="A319" s="272">
        <v>118678</v>
      </c>
      <c r="B319" s="273" t="s">
        <v>1023</v>
      </c>
      <c r="C319" s="273" t="s">
        <v>66</v>
      </c>
      <c r="D319" s="273" t="s">
        <v>1849</v>
      </c>
      <c r="E319" s="273" t="s">
        <v>360</v>
      </c>
      <c r="F319" s="290"/>
      <c r="G319" s="273" t="s">
        <v>2427</v>
      </c>
      <c r="H319" s="273" t="s">
        <v>361</v>
      </c>
      <c r="I319" s="273" t="s">
        <v>2531</v>
      </c>
      <c r="J319" s="273" t="s">
        <v>362</v>
      </c>
      <c r="K319" s="293">
        <v>2014</v>
      </c>
      <c r="L319" s="273" t="s">
        <v>344</v>
      </c>
      <c r="N319" s="271" t="s">
        <v>334</v>
      </c>
      <c r="O319" s="277" t="s">
        <v>334</v>
      </c>
      <c r="P319" s="270">
        <v>0</v>
      </c>
      <c r="AC319" s="273" t="s">
        <v>334</v>
      </c>
    </row>
    <row r="320" spans="1:33" ht="28.8" x14ac:dyDescent="0.3">
      <c r="A320" s="272">
        <v>118688</v>
      </c>
      <c r="B320" s="273" t="s">
        <v>1848</v>
      </c>
      <c r="C320" s="273" t="s">
        <v>116</v>
      </c>
      <c r="D320" s="273" t="s">
        <v>696</v>
      </c>
      <c r="E320" s="273" t="s">
        <v>360</v>
      </c>
      <c r="F320" s="291">
        <v>33143</v>
      </c>
      <c r="G320" s="273" t="s">
        <v>342</v>
      </c>
      <c r="H320" s="273" t="s">
        <v>361</v>
      </c>
      <c r="I320" s="273" t="s">
        <v>59</v>
      </c>
      <c r="J320" s="273" t="s">
        <v>362</v>
      </c>
      <c r="K320" s="272">
        <v>2010</v>
      </c>
      <c r="L320" s="273" t="s">
        <v>342</v>
      </c>
      <c r="N320" s="271" t="s">
        <v>334</v>
      </c>
      <c r="O320" s="277" t="s">
        <v>334</v>
      </c>
      <c r="P320" s="270">
        <v>0</v>
      </c>
      <c r="AC320" s="273" t="s">
        <v>334</v>
      </c>
    </row>
    <row r="321" spans="1:33" ht="28.8" x14ac:dyDescent="0.3">
      <c r="A321" s="272">
        <v>118693</v>
      </c>
      <c r="B321" s="273" t="s">
        <v>1847</v>
      </c>
      <c r="C321" s="273" t="s">
        <v>66</v>
      </c>
      <c r="D321" s="273" t="s">
        <v>239</v>
      </c>
      <c r="E321" s="273" t="s">
        <v>2103</v>
      </c>
      <c r="F321" s="290"/>
      <c r="G321" s="273" t="s">
        <v>2384</v>
      </c>
      <c r="H321" s="273" t="s">
        <v>361</v>
      </c>
      <c r="I321" s="273" t="s">
        <v>2591</v>
      </c>
      <c r="J321" s="273" t="s">
        <v>2362</v>
      </c>
      <c r="K321" s="272">
        <v>2015</v>
      </c>
      <c r="L321" s="273" t="s">
        <v>342</v>
      </c>
      <c r="N321" s="271" t="s">
        <v>334</v>
      </c>
      <c r="O321" s="277" t="s">
        <v>334</v>
      </c>
      <c r="P321" s="270">
        <v>0</v>
      </c>
      <c r="AC321" s="273" t="s">
        <v>334</v>
      </c>
    </row>
    <row r="322" spans="1:33" ht="28.8" x14ac:dyDescent="0.3">
      <c r="A322" s="272">
        <v>118698</v>
      </c>
      <c r="B322" s="273" t="s">
        <v>1846</v>
      </c>
      <c r="C322" s="273" t="s">
        <v>105</v>
      </c>
      <c r="D322" s="273" t="s">
        <v>249</v>
      </c>
      <c r="E322" s="273" t="s">
        <v>2103</v>
      </c>
      <c r="F322" s="291">
        <v>35343</v>
      </c>
      <c r="G322" s="273" t="s">
        <v>2394</v>
      </c>
      <c r="H322" s="273" t="s">
        <v>361</v>
      </c>
      <c r="I322" s="273" t="s">
        <v>59</v>
      </c>
      <c r="J322" s="273" t="s">
        <v>2362</v>
      </c>
      <c r="K322" s="272">
        <v>2015</v>
      </c>
      <c r="L322" s="273" t="s">
        <v>344</v>
      </c>
      <c r="N322" s="271" t="s">
        <v>334</v>
      </c>
      <c r="O322" s="277" t="s">
        <v>334</v>
      </c>
      <c r="P322" s="270">
        <v>0</v>
      </c>
      <c r="AC322" s="273" t="s">
        <v>334</v>
      </c>
    </row>
    <row r="323" spans="1:33" ht="43.2" x14ac:dyDescent="0.3">
      <c r="A323" s="272">
        <v>118700</v>
      </c>
      <c r="B323" s="273" t="s">
        <v>937</v>
      </c>
      <c r="C323" s="273" t="s">
        <v>938</v>
      </c>
      <c r="D323" s="273" t="s">
        <v>219</v>
      </c>
      <c r="E323" s="273" t="s">
        <v>2103</v>
      </c>
      <c r="F323" s="274">
        <v>34640</v>
      </c>
      <c r="G323" s="273" t="s">
        <v>342</v>
      </c>
      <c r="H323" s="273" t="s">
        <v>361</v>
      </c>
      <c r="I323" s="273" t="s">
        <v>59</v>
      </c>
      <c r="J323" s="273" t="s">
        <v>2362</v>
      </c>
      <c r="K323" s="272">
        <v>2013</v>
      </c>
      <c r="L323" s="273" t="s">
        <v>342</v>
      </c>
      <c r="N323" s="271" t="s">
        <v>334</v>
      </c>
      <c r="O323" s="277" t="s">
        <v>334</v>
      </c>
      <c r="P323" s="270">
        <v>0</v>
      </c>
      <c r="AC323" s="273" t="s">
        <v>2762</v>
      </c>
    </row>
    <row r="324" spans="1:33" ht="28.8" x14ac:dyDescent="0.3">
      <c r="A324" s="272">
        <v>118701</v>
      </c>
      <c r="B324" s="273" t="s">
        <v>1845</v>
      </c>
      <c r="C324" s="273" t="s">
        <v>66</v>
      </c>
      <c r="D324" s="273" t="s">
        <v>397</v>
      </c>
      <c r="E324" s="273" t="s">
        <v>2103</v>
      </c>
      <c r="F324" s="291">
        <v>32509</v>
      </c>
      <c r="G324" s="273" t="s">
        <v>2472</v>
      </c>
      <c r="H324" s="273" t="s">
        <v>361</v>
      </c>
      <c r="I324" s="273" t="s">
        <v>59</v>
      </c>
      <c r="J324" s="273" t="s">
        <v>2362</v>
      </c>
      <c r="K324" s="272">
        <v>2015</v>
      </c>
      <c r="L324" s="273" t="s">
        <v>344</v>
      </c>
      <c r="N324" s="271" t="s">
        <v>334</v>
      </c>
      <c r="O324" s="277" t="s">
        <v>334</v>
      </c>
      <c r="P324" s="270">
        <v>0</v>
      </c>
      <c r="AC324" s="273" t="s">
        <v>334</v>
      </c>
    </row>
    <row r="325" spans="1:33" ht="28.8" x14ac:dyDescent="0.3">
      <c r="A325" s="272">
        <v>118703</v>
      </c>
      <c r="B325" s="273" t="s">
        <v>1844</v>
      </c>
      <c r="C325" s="273" t="s">
        <v>72</v>
      </c>
      <c r="D325" s="273" t="s">
        <v>312</v>
      </c>
      <c r="E325" s="273" t="s">
        <v>2103</v>
      </c>
      <c r="F325" s="274">
        <v>33266</v>
      </c>
      <c r="G325" s="273" t="s">
        <v>342</v>
      </c>
      <c r="H325" s="273" t="s">
        <v>361</v>
      </c>
      <c r="I325" s="273" t="s">
        <v>59</v>
      </c>
      <c r="J325" s="273" t="s">
        <v>2362</v>
      </c>
      <c r="K325" s="272">
        <v>2009</v>
      </c>
      <c r="L325" s="273" t="s">
        <v>342</v>
      </c>
      <c r="N325" s="271" t="s">
        <v>334</v>
      </c>
      <c r="O325" s="277" t="s">
        <v>334</v>
      </c>
      <c r="P325" s="270">
        <v>0</v>
      </c>
      <c r="AC325" s="273" t="s">
        <v>334</v>
      </c>
    </row>
    <row r="326" spans="1:33" ht="43.2" x14ac:dyDescent="0.3">
      <c r="A326" s="272">
        <v>118708</v>
      </c>
      <c r="B326" s="273" t="s">
        <v>870</v>
      </c>
      <c r="C326" s="273" t="s">
        <v>106</v>
      </c>
      <c r="D326" s="273" t="s">
        <v>237</v>
      </c>
      <c r="E326" s="273" t="s">
        <v>359</v>
      </c>
      <c r="F326" s="274">
        <v>33406</v>
      </c>
      <c r="G326" s="273" t="s">
        <v>2389</v>
      </c>
      <c r="H326" s="273" t="s">
        <v>361</v>
      </c>
      <c r="I326" s="273" t="s">
        <v>59</v>
      </c>
      <c r="J326" s="273" t="s">
        <v>2362</v>
      </c>
      <c r="K326" s="272">
        <v>2009</v>
      </c>
      <c r="L326" s="273" t="s">
        <v>344</v>
      </c>
      <c r="N326" s="271" t="s">
        <v>334</v>
      </c>
      <c r="O326" s="277" t="s">
        <v>334</v>
      </c>
      <c r="P326" s="270">
        <v>0</v>
      </c>
      <c r="AC326" s="273" t="s">
        <v>2759</v>
      </c>
    </row>
    <row r="327" spans="1:33" ht="43.2" x14ac:dyDescent="0.3">
      <c r="A327" s="270">
        <v>118713</v>
      </c>
      <c r="B327" s="271" t="s">
        <v>1843</v>
      </c>
      <c r="C327" s="271" t="s">
        <v>176</v>
      </c>
      <c r="D327" s="271" t="s">
        <v>486</v>
      </c>
      <c r="E327" s="271" t="s">
        <v>334</v>
      </c>
      <c r="F327" s="271" t="s">
        <v>334</v>
      </c>
      <c r="G327" s="271" t="s">
        <v>334</v>
      </c>
      <c r="H327" s="271" t="s">
        <v>334</v>
      </c>
      <c r="I327" s="271" t="s">
        <v>59</v>
      </c>
      <c r="J327" s="271" t="s">
        <v>334</v>
      </c>
      <c r="K327" s="271" t="s">
        <v>334</v>
      </c>
      <c r="L327" s="271" t="s">
        <v>334</v>
      </c>
      <c r="M327" s="292" t="s">
        <v>334</v>
      </c>
      <c r="N327" s="271" t="s">
        <v>334</v>
      </c>
      <c r="O327" s="277" t="s">
        <v>334</v>
      </c>
      <c r="P327" s="270">
        <v>0</v>
      </c>
      <c r="Q327" s="292" t="s">
        <v>334</v>
      </c>
      <c r="R327" s="292" t="s">
        <v>334</v>
      </c>
      <c r="S327" s="292" t="s">
        <v>334</v>
      </c>
      <c r="T327" s="292" t="s">
        <v>334</v>
      </c>
      <c r="U327" s="292" t="s">
        <v>334</v>
      </c>
      <c r="V327" s="292" t="s">
        <v>334</v>
      </c>
      <c r="W327" s="292" t="s">
        <v>334</v>
      </c>
      <c r="X327" s="292" t="s">
        <v>334</v>
      </c>
      <c r="Y327" s="292" t="s">
        <v>334</v>
      </c>
      <c r="Z327" s="292" t="s">
        <v>334</v>
      </c>
      <c r="AA327" s="292" t="s">
        <v>334</v>
      </c>
      <c r="AB327" s="292" t="s">
        <v>334</v>
      </c>
      <c r="AC327" s="271" t="s">
        <v>2766</v>
      </c>
      <c r="AD327" s="292"/>
      <c r="AE327" s="292" t="s">
        <v>334</v>
      </c>
      <c r="AF327" s="292" t="s">
        <v>2722</v>
      </c>
      <c r="AG327" s="292" t="s">
        <v>2722</v>
      </c>
    </row>
    <row r="328" spans="1:33" ht="72" x14ac:dyDescent="0.3">
      <c r="A328" s="272">
        <v>118716</v>
      </c>
      <c r="B328" s="273" t="s">
        <v>1842</v>
      </c>
      <c r="C328" s="273" t="s">
        <v>66</v>
      </c>
      <c r="D328" s="273" t="s">
        <v>232</v>
      </c>
      <c r="E328" s="273" t="s">
        <v>2103</v>
      </c>
      <c r="F328" s="291">
        <v>31439</v>
      </c>
      <c r="G328" s="273" t="s">
        <v>2380</v>
      </c>
      <c r="H328" s="273" t="s">
        <v>361</v>
      </c>
      <c r="I328" s="273" t="s">
        <v>2531</v>
      </c>
      <c r="J328" s="273" t="s">
        <v>2362</v>
      </c>
      <c r="K328" s="272">
        <v>2005</v>
      </c>
      <c r="L328" s="273" t="s">
        <v>342</v>
      </c>
      <c r="N328" s="271" t="s">
        <v>334</v>
      </c>
      <c r="O328" s="277" t="s">
        <v>334</v>
      </c>
      <c r="P328" s="270">
        <v>0</v>
      </c>
      <c r="AC328" s="273" t="s">
        <v>2770</v>
      </c>
    </row>
    <row r="329" spans="1:33" ht="28.8" x14ac:dyDescent="0.3">
      <c r="A329" s="272">
        <v>118717</v>
      </c>
      <c r="B329" s="273" t="s">
        <v>1841</v>
      </c>
      <c r="C329" s="273" t="s">
        <v>141</v>
      </c>
      <c r="D329" s="273" t="s">
        <v>222</v>
      </c>
      <c r="E329" s="273" t="s">
        <v>2103</v>
      </c>
      <c r="F329" s="291">
        <v>35826</v>
      </c>
      <c r="G329" s="273" t="s">
        <v>342</v>
      </c>
      <c r="H329" s="273" t="s">
        <v>361</v>
      </c>
      <c r="I329" s="273" t="s">
        <v>59</v>
      </c>
      <c r="J329" s="273" t="s">
        <v>2362</v>
      </c>
      <c r="K329" s="272">
        <v>2015</v>
      </c>
      <c r="L329" s="273" t="s">
        <v>342</v>
      </c>
      <c r="N329" s="271" t="s">
        <v>334</v>
      </c>
      <c r="O329" s="277" t="s">
        <v>334</v>
      </c>
      <c r="P329" s="270">
        <v>0</v>
      </c>
      <c r="AC329" s="273" t="s">
        <v>334</v>
      </c>
    </row>
    <row r="330" spans="1:33" ht="43.2" x14ac:dyDescent="0.3">
      <c r="A330" s="270">
        <v>118725</v>
      </c>
      <c r="B330" s="271" t="s">
        <v>1840</v>
      </c>
      <c r="C330" s="271" t="s">
        <v>171</v>
      </c>
      <c r="D330" s="271" t="s">
        <v>503</v>
      </c>
      <c r="E330" s="271" t="s">
        <v>334</v>
      </c>
      <c r="F330" s="292" t="s">
        <v>334</v>
      </c>
      <c r="G330" s="271" t="s">
        <v>334</v>
      </c>
      <c r="H330" s="271" t="s">
        <v>334</v>
      </c>
      <c r="I330" s="271" t="s">
        <v>59</v>
      </c>
      <c r="J330" s="271" t="s">
        <v>334</v>
      </c>
      <c r="K330" s="271" t="s">
        <v>334</v>
      </c>
      <c r="L330" s="271" t="s">
        <v>334</v>
      </c>
      <c r="M330" s="292" t="s">
        <v>334</v>
      </c>
      <c r="N330" s="271" t="s">
        <v>334</v>
      </c>
      <c r="O330" s="277" t="s">
        <v>334</v>
      </c>
      <c r="P330" s="270">
        <v>0</v>
      </c>
      <c r="Q330" s="292" t="s">
        <v>334</v>
      </c>
      <c r="R330" s="292" t="s">
        <v>334</v>
      </c>
      <c r="S330" s="292" t="s">
        <v>334</v>
      </c>
      <c r="T330" s="292" t="s">
        <v>334</v>
      </c>
      <c r="U330" s="292" t="s">
        <v>334</v>
      </c>
      <c r="V330" s="292" t="s">
        <v>334</v>
      </c>
      <c r="W330" s="292" t="s">
        <v>334</v>
      </c>
      <c r="X330" s="292" t="s">
        <v>334</v>
      </c>
      <c r="Y330" s="292" t="s">
        <v>334</v>
      </c>
      <c r="Z330" s="292" t="s">
        <v>334</v>
      </c>
      <c r="AA330" s="292" t="s">
        <v>334</v>
      </c>
      <c r="AB330" s="292" t="s">
        <v>334</v>
      </c>
      <c r="AC330" s="271" t="s">
        <v>2766</v>
      </c>
      <c r="AD330" s="292"/>
      <c r="AE330" s="292" t="s">
        <v>334</v>
      </c>
      <c r="AF330" s="292" t="s">
        <v>2722</v>
      </c>
      <c r="AG330" s="292" t="s">
        <v>2722</v>
      </c>
    </row>
    <row r="331" spans="1:33" ht="43.2" x14ac:dyDescent="0.3">
      <c r="A331" s="270">
        <v>118730</v>
      </c>
      <c r="B331" s="271" t="s">
        <v>1839</v>
      </c>
      <c r="C331" s="271" t="s">
        <v>156</v>
      </c>
      <c r="D331" s="271" t="s">
        <v>214</v>
      </c>
      <c r="E331" s="271" t="s">
        <v>334</v>
      </c>
      <c r="F331" s="271" t="s">
        <v>334</v>
      </c>
      <c r="G331" s="271" t="s">
        <v>334</v>
      </c>
      <c r="H331" s="271" t="s">
        <v>334</v>
      </c>
      <c r="I331" s="271" t="s">
        <v>2591</v>
      </c>
      <c r="J331" s="271" t="s">
        <v>334</v>
      </c>
      <c r="K331" s="292" t="s">
        <v>334</v>
      </c>
      <c r="L331" s="271" t="s">
        <v>334</v>
      </c>
      <c r="M331" s="292" t="s">
        <v>334</v>
      </c>
      <c r="N331" s="271" t="s">
        <v>334</v>
      </c>
      <c r="O331" s="277" t="s">
        <v>334</v>
      </c>
      <c r="P331" s="270">
        <v>0</v>
      </c>
      <c r="Q331" s="292" t="s">
        <v>334</v>
      </c>
      <c r="R331" s="292" t="s">
        <v>334</v>
      </c>
      <c r="S331" s="292" t="s">
        <v>334</v>
      </c>
      <c r="T331" s="292" t="s">
        <v>334</v>
      </c>
      <c r="U331" s="292" t="s">
        <v>334</v>
      </c>
      <c r="V331" s="292" t="s">
        <v>334</v>
      </c>
      <c r="W331" s="292" t="s">
        <v>334</v>
      </c>
      <c r="X331" s="292" t="s">
        <v>334</v>
      </c>
      <c r="Y331" s="292" t="s">
        <v>334</v>
      </c>
      <c r="Z331" s="292" t="s">
        <v>334</v>
      </c>
      <c r="AA331" s="292" t="s">
        <v>334</v>
      </c>
      <c r="AB331" s="292" t="s">
        <v>334</v>
      </c>
      <c r="AC331" s="271" t="s">
        <v>2771</v>
      </c>
      <c r="AD331" s="292"/>
      <c r="AE331" s="292" t="s">
        <v>334</v>
      </c>
      <c r="AF331" s="292" t="s">
        <v>2722</v>
      </c>
      <c r="AG331" s="292" t="s">
        <v>2722</v>
      </c>
    </row>
    <row r="332" spans="1:33" ht="28.8" x14ac:dyDescent="0.3">
      <c r="A332" s="272">
        <v>118735</v>
      </c>
      <c r="B332" s="273" t="s">
        <v>1837</v>
      </c>
      <c r="C332" s="273" t="s">
        <v>66</v>
      </c>
      <c r="D332" s="273" t="s">
        <v>1838</v>
      </c>
      <c r="E332" s="273" t="s">
        <v>359</v>
      </c>
      <c r="F332" s="290"/>
      <c r="G332" s="273" t="s">
        <v>2366</v>
      </c>
      <c r="H332" s="273" t="s">
        <v>361</v>
      </c>
      <c r="I332" s="273" t="s">
        <v>59</v>
      </c>
      <c r="J332" s="273" t="s">
        <v>362</v>
      </c>
      <c r="K332" s="272">
        <v>2014</v>
      </c>
      <c r="L332" s="273" t="s">
        <v>354</v>
      </c>
      <c r="N332" s="271" t="s">
        <v>334</v>
      </c>
      <c r="O332" s="277" t="s">
        <v>334</v>
      </c>
      <c r="P332" s="270">
        <v>0</v>
      </c>
      <c r="AC332" s="273" t="s">
        <v>334</v>
      </c>
    </row>
    <row r="333" spans="1:33" ht="28.8" x14ac:dyDescent="0.3">
      <c r="A333" s="272">
        <v>118738</v>
      </c>
      <c r="B333" s="273" t="s">
        <v>1836</v>
      </c>
      <c r="C333" s="273" t="s">
        <v>105</v>
      </c>
      <c r="D333" s="273" t="s">
        <v>305</v>
      </c>
      <c r="E333" s="273" t="s">
        <v>360</v>
      </c>
      <c r="F333" s="291">
        <v>34597</v>
      </c>
      <c r="G333" s="273" t="s">
        <v>342</v>
      </c>
      <c r="H333" s="273" t="s">
        <v>361</v>
      </c>
      <c r="I333" s="273" t="s">
        <v>59</v>
      </c>
      <c r="J333" s="273" t="s">
        <v>362</v>
      </c>
      <c r="K333" s="272">
        <v>2013</v>
      </c>
      <c r="L333" s="273" t="s">
        <v>342</v>
      </c>
      <c r="N333" s="271" t="s">
        <v>334</v>
      </c>
      <c r="O333" s="277" t="s">
        <v>334</v>
      </c>
      <c r="P333" s="270">
        <v>0</v>
      </c>
      <c r="AC333" s="273" t="s">
        <v>334</v>
      </c>
    </row>
    <row r="334" spans="1:33" ht="28.8" x14ac:dyDescent="0.3">
      <c r="A334" s="272">
        <v>118747</v>
      </c>
      <c r="B334" s="273" t="s">
        <v>1835</v>
      </c>
      <c r="C334" s="273" t="s">
        <v>75</v>
      </c>
      <c r="D334" s="273" t="s">
        <v>689</v>
      </c>
      <c r="E334" s="273" t="s">
        <v>360</v>
      </c>
      <c r="F334" s="275"/>
      <c r="G334" s="273" t="s">
        <v>348</v>
      </c>
      <c r="H334" s="273" t="s">
        <v>361</v>
      </c>
      <c r="I334" s="273" t="s">
        <v>2531</v>
      </c>
      <c r="J334" s="273" t="s">
        <v>2267</v>
      </c>
      <c r="K334" s="272">
        <v>0</v>
      </c>
      <c r="L334" s="273" t="s">
        <v>2267</v>
      </c>
      <c r="N334" s="271" t="s">
        <v>334</v>
      </c>
      <c r="O334" s="277" t="s">
        <v>334</v>
      </c>
      <c r="P334" s="270">
        <v>0</v>
      </c>
      <c r="AC334" s="273" t="s">
        <v>334</v>
      </c>
    </row>
    <row r="335" spans="1:33" ht="43.2" x14ac:dyDescent="0.3">
      <c r="A335" s="272">
        <v>118755</v>
      </c>
      <c r="B335" s="273" t="s">
        <v>869</v>
      </c>
      <c r="C335" s="273" t="s">
        <v>94</v>
      </c>
      <c r="D335" s="273" t="s">
        <v>307</v>
      </c>
      <c r="E335" s="273" t="s">
        <v>360</v>
      </c>
      <c r="F335" s="290"/>
      <c r="G335" s="273" t="s">
        <v>2615</v>
      </c>
      <c r="H335" s="273" t="s">
        <v>361</v>
      </c>
      <c r="I335" s="273" t="s">
        <v>59</v>
      </c>
      <c r="J335" s="273" t="s">
        <v>362</v>
      </c>
      <c r="K335" s="272">
        <v>2013</v>
      </c>
      <c r="L335" s="273" t="s">
        <v>344</v>
      </c>
      <c r="N335" s="271" t="s">
        <v>334</v>
      </c>
      <c r="O335" s="277" t="s">
        <v>334</v>
      </c>
      <c r="P335" s="270">
        <v>0</v>
      </c>
      <c r="AC335" s="273" t="s">
        <v>2759</v>
      </c>
    </row>
    <row r="336" spans="1:33" ht="28.8" x14ac:dyDescent="0.3">
      <c r="A336" s="272">
        <v>118761</v>
      </c>
      <c r="B336" s="273" t="s">
        <v>2782</v>
      </c>
      <c r="C336" s="273" t="s">
        <v>2783</v>
      </c>
      <c r="D336" s="273" t="s">
        <v>207</v>
      </c>
      <c r="E336" s="273" t="s">
        <v>360</v>
      </c>
      <c r="F336" s="275"/>
      <c r="G336" s="273" t="s">
        <v>342</v>
      </c>
      <c r="H336" s="273" t="s">
        <v>361</v>
      </c>
      <c r="I336" s="273" t="s">
        <v>59</v>
      </c>
      <c r="J336" s="273" t="s">
        <v>362</v>
      </c>
      <c r="K336" s="272">
        <v>0</v>
      </c>
      <c r="L336" s="273" t="s">
        <v>342</v>
      </c>
      <c r="N336" s="271">
        <v>510</v>
      </c>
      <c r="O336" s="277">
        <v>45354</v>
      </c>
      <c r="P336" s="270">
        <v>25000</v>
      </c>
      <c r="AC336" s="273" t="s">
        <v>334</v>
      </c>
    </row>
    <row r="337" spans="1:33" ht="28.8" x14ac:dyDescent="0.3">
      <c r="A337" s="272">
        <v>118766</v>
      </c>
      <c r="B337" s="273" t="s">
        <v>1834</v>
      </c>
      <c r="C337" s="273" t="s">
        <v>716</v>
      </c>
      <c r="D337" s="273" t="s">
        <v>259</v>
      </c>
      <c r="E337" s="273" t="s">
        <v>360</v>
      </c>
      <c r="F337" s="275"/>
      <c r="G337" s="273" t="s">
        <v>342</v>
      </c>
      <c r="H337" s="273" t="s">
        <v>361</v>
      </c>
      <c r="I337" s="273" t="s">
        <v>59</v>
      </c>
      <c r="J337" s="273" t="s">
        <v>343</v>
      </c>
      <c r="K337" s="272">
        <v>2010</v>
      </c>
      <c r="L337" s="273" t="s">
        <v>342</v>
      </c>
      <c r="N337" s="271" t="s">
        <v>334</v>
      </c>
      <c r="O337" s="277" t="s">
        <v>334</v>
      </c>
      <c r="P337" s="270">
        <v>0</v>
      </c>
      <c r="AC337" s="273" t="s">
        <v>334</v>
      </c>
    </row>
    <row r="338" spans="1:33" ht="43.2" x14ac:dyDescent="0.3">
      <c r="A338" s="272">
        <v>118792</v>
      </c>
      <c r="B338" s="273" t="s">
        <v>1833</v>
      </c>
      <c r="C338" s="273" t="s">
        <v>804</v>
      </c>
      <c r="D338" s="273" t="s">
        <v>468</v>
      </c>
      <c r="E338" s="273" t="s">
        <v>2103</v>
      </c>
      <c r="F338" s="274">
        <v>35065</v>
      </c>
      <c r="G338" s="273" t="s">
        <v>342</v>
      </c>
      <c r="H338" s="273" t="s">
        <v>361</v>
      </c>
      <c r="I338" s="273" t="s">
        <v>59</v>
      </c>
      <c r="J338" s="273" t="s">
        <v>2362</v>
      </c>
      <c r="K338" s="272">
        <v>2013</v>
      </c>
      <c r="L338" s="273" t="s">
        <v>342</v>
      </c>
      <c r="N338" s="271" t="s">
        <v>334</v>
      </c>
      <c r="O338" s="277" t="s">
        <v>334</v>
      </c>
      <c r="P338" s="270">
        <v>0</v>
      </c>
      <c r="AC338" s="273" t="s">
        <v>2766</v>
      </c>
    </row>
    <row r="339" spans="1:33" ht="28.8" x14ac:dyDescent="0.3">
      <c r="A339" s="272">
        <v>118799</v>
      </c>
      <c r="B339" s="273" t="s">
        <v>1830</v>
      </c>
      <c r="C339" s="273" t="s">
        <v>1831</v>
      </c>
      <c r="D339" s="273" t="s">
        <v>1832</v>
      </c>
      <c r="E339" s="273" t="s">
        <v>359</v>
      </c>
      <c r="F339" s="290"/>
      <c r="G339" s="273" t="s">
        <v>2367</v>
      </c>
      <c r="H339" s="273" t="s">
        <v>361</v>
      </c>
      <c r="I339" s="273" t="s">
        <v>2591</v>
      </c>
      <c r="J339" s="273" t="s">
        <v>362</v>
      </c>
      <c r="K339" s="272">
        <v>2013</v>
      </c>
      <c r="L339" s="273" t="s">
        <v>342</v>
      </c>
      <c r="N339" s="271" t="s">
        <v>334</v>
      </c>
      <c r="O339" s="277" t="s">
        <v>334</v>
      </c>
      <c r="P339" s="270">
        <v>0</v>
      </c>
      <c r="AC339" s="273" t="s">
        <v>334</v>
      </c>
    </row>
    <row r="340" spans="1:33" ht="43.2" x14ac:dyDescent="0.3">
      <c r="A340" s="272">
        <v>118802</v>
      </c>
      <c r="B340" s="273" t="s">
        <v>936</v>
      </c>
      <c r="C340" s="273" t="s">
        <v>712</v>
      </c>
      <c r="D340" s="273" t="s">
        <v>434</v>
      </c>
      <c r="E340" s="273" t="s">
        <v>360</v>
      </c>
      <c r="F340" s="290"/>
      <c r="G340" s="273" t="s">
        <v>342</v>
      </c>
      <c r="H340" s="273" t="s">
        <v>361</v>
      </c>
      <c r="I340" s="273" t="s">
        <v>65</v>
      </c>
      <c r="J340" s="273" t="s">
        <v>362</v>
      </c>
      <c r="K340" s="293">
        <v>2011</v>
      </c>
      <c r="L340" s="273" t="s">
        <v>342</v>
      </c>
      <c r="N340" s="271" t="s">
        <v>334</v>
      </c>
      <c r="O340" s="277" t="s">
        <v>334</v>
      </c>
      <c r="P340" s="270">
        <v>0</v>
      </c>
      <c r="AC340" s="273" t="s">
        <v>2762</v>
      </c>
    </row>
    <row r="341" spans="1:33" ht="14.4" x14ac:dyDescent="0.3">
      <c r="A341" s="270">
        <v>118817</v>
      </c>
      <c r="B341" s="271" t="s">
        <v>1829</v>
      </c>
      <c r="C341" s="271" t="s">
        <v>154</v>
      </c>
      <c r="D341" s="271" t="s">
        <v>396</v>
      </c>
      <c r="E341" s="271" t="s">
        <v>360</v>
      </c>
      <c r="F341" s="271" t="s">
        <v>2505</v>
      </c>
      <c r="G341" s="271" t="s">
        <v>2506</v>
      </c>
      <c r="H341" s="271" t="s">
        <v>2267</v>
      </c>
      <c r="I341" s="271" t="s">
        <v>59</v>
      </c>
      <c r="J341" s="271" t="s">
        <v>2267</v>
      </c>
      <c r="K341" s="271" t="s">
        <v>2267</v>
      </c>
      <c r="L341" s="271" t="s">
        <v>2267</v>
      </c>
      <c r="M341" s="292" t="s">
        <v>334</v>
      </c>
      <c r="N341" s="271" t="s">
        <v>334</v>
      </c>
      <c r="O341" s="277" t="s">
        <v>334</v>
      </c>
      <c r="P341" s="270">
        <v>0</v>
      </c>
      <c r="Q341" s="292" t="s">
        <v>334</v>
      </c>
      <c r="R341" s="292" t="s">
        <v>334</v>
      </c>
      <c r="S341" s="292" t="s">
        <v>334</v>
      </c>
      <c r="T341" s="292" t="s">
        <v>334</v>
      </c>
      <c r="U341" s="292" t="s">
        <v>334</v>
      </c>
      <c r="V341" s="292" t="s">
        <v>334</v>
      </c>
      <c r="W341" s="292" t="s">
        <v>334</v>
      </c>
      <c r="X341" s="292" t="s">
        <v>334</v>
      </c>
      <c r="Y341" s="292" t="s">
        <v>334</v>
      </c>
      <c r="Z341" s="292" t="s">
        <v>334</v>
      </c>
      <c r="AA341" s="292" t="s">
        <v>334</v>
      </c>
      <c r="AB341" s="292" t="s">
        <v>334</v>
      </c>
      <c r="AC341" s="271" t="s">
        <v>334</v>
      </c>
      <c r="AD341" s="292"/>
      <c r="AE341" s="292" t="s">
        <v>334</v>
      </c>
      <c r="AF341" s="292"/>
      <c r="AG341" s="292" t="s">
        <v>2722</v>
      </c>
    </row>
    <row r="342" spans="1:33" ht="28.8" x14ac:dyDescent="0.3">
      <c r="A342" s="272">
        <v>118822</v>
      </c>
      <c r="B342" s="273" t="s">
        <v>1828</v>
      </c>
      <c r="C342" s="273" t="s">
        <v>772</v>
      </c>
      <c r="D342" s="273" t="s">
        <v>468</v>
      </c>
      <c r="E342" s="273" t="s">
        <v>360</v>
      </c>
      <c r="F342" s="290"/>
      <c r="G342" s="273" t="s">
        <v>342</v>
      </c>
      <c r="H342" s="273" t="s">
        <v>361</v>
      </c>
      <c r="I342" s="273" t="s">
        <v>2531</v>
      </c>
      <c r="J342" s="273" t="s">
        <v>362</v>
      </c>
      <c r="K342" s="272">
        <v>2017</v>
      </c>
      <c r="L342" s="273" t="s">
        <v>342</v>
      </c>
      <c r="N342" s="271" t="s">
        <v>334</v>
      </c>
      <c r="O342" s="277" t="s">
        <v>334</v>
      </c>
      <c r="P342" s="270">
        <v>0</v>
      </c>
      <c r="AC342" s="273" t="s">
        <v>334</v>
      </c>
    </row>
    <row r="343" spans="1:33" ht="43.2" x14ac:dyDescent="0.3">
      <c r="A343" s="272">
        <v>118823</v>
      </c>
      <c r="B343" s="273" t="s">
        <v>1827</v>
      </c>
      <c r="C343" s="273" t="s">
        <v>826</v>
      </c>
      <c r="D343" s="273" t="s">
        <v>276</v>
      </c>
      <c r="E343" s="273" t="s">
        <v>360</v>
      </c>
      <c r="F343" s="290"/>
      <c r="G343" s="273" t="s">
        <v>342</v>
      </c>
      <c r="H343" s="273" t="s">
        <v>361</v>
      </c>
      <c r="I343" s="273" t="s">
        <v>59</v>
      </c>
      <c r="J343" s="273" t="s">
        <v>362</v>
      </c>
      <c r="K343" s="272">
        <v>2011</v>
      </c>
      <c r="L343" s="273" t="s">
        <v>342</v>
      </c>
      <c r="N343" s="271" t="s">
        <v>334</v>
      </c>
      <c r="O343" s="277" t="s">
        <v>334</v>
      </c>
      <c r="P343" s="270">
        <v>0</v>
      </c>
      <c r="AC343" s="273" t="s">
        <v>2759</v>
      </c>
    </row>
    <row r="344" spans="1:33" ht="28.8" x14ac:dyDescent="0.3">
      <c r="A344" s="272">
        <v>118831</v>
      </c>
      <c r="B344" s="273" t="s">
        <v>1825</v>
      </c>
      <c r="C344" s="273" t="s">
        <v>1826</v>
      </c>
      <c r="D344" s="273" t="s">
        <v>241</v>
      </c>
      <c r="E344" s="273" t="s">
        <v>359</v>
      </c>
      <c r="F344" s="291">
        <v>33850</v>
      </c>
      <c r="G344" s="273" t="s">
        <v>342</v>
      </c>
      <c r="H344" s="273" t="s">
        <v>361</v>
      </c>
      <c r="I344" s="273" t="s">
        <v>2591</v>
      </c>
      <c r="J344" s="273" t="s">
        <v>2858</v>
      </c>
      <c r="K344" s="272">
        <v>2011</v>
      </c>
      <c r="L344" s="273" t="s">
        <v>342</v>
      </c>
      <c r="N344" s="271" t="s">
        <v>334</v>
      </c>
      <c r="O344" s="277" t="s">
        <v>334</v>
      </c>
      <c r="P344" s="270">
        <v>0</v>
      </c>
      <c r="AC344" s="273" t="s">
        <v>334</v>
      </c>
    </row>
    <row r="345" spans="1:33" ht="28.8" x14ac:dyDescent="0.3">
      <c r="A345" s="272">
        <v>118833</v>
      </c>
      <c r="B345" s="273" t="s">
        <v>1824</v>
      </c>
      <c r="C345" s="273" t="s">
        <v>513</v>
      </c>
      <c r="D345" s="273" t="s">
        <v>219</v>
      </c>
      <c r="E345" s="273" t="s">
        <v>2103</v>
      </c>
      <c r="F345" s="274">
        <v>35065</v>
      </c>
      <c r="G345" s="273" t="s">
        <v>342</v>
      </c>
      <c r="H345" s="273" t="s">
        <v>361</v>
      </c>
      <c r="I345" s="273" t="s">
        <v>59</v>
      </c>
      <c r="J345" s="273" t="s">
        <v>2362</v>
      </c>
      <c r="K345" s="272">
        <v>2013</v>
      </c>
      <c r="L345" s="273" t="s">
        <v>342</v>
      </c>
      <c r="N345" s="271" t="s">
        <v>334</v>
      </c>
      <c r="O345" s="277" t="s">
        <v>334</v>
      </c>
      <c r="P345" s="270">
        <v>0</v>
      </c>
      <c r="AC345" s="273" t="s">
        <v>334</v>
      </c>
    </row>
    <row r="346" spans="1:33" ht="72" x14ac:dyDescent="0.3">
      <c r="A346" s="272">
        <v>118837</v>
      </c>
      <c r="B346" s="273" t="s">
        <v>1823</v>
      </c>
      <c r="C346" s="273" t="s">
        <v>156</v>
      </c>
      <c r="D346" s="273" t="s">
        <v>241</v>
      </c>
      <c r="E346" s="273" t="s">
        <v>360</v>
      </c>
      <c r="F346" s="290"/>
      <c r="G346" s="273" t="s">
        <v>342</v>
      </c>
      <c r="H346" s="273" t="s">
        <v>361</v>
      </c>
      <c r="I346" s="273" t="s">
        <v>2531</v>
      </c>
      <c r="J346" s="273" t="s">
        <v>343</v>
      </c>
      <c r="K346" s="272">
        <v>2012</v>
      </c>
      <c r="L346" s="273" t="s">
        <v>344</v>
      </c>
      <c r="N346" s="271" t="s">
        <v>334</v>
      </c>
      <c r="O346" s="277" t="s">
        <v>334</v>
      </c>
      <c r="P346" s="270">
        <v>0</v>
      </c>
      <c r="AC346" s="273" t="s">
        <v>2770</v>
      </c>
    </row>
    <row r="347" spans="1:33" ht="43.2" x14ac:dyDescent="0.3">
      <c r="A347" s="272">
        <v>118841</v>
      </c>
      <c r="B347" s="273" t="s">
        <v>1821</v>
      </c>
      <c r="C347" s="273" t="s">
        <v>93</v>
      </c>
      <c r="D347" s="273" t="s">
        <v>1822</v>
      </c>
      <c r="E347" s="273" t="s">
        <v>2103</v>
      </c>
      <c r="F347" s="274">
        <v>35555</v>
      </c>
      <c r="G347" s="273" t="s">
        <v>342</v>
      </c>
      <c r="H347" s="273" t="s">
        <v>361</v>
      </c>
      <c r="I347" s="273" t="s">
        <v>59</v>
      </c>
      <c r="J347" s="273" t="s">
        <v>2362</v>
      </c>
      <c r="K347" s="272">
        <v>2015</v>
      </c>
      <c r="L347" s="273" t="s">
        <v>342</v>
      </c>
      <c r="N347" s="271" t="s">
        <v>334</v>
      </c>
      <c r="O347" s="277" t="s">
        <v>334</v>
      </c>
      <c r="P347" s="270">
        <v>0</v>
      </c>
      <c r="AC347" s="273" t="s">
        <v>2772</v>
      </c>
    </row>
    <row r="348" spans="1:33" ht="43.2" x14ac:dyDescent="0.3">
      <c r="A348" s="270">
        <v>118845</v>
      </c>
      <c r="B348" s="271" t="s">
        <v>935</v>
      </c>
      <c r="C348" s="271" t="s">
        <v>66</v>
      </c>
      <c r="D348" s="271" t="s">
        <v>220</v>
      </c>
      <c r="E348" s="271" t="s">
        <v>334</v>
      </c>
      <c r="F348" s="271" t="s">
        <v>334</v>
      </c>
      <c r="G348" s="271" t="s">
        <v>334</v>
      </c>
      <c r="H348" s="271" t="s">
        <v>334</v>
      </c>
      <c r="I348" s="271" t="s">
        <v>2531</v>
      </c>
      <c r="J348" s="271" t="s">
        <v>334</v>
      </c>
      <c r="K348" s="271" t="s">
        <v>334</v>
      </c>
      <c r="L348" s="271" t="s">
        <v>334</v>
      </c>
      <c r="M348" s="292" t="s">
        <v>334</v>
      </c>
      <c r="N348" s="271" t="s">
        <v>334</v>
      </c>
      <c r="O348" s="277" t="s">
        <v>334</v>
      </c>
      <c r="P348" s="270">
        <v>0</v>
      </c>
      <c r="Q348" s="292" t="s">
        <v>334</v>
      </c>
      <c r="R348" s="292" t="s">
        <v>334</v>
      </c>
      <c r="S348" s="292" t="s">
        <v>334</v>
      </c>
      <c r="T348" s="292" t="s">
        <v>334</v>
      </c>
      <c r="U348" s="292" t="s">
        <v>334</v>
      </c>
      <c r="V348" s="292" t="s">
        <v>334</v>
      </c>
      <c r="W348" s="292" t="s">
        <v>334</v>
      </c>
      <c r="X348" s="292" t="s">
        <v>334</v>
      </c>
      <c r="Y348" s="292" t="s">
        <v>334</v>
      </c>
      <c r="Z348" s="292" t="s">
        <v>334</v>
      </c>
      <c r="AA348" s="292" t="s">
        <v>334</v>
      </c>
      <c r="AB348" s="292" t="s">
        <v>334</v>
      </c>
      <c r="AC348" s="271" t="s">
        <v>2762</v>
      </c>
      <c r="AD348" s="292"/>
      <c r="AE348" s="292" t="s">
        <v>334</v>
      </c>
      <c r="AF348" s="292" t="s">
        <v>2722</v>
      </c>
      <c r="AG348" s="292" t="s">
        <v>2722</v>
      </c>
    </row>
    <row r="349" spans="1:33" ht="43.2" x14ac:dyDescent="0.3">
      <c r="A349" s="270">
        <v>118852</v>
      </c>
      <c r="B349" s="271" t="s">
        <v>2712</v>
      </c>
      <c r="C349" s="271" t="s">
        <v>100</v>
      </c>
      <c r="D349" s="271" t="s">
        <v>275</v>
      </c>
      <c r="E349" s="271" t="s">
        <v>334</v>
      </c>
      <c r="F349" s="292" t="s">
        <v>334</v>
      </c>
      <c r="G349" s="271" t="s">
        <v>334</v>
      </c>
      <c r="H349" s="271" t="s">
        <v>334</v>
      </c>
      <c r="I349" s="271" t="s">
        <v>59</v>
      </c>
      <c r="J349" s="271" t="s">
        <v>334</v>
      </c>
      <c r="K349" s="271" t="s">
        <v>334</v>
      </c>
      <c r="L349" s="271" t="s">
        <v>334</v>
      </c>
      <c r="M349" s="292" t="s">
        <v>334</v>
      </c>
      <c r="N349" s="271" t="s">
        <v>334</v>
      </c>
      <c r="O349" s="277" t="s">
        <v>334</v>
      </c>
      <c r="P349" s="270">
        <v>0</v>
      </c>
      <c r="Q349" s="292" t="s">
        <v>334</v>
      </c>
      <c r="R349" s="292" t="s">
        <v>334</v>
      </c>
      <c r="S349" s="292" t="s">
        <v>334</v>
      </c>
      <c r="T349" s="292" t="s">
        <v>334</v>
      </c>
      <c r="U349" s="292" t="s">
        <v>334</v>
      </c>
      <c r="V349" s="292" t="s">
        <v>334</v>
      </c>
      <c r="W349" s="292" t="s">
        <v>334</v>
      </c>
      <c r="X349" s="292" t="s">
        <v>334</v>
      </c>
      <c r="Y349" s="292" t="s">
        <v>334</v>
      </c>
      <c r="Z349" s="292" t="s">
        <v>334</v>
      </c>
      <c r="AA349" s="292" t="s">
        <v>334</v>
      </c>
      <c r="AB349" s="292" t="s">
        <v>334</v>
      </c>
      <c r="AC349" s="271" t="s">
        <v>2772</v>
      </c>
      <c r="AD349" s="292"/>
      <c r="AE349" s="292" t="s">
        <v>334</v>
      </c>
      <c r="AF349" s="292" t="s">
        <v>2722</v>
      </c>
      <c r="AG349" s="292" t="s">
        <v>2722</v>
      </c>
    </row>
    <row r="350" spans="1:33" ht="28.8" x14ac:dyDescent="0.3">
      <c r="A350" s="272">
        <v>118874</v>
      </c>
      <c r="B350" s="273" t="s">
        <v>1820</v>
      </c>
      <c r="C350" s="273" t="s">
        <v>529</v>
      </c>
      <c r="D350" s="273" t="s">
        <v>428</v>
      </c>
      <c r="E350" s="273" t="s">
        <v>360</v>
      </c>
      <c r="F350" s="290"/>
      <c r="G350" s="273" t="s">
        <v>342</v>
      </c>
      <c r="H350" s="273" t="s">
        <v>361</v>
      </c>
      <c r="I350" s="273" t="s">
        <v>59</v>
      </c>
      <c r="J350" s="273" t="s">
        <v>343</v>
      </c>
      <c r="K350" s="272">
        <v>1997</v>
      </c>
      <c r="L350" s="273" t="s">
        <v>342</v>
      </c>
      <c r="N350" s="271" t="s">
        <v>334</v>
      </c>
      <c r="O350" s="277" t="s">
        <v>334</v>
      </c>
      <c r="P350" s="270">
        <v>0</v>
      </c>
      <c r="AC350" s="273" t="s">
        <v>334</v>
      </c>
    </row>
    <row r="351" spans="1:33" ht="28.8" x14ac:dyDescent="0.3">
      <c r="A351" s="272">
        <v>118875</v>
      </c>
      <c r="B351" s="273" t="s">
        <v>1819</v>
      </c>
      <c r="C351" s="273" t="s">
        <v>529</v>
      </c>
      <c r="D351" s="273" t="s">
        <v>428</v>
      </c>
      <c r="E351" s="273" t="s">
        <v>360</v>
      </c>
      <c r="F351" s="290"/>
      <c r="G351" s="273" t="s">
        <v>342</v>
      </c>
      <c r="H351" s="273" t="s">
        <v>361</v>
      </c>
      <c r="I351" s="273" t="s">
        <v>59</v>
      </c>
      <c r="J351" s="273" t="s">
        <v>343</v>
      </c>
      <c r="K351" s="272">
        <v>2009</v>
      </c>
      <c r="L351" s="273" t="s">
        <v>342</v>
      </c>
      <c r="N351" s="271" t="s">
        <v>334</v>
      </c>
      <c r="O351" s="277" t="s">
        <v>334</v>
      </c>
      <c r="P351" s="270">
        <v>0</v>
      </c>
      <c r="AC351" s="273" t="s">
        <v>334</v>
      </c>
    </row>
    <row r="352" spans="1:33" ht="28.8" x14ac:dyDescent="0.3">
      <c r="A352" s="272">
        <v>118886</v>
      </c>
      <c r="B352" s="273" t="s">
        <v>1818</v>
      </c>
      <c r="C352" s="273" t="s">
        <v>161</v>
      </c>
      <c r="D352" s="273" t="s">
        <v>544</v>
      </c>
      <c r="E352" s="273" t="s">
        <v>360</v>
      </c>
      <c r="F352" s="291">
        <v>35497</v>
      </c>
      <c r="G352" s="273" t="s">
        <v>2385</v>
      </c>
      <c r="H352" s="273" t="s">
        <v>361</v>
      </c>
      <c r="I352" s="273" t="s">
        <v>59</v>
      </c>
      <c r="J352" s="273" t="s">
        <v>362</v>
      </c>
      <c r="K352" s="272">
        <v>2015</v>
      </c>
      <c r="L352" s="273" t="s">
        <v>342</v>
      </c>
      <c r="N352" s="271" t="s">
        <v>334</v>
      </c>
      <c r="O352" s="277" t="s">
        <v>334</v>
      </c>
      <c r="P352" s="270">
        <v>0</v>
      </c>
      <c r="AC352" s="273" t="s">
        <v>334</v>
      </c>
    </row>
    <row r="353" spans="1:33" ht="43.2" x14ac:dyDescent="0.3">
      <c r="A353" s="272">
        <v>118893</v>
      </c>
      <c r="B353" s="273" t="s">
        <v>1817</v>
      </c>
      <c r="C353" s="273" t="s">
        <v>159</v>
      </c>
      <c r="D353" s="273" t="s">
        <v>228</v>
      </c>
      <c r="E353" s="273" t="s">
        <v>360</v>
      </c>
      <c r="F353" s="290"/>
      <c r="G353" s="273" t="s">
        <v>2411</v>
      </c>
      <c r="H353" s="273" t="s">
        <v>361</v>
      </c>
      <c r="I353" s="273" t="s">
        <v>59</v>
      </c>
      <c r="J353" s="273" t="s">
        <v>343</v>
      </c>
      <c r="K353" s="272">
        <v>2010</v>
      </c>
      <c r="L353" s="273" t="s">
        <v>344</v>
      </c>
      <c r="N353" s="271" t="s">
        <v>334</v>
      </c>
      <c r="O353" s="277" t="s">
        <v>334</v>
      </c>
      <c r="P353" s="270">
        <v>0</v>
      </c>
      <c r="AC353" s="273" t="s">
        <v>2759</v>
      </c>
    </row>
    <row r="354" spans="1:33" ht="43.2" x14ac:dyDescent="0.3">
      <c r="A354" s="272">
        <v>118905</v>
      </c>
      <c r="B354" s="273" t="s">
        <v>1815</v>
      </c>
      <c r="C354" s="273" t="s">
        <v>93</v>
      </c>
      <c r="D354" s="273" t="s">
        <v>1816</v>
      </c>
      <c r="E354" s="273" t="s">
        <v>2103</v>
      </c>
      <c r="F354" s="274">
        <v>32119</v>
      </c>
      <c r="G354" s="273" t="s">
        <v>2617</v>
      </c>
      <c r="H354" s="273" t="s">
        <v>361</v>
      </c>
      <c r="I354" s="273" t="s">
        <v>59</v>
      </c>
      <c r="J354" s="273" t="s">
        <v>343</v>
      </c>
      <c r="K354" s="272">
        <v>2005</v>
      </c>
      <c r="L354" s="273" t="s">
        <v>353</v>
      </c>
      <c r="N354" s="271" t="s">
        <v>334</v>
      </c>
      <c r="O354" s="277" t="s">
        <v>334</v>
      </c>
      <c r="P354" s="270">
        <v>0</v>
      </c>
      <c r="AC354" s="273" t="s">
        <v>2766</v>
      </c>
    </row>
    <row r="355" spans="1:33" ht="28.8" x14ac:dyDescent="0.3">
      <c r="A355" s="272">
        <v>118917</v>
      </c>
      <c r="B355" s="273" t="s">
        <v>1814</v>
      </c>
      <c r="C355" s="273" t="s">
        <v>66</v>
      </c>
      <c r="D355" s="273" t="s">
        <v>242</v>
      </c>
      <c r="E355" s="273" t="s">
        <v>360</v>
      </c>
      <c r="F355" s="274">
        <v>33795</v>
      </c>
      <c r="G355" s="273" t="s">
        <v>2486</v>
      </c>
      <c r="H355" s="273" t="s">
        <v>361</v>
      </c>
      <c r="I355" s="273" t="s">
        <v>2591</v>
      </c>
      <c r="J355" s="273" t="s">
        <v>343</v>
      </c>
      <c r="K355" s="272">
        <v>0</v>
      </c>
      <c r="L355" s="273" t="s">
        <v>342</v>
      </c>
      <c r="N355" s="271" t="s">
        <v>334</v>
      </c>
      <c r="O355" s="277" t="s">
        <v>334</v>
      </c>
      <c r="P355" s="270">
        <v>0</v>
      </c>
      <c r="AC355" s="273" t="s">
        <v>334</v>
      </c>
    </row>
    <row r="356" spans="1:33" ht="43.2" x14ac:dyDescent="0.3">
      <c r="A356" s="270">
        <v>118918</v>
      </c>
      <c r="B356" s="271" t="s">
        <v>1551</v>
      </c>
      <c r="C356" s="271" t="s">
        <v>154</v>
      </c>
      <c r="D356" s="271" t="s">
        <v>310</v>
      </c>
      <c r="E356" s="271" t="s">
        <v>360</v>
      </c>
      <c r="F356" s="271" t="s">
        <v>2505</v>
      </c>
      <c r="G356" s="271" t="s">
        <v>2444</v>
      </c>
      <c r="H356" s="271" t="s">
        <v>361</v>
      </c>
      <c r="I356" s="271" t="s">
        <v>59</v>
      </c>
      <c r="J356" s="271" t="s">
        <v>362</v>
      </c>
      <c r="K356" s="271" t="s">
        <v>2267</v>
      </c>
      <c r="L356" s="271" t="s">
        <v>342</v>
      </c>
      <c r="M356" s="292" t="s">
        <v>334</v>
      </c>
      <c r="N356" s="271" t="s">
        <v>334</v>
      </c>
      <c r="O356" s="277" t="s">
        <v>334</v>
      </c>
      <c r="P356" s="270">
        <v>0</v>
      </c>
      <c r="Q356" s="292" t="s">
        <v>334</v>
      </c>
      <c r="R356" s="292" t="s">
        <v>334</v>
      </c>
      <c r="S356" s="292" t="s">
        <v>334</v>
      </c>
      <c r="T356" s="292" t="s">
        <v>334</v>
      </c>
      <c r="U356" s="292" t="s">
        <v>334</v>
      </c>
      <c r="V356" s="292" t="s">
        <v>334</v>
      </c>
      <c r="W356" s="292" t="s">
        <v>334</v>
      </c>
      <c r="X356" s="292" t="s">
        <v>334</v>
      </c>
      <c r="Y356" s="292" t="s">
        <v>334</v>
      </c>
      <c r="Z356" s="292" t="s">
        <v>334</v>
      </c>
      <c r="AA356" s="292" t="s">
        <v>334</v>
      </c>
      <c r="AB356" s="292" t="s">
        <v>334</v>
      </c>
      <c r="AC356" s="271" t="s">
        <v>2772</v>
      </c>
      <c r="AD356" s="292"/>
      <c r="AE356" s="292" t="s">
        <v>334</v>
      </c>
      <c r="AF356" s="292"/>
      <c r="AG356" s="292" t="s">
        <v>2722</v>
      </c>
    </row>
    <row r="357" spans="1:33" ht="28.8" x14ac:dyDescent="0.3">
      <c r="A357" s="272">
        <v>118926</v>
      </c>
      <c r="B357" s="273" t="s">
        <v>1813</v>
      </c>
      <c r="C357" s="273" t="s">
        <v>683</v>
      </c>
      <c r="D357" s="273" t="s">
        <v>220</v>
      </c>
      <c r="E357" s="273" t="s">
        <v>360</v>
      </c>
      <c r="F357" s="290"/>
      <c r="G357" s="273" t="s">
        <v>2506</v>
      </c>
      <c r="H357" s="273" t="s">
        <v>361</v>
      </c>
      <c r="I357" s="273" t="s">
        <v>59</v>
      </c>
      <c r="J357" s="273" t="s">
        <v>362</v>
      </c>
      <c r="K357" s="293">
        <v>0</v>
      </c>
      <c r="L357" s="273" t="s">
        <v>356</v>
      </c>
      <c r="N357" s="271" t="s">
        <v>334</v>
      </c>
      <c r="O357" s="277" t="s">
        <v>334</v>
      </c>
      <c r="P357" s="270">
        <v>0</v>
      </c>
      <c r="AC357" s="273" t="s">
        <v>334</v>
      </c>
    </row>
    <row r="358" spans="1:33" ht="43.2" x14ac:dyDescent="0.3">
      <c r="A358" s="272">
        <v>118927</v>
      </c>
      <c r="B358" s="273" t="s">
        <v>1812</v>
      </c>
      <c r="C358" s="273" t="s">
        <v>60</v>
      </c>
      <c r="D358" s="273" t="s">
        <v>231</v>
      </c>
      <c r="E358" s="273" t="s">
        <v>2103</v>
      </c>
      <c r="F358" s="274">
        <v>33176</v>
      </c>
      <c r="G358" s="273" t="s">
        <v>2524</v>
      </c>
      <c r="H358" s="273" t="s">
        <v>361</v>
      </c>
      <c r="I358" s="273" t="s">
        <v>59</v>
      </c>
      <c r="J358" s="273" t="s">
        <v>362</v>
      </c>
      <c r="K358" s="272">
        <v>2009</v>
      </c>
      <c r="L358" s="273" t="s">
        <v>344</v>
      </c>
      <c r="N358" s="271" t="s">
        <v>334</v>
      </c>
      <c r="O358" s="277" t="s">
        <v>334</v>
      </c>
      <c r="P358" s="270">
        <v>0</v>
      </c>
      <c r="AC358" s="273" t="s">
        <v>2766</v>
      </c>
    </row>
    <row r="359" spans="1:33" ht="72" x14ac:dyDescent="0.3">
      <c r="A359" s="270">
        <v>118928</v>
      </c>
      <c r="B359" s="271" t="s">
        <v>1811</v>
      </c>
      <c r="C359" s="271" t="s">
        <v>832</v>
      </c>
      <c r="D359" s="271" t="s">
        <v>221</v>
      </c>
      <c r="E359" s="271" t="s">
        <v>2103</v>
      </c>
      <c r="F359" s="292" t="s">
        <v>2525</v>
      </c>
      <c r="G359" s="271" t="s">
        <v>2510</v>
      </c>
      <c r="H359" s="271" t="s">
        <v>361</v>
      </c>
      <c r="I359" s="271" t="s">
        <v>59</v>
      </c>
      <c r="J359" s="271" t="s">
        <v>2267</v>
      </c>
      <c r="K359" s="271" t="s">
        <v>2267</v>
      </c>
      <c r="L359" s="271" t="s">
        <v>2267</v>
      </c>
      <c r="M359" s="292" t="s">
        <v>334</v>
      </c>
      <c r="N359" s="271" t="s">
        <v>334</v>
      </c>
      <c r="O359" s="277" t="s">
        <v>334</v>
      </c>
      <c r="P359" s="270">
        <v>0</v>
      </c>
      <c r="Q359" s="292" t="s">
        <v>334</v>
      </c>
      <c r="R359" s="292" t="s">
        <v>334</v>
      </c>
      <c r="S359" s="292" t="s">
        <v>334</v>
      </c>
      <c r="T359" s="292" t="s">
        <v>334</v>
      </c>
      <c r="U359" s="292" t="s">
        <v>334</v>
      </c>
      <c r="V359" s="292" t="s">
        <v>334</v>
      </c>
      <c r="W359" s="292" t="s">
        <v>334</v>
      </c>
      <c r="X359" s="292" t="s">
        <v>334</v>
      </c>
      <c r="Y359" s="292" t="s">
        <v>334</v>
      </c>
      <c r="Z359" s="292" t="s">
        <v>334</v>
      </c>
      <c r="AA359" s="292" t="s">
        <v>334</v>
      </c>
      <c r="AB359" s="292" t="s">
        <v>334</v>
      </c>
      <c r="AC359" s="271" t="s">
        <v>2770</v>
      </c>
      <c r="AD359" s="292"/>
      <c r="AE359" s="292" t="s">
        <v>334</v>
      </c>
      <c r="AF359" s="292"/>
      <c r="AG359" s="292" t="s">
        <v>2722</v>
      </c>
    </row>
    <row r="360" spans="1:33" ht="43.2" x14ac:dyDescent="0.3">
      <c r="A360" s="270">
        <v>118938</v>
      </c>
      <c r="B360" s="271" t="s">
        <v>1810</v>
      </c>
      <c r="C360" s="271" t="s">
        <v>117</v>
      </c>
      <c r="D360" s="271" t="s">
        <v>2784</v>
      </c>
      <c r="E360" s="271" t="s">
        <v>359</v>
      </c>
      <c r="F360" s="271" t="s">
        <v>2618</v>
      </c>
      <c r="G360" s="271" t="s">
        <v>2619</v>
      </c>
      <c r="H360" s="271" t="s">
        <v>361</v>
      </c>
      <c r="I360" s="271" t="s">
        <v>59</v>
      </c>
      <c r="J360" s="271" t="s">
        <v>343</v>
      </c>
      <c r="K360" s="292" t="s">
        <v>2837</v>
      </c>
      <c r="L360" s="271" t="s">
        <v>344</v>
      </c>
      <c r="M360" s="292" t="s">
        <v>334</v>
      </c>
      <c r="N360" s="271" t="s">
        <v>334</v>
      </c>
      <c r="O360" s="277" t="s">
        <v>334</v>
      </c>
      <c r="P360" s="270">
        <v>0</v>
      </c>
      <c r="Q360" s="292" t="s">
        <v>334</v>
      </c>
      <c r="R360" s="292" t="s">
        <v>334</v>
      </c>
      <c r="S360" s="292" t="s">
        <v>334</v>
      </c>
      <c r="T360" s="292" t="s">
        <v>334</v>
      </c>
      <c r="U360" s="292" t="s">
        <v>334</v>
      </c>
      <c r="V360" s="292" t="s">
        <v>334</v>
      </c>
      <c r="W360" s="292" t="s">
        <v>334</v>
      </c>
      <c r="X360" s="292" t="s">
        <v>334</v>
      </c>
      <c r="Y360" s="292" t="s">
        <v>334</v>
      </c>
      <c r="Z360" s="292" t="s">
        <v>334</v>
      </c>
      <c r="AA360" s="292" t="s">
        <v>334</v>
      </c>
      <c r="AB360" s="292" t="s">
        <v>334</v>
      </c>
      <c r="AC360" s="271" t="s">
        <v>2766</v>
      </c>
      <c r="AD360" s="292"/>
      <c r="AE360" s="292" t="s">
        <v>334</v>
      </c>
      <c r="AF360" s="292"/>
      <c r="AG360" s="292" t="s">
        <v>2722</v>
      </c>
    </row>
    <row r="361" spans="1:33" ht="43.2" x14ac:dyDescent="0.3">
      <c r="A361" s="270">
        <v>118941</v>
      </c>
      <c r="B361" s="271" t="s">
        <v>867</v>
      </c>
      <c r="C361" s="271" t="s">
        <v>105</v>
      </c>
      <c r="D361" s="271" t="s">
        <v>868</v>
      </c>
      <c r="E361" s="271" t="s">
        <v>334</v>
      </c>
      <c r="F361" s="271" t="s">
        <v>2505</v>
      </c>
      <c r="G361" s="271" t="s">
        <v>2506</v>
      </c>
      <c r="H361" s="271" t="s">
        <v>2267</v>
      </c>
      <c r="I361" s="271" t="s">
        <v>59</v>
      </c>
      <c r="J361" s="271" t="s">
        <v>343</v>
      </c>
      <c r="K361" s="271" t="s">
        <v>2838</v>
      </c>
      <c r="L361" s="271" t="s">
        <v>2267</v>
      </c>
      <c r="M361" s="292" t="s">
        <v>334</v>
      </c>
      <c r="N361" s="271" t="s">
        <v>334</v>
      </c>
      <c r="O361" s="277" t="s">
        <v>334</v>
      </c>
      <c r="P361" s="270">
        <v>0</v>
      </c>
      <c r="Q361" s="292" t="s">
        <v>334</v>
      </c>
      <c r="R361" s="292" t="s">
        <v>334</v>
      </c>
      <c r="S361" s="292" t="s">
        <v>334</v>
      </c>
      <c r="T361" s="292" t="s">
        <v>334</v>
      </c>
      <c r="U361" s="292" t="s">
        <v>334</v>
      </c>
      <c r="V361" s="292" t="s">
        <v>334</v>
      </c>
      <c r="W361" s="292" t="s">
        <v>334</v>
      </c>
      <c r="X361" s="292" t="s">
        <v>334</v>
      </c>
      <c r="Y361" s="292" t="s">
        <v>334</v>
      </c>
      <c r="Z361" s="292" t="s">
        <v>334</v>
      </c>
      <c r="AA361" s="292" t="s">
        <v>334</v>
      </c>
      <c r="AB361" s="292" t="s">
        <v>334</v>
      </c>
      <c r="AC361" s="271" t="s">
        <v>2759</v>
      </c>
      <c r="AD361" s="292"/>
      <c r="AE361" s="292" t="s">
        <v>334</v>
      </c>
      <c r="AF361" s="292"/>
      <c r="AG361" s="292" t="s">
        <v>2722</v>
      </c>
    </row>
    <row r="362" spans="1:33" ht="28.8" x14ac:dyDescent="0.3">
      <c r="A362" s="272">
        <v>118945</v>
      </c>
      <c r="B362" s="273" t="s">
        <v>1809</v>
      </c>
      <c r="C362" s="273" t="s">
        <v>110</v>
      </c>
      <c r="D362" s="273" t="s">
        <v>2267</v>
      </c>
      <c r="E362" s="273" t="s">
        <v>359</v>
      </c>
      <c r="F362" s="291">
        <v>34884</v>
      </c>
      <c r="G362" s="273" t="s">
        <v>342</v>
      </c>
      <c r="H362" s="273" t="s">
        <v>361</v>
      </c>
      <c r="I362" s="273" t="s">
        <v>2531</v>
      </c>
      <c r="J362" s="273" t="s">
        <v>343</v>
      </c>
      <c r="K362" s="272">
        <v>2013</v>
      </c>
      <c r="L362" s="273" t="s">
        <v>342</v>
      </c>
      <c r="N362" s="271" t="s">
        <v>334</v>
      </c>
      <c r="O362" s="277" t="s">
        <v>334</v>
      </c>
      <c r="P362" s="270">
        <v>0</v>
      </c>
      <c r="AC362" s="273" t="s">
        <v>334</v>
      </c>
    </row>
    <row r="363" spans="1:33" ht="43.2" x14ac:dyDescent="0.3">
      <c r="A363" s="270">
        <v>118951</v>
      </c>
      <c r="B363" s="271" t="s">
        <v>1808</v>
      </c>
      <c r="C363" s="271" t="s">
        <v>66</v>
      </c>
      <c r="D363" s="271" t="s">
        <v>273</v>
      </c>
      <c r="E363" s="271" t="s">
        <v>334</v>
      </c>
      <c r="F363" s="292" t="s">
        <v>334</v>
      </c>
      <c r="G363" s="271" t="s">
        <v>334</v>
      </c>
      <c r="H363" s="271" t="s">
        <v>334</v>
      </c>
      <c r="I363" s="271" t="s">
        <v>59</v>
      </c>
      <c r="J363" s="271" t="s">
        <v>334</v>
      </c>
      <c r="K363" s="271" t="s">
        <v>334</v>
      </c>
      <c r="L363" s="271" t="s">
        <v>334</v>
      </c>
      <c r="M363" s="292" t="s">
        <v>334</v>
      </c>
      <c r="N363" s="271" t="s">
        <v>334</v>
      </c>
      <c r="O363" s="277" t="s">
        <v>334</v>
      </c>
      <c r="P363" s="270">
        <v>0</v>
      </c>
      <c r="Q363" s="292" t="s">
        <v>334</v>
      </c>
      <c r="R363" s="292" t="s">
        <v>334</v>
      </c>
      <c r="S363" s="292" t="s">
        <v>334</v>
      </c>
      <c r="T363" s="292" t="s">
        <v>334</v>
      </c>
      <c r="U363" s="292" t="s">
        <v>334</v>
      </c>
      <c r="V363" s="292" t="s">
        <v>334</v>
      </c>
      <c r="W363" s="292" t="s">
        <v>334</v>
      </c>
      <c r="X363" s="292" t="s">
        <v>334</v>
      </c>
      <c r="Y363" s="292" t="s">
        <v>334</v>
      </c>
      <c r="Z363" s="292" t="s">
        <v>334</v>
      </c>
      <c r="AA363" s="292" t="s">
        <v>334</v>
      </c>
      <c r="AB363" s="292" t="s">
        <v>334</v>
      </c>
      <c r="AC363" s="271" t="s">
        <v>2766</v>
      </c>
      <c r="AD363" s="292"/>
      <c r="AE363" s="292" t="s">
        <v>334</v>
      </c>
      <c r="AF363" s="292" t="s">
        <v>2722</v>
      </c>
      <c r="AG363" s="292" t="s">
        <v>2722</v>
      </c>
    </row>
    <row r="364" spans="1:33" ht="43.2" x14ac:dyDescent="0.3">
      <c r="A364" s="270">
        <v>118952</v>
      </c>
      <c r="B364" s="271" t="s">
        <v>1807</v>
      </c>
      <c r="C364" s="271" t="s">
        <v>161</v>
      </c>
      <c r="D364" s="271" t="s">
        <v>262</v>
      </c>
      <c r="E364" s="271" t="s">
        <v>334</v>
      </c>
      <c r="F364" s="271" t="s">
        <v>334</v>
      </c>
      <c r="G364" s="271" t="s">
        <v>334</v>
      </c>
      <c r="H364" s="271" t="s">
        <v>334</v>
      </c>
      <c r="I364" s="271" t="s">
        <v>2591</v>
      </c>
      <c r="J364" s="271" t="s">
        <v>334</v>
      </c>
      <c r="K364" s="271" t="s">
        <v>334</v>
      </c>
      <c r="L364" s="271" t="s">
        <v>334</v>
      </c>
      <c r="M364" s="292" t="s">
        <v>334</v>
      </c>
      <c r="N364" s="271" t="s">
        <v>334</v>
      </c>
      <c r="O364" s="277" t="s">
        <v>334</v>
      </c>
      <c r="P364" s="270">
        <v>0</v>
      </c>
      <c r="Q364" s="292" t="s">
        <v>334</v>
      </c>
      <c r="R364" s="292" t="s">
        <v>334</v>
      </c>
      <c r="S364" s="292" t="s">
        <v>334</v>
      </c>
      <c r="T364" s="292" t="s">
        <v>334</v>
      </c>
      <c r="U364" s="292" t="s">
        <v>334</v>
      </c>
      <c r="V364" s="292" t="s">
        <v>334</v>
      </c>
      <c r="W364" s="292" t="s">
        <v>334</v>
      </c>
      <c r="X364" s="292" t="s">
        <v>334</v>
      </c>
      <c r="Y364" s="292" t="s">
        <v>334</v>
      </c>
      <c r="Z364" s="292" t="s">
        <v>334</v>
      </c>
      <c r="AA364" s="292" t="s">
        <v>334</v>
      </c>
      <c r="AB364" s="292" t="s">
        <v>334</v>
      </c>
      <c r="AC364" s="271" t="s">
        <v>2771</v>
      </c>
      <c r="AD364" s="292"/>
      <c r="AE364" s="292" t="s">
        <v>334</v>
      </c>
      <c r="AF364" s="292" t="s">
        <v>2722</v>
      </c>
      <c r="AG364" s="292" t="s">
        <v>2722</v>
      </c>
    </row>
    <row r="365" spans="1:33" ht="28.8" x14ac:dyDescent="0.3">
      <c r="A365" s="272">
        <v>118957</v>
      </c>
      <c r="B365" s="273" t="s">
        <v>1806</v>
      </c>
      <c r="C365" s="273" t="s">
        <v>105</v>
      </c>
      <c r="D365" s="273" t="s">
        <v>427</v>
      </c>
      <c r="E365" s="273" t="s">
        <v>360</v>
      </c>
      <c r="F365" s="275"/>
      <c r="G365" s="273" t="s">
        <v>355</v>
      </c>
      <c r="H365" s="273" t="s">
        <v>361</v>
      </c>
      <c r="I365" s="273" t="s">
        <v>59</v>
      </c>
      <c r="J365" s="273" t="s">
        <v>362</v>
      </c>
      <c r="K365" s="272">
        <v>2013</v>
      </c>
      <c r="L365" s="273" t="s">
        <v>355</v>
      </c>
      <c r="N365" s="271" t="s">
        <v>334</v>
      </c>
      <c r="O365" s="277" t="s">
        <v>334</v>
      </c>
      <c r="P365" s="270">
        <v>0</v>
      </c>
      <c r="AC365" s="273" t="s">
        <v>334</v>
      </c>
    </row>
    <row r="366" spans="1:33" ht="28.8" x14ac:dyDescent="0.3">
      <c r="A366" s="272">
        <v>118974</v>
      </c>
      <c r="B366" s="273" t="s">
        <v>1804</v>
      </c>
      <c r="C366" s="273" t="s">
        <v>63</v>
      </c>
      <c r="D366" s="273" t="s">
        <v>1805</v>
      </c>
      <c r="E366" s="273" t="s">
        <v>2103</v>
      </c>
      <c r="F366" s="291">
        <v>35802</v>
      </c>
      <c r="G366" s="273" t="s">
        <v>342</v>
      </c>
      <c r="H366" s="273" t="s">
        <v>361</v>
      </c>
      <c r="I366" s="273" t="s">
        <v>2531</v>
      </c>
      <c r="J366" s="273" t="s">
        <v>2362</v>
      </c>
      <c r="K366" s="272">
        <v>2015</v>
      </c>
      <c r="L366" s="273" t="s">
        <v>342</v>
      </c>
      <c r="N366" s="271" t="s">
        <v>334</v>
      </c>
      <c r="O366" s="277" t="s">
        <v>334</v>
      </c>
      <c r="P366" s="270">
        <v>0</v>
      </c>
      <c r="AC366" s="273" t="s">
        <v>334</v>
      </c>
    </row>
    <row r="367" spans="1:33" ht="28.8" x14ac:dyDescent="0.3">
      <c r="A367" s="272">
        <v>118984</v>
      </c>
      <c r="B367" s="273" t="s">
        <v>1803</v>
      </c>
      <c r="C367" s="273" t="s">
        <v>145</v>
      </c>
      <c r="D367" s="273" t="s">
        <v>334</v>
      </c>
      <c r="E367" s="273" t="s">
        <v>360</v>
      </c>
      <c r="F367" s="275"/>
      <c r="G367" s="273" t="s">
        <v>2621</v>
      </c>
      <c r="H367" s="273" t="s">
        <v>361</v>
      </c>
      <c r="I367" s="273" t="s">
        <v>59</v>
      </c>
      <c r="J367" s="273" t="s">
        <v>362</v>
      </c>
      <c r="K367" s="272">
        <v>0</v>
      </c>
      <c r="L367" s="273" t="s">
        <v>344</v>
      </c>
      <c r="N367" s="271" t="s">
        <v>334</v>
      </c>
      <c r="O367" s="277" t="s">
        <v>334</v>
      </c>
      <c r="P367" s="270">
        <v>0</v>
      </c>
      <c r="AC367" s="273" t="s">
        <v>334</v>
      </c>
    </row>
    <row r="368" spans="1:33" ht="43.2" x14ac:dyDescent="0.3">
      <c r="A368" s="270">
        <v>118994</v>
      </c>
      <c r="B368" s="271" t="s">
        <v>1801</v>
      </c>
      <c r="C368" s="271" t="s">
        <v>1802</v>
      </c>
      <c r="D368" s="271" t="s">
        <v>227</v>
      </c>
      <c r="E368" s="271" t="s">
        <v>334</v>
      </c>
      <c r="F368" s="271" t="s">
        <v>334</v>
      </c>
      <c r="G368" s="271" t="s">
        <v>334</v>
      </c>
      <c r="H368" s="271" t="s">
        <v>334</v>
      </c>
      <c r="I368" s="271" t="s">
        <v>59</v>
      </c>
      <c r="J368" s="271" t="s">
        <v>334</v>
      </c>
      <c r="K368" s="292" t="s">
        <v>334</v>
      </c>
      <c r="L368" s="271" t="s">
        <v>334</v>
      </c>
      <c r="M368" s="292" t="s">
        <v>334</v>
      </c>
      <c r="N368" s="271" t="s">
        <v>334</v>
      </c>
      <c r="O368" s="277" t="s">
        <v>334</v>
      </c>
      <c r="P368" s="270">
        <v>0</v>
      </c>
      <c r="Q368" s="292" t="s">
        <v>334</v>
      </c>
      <c r="R368" s="292" t="s">
        <v>334</v>
      </c>
      <c r="S368" s="292" t="s">
        <v>334</v>
      </c>
      <c r="T368" s="292" t="s">
        <v>334</v>
      </c>
      <c r="U368" s="292" t="s">
        <v>334</v>
      </c>
      <c r="V368" s="292" t="s">
        <v>334</v>
      </c>
      <c r="W368" s="292" t="s">
        <v>334</v>
      </c>
      <c r="X368" s="292" t="s">
        <v>334</v>
      </c>
      <c r="Y368" s="292" t="s">
        <v>334</v>
      </c>
      <c r="Z368" s="292" t="s">
        <v>334</v>
      </c>
      <c r="AA368" s="292" t="s">
        <v>334</v>
      </c>
      <c r="AB368" s="292" t="s">
        <v>334</v>
      </c>
      <c r="AC368" s="271" t="s">
        <v>2766</v>
      </c>
      <c r="AD368" s="292"/>
      <c r="AE368" s="292" t="s">
        <v>334</v>
      </c>
      <c r="AF368" s="292" t="s">
        <v>2722</v>
      </c>
      <c r="AG368" s="292" t="s">
        <v>2722</v>
      </c>
    </row>
    <row r="369" spans="1:33" ht="28.8" x14ac:dyDescent="0.3">
      <c r="A369" s="272">
        <v>119017</v>
      </c>
      <c r="B369" s="273" t="s">
        <v>1800</v>
      </c>
      <c r="C369" s="273" t="s">
        <v>88</v>
      </c>
      <c r="D369" s="273" t="s">
        <v>2267</v>
      </c>
      <c r="E369" s="273" t="s">
        <v>2103</v>
      </c>
      <c r="F369" s="274">
        <v>35737</v>
      </c>
      <c r="G369" s="273" t="s">
        <v>342</v>
      </c>
      <c r="H369" s="273" t="s">
        <v>361</v>
      </c>
      <c r="I369" s="273" t="s">
        <v>2531</v>
      </c>
      <c r="J369" s="273" t="s">
        <v>2362</v>
      </c>
      <c r="K369" s="272">
        <v>0</v>
      </c>
      <c r="L369" s="273" t="s">
        <v>2267</v>
      </c>
      <c r="N369" s="271" t="s">
        <v>334</v>
      </c>
      <c r="O369" s="277" t="s">
        <v>334</v>
      </c>
      <c r="P369" s="270">
        <v>0</v>
      </c>
      <c r="AC369" s="273" t="s">
        <v>334</v>
      </c>
    </row>
    <row r="370" spans="1:33" ht="28.8" x14ac:dyDescent="0.3">
      <c r="A370" s="272">
        <v>119021</v>
      </c>
      <c r="B370" s="273" t="s">
        <v>1799</v>
      </c>
      <c r="C370" s="273" t="s">
        <v>538</v>
      </c>
      <c r="D370" s="273" t="s">
        <v>211</v>
      </c>
      <c r="E370" s="273" t="s">
        <v>360</v>
      </c>
      <c r="F370" s="275"/>
      <c r="G370" s="273" t="s">
        <v>342</v>
      </c>
      <c r="H370" s="273" t="s">
        <v>361</v>
      </c>
      <c r="I370" s="273" t="s">
        <v>59</v>
      </c>
      <c r="J370" s="273" t="s">
        <v>362</v>
      </c>
      <c r="K370" s="272">
        <v>2000</v>
      </c>
      <c r="L370" s="273" t="s">
        <v>342</v>
      </c>
      <c r="N370" s="271" t="s">
        <v>334</v>
      </c>
      <c r="O370" s="277" t="s">
        <v>334</v>
      </c>
      <c r="P370" s="270">
        <v>0</v>
      </c>
      <c r="AC370" s="273" t="s">
        <v>334</v>
      </c>
    </row>
    <row r="371" spans="1:33" ht="28.8" x14ac:dyDescent="0.3">
      <c r="A371" s="270">
        <v>119024</v>
      </c>
      <c r="B371" s="271" t="s">
        <v>820</v>
      </c>
      <c r="C371" s="271" t="s">
        <v>821</v>
      </c>
      <c r="D371" s="271" t="s">
        <v>822</v>
      </c>
      <c r="E371" s="271" t="s">
        <v>334</v>
      </c>
      <c r="F371" s="271" t="s">
        <v>334</v>
      </c>
      <c r="G371" s="271" t="s">
        <v>334</v>
      </c>
      <c r="H371" s="271" t="s">
        <v>334</v>
      </c>
      <c r="I371" s="271" t="s">
        <v>59</v>
      </c>
      <c r="J371" s="271" t="s">
        <v>334</v>
      </c>
      <c r="K371" s="271" t="s">
        <v>334</v>
      </c>
      <c r="L371" s="271" t="s">
        <v>334</v>
      </c>
      <c r="M371" s="292" t="s">
        <v>334</v>
      </c>
      <c r="N371" s="271" t="s">
        <v>334</v>
      </c>
      <c r="O371" s="277" t="s">
        <v>334</v>
      </c>
      <c r="P371" s="270">
        <v>0</v>
      </c>
      <c r="Q371" s="292" t="s">
        <v>334</v>
      </c>
      <c r="R371" s="292" t="s">
        <v>334</v>
      </c>
      <c r="S371" s="292" t="s">
        <v>334</v>
      </c>
      <c r="T371" s="292" t="s">
        <v>334</v>
      </c>
      <c r="U371" s="292" t="s">
        <v>334</v>
      </c>
      <c r="V371" s="292" t="s">
        <v>334</v>
      </c>
      <c r="W371" s="292" t="s">
        <v>334</v>
      </c>
      <c r="X371" s="292" t="s">
        <v>334</v>
      </c>
      <c r="Y371" s="292" t="s">
        <v>334</v>
      </c>
      <c r="Z371" s="292" t="s">
        <v>334</v>
      </c>
      <c r="AA371" s="292" t="s">
        <v>334</v>
      </c>
      <c r="AB371" s="292" t="s">
        <v>334</v>
      </c>
      <c r="AC371" s="271" t="s">
        <v>334</v>
      </c>
      <c r="AD371" s="292"/>
      <c r="AE371" s="292" t="s">
        <v>334</v>
      </c>
      <c r="AF371" s="292" t="s">
        <v>2722</v>
      </c>
      <c r="AG371" s="292" t="s">
        <v>2722</v>
      </c>
    </row>
    <row r="372" spans="1:33" ht="28.8" x14ac:dyDescent="0.3">
      <c r="A372" s="272">
        <v>119034</v>
      </c>
      <c r="B372" s="273" t="s">
        <v>1798</v>
      </c>
      <c r="C372" s="273" t="s">
        <v>94</v>
      </c>
      <c r="D372" s="273" t="s">
        <v>248</v>
      </c>
      <c r="E372" s="273" t="s">
        <v>2103</v>
      </c>
      <c r="F372" s="291">
        <v>33026</v>
      </c>
      <c r="G372" s="273" t="s">
        <v>2366</v>
      </c>
      <c r="H372" s="273" t="s">
        <v>361</v>
      </c>
      <c r="I372" s="273" t="s">
        <v>2591</v>
      </c>
      <c r="J372" s="273" t="s">
        <v>2362</v>
      </c>
      <c r="K372" s="272">
        <v>2009</v>
      </c>
      <c r="L372" s="273" t="s">
        <v>344</v>
      </c>
      <c r="N372" s="271">
        <v>322</v>
      </c>
      <c r="O372" s="277">
        <v>45341</v>
      </c>
      <c r="P372" s="270">
        <v>136000</v>
      </c>
      <c r="AC372" s="273" t="s">
        <v>334</v>
      </c>
    </row>
    <row r="373" spans="1:33" ht="43.2" x14ac:dyDescent="0.3">
      <c r="A373" s="272">
        <v>119037</v>
      </c>
      <c r="B373" s="273" t="s">
        <v>866</v>
      </c>
      <c r="C373" s="273" t="s">
        <v>130</v>
      </c>
      <c r="D373" s="273" t="s">
        <v>779</v>
      </c>
      <c r="E373" s="273" t="s">
        <v>360</v>
      </c>
      <c r="F373" s="275"/>
      <c r="G373" s="273" t="s">
        <v>2369</v>
      </c>
      <c r="H373" s="273" t="s">
        <v>361</v>
      </c>
      <c r="I373" s="273" t="s">
        <v>59</v>
      </c>
      <c r="J373" s="273" t="s">
        <v>343</v>
      </c>
      <c r="K373" s="272">
        <v>0</v>
      </c>
      <c r="L373" s="273" t="s">
        <v>355</v>
      </c>
      <c r="N373" s="271">
        <v>325</v>
      </c>
      <c r="O373" s="277">
        <v>45341</v>
      </c>
      <c r="P373" s="270">
        <v>70000</v>
      </c>
      <c r="AC373" s="273" t="s">
        <v>2759</v>
      </c>
    </row>
    <row r="374" spans="1:33" ht="28.8" x14ac:dyDescent="0.3">
      <c r="A374" s="270">
        <v>119038</v>
      </c>
      <c r="B374" s="271" t="s">
        <v>1797</v>
      </c>
      <c r="C374" s="271" t="s">
        <v>66</v>
      </c>
      <c r="D374" s="271" t="s">
        <v>251</v>
      </c>
      <c r="E374" s="271" t="s">
        <v>2103</v>
      </c>
      <c r="F374" s="292" t="s">
        <v>2569</v>
      </c>
      <c r="G374" s="271" t="s">
        <v>342</v>
      </c>
      <c r="H374" s="271" t="s">
        <v>361</v>
      </c>
      <c r="I374" s="271" t="s">
        <v>59</v>
      </c>
      <c r="J374" s="271" t="s">
        <v>343</v>
      </c>
      <c r="K374" s="271" t="s">
        <v>2839</v>
      </c>
      <c r="L374" s="271" t="s">
        <v>342</v>
      </c>
      <c r="M374" s="292" t="s">
        <v>334</v>
      </c>
      <c r="N374" s="271" t="s">
        <v>334</v>
      </c>
      <c r="O374" s="277" t="s">
        <v>334</v>
      </c>
      <c r="P374" s="270">
        <v>0</v>
      </c>
      <c r="Q374" s="292" t="s">
        <v>334</v>
      </c>
      <c r="R374" s="292" t="s">
        <v>334</v>
      </c>
      <c r="S374" s="292" t="s">
        <v>334</v>
      </c>
      <c r="T374" s="292" t="s">
        <v>334</v>
      </c>
      <c r="U374" s="292" t="s">
        <v>334</v>
      </c>
      <c r="V374" s="292" t="s">
        <v>334</v>
      </c>
      <c r="W374" s="292" t="s">
        <v>334</v>
      </c>
      <c r="X374" s="292" t="s">
        <v>334</v>
      </c>
      <c r="Y374" s="292" t="s">
        <v>334</v>
      </c>
      <c r="Z374" s="292" t="s">
        <v>334</v>
      </c>
      <c r="AA374" s="292" t="s">
        <v>334</v>
      </c>
      <c r="AB374" s="292" t="s">
        <v>334</v>
      </c>
      <c r="AC374" s="271" t="s">
        <v>334</v>
      </c>
      <c r="AD374" s="292"/>
      <c r="AE374" s="292" t="s">
        <v>334</v>
      </c>
      <c r="AF374" s="292"/>
      <c r="AG374" s="292" t="s">
        <v>2722</v>
      </c>
    </row>
    <row r="375" spans="1:33" ht="43.2" x14ac:dyDescent="0.3">
      <c r="A375" s="272">
        <v>119043</v>
      </c>
      <c r="B375" s="273" t="s">
        <v>1795</v>
      </c>
      <c r="C375" s="273" t="s">
        <v>793</v>
      </c>
      <c r="D375" s="273" t="s">
        <v>1796</v>
      </c>
      <c r="E375" s="273" t="s">
        <v>2103</v>
      </c>
      <c r="F375" s="274">
        <v>34707</v>
      </c>
      <c r="G375" s="273" t="s">
        <v>342</v>
      </c>
      <c r="H375" s="273" t="s">
        <v>361</v>
      </c>
      <c r="I375" s="273" t="s">
        <v>2531</v>
      </c>
      <c r="J375" s="273" t="s">
        <v>2362</v>
      </c>
      <c r="K375" s="272">
        <v>2011</v>
      </c>
      <c r="L375" s="273" t="s">
        <v>342</v>
      </c>
      <c r="N375" s="271" t="s">
        <v>334</v>
      </c>
      <c r="O375" s="277" t="s">
        <v>334</v>
      </c>
      <c r="P375" s="270">
        <v>0</v>
      </c>
      <c r="AC375" s="273" t="s">
        <v>2771</v>
      </c>
    </row>
    <row r="376" spans="1:33" ht="28.8" x14ac:dyDescent="0.3">
      <c r="A376" s="272">
        <v>119049</v>
      </c>
      <c r="B376" s="273" t="s">
        <v>1794</v>
      </c>
      <c r="C376" s="273" t="s">
        <v>63</v>
      </c>
      <c r="D376" s="273" t="s">
        <v>293</v>
      </c>
      <c r="E376" s="273" t="s">
        <v>360</v>
      </c>
      <c r="F376" s="274">
        <v>34729</v>
      </c>
      <c r="G376" s="273" t="s">
        <v>2436</v>
      </c>
      <c r="H376" s="273" t="s">
        <v>361</v>
      </c>
      <c r="I376" s="273" t="s">
        <v>59</v>
      </c>
      <c r="J376" s="273" t="s">
        <v>343</v>
      </c>
      <c r="K376" s="272">
        <v>2013</v>
      </c>
      <c r="L376" s="273" t="s">
        <v>344</v>
      </c>
      <c r="N376" s="271">
        <v>377</v>
      </c>
      <c r="O376" s="277">
        <v>45344</v>
      </c>
      <c r="P376" s="270">
        <v>40000</v>
      </c>
      <c r="AC376" s="273" t="s">
        <v>334</v>
      </c>
    </row>
    <row r="377" spans="1:33" ht="28.8" x14ac:dyDescent="0.3">
      <c r="A377" s="272">
        <v>119051</v>
      </c>
      <c r="B377" s="273" t="s">
        <v>1793</v>
      </c>
      <c r="C377" s="273" t="s">
        <v>467</v>
      </c>
      <c r="D377" s="273" t="s">
        <v>257</v>
      </c>
      <c r="E377" s="273" t="s">
        <v>360</v>
      </c>
      <c r="F377" s="290"/>
      <c r="G377" s="273" t="s">
        <v>2433</v>
      </c>
      <c r="H377" s="273" t="s">
        <v>361</v>
      </c>
      <c r="I377" s="273" t="s">
        <v>2591</v>
      </c>
      <c r="J377" s="273" t="s">
        <v>343</v>
      </c>
      <c r="K377" s="272">
        <v>2010</v>
      </c>
      <c r="L377" s="273" t="s">
        <v>353</v>
      </c>
      <c r="N377" s="271" t="s">
        <v>334</v>
      </c>
      <c r="O377" s="277" t="s">
        <v>334</v>
      </c>
      <c r="P377" s="270">
        <v>0</v>
      </c>
      <c r="AC377" s="273" t="s">
        <v>334</v>
      </c>
    </row>
    <row r="378" spans="1:33" ht="28.8" x14ac:dyDescent="0.3">
      <c r="A378" s="272">
        <v>119057</v>
      </c>
      <c r="B378" s="273" t="s">
        <v>1792</v>
      </c>
      <c r="C378" s="273" t="s">
        <v>69</v>
      </c>
      <c r="D378" s="273" t="s">
        <v>206</v>
      </c>
      <c r="E378" s="273" t="s">
        <v>360</v>
      </c>
      <c r="F378" s="274">
        <v>34090</v>
      </c>
      <c r="G378" s="273" t="s">
        <v>342</v>
      </c>
      <c r="H378" s="273" t="s">
        <v>361</v>
      </c>
      <c r="I378" s="273" t="s">
        <v>59</v>
      </c>
      <c r="J378" s="273" t="s">
        <v>343</v>
      </c>
      <c r="K378" s="272">
        <v>2011</v>
      </c>
      <c r="L378" s="273" t="s">
        <v>342</v>
      </c>
      <c r="N378" s="271" t="s">
        <v>334</v>
      </c>
      <c r="O378" s="277" t="s">
        <v>334</v>
      </c>
      <c r="P378" s="270">
        <v>0</v>
      </c>
      <c r="AC378" s="273" t="s">
        <v>334</v>
      </c>
    </row>
    <row r="379" spans="1:33" ht="43.2" x14ac:dyDescent="0.3">
      <c r="A379" s="270">
        <v>119059</v>
      </c>
      <c r="B379" s="271" t="s">
        <v>1791</v>
      </c>
      <c r="C379" s="271" t="s">
        <v>466</v>
      </c>
      <c r="D379" s="271" t="s">
        <v>206</v>
      </c>
      <c r="E379" s="271" t="s">
        <v>334</v>
      </c>
      <c r="F379" s="271" t="s">
        <v>334</v>
      </c>
      <c r="G379" s="271" t="s">
        <v>334</v>
      </c>
      <c r="H379" s="271" t="s">
        <v>334</v>
      </c>
      <c r="I379" s="271" t="s">
        <v>59</v>
      </c>
      <c r="J379" s="271" t="s">
        <v>334</v>
      </c>
      <c r="K379" s="292" t="s">
        <v>334</v>
      </c>
      <c r="L379" s="271" t="s">
        <v>334</v>
      </c>
      <c r="M379" s="292" t="s">
        <v>334</v>
      </c>
      <c r="N379" s="271" t="s">
        <v>334</v>
      </c>
      <c r="O379" s="277" t="s">
        <v>334</v>
      </c>
      <c r="P379" s="270">
        <v>0</v>
      </c>
      <c r="Q379" s="292" t="s">
        <v>334</v>
      </c>
      <c r="R379" s="292" t="s">
        <v>334</v>
      </c>
      <c r="S379" s="292" t="s">
        <v>334</v>
      </c>
      <c r="T379" s="292" t="s">
        <v>334</v>
      </c>
      <c r="U379" s="292" t="s">
        <v>334</v>
      </c>
      <c r="V379" s="292" t="s">
        <v>334</v>
      </c>
      <c r="W379" s="292" t="s">
        <v>334</v>
      </c>
      <c r="X379" s="292" t="s">
        <v>334</v>
      </c>
      <c r="Y379" s="292" t="s">
        <v>334</v>
      </c>
      <c r="Z379" s="292" t="s">
        <v>334</v>
      </c>
      <c r="AA379" s="292" t="s">
        <v>334</v>
      </c>
      <c r="AB379" s="292" t="s">
        <v>334</v>
      </c>
      <c r="AC379" s="271" t="s">
        <v>2772</v>
      </c>
      <c r="AD379" s="292"/>
      <c r="AE379" s="292" t="s">
        <v>334</v>
      </c>
      <c r="AF379" s="292" t="s">
        <v>2722</v>
      </c>
      <c r="AG379" s="292" t="s">
        <v>2722</v>
      </c>
    </row>
    <row r="380" spans="1:33" ht="43.2" x14ac:dyDescent="0.3">
      <c r="A380" s="272">
        <v>119071</v>
      </c>
      <c r="B380" s="273" t="s">
        <v>934</v>
      </c>
      <c r="C380" s="273" t="s">
        <v>176</v>
      </c>
      <c r="D380" s="273" t="s">
        <v>217</v>
      </c>
      <c r="E380" s="273" t="s">
        <v>2103</v>
      </c>
      <c r="F380" s="291">
        <v>33011</v>
      </c>
      <c r="G380" s="273" t="s">
        <v>2526</v>
      </c>
      <c r="H380" s="273" t="s">
        <v>361</v>
      </c>
      <c r="I380" s="273" t="s">
        <v>2531</v>
      </c>
      <c r="J380" s="273" t="s">
        <v>343</v>
      </c>
      <c r="K380" s="272">
        <v>2008</v>
      </c>
      <c r="L380" s="273" t="s">
        <v>342</v>
      </c>
      <c r="N380" s="271" t="s">
        <v>334</v>
      </c>
      <c r="O380" s="277" t="s">
        <v>334</v>
      </c>
      <c r="P380" s="270">
        <v>0</v>
      </c>
      <c r="AC380" s="273" t="s">
        <v>2762</v>
      </c>
    </row>
    <row r="381" spans="1:33" ht="28.8" x14ac:dyDescent="0.3">
      <c r="A381" s="272">
        <v>119072</v>
      </c>
      <c r="B381" s="273" t="s">
        <v>1790</v>
      </c>
      <c r="C381" s="273" t="s">
        <v>64</v>
      </c>
      <c r="D381" s="273" t="s">
        <v>404</v>
      </c>
      <c r="E381" s="273" t="s">
        <v>360</v>
      </c>
      <c r="F381" s="290"/>
      <c r="G381" s="273" t="s">
        <v>342</v>
      </c>
      <c r="H381" s="273" t="s">
        <v>361</v>
      </c>
      <c r="I381" s="273" t="s">
        <v>59</v>
      </c>
      <c r="J381" s="273" t="s">
        <v>362</v>
      </c>
      <c r="K381" s="272">
        <v>2002</v>
      </c>
      <c r="L381" s="273" t="s">
        <v>342</v>
      </c>
      <c r="N381" s="271" t="s">
        <v>334</v>
      </c>
      <c r="O381" s="277" t="s">
        <v>334</v>
      </c>
      <c r="P381" s="270">
        <v>0</v>
      </c>
      <c r="AC381" s="273" t="s">
        <v>334</v>
      </c>
    </row>
    <row r="382" spans="1:33" ht="14.4" x14ac:dyDescent="0.3">
      <c r="A382" s="270">
        <v>119087</v>
      </c>
      <c r="B382" s="271" t="s">
        <v>1789</v>
      </c>
      <c r="C382" s="271" t="s">
        <v>64</v>
      </c>
      <c r="D382" s="271" t="s">
        <v>469</v>
      </c>
      <c r="E382" s="271" t="s">
        <v>334</v>
      </c>
      <c r="F382" s="271" t="s">
        <v>334</v>
      </c>
      <c r="G382" s="271" t="s">
        <v>334</v>
      </c>
      <c r="H382" s="271" t="s">
        <v>334</v>
      </c>
      <c r="I382" s="271" t="s">
        <v>59</v>
      </c>
      <c r="J382" s="271" t="s">
        <v>334</v>
      </c>
      <c r="K382" s="271" t="s">
        <v>334</v>
      </c>
      <c r="L382" s="271" t="s">
        <v>334</v>
      </c>
      <c r="M382" s="292" t="s">
        <v>334</v>
      </c>
      <c r="N382" s="271" t="s">
        <v>334</v>
      </c>
      <c r="O382" s="277" t="s">
        <v>334</v>
      </c>
      <c r="P382" s="270">
        <v>0</v>
      </c>
      <c r="Q382" s="292" t="s">
        <v>334</v>
      </c>
      <c r="R382" s="292" t="s">
        <v>334</v>
      </c>
      <c r="S382" s="292" t="s">
        <v>334</v>
      </c>
      <c r="T382" s="292" t="s">
        <v>334</v>
      </c>
      <c r="U382" s="292" t="s">
        <v>334</v>
      </c>
      <c r="V382" s="292" t="s">
        <v>334</v>
      </c>
      <c r="W382" s="292" t="s">
        <v>334</v>
      </c>
      <c r="X382" s="292" t="s">
        <v>334</v>
      </c>
      <c r="Y382" s="292" t="s">
        <v>334</v>
      </c>
      <c r="Z382" s="292" t="s">
        <v>334</v>
      </c>
      <c r="AA382" s="292" t="s">
        <v>334</v>
      </c>
      <c r="AB382" s="292" t="s">
        <v>334</v>
      </c>
      <c r="AC382" s="271" t="s">
        <v>334</v>
      </c>
      <c r="AD382" s="292"/>
      <c r="AE382" s="292" t="s">
        <v>334</v>
      </c>
      <c r="AF382" s="292" t="s">
        <v>2722</v>
      </c>
      <c r="AG382" s="292" t="s">
        <v>2722</v>
      </c>
    </row>
    <row r="383" spans="1:33" ht="14.4" x14ac:dyDescent="0.3">
      <c r="A383" s="270">
        <v>119097</v>
      </c>
      <c r="B383" s="271" t="s">
        <v>1788</v>
      </c>
      <c r="C383" s="271" t="s">
        <v>400</v>
      </c>
      <c r="D383" s="271" t="s">
        <v>933</v>
      </c>
      <c r="E383" s="271" t="s">
        <v>334</v>
      </c>
      <c r="F383" s="271" t="s">
        <v>334</v>
      </c>
      <c r="G383" s="271" t="s">
        <v>334</v>
      </c>
      <c r="H383" s="271" t="s">
        <v>334</v>
      </c>
      <c r="I383" s="271" t="s">
        <v>59</v>
      </c>
      <c r="J383" s="271" t="s">
        <v>334</v>
      </c>
      <c r="K383" s="271" t="s">
        <v>334</v>
      </c>
      <c r="L383" s="271" t="s">
        <v>334</v>
      </c>
      <c r="M383" s="292" t="s">
        <v>334</v>
      </c>
      <c r="N383" s="271" t="s">
        <v>334</v>
      </c>
      <c r="O383" s="277" t="s">
        <v>334</v>
      </c>
      <c r="P383" s="270">
        <v>0</v>
      </c>
      <c r="Q383" s="292" t="s">
        <v>334</v>
      </c>
      <c r="R383" s="292" t="s">
        <v>334</v>
      </c>
      <c r="S383" s="292" t="s">
        <v>334</v>
      </c>
      <c r="T383" s="292" t="s">
        <v>334</v>
      </c>
      <c r="U383" s="292" t="s">
        <v>334</v>
      </c>
      <c r="V383" s="292" t="s">
        <v>334</v>
      </c>
      <c r="W383" s="292" t="s">
        <v>334</v>
      </c>
      <c r="X383" s="292" t="s">
        <v>334</v>
      </c>
      <c r="Y383" s="292" t="s">
        <v>334</v>
      </c>
      <c r="Z383" s="292" t="s">
        <v>334</v>
      </c>
      <c r="AA383" s="292" t="s">
        <v>334</v>
      </c>
      <c r="AB383" s="292" t="s">
        <v>334</v>
      </c>
      <c r="AC383" s="271" t="s">
        <v>334</v>
      </c>
      <c r="AD383" s="292"/>
      <c r="AE383" s="292" t="s">
        <v>334</v>
      </c>
      <c r="AF383" s="292" t="s">
        <v>2722</v>
      </c>
      <c r="AG383" s="292" t="s">
        <v>2722</v>
      </c>
    </row>
    <row r="384" spans="1:33" ht="28.8" x14ac:dyDescent="0.3">
      <c r="A384" s="272">
        <v>119099</v>
      </c>
      <c r="B384" s="273" t="s">
        <v>1787</v>
      </c>
      <c r="C384" s="273" t="s">
        <v>566</v>
      </c>
      <c r="D384" s="273" t="s">
        <v>234</v>
      </c>
      <c r="E384" s="273" t="s">
        <v>360</v>
      </c>
      <c r="F384" s="275"/>
      <c r="G384" s="273" t="s">
        <v>342</v>
      </c>
      <c r="H384" s="273" t="s">
        <v>361</v>
      </c>
      <c r="I384" s="273" t="s">
        <v>2591</v>
      </c>
      <c r="J384" s="273" t="s">
        <v>362</v>
      </c>
      <c r="K384" s="272">
        <v>2008</v>
      </c>
      <c r="L384" s="273" t="s">
        <v>342</v>
      </c>
      <c r="N384" s="271" t="s">
        <v>334</v>
      </c>
      <c r="O384" s="277" t="s">
        <v>334</v>
      </c>
      <c r="P384" s="270">
        <v>0</v>
      </c>
      <c r="AC384" s="273" t="s">
        <v>334</v>
      </c>
    </row>
    <row r="385" spans="1:33" ht="28.8" x14ac:dyDescent="0.3">
      <c r="A385" s="272">
        <v>119111</v>
      </c>
      <c r="B385" s="273" t="s">
        <v>1786</v>
      </c>
      <c r="C385" s="273" t="s">
        <v>93</v>
      </c>
      <c r="D385" s="273" t="s">
        <v>248</v>
      </c>
      <c r="E385" s="273" t="s">
        <v>360</v>
      </c>
      <c r="F385" s="291">
        <v>34995</v>
      </c>
      <c r="G385" s="273" t="s">
        <v>342</v>
      </c>
      <c r="H385" s="273" t="s">
        <v>361</v>
      </c>
      <c r="I385" s="273" t="s">
        <v>2531</v>
      </c>
      <c r="J385" s="273" t="s">
        <v>362</v>
      </c>
      <c r="K385" s="272">
        <v>2013</v>
      </c>
      <c r="L385" s="273" t="s">
        <v>342</v>
      </c>
      <c r="N385" s="271" t="s">
        <v>334</v>
      </c>
      <c r="O385" s="277" t="s">
        <v>334</v>
      </c>
      <c r="P385" s="270">
        <v>0</v>
      </c>
      <c r="AC385" s="273" t="s">
        <v>334</v>
      </c>
    </row>
    <row r="386" spans="1:33" ht="28.8" x14ac:dyDescent="0.3">
      <c r="A386" s="270">
        <v>119117</v>
      </c>
      <c r="B386" s="271" t="s">
        <v>1785</v>
      </c>
      <c r="C386" s="271" t="s">
        <v>707</v>
      </c>
      <c r="D386" s="271" t="s">
        <v>262</v>
      </c>
      <c r="E386" s="271" t="s">
        <v>359</v>
      </c>
      <c r="F386" s="292" t="s">
        <v>2527</v>
      </c>
      <c r="G386" s="271" t="s">
        <v>342</v>
      </c>
      <c r="H386" s="271" t="s">
        <v>361</v>
      </c>
      <c r="I386" s="271" t="s">
        <v>59</v>
      </c>
      <c r="J386" s="271" t="s">
        <v>343</v>
      </c>
      <c r="K386" s="271" t="s">
        <v>2267</v>
      </c>
      <c r="L386" s="271" t="s">
        <v>342</v>
      </c>
      <c r="M386" s="292" t="s">
        <v>334</v>
      </c>
      <c r="N386" s="271" t="s">
        <v>334</v>
      </c>
      <c r="O386" s="277" t="s">
        <v>334</v>
      </c>
      <c r="P386" s="270">
        <v>0</v>
      </c>
      <c r="Q386" s="292" t="s">
        <v>334</v>
      </c>
      <c r="R386" s="292" t="s">
        <v>334</v>
      </c>
      <c r="S386" s="292" t="s">
        <v>334</v>
      </c>
      <c r="T386" s="292" t="s">
        <v>334</v>
      </c>
      <c r="U386" s="292" t="s">
        <v>334</v>
      </c>
      <c r="V386" s="292" t="s">
        <v>334</v>
      </c>
      <c r="W386" s="292" t="s">
        <v>334</v>
      </c>
      <c r="X386" s="292" t="s">
        <v>334</v>
      </c>
      <c r="Y386" s="292" t="s">
        <v>334</v>
      </c>
      <c r="Z386" s="292" t="s">
        <v>334</v>
      </c>
      <c r="AA386" s="292" t="s">
        <v>334</v>
      </c>
      <c r="AB386" s="292" t="s">
        <v>334</v>
      </c>
      <c r="AC386" s="271" t="s">
        <v>334</v>
      </c>
      <c r="AD386" s="292"/>
      <c r="AE386" s="292" t="s">
        <v>334</v>
      </c>
      <c r="AF386" s="292"/>
      <c r="AG386" s="292" t="s">
        <v>2722</v>
      </c>
    </row>
    <row r="387" spans="1:33" ht="43.2" x14ac:dyDescent="0.3">
      <c r="A387" s="272">
        <v>119129</v>
      </c>
      <c r="B387" s="273" t="s">
        <v>864</v>
      </c>
      <c r="C387" s="273" t="s">
        <v>99</v>
      </c>
      <c r="D387" s="273" t="s">
        <v>295</v>
      </c>
      <c r="E387" s="273" t="s">
        <v>360</v>
      </c>
      <c r="F387" s="274">
        <v>35440</v>
      </c>
      <c r="G387" s="273" t="s">
        <v>342</v>
      </c>
      <c r="H387" s="273" t="s">
        <v>361</v>
      </c>
      <c r="I387" s="273" t="s">
        <v>2591</v>
      </c>
      <c r="J387" s="273" t="s">
        <v>362</v>
      </c>
      <c r="K387" s="272">
        <v>0</v>
      </c>
      <c r="L387" s="273" t="s">
        <v>344</v>
      </c>
      <c r="N387" s="271" t="s">
        <v>334</v>
      </c>
      <c r="O387" s="277" t="s">
        <v>334</v>
      </c>
      <c r="P387" s="270">
        <v>0</v>
      </c>
      <c r="AC387" s="273" t="s">
        <v>2759</v>
      </c>
    </row>
    <row r="388" spans="1:33" ht="43.2" x14ac:dyDescent="0.3">
      <c r="A388" s="272">
        <v>119152</v>
      </c>
      <c r="B388" s="273" t="s">
        <v>1784</v>
      </c>
      <c r="C388" s="273" t="s">
        <v>451</v>
      </c>
      <c r="D388" s="273" t="s">
        <v>281</v>
      </c>
      <c r="E388" s="273" t="s">
        <v>360</v>
      </c>
      <c r="F388" s="291">
        <v>32204</v>
      </c>
      <c r="G388" s="273" t="s">
        <v>342</v>
      </c>
      <c r="H388" s="273" t="s">
        <v>361</v>
      </c>
      <c r="I388" s="273" t="s">
        <v>59</v>
      </c>
      <c r="J388" s="273" t="s">
        <v>343</v>
      </c>
      <c r="K388" s="272">
        <v>2006</v>
      </c>
      <c r="L388" s="273" t="s">
        <v>342</v>
      </c>
      <c r="N388" s="271" t="s">
        <v>334</v>
      </c>
      <c r="O388" s="277" t="s">
        <v>334</v>
      </c>
      <c r="P388" s="270">
        <v>0</v>
      </c>
      <c r="AC388" s="273" t="s">
        <v>2766</v>
      </c>
    </row>
    <row r="389" spans="1:33" ht="28.8" x14ac:dyDescent="0.3">
      <c r="A389" s="272">
        <v>119159</v>
      </c>
      <c r="B389" s="273" t="s">
        <v>1783</v>
      </c>
      <c r="C389" s="273" t="s">
        <v>148</v>
      </c>
      <c r="D389" s="273" t="s">
        <v>485</v>
      </c>
      <c r="E389" s="273" t="s">
        <v>360</v>
      </c>
      <c r="F389" s="274">
        <v>34703</v>
      </c>
      <c r="G389" s="273" t="s">
        <v>2528</v>
      </c>
      <c r="H389" s="273" t="s">
        <v>361</v>
      </c>
      <c r="I389" s="273" t="s">
        <v>59</v>
      </c>
      <c r="J389" s="273" t="s">
        <v>343</v>
      </c>
      <c r="K389" s="293">
        <v>2012</v>
      </c>
      <c r="L389" s="273" t="s">
        <v>353</v>
      </c>
      <c r="N389" s="271" t="s">
        <v>334</v>
      </c>
      <c r="O389" s="277" t="s">
        <v>334</v>
      </c>
      <c r="P389" s="270">
        <v>0</v>
      </c>
      <c r="AC389" s="273" t="s">
        <v>334</v>
      </c>
    </row>
    <row r="390" spans="1:33" ht="43.2" x14ac:dyDescent="0.3">
      <c r="A390" s="272">
        <v>119162</v>
      </c>
      <c r="B390" s="273" t="s">
        <v>863</v>
      </c>
      <c r="C390" s="273" t="s">
        <v>116</v>
      </c>
      <c r="D390" s="273" t="s">
        <v>242</v>
      </c>
      <c r="E390" s="273" t="s">
        <v>2103</v>
      </c>
      <c r="F390" s="291">
        <v>31067</v>
      </c>
      <c r="G390" s="273" t="s">
        <v>2372</v>
      </c>
      <c r="H390" s="273" t="s">
        <v>361</v>
      </c>
      <c r="I390" s="273" t="s">
        <v>2531</v>
      </c>
      <c r="J390" s="273" t="s">
        <v>2362</v>
      </c>
      <c r="K390" s="272">
        <v>2014</v>
      </c>
      <c r="L390" s="273" t="s">
        <v>342</v>
      </c>
      <c r="N390" s="271" t="s">
        <v>334</v>
      </c>
      <c r="O390" s="277" t="s">
        <v>334</v>
      </c>
      <c r="P390" s="270">
        <v>0</v>
      </c>
      <c r="AC390" s="273" t="s">
        <v>2759</v>
      </c>
    </row>
    <row r="391" spans="1:33" ht="43.2" x14ac:dyDescent="0.3">
      <c r="A391" s="270">
        <v>119171</v>
      </c>
      <c r="B391" s="271" t="s">
        <v>1782</v>
      </c>
      <c r="C391" s="271" t="s">
        <v>554</v>
      </c>
      <c r="D391" s="271" t="s">
        <v>294</v>
      </c>
      <c r="E391" s="271" t="s">
        <v>359</v>
      </c>
      <c r="F391" s="271" t="s">
        <v>2505</v>
      </c>
      <c r="G391" s="271" t="s">
        <v>2366</v>
      </c>
      <c r="H391" s="271" t="s">
        <v>361</v>
      </c>
      <c r="I391" s="271" t="s">
        <v>59</v>
      </c>
      <c r="J391" s="271" t="s">
        <v>343</v>
      </c>
      <c r="K391" s="271" t="s">
        <v>2836</v>
      </c>
      <c r="L391" s="271" t="s">
        <v>342</v>
      </c>
      <c r="M391" s="292" t="s">
        <v>334</v>
      </c>
      <c r="N391" s="271" t="s">
        <v>334</v>
      </c>
      <c r="O391" s="277" t="s">
        <v>334</v>
      </c>
      <c r="P391" s="270">
        <v>0</v>
      </c>
      <c r="Q391" s="292" t="s">
        <v>334</v>
      </c>
      <c r="R391" s="292" t="s">
        <v>334</v>
      </c>
      <c r="S391" s="292" t="s">
        <v>334</v>
      </c>
      <c r="T391" s="292" t="s">
        <v>334</v>
      </c>
      <c r="U391" s="292" t="s">
        <v>334</v>
      </c>
      <c r="V391" s="292" t="s">
        <v>334</v>
      </c>
      <c r="W391" s="292" t="s">
        <v>334</v>
      </c>
      <c r="X391" s="292" t="s">
        <v>334</v>
      </c>
      <c r="Y391" s="292" t="s">
        <v>334</v>
      </c>
      <c r="Z391" s="292" t="s">
        <v>334</v>
      </c>
      <c r="AA391" s="292" t="s">
        <v>334</v>
      </c>
      <c r="AB391" s="292" t="s">
        <v>334</v>
      </c>
      <c r="AC391" s="271" t="s">
        <v>2766</v>
      </c>
      <c r="AD391" s="292"/>
      <c r="AE391" s="292" t="s">
        <v>334</v>
      </c>
      <c r="AF391" s="292"/>
      <c r="AG391" s="292" t="s">
        <v>2722</v>
      </c>
    </row>
    <row r="392" spans="1:33" ht="43.2" x14ac:dyDescent="0.3">
      <c r="A392" s="272">
        <v>119179</v>
      </c>
      <c r="B392" s="273" t="s">
        <v>2144</v>
      </c>
      <c r="C392" s="273" t="s">
        <v>161</v>
      </c>
      <c r="D392" s="273" t="s">
        <v>782</v>
      </c>
      <c r="E392" s="273" t="s">
        <v>2103</v>
      </c>
      <c r="F392" s="290"/>
      <c r="G392" s="273" t="s">
        <v>2366</v>
      </c>
      <c r="H392" s="273" t="s">
        <v>361</v>
      </c>
      <c r="I392" s="273" t="s">
        <v>59</v>
      </c>
      <c r="J392" s="273" t="s">
        <v>2267</v>
      </c>
      <c r="K392" s="272">
        <v>0</v>
      </c>
      <c r="L392" s="273" t="s">
        <v>2267</v>
      </c>
      <c r="N392" s="271" t="s">
        <v>334</v>
      </c>
      <c r="O392" s="277" t="s">
        <v>334</v>
      </c>
      <c r="P392" s="270">
        <v>0</v>
      </c>
      <c r="AC392" s="273" t="s">
        <v>2759</v>
      </c>
    </row>
    <row r="393" spans="1:33" ht="28.8" x14ac:dyDescent="0.3">
      <c r="A393" s="272">
        <v>119192</v>
      </c>
      <c r="B393" s="273" t="s">
        <v>1780</v>
      </c>
      <c r="C393" s="273" t="s">
        <v>1781</v>
      </c>
      <c r="D393" s="273" t="s">
        <v>483</v>
      </c>
      <c r="E393" s="273" t="s">
        <v>360</v>
      </c>
      <c r="F393" s="275"/>
      <c r="G393" s="273" t="s">
        <v>2622</v>
      </c>
      <c r="H393" s="273" t="s">
        <v>361</v>
      </c>
      <c r="I393" s="273" t="s">
        <v>59</v>
      </c>
      <c r="J393" s="273" t="s">
        <v>362</v>
      </c>
      <c r="K393" s="272">
        <v>0</v>
      </c>
      <c r="L393" s="273" t="s">
        <v>344</v>
      </c>
      <c r="N393" s="271" t="s">
        <v>334</v>
      </c>
      <c r="O393" s="277" t="s">
        <v>334</v>
      </c>
      <c r="P393" s="270">
        <v>0</v>
      </c>
      <c r="AC393" s="273" t="s">
        <v>334</v>
      </c>
    </row>
    <row r="394" spans="1:33" ht="43.2" x14ac:dyDescent="0.3">
      <c r="A394" s="270">
        <v>119205</v>
      </c>
      <c r="B394" s="271" t="s">
        <v>1779</v>
      </c>
      <c r="C394" s="271" t="s">
        <v>402</v>
      </c>
      <c r="D394" s="271" t="s">
        <v>455</v>
      </c>
      <c r="E394" s="271" t="s">
        <v>359</v>
      </c>
      <c r="F394" s="271" t="s">
        <v>2623</v>
      </c>
      <c r="G394" s="271" t="s">
        <v>342</v>
      </c>
      <c r="H394" s="271" t="s">
        <v>361</v>
      </c>
      <c r="I394" s="271" t="s">
        <v>59</v>
      </c>
      <c r="J394" s="271" t="s">
        <v>343</v>
      </c>
      <c r="K394" s="271" t="s">
        <v>2832</v>
      </c>
      <c r="L394" s="271" t="s">
        <v>342</v>
      </c>
      <c r="M394" s="292" t="s">
        <v>334</v>
      </c>
      <c r="N394" s="271" t="s">
        <v>334</v>
      </c>
      <c r="O394" s="277" t="s">
        <v>334</v>
      </c>
      <c r="P394" s="270">
        <v>0</v>
      </c>
      <c r="Q394" s="292" t="s">
        <v>334</v>
      </c>
      <c r="R394" s="292" t="s">
        <v>334</v>
      </c>
      <c r="S394" s="292" t="s">
        <v>334</v>
      </c>
      <c r="T394" s="292" t="s">
        <v>334</v>
      </c>
      <c r="U394" s="292" t="s">
        <v>334</v>
      </c>
      <c r="V394" s="292" t="s">
        <v>334</v>
      </c>
      <c r="W394" s="292" t="s">
        <v>334</v>
      </c>
      <c r="X394" s="292" t="s">
        <v>334</v>
      </c>
      <c r="Y394" s="292" t="s">
        <v>334</v>
      </c>
      <c r="Z394" s="292" t="s">
        <v>334</v>
      </c>
      <c r="AA394" s="292" t="s">
        <v>334</v>
      </c>
      <c r="AB394" s="292" t="s">
        <v>334</v>
      </c>
      <c r="AC394" s="271" t="s">
        <v>2766</v>
      </c>
      <c r="AD394" s="292"/>
      <c r="AE394" s="292" t="s">
        <v>334</v>
      </c>
      <c r="AF394" s="292"/>
      <c r="AG394" s="292" t="s">
        <v>2722</v>
      </c>
    </row>
    <row r="395" spans="1:33" ht="43.2" x14ac:dyDescent="0.3">
      <c r="A395" s="270">
        <v>119212</v>
      </c>
      <c r="B395" s="271" t="s">
        <v>1778</v>
      </c>
      <c r="C395" s="271" t="s">
        <v>758</v>
      </c>
      <c r="D395" s="271" t="s">
        <v>312</v>
      </c>
      <c r="E395" s="271" t="s">
        <v>334</v>
      </c>
      <c r="F395" s="271" t="s">
        <v>334</v>
      </c>
      <c r="G395" s="271" t="s">
        <v>334</v>
      </c>
      <c r="H395" s="271" t="s">
        <v>334</v>
      </c>
      <c r="I395" s="271" t="s">
        <v>59</v>
      </c>
      <c r="J395" s="271" t="s">
        <v>334</v>
      </c>
      <c r="K395" s="271" t="s">
        <v>334</v>
      </c>
      <c r="L395" s="271" t="s">
        <v>334</v>
      </c>
      <c r="M395" s="292" t="s">
        <v>334</v>
      </c>
      <c r="N395" s="271" t="s">
        <v>334</v>
      </c>
      <c r="O395" s="277" t="s">
        <v>334</v>
      </c>
      <c r="P395" s="270">
        <v>0</v>
      </c>
      <c r="Q395" s="292" t="s">
        <v>334</v>
      </c>
      <c r="R395" s="292" t="s">
        <v>334</v>
      </c>
      <c r="S395" s="292" t="s">
        <v>334</v>
      </c>
      <c r="T395" s="292" t="s">
        <v>334</v>
      </c>
      <c r="U395" s="292" t="s">
        <v>334</v>
      </c>
      <c r="V395" s="292" t="s">
        <v>334</v>
      </c>
      <c r="W395" s="292" t="s">
        <v>334</v>
      </c>
      <c r="X395" s="292" t="s">
        <v>334</v>
      </c>
      <c r="Y395" s="292" t="s">
        <v>334</v>
      </c>
      <c r="Z395" s="292" t="s">
        <v>334</v>
      </c>
      <c r="AA395" s="292" t="s">
        <v>334</v>
      </c>
      <c r="AB395" s="292" t="s">
        <v>334</v>
      </c>
      <c r="AC395" s="271" t="s">
        <v>2766</v>
      </c>
      <c r="AD395" s="292"/>
      <c r="AE395" s="292" t="s">
        <v>334</v>
      </c>
      <c r="AF395" s="292" t="s">
        <v>2722</v>
      </c>
      <c r="AG395" s="292" t="s">
        <v>2722</v>
      </c>
    </row>
    <row r="396" spans="1:33" ht="43.2" x14ac:dyDescent="0.3">
      <c r="A396" s="272">
        <v>119216</v>
      </c>
      <c r="B396" s="273" t="s">
        <v>1777</v>
      </c>
      <c r="C396" s="273" t="s">
        <v>110</v>
      </c>
      <c r="D396" s="273" t="s">
        <v>225</v>
      </c>
      <c r="E396" s="273" t="s">
        <v>359</v>
      </c>
      <c r="F396" s="274">
        <v>33178</v>
      </c>
      <c r="G396" s="273" t="s">
        <v>342</v>
      </c>
      <c r="H396" s="273" t="s">
        <v>361</v>
      </c>
      <c r="I396" s="273" t="s">
        <v>59</v>
      </c>
      <c r="J396" s="273" t="s">
        <v>343</v>
      </c>
      <c r="K396" s="272">
        <v>2008</v>
      </c>
      <c r="L396" s="273" t="s">
        <v>342</v>
      </c>
      <c r="N396" s="271" t="s">
        <v>334</v>
      </c>
      <c r="O396" s="277" t="s">
        <v>334</v>
      </c>
      <c r="P396" s="270">
        <v>0</v>
      </c>
      <c r="AC396" s="273" t="s">
        <v>2766</v>
      </c>
    </row>
    <row r="397" spans="1:33" ht="28.8" x14ac:dyDescent="0.3">
      <c r="A397" s="272">
        <v>119219</v>
      </c>
      <c r="B397" s="273" t="s">
        <v>1776</v>
      </c>
      <c r="C397" s="273" t="s">
        <v>93</v>
      </c>
      <c r="D397" s="273" t="s">
        <v>265</v>
      </c>
      <c r="E397" s="273" t="s">
        <v>360</v>
      </c>
      <c r="F397" s="274">
        <v>34896</v>
      </c>
      <c r="G397" s="273" t="s">
        <v>2624</v>
      </c>
      <c r="H397" s="273" t="s">
        <v>361</v>
      </c>
      <c r="I397" s="273" t="s">
        <v>59</v>
      </c>
      <c r="J397" s="273" t="s">
        <v>362</v>
      </c>
      <c r="K397" s="272">
        <v>2014</v>
      </c>
      <c r="L397" s="273" t="s">
        <v>342</v>
      </c>
      <c r="N397" s="271" t="s">
        <v>334</v>
      </c>
      <c r="O397" s="277" t="s">
        <v>334</v>
      </c>
      <c r="P397" s="270">
        <v>0</v>
      </c>
      <c r="AC397" s="273" t="s">
        <v>334</v>
      </c>
    </row>
    <row r="398" spans="1:33" ht="43.2" x14ac:dyDescent="0.3">
      <c r="A398" s="272">
        <v>119221</v>
      </c>
      <c r="B398" s="273" t="s">
        <v>1775</v>
      </c>
      <c r="C398" s="273" t="s">
        <v>69</v>
      </c>
      <c r="D398" s="273" t="s">
        <v>2145</v>
      </c>
      <c r="E398" s="273" t="s">
        <v>2103</v>
      </c>
      <c r="F398" s="290"/>
      <c r="G398" s="273" t="s">
        <v>2625</v>
      </c>
      <c r="H398" s="273" t="s">
        <v>361</v>
      </c>
      <c r="I398" s="273" t="s">
        <v>59</v>
      </c>
      <c r="J398" s="273" t="s">
        <v>2362</v>
      </c>
      <c r="K398" s="272">
        <v>2010</v>
      </c>
      <c r="L398" s="273" t="s">
        <v>356</v>
      </c>
      <c r="N398" s="271" t="s">
        <v>334</v>
      </c>
      <c r="O398" s="277" t="s">
        <v>334</v>
      </c>
      <c r="P398" s="270">
        <v>0</v>
      </c>
      <c r="AC398" s="273" t="s">
        <v>2766</v>
      </c>
    </row>
    <row r="399" spans="1:33" ht="43.2" x14ac:dyDescent="0.3">
      <c r="A399" s="272">
        <v>119239</v>
      </c>
      <c r="B399" s="273" t="s">
        <v>861</v>
      </c>
      <c r="C399" s="273" t="s">
        <v>401</v>
      </c>
      <c r="D399" s="273" t="s">
        <v>271</v>
      </c>
      <c r="E399" s="273" t="s">
        <v>2103</v>
      </c>
      <c r="F399" s="274">
        <v>32791</v>
      </c>
      <c r="G399" s="273" t="s">
        <v>342</v>
      </c>
      <c r="H399" s="273" t="s">
        <v>361</v>
      </c>
      <c r="I399" s="273" t="s">
        <v>59</v>
      </c>
      <c r="J399" s="273" t="s">
        <v>2362</v>
      </c>
      <c r="K399" s="290"/>
      <c r="L399" s="273" t="s">
        <v>344</v>
      </c>
      <c r="N399" s="271" t="s">
        <v>334</v>
      </c>
      <c r="O399" s="277" t="s">
        <v>334</v>
      </c>
      <c r="P399" s="270">
        <v>0</v>
      </c>
      <c r="AC399" s="273" t="s">
        <v>2759</v>
      </c>
    </row>
    <row r="400" spans="1:33" ht="28.8" x14ac:dyDescent="0.3">
      <c r="A400" s="272">
        <v>119251</v>
      </c>
      <c r="B400" s="273" t="s">
        <v>1774</v>
      </c>
      <c r="C400" s="273" t="s">
        <v>743</v>
      </c>
      <c r="D400" s="273" t="s">
        <v>209</v>
      </c>
      <c r="E400" s="273" t="s">
        <v>2103</v>
      </c>
      <c r="F400" s="291">
        <v>32557</v>
      </c>
      <c r="G400" s="273" t="s">
        <v>2626</v>
      </c>
      <c r="H400" s="273" t="s">
        <v>361</v>
      </c>
      <c r="I400" s="273" t="s">
        <v>59</v>
      </c>
      <c r="J400" s="273" t="s">
        <v>343</v>
      </c>
      <c r="K400" s="272">
        <v>2009</v>
      </c>
      <c r="L400" s="273" t="s">
        <v>342</v>
      </c>
      <c r="N400" s="271" t="s">
        <v>334</v>
      </c>
      <c r="O400" s="277" t="s">
        <v>334</v>
      </c>
      <c r="P400" s="270">
        <v>0</v>
      </c>
      <c r="AC400" s="273" t="s">
        <v>334</v>
      </c>
    </row>
    <row r="401" spans="1:29" ht="28.8" x14ac:dyDescent="0.3">
      <c r="A401" s="272">
        <v>119261</v>
      </c>
      <c r="B401" s="273" t="s">
        <v>1773</v>
      </c>
      <c r="C401" s="273" t="s">
        <v>170</v>
      </c>
      <c r="D401" s="273" t="s">
        <v>219</v>
      </c>
      <c r="E401" s="273" t="s">
        <v>2103</v>
      </c>
      <c r="F401" s="274">
        <v>30682</v>
      </c>
      <c r="G401" s="273" t="s">
        <v>342</v>
      </c>
      <c r="H401" s="273" t="s">
        <v>361</v>
      </c>
      <c r="I401" s="273" t="s">
        <v>59</v>
      </c>
      <c r="J401" s="273" t="s">
        <v>2362</v>
      </c>
      <c r="K401" s="272">
        <v>2010</v>
      </c>
      <c r="L401" s="273" t="s">
        <v>342</v>
      </c>
      <c r="N401" s="271" t="s">
        <v>334</v>
      </c>
      <c r="O401" s="277" t="s">
        <v>334</v>
      </c>
      <c r="P401" s="270">
        <v>0</v>
      </c>
      <c r="AC401" s="273" t="s">
        <v>334</v>
      </c>
    </row>
    <row r="402" spans="1:29" ht="28.8" x14ac:dyDescent="0.3">
      <c r="A402" s="272">
        <v>119285</v>
      </c>
      <c r="B402" s="273" t="s">
        <v>1772</v>
      </c>
      <c r="C402" s="273" t="s">
        <v>105</v>
      </c>
      <c r="D402" s="273" t="s">
        <v>289</v>
      </c>
      <c r="E402" s="273" t="s">
        <v>360</v>
      </c>
      <c r="F402" s="291">
        <v>33099</v>
      </c>
      <c r="G402" s="273" t="s">
        <v>342</v>
      </c>
      <c r="H402" s="273" t="s">
        <v>361</v>
      </c>
      <c r="I402" s="273" t="s">
        <v>59</v>
      </c>
      <c r="J402" s="273" t="s">
        <v>362</v>
      </c>
      <c r="K402" s="272">
        <v>2008</v>
      </c>
      <c r="L402" s="273" t="s">
        <v>347</v>
      </c>
      <c r="N402" s="271" t="s">
        <v>334</v>
      </c>
      <c r="O402" s="277" t="s">
        <v>334</v>
      </c>
      <c r="P402" s="270">
        <v>0</v>
      </c>
      <c r="AC402" s="273" t="s">
        <v>334</v>
      </c>
    </row>
    <row r="403" spans="1:29" ht="28.8" x14ac:dyDescent="0.3">
      <c r="A403" s="272">
        <v>119287</v>
      </c>
      <c r="B403" s="273" t="s">
        <v>1770</v>
      </c>
      <c r="C403" s="273" t="s">
        <v>145</v>
      </c>
      <c r="D403" s="273" t="s">
        <v>1771</v>
      </c>
      <c r="E403" s="273" t="s">
        <v>360</v>
      </c>
      <c r="F403" s="275"/>
      <c r="G403" s="273" t="s">
        <v>2627</v>
      </c>
      <c r="H403" s="273" t="s">
        <v>361</v>
      </c>
      <c r="I403" s="273" t="s">
        <v>59</v>
      </c>
      <c r="J403" s="273" t="s">
        <v>343</v>
      </c>
      <c r="K403" s="272">
        <v>2000</v>
      </c>
      <c r="L403" s="273" t="s">
        <v>347</v>
      </c>
      <c r="N403" s="271">
        <v>496</v>
      </c>
      <c r="O403" s="277">
        <v>45354</v>
      </c>
      <c r="P403" s="270">
        <v>60000</v>
      </c>
      <c r="AC403" s="273" t="s">
        <v>334</v>
      </c>
    </row>
    <row r="404" spans="1:29" ht="43.2" x14ac:dyDescent="0.3">
      <c r="A404" s="272">
        <v>119291</v>
      </c>
      <c r="B404" s="273" t="s">
        <v>2261</v>
      </c>
      <c r="C404" s="273" t="s">
        <v>334</v>
      </c>
      <c r="D404" s="273" t="s">
        <v>834</v>
      </c>
      <c r="E404" s="273" t="s">
        <v>360</v>
      </c>
      <c r="F404" s="290"/>
      <c r="G404" s="273" t="s">
        <v>2373</v>
      </c>
      <c r="H404" s="273" t="s">
        <v>361</v>
      </c>
      <c r="I404" s="273" t="s">
        <v>2591</v>
      </c>
      <c r="J404" s="273" t="s">
        <v>343</v>
      </c>
      <c r="K404" s="272">
        <v>2011</v>
      </c>
      <c r="L404" s="273" t="s">
        <v>347</v>
      </c>
      <c r="N404" s="271" t="s">
        <v>334</v>
      </c>
      <c r="O404" s="277" t="s">
        <v>334</v>
      </c>
      <c r="P404" s="270">
        <v>0</v>
      </c>
      <c r="AC404" s="273" t="s">
        <v>2759</v>
      </c>
    </row>
    <row r="405" spans="1:29" ht="28.8" x14ac:dyDescent="0.3">
      <c r="A405" s="272">
        <v>119296</v>
      </c>
      <c r="B405" s="273" t="s">
        <v>1769</v>
      </c>
      <c r="C405" s="273" t="s">
        <v>66</v>
      </c>
      <c r="D405" s="273" t="s">
        <v>542</v>
      </c>
      <c r="E405" s="273" t="s">
        <v>359</v>
      </c>
      <c r="F405" s="274">
        <v>35065</v>
      </c>
      <c r="G405" s="273" t="s">
        <v>2628</v>
      </c>
      <c r="H405" s="273" t="s">
        <v>361</v>
      </c>
      <c r="I405" s="273" t="s">
        <v>59</v>
      </c>
      <c r="J405" s="273" t="s">
        <v>343</v>
      </c>
      <c r="K405" s="272">
        <v>2011</v>
      </c>
      <c r="L405" s="273" t="s">
        <v>347</v>
      </c>
      <c r="N405" s="271" t="s">
        <v>334</v>
      </c>
      <c r="O405" s="277" t="s">
        <v>334</v>
      </c>
      <c r="P405" s="270">
        <v>0</v>
      </c>
      <c r="AC405" s="273" t="s">
        <v>334</v>
      </c>
    </row>
    <row r="406" spans="1:29" ht="28.8" x14ac:dyDescent="0.3">
      <c r="A406" s="272">
        <v>119319</v>
      </c>
      <c r="B406" s="273" t="s">
        <v>1766</v>
      </c>
      <c r="C406" s="273" t="s">
        <v>1767</v>
      </c>
      <c r="D406" s="273" t="s">
        <v>1768</v>
      </c>
      <c r="E406" s="273" t="s">
        <v>360</v>
      </c>
      <c r="F406" s="275"/>
      <c r="G406" s="273" t="s">
        <v>353</v>
      </c>
      <c r="H406" s="273" t="s">
        <v>361</v>
      </c>
      <c r="I406" s="273" t="s">
        <v>59</v>
      </c>
      <c r="J406" s="273" t="s">
        <v>362</v>
      </c>
      <c r="K406" s="272">
        <v>2009</v>
      </c>
      <c r="L406" s="273" t="s">
        <v>353</v>
      </c>
      <c r="N406" s="271" t="s">
        <v>334</v>
      </c>
      <c r="O406" s="277" t="s">
        <v>334</v>
      </c>
      <c r="P406" s="270">
        <v>0</v>
      </c>
      <c r="AC406" s="273" t="s">
        <v>334</v>
      </c>
    </row>
    <row r="407" spans="1:29" ht="43.2" x14ac:dyDescent="0.3">
      <c r="A407" s="272">
        <v>119333</v>
      </c>
      <c r="B407" s="273" t="s">
        <v>1765</v>
      </c>
      <c r="C407" s="273" t="s">
        <v>2785</v>
      </c>
      <c r="D407" s="273" t="s">
        <v>2786</v>
      </c>
      <c r="E407" s="273" t="s">
        <v>2103</v>
      </c>
      <c r="F407" s="274">
        <v>34834</v>
      </c>
      <c r="G407" s="273" t="s">
        <v>2366</v>
      </c>
      <c r="H407" s="273" t="s">
        <v>361</v>
      </c>
      <c r="I407" s="273" t="s">
        <v>59</v>
      </c>
      <c r="J407" s="273" t="s">
        <v>343</v>
      </c>
      <c r="K407" s="272">
        <v>2010</v>
      </c>
      <c r="L407" s="273" t="s">
        <v>342</v>
      </c>
      <c r="N407" s="271" t="s">
        <v>334</v>
      </c>
      <c r="O407" s="277" t="s">
        <v>334</v>
      </c>
      <c r="P407" s="270">
        <v>0</v>
      </c>
      <c r="AC407" s="273" t="s">
        <v>2766</v>
      </c>
    </row>
    <row r="408" spans="1:29" ht="28.8" x14ac:dyDescent="0.3">
      <c r="A408" s="272">
        <v>119346</v>
      </c>
      <c r="B408" s="273" t="s">
        <v>1764</v>
      </c>
      <c r="C408" s="273" t="s">
        <v>116</v>
      </c>
      <c r="D408" s="273" t="s">
        <v>207</v>
      </c>
      <c r="E408" s="273" t="s">
        <v>360</v>
      </c>
      <c r="F408" s="274">
        <v>32575</v>
      </c>
      <c r="G408" s="273" t="s">
        <v>342</v>
      </c>
      <c r="H408" s="273" t="s">
        <v>361</v>
      </c>
      <c r="I408" s="273" t="s">
        <v>59</v>
      </c>
      <c r="J408" s="273" t="s">
        <v>362</v>
      </c>
      <c r="K408" s="272">
        <v>2006</v>
      </c>
      <c r="L408" s="273" t="s">
        <v>342</v>
      </c>
      <c r="N408" s="271">
        <v>527</v>
      </c>
      <c r="O408" s="277">
        <v>45356</v>
      </c>
      <c r="P408" s="270">
        <v>85000</v>
      </c>
      <c r="AC408" s="273" t="s">
        <v>334</v>
      </c>
    </row>
    <row r="409" spans="1:29" ht="28.8" x14ac:dyDescent="0.3">
      <c r="A409" s="272">
        <v>119355</v>
      </c>
      <c r="B409" s="273" t="s">
        <v>1763</v>
      </c>
      <c r="C409" s="273" t="s">
        <v>158</v>
      </c>
      <c r="D409" s="273" t="s">
        <v>242</v>
      </c>
      <c r="E409" s="273" t="s">
        <v>2103</v>
      </c>
      <c r="F409" s="290"/>
      <c r="G409" s="273" t="s">
        <v>2363</v>
      </c>
      <c r="H409" s="273" t="s">
        <v>361</v>
      </c>
      <c r="I409" s="273" t="s">
        <v>2531</v>
      </c>
      <c r="J409" s="273" t="s">
        <v>343</v>
      </c>
      <c r="K409" s="272">
        <v>2012</v>
      </c>
      <c r="L409" s="273" t="s">
        <v>344</v>
      </c>
      <c r="N409" s="271" t="s">
        <v>334</v>
      </c>
      <c r="O409" s="277" t="s">
        <v>334</v>
      </c>
      <c r="P409" s="270">
        <v>0</v>
      </c>
      <c r="AC409" s="273" t="s">
        <v>334</v>
      </c>
    </row>
    <row r="410" spans="1:29" ht="28.8" x14ac:dyDescent="0.3">
      <c r="A410" s="272">
        <v>119362</v>
      </c>
      <c r="B410" s="273" t="s">
        <v>1762</v>
      </c>
      <c r="C410" s="273" t="s">
        <v>85</v>
      </c>
      <c r="D410" s="273" t="s">
        <v>313</v>
      </c>
      <c r="E410" s="273" t="s">
        <v>360</v>
      </c>
      <c r="F410" s="275"/>
      <c r="G410" s="273" t="s">
        <v>2365</v>
      </c>
      <c r="H410" s="273" t="s">
        <v>361</v>
      </c>
      <c r="I410" s="273" t="s">
        <v>59</v>
      </c>
      <c r="J410" s="273" t="s">
        <v>362</v>
      </c>
      <c r="K410" s="272">
        <v>2014</v>
      </c>
      <c r="L410" s="273" t="s">
        <v>344</v>
      </c>
      <c r="N410" s="271" t="s">
        <v>334</v>
      </c>
      <c r="O410" s="277" t="s">
        <v>334</v>
      </c>
      <c r="P410" s="270">
        <v>0</v>
      </c>
      <c r="AC410" s="273" t="s">
        <v>334</v>
      </c>
    </row>
    <row r="411" spans="1:29" ht="43.2" x14ac:dyDescent="0.3">
      <c r="A411" s="272">
        <v>119365</v>
      </c>
      <c r="B411" s="273" t="s">
        <v>1252</v>
      </c>
      <c r="C411" s="273" t="s">
        <v>60</v>
      </c>
      <c r="D411" s="273" t="s">
        <v>209</v>
      </c>
      <c r="E411" s="273" t="s">
        <v>2103</v>
      </c>
      <c r="F411" s="274">
        <v>33897</v>
      </c>
      <c r="G411" s="273" t="s">
        <v>2382</v>
      </c>
      <c r="H411" s="273" t="s">
        <v>361</v>
      </c>
      <c r="I411" s="273" t="s">
        <v>59</v>
      </c>
      <c r="J411" s="273" t="s">
        <v>343</v>
      </c>
      <c r="K411" s="272">
        <v>2014</v>
      </c>
      <c r="L411" s="273" t="s">
        <v>344</v>
      </c>
      <c r="N411" s="271" t="s">
        <v>334</v>
      </c>
      <c r="O411" s="277" t="s">
        <v>334</v>
      </c>
      <c r="P411" s="270">
        <v>0</v>
      </c>
      <c r="AC411" s="273" t="s">
        <v>2759</v>
      </c>
    </row>
    <row r="412" spans="1:29" ht="28.8" x14ac:dyDescent="0.3">
      <c r="A412" s="272">
        <v>119372</v>
      </c>
      <c r="B412" s="273" t="s">
        <v>1761</v>
      </c>
      <c r="C412" s="273" t="s">
        <v>75</v>
      </c>
      <c r="D412" s="273" t="s">
        <v>270</v>
      </c>
      <c r="E412" s="273" t="s">
        <v>359</v>
      </c>
      <c r="F412" s="274">
        <v>35922</v>
      </c>
      <c r="G412" s="273" t="s">
        <v>2394</v>
      </c>
      <c r="H412" s="273" t="s">
        <v>361</v>
      </c>
      <c r="I412" s="273" t="s">
        <v>59</v>
      </c>
      <c r="J412" s="273" t="s">
        <v>343</v>
      </c>
      <c r="K412" s="272">
        <v>2016</v>
      </c>
      <c r="L412" s="273" t="s">
        <v>344</v>
      </c>
      <c r="N412" s="271" t="s">
        <v>334</v>
      </c>
      <c r="O412" s="277" t="s">
        <v>334</v>
      </c>
      <c r="P412" s="270">
        <v>0</v>
      </c>
      <c r="AC412" s="273" t="s">
        <v>334</v>
      </c>
    </row>
    <row r="413" spans="1:29" ht="28.8" x14ac:dyDescent="0.3">
      <c r="A413" s="272">
        <v>119379</v>
      </c>
      <c r="B413" s="273" t="s">
        <v>1759</v>
      </c>
      <c r="C413" s="273" t="s">
        <v>97</v>
      </c>
      <c r="D413" s="273" t="s">
        <v>1760</v>
      </c>
      <c r="E413" s="273" t="s">
        <v>360</v>
      </c>
      <c r="F413" s="291">
        <v>35931</v>
      </c>
      <c r="G413" s="273" t="s">
        <v>342</v>
      </c>
      <c r="H413" s="273" t="s">
        <v>361</v>
      </c>
      <c r="I413" s="273" t="s">
        <v>59</v>
      </c>
      <c r="J413" s="273" t="s">
        <v>2362</v>
      </c>
      <c r="K413" s="272">
        <v>2016</v>
      </c>
      <c r="L413" s="273" t="s">
        <v>342</v>
      </c>
      <c r="N413" s="271" t="s">
        <v>334</v>
      </c>
      <c r="O413" s="277" t="s">
        <v>334</v>
      </c>
      <c r="P413" s="270">
        <v>0</v>
      </c>
      <c r="AC413" s="273" t="s">
        <v>334</v>
      </c>
    </row>
    <row r="414" spans="1:29" ht="28.8" x14ac:dyDescent="0.3">
      <c r="A414" s="272">
        <v>119383</v>
      </c>
      <c r="B414" s="273" t="s">
        <v>1758</v>
      </c>
      <c r="C414" s="273" t="s">
        <v>146</v>
      </c>
      <c r="D414" s="273" t="s">
        <v>257</v>
      </c>
      <c r="E414" s="273" t="s">
        <v>360</v>
      </c>
      <c r="F414" s="274">
        <v>34728</v>
      </c>
      <c r="G414" s="273" t="s">
        <v>2366</v>
      </c>
      <c r="H414" s="273" t="s">
        <v>361</v>
      </c>
      <c r="I414" s="273" t="s">
        <v>59</v>
      </c>
      <c r="J414" s="273" t="s">
        <v>343</v>
      </c>
      <c r="K414" s="272">
        <v>2012</v>
      </c>
      <c r="L414" s="273" t="s">
        <v>342</v>
      </c>
      <c r="N414" s="271">
        <v>396</v>
      </c>
      <c r="O414" s="277">
        <v>45344</v>
      </c>
      <c r="P414" s="270">
        <v>20000</v>
      </c>
      <c r="AC414" s="273" t="s">
        <v>334</v>
      </c>
    </row>
    <row r="415" spans="1:29" ht="28.8" x14ac:dyDescent="0.3">
      <c r="A415" s="272">
        <v>119385</v>
      </c>
      <c r="B415" s="273" t="s">
        <v>1757</v>
      </c>
      <c r="C415" s="273" t="s">
        <v>81</v>
      </c>
      <c r="D415" s="273" t="s">
        <v>322</v>
      </c>
      <c r="E415" s="273" t="s">
        <v>360</v>
      </c>
      <c r="F415" s="275"/>
      <c r="G415" s="273" t="s">
        <v>342</v>
      </c>
      <c r="H415" s="273" t="s">
        <v>361</v>
      </c>
      <c r="I415" s="273" t="s">
        <v>2531</v>
      </c>
      <c r="J415" s="273" t="s">
        <v>343</v>
      </c>
      <c r="K415" s="272">
        <v>2009</v>
      </c>
      <c r="L415" s="273" t="s">
        <v>342</v>
      </c>
      <c r="N415" s="271" t="s">
        <v>334</v>
      </c>
      <c r="O415" s="277" t="s">
        <v>334</v>
      </c>
      <c r="P415" s="270">
        <v>0</v>
      </c>
      <c r="AC415" s="273" t="s">
        <v>334</v>
      </c>
    </row>
    <row r="416" spans="1:29" ht="28.8" x14ac:dyDescent="0.3">
      <c r="A416" s="272">
        <v>119387</v>
      </c>
      <c r="B416" s="273" t="s">
        <v>1756</v>
      </c>
      <c r="C416" s="273" t="s">
        <v>95</v>
      </c>
      <c r="D416" s="273" t="s">
        <v>211</v>
      </c>
      <c r="E416" s="273" t="s">
        <v>360</v>
      </c>
      <c r="F416" s="291">
        <v>33989</v>
      </c>
      <c r="G416" s="273" t="s">
        <v>342</v>
      </c>
      <c r="H416" s="273" t="s">
        <v>361</v>
      </c>
      <c r="I416" s="273" t="s">
        <v>59</v>
      </c>
      <c r="J416" s="273" t="s">
        <v>343</v>
      </c>
      <c r="K416" s="272">
        <v>2011</v>
      </c>
      <c r="L416" s="273" t="s">
        <v>342</v>
      </c>
      <c r="N416" s="271" t="s">
        <v>334</v>
      </c>
      <c r="O416" s="277" t="s">
        <v>334</v>
      </c>
      <c r="P416" s="270">
        <v>0</v>
      </c>
      <c r="AC416" s="273" t="s">
        <v>334</v>
      </c>
    </row>
    <row r="417" spans="1:33" ht="28.8" x14ac:dyDescent="0.3">
      <c r="A417" s="272">
        <v>119399</v>
      </c>
      <c r="B417" s="273" t="s">
        <v>1755</v>
      </c>
      <c r="C417" s="273" t="s">
        <v>116</v>
      </c>
      <c r="D417" s="273" t="s">
        <v>253</v>
      </c>
      <c r="E417" s="273" t="s">
        <v>359</v>
      </c>
      <c r="F417" s="274">
        <v>36161</v>
      </c>
      <c r="G417" s="273" t="s">
        <v>2378</v>
      </c>
      <c r="H417" s="273" t="s">
        <v>361</v>
      </c>
      <c r="I417" s="273" t="s">
        <v>59</v>
      </c>
      <c r="J417" s="273" t="s">
        <v>343</v>
      </c>
      <c r="K417" s="272">
        <v>2017</v>
      </c>
      <c r="L417" s="273" t="s">
        <v>344</v>
      </c>
      <c r="N417" s="271" t="s">
        <v>334</v>
      </c>
      <c r="O417" s="277" t="s">
        <v>334</v>
      </c>
      <c r="P417" s="270">
        <v>0</v>
      </c>
      <c r="AC417" s="273" t="s">
        <v>334</v>
      </c>
    </row>
    <row r="418" spans="1:33" ht="43.2" x14ac:dyDescent="0.3">
      <c r="A418" s="272">
        <v>119400</v>
      </c>
      <c r="B418" s="273" t="s">
        <v>1754</v>
      </c>
      <c r="C418" s="273" t="s">
        <v>112</v>
      </c>
      <c r="D418" s="273" t="s">
        <v>240</v>
      </c>
      <c r="E418" s="273" t="s">
        <v>359</v>
      </c>
      <c r="F418" s="290"/>
      <c r="G418" s="273" t="s">
        <v>342</v>
      </c>
      <c r="H418" s="273" t="s">
        <v>361</v>
      </c>
      <c r="I418" s="273" t="s">
        <v>59</v>
      </c>
      <c r="J418" s="273" t="s">
        <v>343</v>
      </c>
      <c r="K418" s="272">
        <v>2013</v>
      </c>
      <c r="L418" s="273" t="s">
        <v>342</v>
      </c>
      <c r="N418" s="271" t="s">
        <v>334</v>
      </c>
      <c r="O418" s="277" t="s">
        <v>334</v>
      </c>
      <c r="P418" s="270">
        <v>0</v>
      </c>
      <c r="AC418" s="273" t="s">
        <v>2759</v>
      </c>
    </row>
    <row r="419" spans="1:33" ht="43.2" x14ac:dyDescent="0.3">
      <c r="A419" s="272">
        <v>119403</v>
      </c>
      <c r="B419" s="273" t="s">
        <v>1753</v>
      </c>
      <c r="C419" s="273" t="s">
        <v>66</v>
      </c>
      <c r="D419" s="273" t="s">
        <v>264</v>
      </c>
      <c r="E419" s="273" t="s">
        <v>359</v>
      </c>
      <c r="F419" s="290"/>
      <c r="G419" s="273" t="s">
        <v>2388</v>
      </c>
      <c r="H419" s="273" t="s">
        <v>361</v>
      </c>
      <c r="I419" s="273" t="s">
        <v>59</v>
      </c>
      <c r="J419" s="273" t="s">
        <v>343</v>
      </c>
      <c r="K419" s="272">
        <v>2015</v>
      </c>
      <c r="L419" s="273" t="s">
        <v>344</v>
      </c>
      <c r="N419" s="271">
        <v>349</v>
      </c>
      <c r="O419" s="277">
        <v>45342</v>
      </c>
      <c r="P419" s="270">
        <v>70000</v>
      </c>
      <c r="AC419" s="273" t="s">
        <v>334</v>
      </c>
    </row>
    <row r="420" spans="1:33" ht="28.8" x14ac:dyDescent="0.3">
      <c r="A420" s="272">
        <v>119414</v>
      </c>
      <c r="B420" s="273" t="s">
        <v>1751</v>
      </c>
      <c r="C420" s="273" t="s">
        <v>712</v>
      </c>
      <c r="D420" s="273" t="s">
        <v>1752</v>
      </c>
      <c r="E420" s="273" t="s">
        <v>360</v>
      </c>
      <c r="F420" s="275"/>
      <c r="G420" s="273" t="s">
        <v>342</v>
      </c>
      <c r="H420" s="273" t="s">
        <v>361</v>
      </c>
      <c r="I420" s="273" t="s">
        <v>59</v>
      </c>
      <c r="J420" s="273" t="s">
        <v>343</v>
      </c>
      <c r="K420" s="272">
        <v>2016</v>
      </c>
      <c r="L420" s="273" t="s">
        <v>344</v>
      </c>
      <c r="N420" s="271" t="s">
        <v>334</v>
      </c>
      <c r="O420" s="277" t="s">
        <v>334</v>
      </c>
      <c r="P420" s="270">
        <v>0</v>
      </c>
      <c r="AC420" s="273" t="s">
        <v>334</v>
      </c>
    </row>
    <row r="421" spans="1:33" ht="28.8" x14ac:dyDescent="0.3">
      <c r="A421" s="272">
        <v>119449</v>
      </c>
      <c r="B421" s="273" t="s">
        <v>1750</v>
      </c>
      <c r="C421" s="273" t="s">
        <v>767</v>
      </c>
      <c r="D421" s="273" t="s">
        <v>275</v>
      </c>
      <c r="E421" s="273" t="s">
        <v>2103</v>
      </c>
      <c r="F421" s="290"/>
      <c r="G421" s="273" t="s">
        <v>2630</v>
      </c>
      <c r="H421" s="273" t="s">
        <v>361</v>
      </c>
      <c r="I421" s="273" t="s">
        <v>59</v>
      </c>
      <c r="J421" s="273" t="s">
        <v>343</v>
      </c>
      <c r="K421" s="272">
        <v>0</v>
      </c>
      <c r="L421" s="273" t="s">
        <v>344</v>
      </c>
      <c r="N421" s="271" t="s">
        <v>334</v>
      </c>
      <c r="O421" s="277" t="s">
        <v>334</v>
      </c>
      <c r="P421" s="270">
        <v>0</v>
      </c>
      <c r="AC421" s="273" t="s">
        <v>334</v>
      </c>
    </row>
    <row r="422" spans="1:33" ht="43.2" x14ac:dyDescent="0.3">
      <c r="A422" s="270">
        <v>119452</v>
      </c>
      <c r="B422" s="271" t="s">
        <v>1749</v>
      </c>
      <c r="C422" s="271" t="s">
        <v>107</v>
      </c>
      <c r="D422" s="271" t="s">
        <v>296</v>
      </c>
      <c r="E422" s="271" t="s">
        <v>334</v>
      </c>
      <c r="F422" s="271" t="s">
        <v>334</v>
      </c>
      <c r="G422" s="271" t="s">
        <v>334</v>
      </c>
      <c r="H422" s="271" t="s">
        <v>334</v>
      </c>
      <c r="I422" s="271" t="s">
        <v>59</v>
      </c>
      <c r="J422" s="271" t="s">
        <v>334</v>
      </c>
      <c r="K422" s="271" t="s">
        <v>334</v>
      </c>
      <c r="L422" s="271" t="s">
        <v>334</v>
      </c>
      <c r="M422" s="292" t="s">
        <v>334</v>
      </c>
      <c r="N422" s="271" t="s">
        <v>334</v>
      </c>
      <c r="O422" s="277" t="s">
        <v>334</v>
      </c>
      <c r="P422" s="270">
        <v>0</v>
      </c>
      <c r="Q422" s="292" t="s">
        <v>334</v>
      </c>
      <c r="R422" s="292" t="s">
        <v>334</v>
      </c>
      <c r="S422" s="292" t="s">
        <v>334</v>
      </c>
      <c r="T422" s="292" t="s">
        <v>334</v>
      </c>
      <c r="U422" s="292" t="s">
        <v>334</v>
      </c>
      <c r="V422" s="292" t="s">
        <v>334</v>
      </c>
      <c r="W422" s="292" t="s">
        <v>334</v>
      </c>
      <c r="X422" s="292" t="s">
        <v>334</v>
      </c>
      <c r="Y422" s="292" t="s">
        <v>334</v>
      </c>
      <c r="Z422" s="292" t="s">
        <v>334</v>
      </c>
      <c r="AA422" s="292" t="s">
        <v>334</v>
      </c>
      <c r="AB422" s="292" t="s">
        <v>334</v>
      </c>
      <c r="AC422" s="271" t="s">
        <v>2766</v>
      </c>
      <c r="AD422" s="292"/>
      <c r="AE422" s="292" t="s">
        <v>334</v>
      </c>
      <c r="AF422" s="292" t="s">
        <v>2722</v>
      </c>
      <c r="AG422" s="292" t="s">
        <v>2722</v>
      </c>
    </row>
    <row r="423" spans="1:33" ht="43.2" x14ac:dyDescent="0.3">
      <c r="A423" s="270">
        <v>119463</v>
      </c>
      <c r="B423" s="271" t="s">
        <v>1748</v>
      </c>
      <c r="C423" s="271" t="s">
        <v>81</v>
      </c>
      <c r="D423" s="271" t="s">
        <v>806</v>
      </c>
      <c r="E423" s="271" t="s">
        <v>334</v>
      </c>
      <c r="F423" s="292" t="s">
        <v>334</v>
      </c>
      <c r="G423" s="271" t="s">
        <v>334</v>
      </c>
      <c r="H423" s="271" t="s">
        <v>334</v>
      </c>
      <c r="I423" s="271" t="s">
        <v>59</v>
      </c>
      <c r="J423" s="271" t="s">
        <v>334</v>
      </c>
      <c r="K423" s="271" t="s">
        <v>334</v>
      </c>
      <c r="L423" s="271" t="s">
        <v>334</v>
      </c>
      <c r="M423" s="292" t="s">
        <v>334</v>
      </c>
      <c r="N423" s="271" t="s">
        <v>334</v>
      </c>
      <c r="O423" s="277" t="s">
        <v>334</v>
      </c>
      <c r="P423" s="270">
        <v>0</v>
      </c>
      <c r="Q423" s="292" t="s">
        <v>334</v>
      </c>
      <c r="R423" s="292" t="s">
        <v>334</v>
      </c>
      <c r="S423" s="292" t="s">
        <v>334</v>
      </c>
      <c r="T423" s="292" t="s">
        <v>334</v>
      </c>
      <c r="U423" s="292" t="s">
        <v>334</v>
      </c>
      <c r="V423" s="292" t="s">
        <v>334</v>
      </c>
      <c r="W423" s="292" t="s">
        <v>334</v>
      </c>
      <c r="X423" s="292" t="s">
        <v>334</v>
      </c>
      <c r="Y423" s="292" t="s">
        <v>334</v>
      </c>
      <c r="Z423" s="292" t="s">
        <v>334</v>
      </c>
      <c r="AA423" s="292" t="s">
        <v>334</v>
      </c>
      <c r="AB423" s="292" t="s">
        <v>334</v>
      </c>
      <c r="AC423" s="271" t="s">
        <v>2766</v>
      </c>
      <c r="AD423" s="292"/>
      <c r="AE423" s="292" t="s">
        <v>334</v>
      </c>
      <c r="AF423" s="292" t="s">
        <v>2722</v>
      </c>
      <c r="AG423" s="292" t="s">
        <v>2722</v>
      </c>
    </row>
    <row r="424" spans="1:33" ht="28.8" x14ac:dyDescent="0.3">
      <c r="A424" s="272">
        <v>119465</v>
      </c>
      <c r="B424" s="273" t="s">
        <v>1747</v>
      </c>
      <c r="C424" s="273" t="s">
        <v>403</v>
      </c>
      <c r="D424" s="273" t="s">
        <v>841</v>
      </c>
      <c r="E424" s="273" t="s">
        <v>2103</v>
      </c>
      <c r="F424" s="274">
        <v>31616</v>
      </c>
      <c r="G424" s="273" t="s">
        <v>342</v>
      </c>
      <c r="H424" s="273" t="s">
        <v>361</v>
      </c>
      <c r="I424" s="273" t="s">
        <v>59</v>
      </c>
      <c r="J424" s="273" t="s">
        <v>2362</v>
      </c>
      <c r="K424" s="272">
        <v>2006</v>
      </c>
      <c r="L424" s="273" t="s">
        <v>342</v>
      </c>
      <c r="N424" s="271">
        <v>455</v>
      </c>
      <c r="O424" s="277">
        <v>45349</v>
      </c>
      <c r="P424" s="270">
        <v>50000</v>
      </c>
      <c r="AC424" s="273" t="s">
        <v>334</v>
      </c>
    </row>
    <row r="425" spans="1:33" ht="28.8" x14ac:dyDescent="0.3">
      <c r="A425" s="272">
        <v>119478</v>
      </c>
      <c r="B425" s="273" t="s">
        <v>1746</v>
      </c>
      <c r="C425" s="273" t="s">
        <v>116</v>
      </c>
      <c r="D425" s="273" t="s">
        <v>242</v>
      </c>
      <c r="E425" s="273" t="s">
        <v>2103</v>
      </c>
      <c r="F425" s="291">
        <v>34390</v>
      </c>
      <c r="G425" s="273" t="s">
        <v>2859</v>
      </c>
      <c r="H425" s="273" t="s">
        <v>361</v>
      </c>
      <c r="I425" s="273" t="s">
        <v>2591</v>
      </c>
      <c r="J425" s="273" t="s">
        <v>343</v>
      </c>
      <c r="K425" s="272">
        <v>2013</v>
      </c>
      <c r="L425" s="273" t="s">
        <v>344</v>
      </c>
      <c r="N425" s="271" t="s">
        <v>334</v>
      </c>
      <c r="O425" s="277" t="s">
        <v>334</v>
      </c>
      <c r="P425" s="270">
        <v>0</v>
      </c>
      <c r="AC425" s="273" t="s">
        <v>334</v>
      </c>
    </row>
    <row r="426" spans="1:33" ht="28.8" x14ac:dyDescent="0.3">
      <c r="A426" s="270">
        <v>119509</v>
      </c>
      <c r="B426" s="271" t="s">
        <v>1745</v>
      </c>
      <c r="C426" s="271" t="s">
        <v>68</v>
      </c>
      <c r="D426" s="271" t="s">
        <v>207</v>
      </c>
      <c r="E426" s="271" t="s">
        <v>359</v>
      </c>
      <c r="F426" s="271" t="s">
        <v>2620</v>
      </c>
      <c r="G426" s="271" t="s">
        <v>342</v>
      </c>
      <c r="H426" s="271" t="s">
        <v>361</v>
      </c>
      <c r="I426" s="271" t="s">
        <v>2531</v>
      </c>
      <c r="J426" s="271" t="s">
        <v>362</v>
      </c>
      <c r="K426" s="271" t="s">
        <v>2840</v>
      </c>
      <c r="L426" s="271" t="s">
        <v>344</v>
      </c>
      <c r="M426" s="292" t="s">
        <v>334</v>
      </c>
      <c r="N426" s="271" t="s">
        <v>334</v>
      </c>
      <c r="O426" s="277" t="s">
        <v>334</v>
      </c>
      <c r="P426" s="270">
        <v>0</v>
      </c>
      <c r="Q426" s="292" t="s">
        <v>334</v>
      </c>
      <c r="R426" s="292" t="s">
        <v>334</v>
      </c>
      <c r="S426" s="292" t="s">
        <v>334</v>
      </c>
      <c r="T426" s="292" t="s">
        <v>334</v>
      </c>
      <c r="U426" s="292" t="s">
        <v>334</v>
      </c>
      <c r="V426" s="292" t="s">
        <v>334</v>
      </c>
      <c r="W426" s="292" t="s">
        <v>334</v>
      </c>
      <c r="X426" s="292" t="s">
        <v>334</v>
      </c>
      <c r="Y426" s="292" t="s">
        <v>334</v>
      </c>
      <c r="Z426" s="292" t="s">
        <v>334</v>
      </c>
      <c r="AA426" s="292" t="s">
        <v>334</v>
      </c>
      <c r="AB426" s="292" t="s">
        <v>334</v>
      </c>
      <c r="AC426" s="271" t="s">
        <v>334</v>
      </c>
      <c r="AD426" s="292"/>
      <c r="AE426" s="292" t="s">
        <v>334</v>
      </c>
      <c r="AF426" s="292"/>
      <c r="AG426" s="292" t="s">
        <v>2722</v>
      </c>
    </row>
    <row r="427" spans="1:33" ht="28.8" x14ac:dyDescent="0.3">
      <c r="A427" s="272">
        <v>119514</v>
      </c>
      <c r="B427" s="273" t="s">
        <v>1743</v>
      </c>
      <c r="C427" s="273" t="s">
        <v>1744</v>
      </c>
      <c r="D427" s="273" t="s">
        <v>206</v>
      </c>
      <c r="E427" s="273" t="s">
        <v>2103</v>
      </c>
      <c r="F427" s="274">
        <v>34613</v>
      </c>
      <c r="G427" s="273" t="s">
        <v>342</v>
      </c>
      <c r="H427" s="273" t="s">
        <v>361</v>
      </c>
      <c r="I427" s="273" t="s">
        <v>59</v>
      </c>
      <c r="J427" s="273" t="s">
        <v>343</v>
      </c>
      <c r="K427" s="272">
        <v>2012</v>
      </c>
      <c r="L427" s="273" t="s">
        <v>344</v>
      </c>
      <c r="N427" s="271" t="s">
        <v>334</v>
      </c>
      <c r="O427" s="277" t="s">
        <v>334</v>
      </c>
      <c r="P427" s="270">
        <v>0</v>
      </c>
      <c r="AC427" s="273" t="s">
        <v>334</v>
      </c>
    </row>
    <row r="428" spans="1:33" ht="28.8" x14ac:dyDescent="0.3">
      <c r="A428" s="272">
        <v>119531</v>
      </c>
      <c r="B428" s="273" t="s">
        <v>1742</v>
      </c>
      <c r="C428" s="273" t="s">
        <v>134</v>
      </c>
      <c r="D428" s="273" t="s">
        <v>839</v>
      </c>
      <c r="E428" s="273" t="s">
        <v>360</v>
      </c>
      <c r="F428" s="275"/>
      <c r="G428" s="273" t="s">
        <v>342</v>
      </c>
      <c r="H428" s="273" t="s">
        <v>363</v>
      </c>
      <c r="I428" s="273" t="s">
        <v>2531</v>
      </c>
      <c r="J428" s="273" t="s">
        <v>362</v>
      </c>
      <c r="K428" s="272">
        <v>2008</v>
      </c>
      <c r="L428" s="273" t="s">
        <v>344</v>
      </c>
      <c r="N428" s="271" t="s">
        <v>334</v>
      </c>
      <c r="O428" s="277" t="s">
        <v>334</v>
      </c>
      <c r="P428" s="270">
        <v>0</v>
      </c>
      <c r="AC428" s="273" t="s">
        <v>334</v>
      </c>
    </row>
    <row r="429" spans="1:33" ht="28.8" x14ac:dyDescent="0.3">
      <c r="A429" s="272">
        <v>119534</v>
      </c>
      <c r="B429" s="273" t="s">
        <v>1741</v>
      </c>
      <c r="C429" s="273" t="s">
        <v>301</v>
      </c>
      <c r="D429" s="273" t="s">
        <v>208</v>
      </c>
      <c r="E429" s="273" t="s">
        <v>360</v>
      </c>
      <c r="F429" s="290"/>
      <c r="G429" s="273" t="s">
        <v>2631</v>
      </c>
      <c r="H429" s="273" t="s">
        <v>363</v>
      </c>
      <c r="I429" s="273" t="s">
        <v>59</v>
      </c>
      <c r="J429" s="273" t="s">
        <v>343</v>
      </c>
      <c r="K429" s="272">
        <v>2013</v>
      </c>
      <c r="L429" s="273" t="s">
        <v>342</v>
      </c>
      <c r="N429" s="271" t="s">
        <v>334</v>
      </c>
      <c r="O429" s="277" t="s">
        <v>334</v>
      </c>
      <c r="P429" s="270">
        <v>0</v>
      </c>
      <c r="AC429" s="273" t="s">
        <v>334</v>
      </c>
    </row>
    <row r="430" spans="1:33" ht="28.8" x14ac:dyDescent="0.3">
      <c r="A430" s="272">
        <v>119542</v>
      </c>
      <c r="B430" s="273" t="s">
        <v>1740</v>
      </c>
      <c r="C430" s="273" t="s">
        <v>62</v>
      </c>
      <c r="D430" s="273" t="s">
        <v>320</v>
      </c>
      <c r="E430" s="273" t="s">
        <v>360</v>
      </c>
      <c r="F430" s="274">
        <v>33538</v>
      </c>
      <c r="G430" s="273" t="s">
        <v>342</v>
      </c>
      <c r="H430" s="273" t="s">
        <v>361</v>
      </c>
      <c r="I430" s="273" t="s">
        <v>59</v>
      </c>
      <c r="J430" s="273" t="s">
        <v>343</v>
      </c>
      <c r="K430" s="272">
        <v>2009</v>
      </c>
      <c r="L430" s="273" t="s">
        <v>344</v>
      </c>
      <c r="N430" s="271" t="s">
        <v>334</v>
      </c>
      <c r="O430" s="277" t="s">
        <v>334</v>
      </c>
      <c r="P430" s="270">
        <v>0</v>
      </c>
      <c r="AC430" s="273" t="s">
        <v>334</v>
      </c>
    </row>
    <row r="431" spans="1:33" ht="43.2" x14ac:dyDescent="0.3">
      <c r="A431" s="272">
        <v>119544</v>
      </c>
      <c r="B431" s="273" t="s">
        <v>1739</v>
      </c>
      <c r="C431" s="273" t="s">
        <v>128</v>
      </c>
      <c r="D431" s="273" t="s">
        <v>2203</v>
      </c>
      <c r="E431" s="273" t="s">
        <v>2103</v>
      </c>
      <c r="F431" s="291">
        <v>35810</v>
      </c>
      <c r="G431" s="273" t="s">
        <v>342</v>
      </c>
      <c r="H431" s="273" t="s">
        <v>361</v>
      </c>
      <c r="I431" s="273" t="s">
        <v>59</v>
      </c>
      <c r="J431" s="273" t="s">
        <v>2362</v>
      </c>
      <c r="K431" s="272">
        <v>2016</v>
      </c>
      <c r="L431" s="273" t="s">
        <v>342</v>
      </c>
      <c r="N431" s="271" t="s">
        <v>334</v>
      </c>
      <c r="O431" s="277" t="s">
        <v>334</v>
      </c>
      <c r="P431" s="270">
        <v>0</v>
      </c>
      <c r="AC431" s="273" t="s">
        <v>2766</v>
      </c>
    </row>
    <row r="432" spans="1:33" ht="43.2" x14ac:dyDescent="0.3">
      <c r="A432" s="270">
        <v>119581</v>
      </c>
      <c r="B432" s="271" t="s">
        <v>1738</v>
      </c>
      <c r="C432" s="271" t="s">
        <v>725</v>
      </c>
      <c r="D432" s="271" t="s">
        <v>283</v>
      </c>
      <c r="E432" s="271" t="s">
        <v>360</v>
      </c>
      <c r="F432" s="292" t="s">
        <v>2558</v>
      </c>
      <c r="G432" s="271" t="s">
        <v>342</v>
      </c>
      <c r="H432" s="271" t="s">
        <v>361</v>
      </c>
      <c r="I432" s="271" t="s">
        <v>59</v>
      </c>
      <c r="J432" s="271" t="s">
        <v>362</v>
      </c>
      <c r="K432" s="271" t="s">
        <v>2691</v>
      </c>
      <c r="L432" s="271" t="s">
        <v>342</v>
      </c>
      <c r="M432" s="292" t="s">
        <v>334</v>
      </c>
      <c r="N432" s="271" t="s">
        <v>334</v>
      </c>
      <c r="O432" s="277" t="s">
        <v>334</v>
      </c>
      <c r="P432" s="270">
        <v>0</v>
      </c>
      <c r="Q432" s="292" t="s">
        <v>334</v>
      </c>
      <c r="R432" s="292" t="s">
        <v>334</v>
      </c>
      <c r="S432" s="292" t="s">
        <v>334</v>
      </c>
      <c r="T432" s="292" t="s">
        <v>334</v>
      </c>
      <c r="U432" s="292" t="s">
        <v>334</v>
      </c>
      <c r="V432" s="292" t="s">
        <v>334</v>
      </c>
      <c r="W432" s="292" t="s">
        <v>334</v>
      </c>
      <c r="X432" s="292" t="s">
        <v>334</v>
      </c>
      <c r="Y432" s="292" t="s">
        <v>334</v>
      </c>
      <c r="Z432" s="292" t="s">
        <v>334</v>
      </c>
      <c r="AA432" s="292" t="s">
        <v>334</v>
      </c>
      <c r="AB432" s="292" t="s">
        <v>334</v>
      </c>
      <c r="AC432" s="271" t="s">
        <v>2772</v>
      </c>
      <c r="AD432" s="292"/>
      <c r="AE432" s="292" t="s">
        <v>334</v>
      </c>
      <c r="AF432" s="292"/>
      <c r="AG432" s="292" t="s">
        <v>2722</v>
      </c>
    </row>
    <row r="433" spans="1:33" ht="43.2" x14ac:dyDescent="0.3">
      <c r="A433" s="272">
        <v>119615</v>
      </c>
      <c r="B433" s="273" t="s">
        <v>1737</v>
      </c>
      <c r="C433" s="273" t="s">
        <v>533</v>
      </c>
      <c r="D433" s="273" t="s">
        <v>230</v>
      </c>
      <c r="E433" s="273" t="s">
        <v>360</v>
      </c>
      <c r="F433" s="290"/>
      <c r="G433" s="273" t="s">
        <v>2506</v>
      </c>
      <c r="H433" s="273" t="s">
        <v>361</v>
      </c>
      <c r="I433" s="273" t="s">
        <v>59</v>
      </c>
      <c r="J433" s="273" t="s">
        <v>362</v>
      </c>
      <c r="K433" s="272">
        <v>2016</v>
      </c>
      <c r="L433" s="273" t="s">
        <v>342</v>
      </c>
      <c r="N433" s="271" t="s">
        <v>334</v>
      </c>
      <c r="O433" s="277" t="s">
        <v>334</v>
      </c>
      <c r="P433" s="270">
        <v>0</v>
      </c>
      <c r="AC433" s="273" t="s">
        <v>2766</v>
      </c>
    </row>
    <row r="434" spans="1:33" ht="28.8" x14ac:dyDescent="0.3">
      <c r="A434" s="270">
        <v>119618</v>
      </c>
      <c r="B434" s="271" t="s">
        <v>1736</v>
      </c>
      <c r="C434" s="271" t="s">
        <v>79</v>
      </c>
      <c r="D434" s="271" t="s">
        <v>404</v>
      </c>
      <c r="E434" s="271" t="s">
        <v>334</v>
      </c>
      <c r="F434" s="271" t="s">
        <v>334</v>
      </c>
      <c r="G434" s="271" t="s">
        <v>334</v>
      </c>
      <c r="H434" s="271" t="s">
        <v>334</v>
      </c>
      <c r="I434" s="271" t="s">
        <v>59</v>
      </c>
      <c r="J434" s="271" t="s">
        <v>334</v>
      </c>
      <c r="K434" s="271" t="s">
        <v>334</v>
      </c>
      <c r="L434" s="271" t="s">
        <v>334</v>
      </c>
      <c r="M434" s="292" t="s">
        <v>334</v>
      </c>
      <c r="N434" s="271" t="s">
        <v>334</v>
      </c>
      <c r="O434" s="277" t="s">
        <v>334</v>
      </c>
      <c r="P434" s="270">
        <v>0</v>
      </c>
      <c r="Q434" s="292" t="s">
        <v>334</v>
      </c>
      <c r="R434" s="292" t="s">
        <v>334</v>
      </c>
      <c r="S434" s="292" t="s">
        <v>334</v>
      </c>
      <c r="T434" s="292" t="s">
        <v>334</v>
      </c>
      <c r="U434" s="292" t="s">
        <v>334</v>
      </c>
      <c r="V434" s="292" t="s">
        <v>334</v>
      </c>
      <c r="W434" s="292" t="s">
        <v>334</v>
      </c>
      <c r="X434" s="292" t="s">
        <v>334</v>
      </c>
      <c r="Y434" s="292" t="s">
        <v>334</v>
      </c>
      <c r="Z434" s="292" t="s">
        <v>334</v>
      </c>
      <c r="AA434" s="292" t="s">
        <v>334</v>
      </c>
      <c r="AB434" s="292" t="s">
        <v>334</v>
      </c>
      <c r="AC434" s="271" t="s">
        <v>334</v>
      </c>
      <c r="AD434" s="292"/>
      <c r="AE434" s="292" t="s">
        <v>334</v>
      </c>
      <c r="AF434" s="292" t="s">
        <v>2722</v>
      </c>
      <c r="AG434" s="292" t="s">
        <v>2722</v>
      </c>
    </row>
    <row r="435" spans="1:33" ht="28.8" x14ac:dyDescent="0.3">
      <c r="A435" s="272">
        <v>119625</v>
      </c>
      <c r="B435" s="273" t="s">
        <v>845</v>
      </c>
      <c r="C435" s="273" t="s">
        <v>68</v>
      </c>
      <c r="D435" s="273" t="s">
        <v>408</v>
      </c>
      <c r="E435" s="273" t="s">
        <v>360</v>
      </c>
      <c r="F435" s="274">
        <v>33604</v>
      </c>
      <c r="G435" s="273" t="s">
        <v>342</v>
      </c>
      <c r="H435" s="273" t="s">
        <v>361</v>
      </c>
      <c r="I435" s="273" t="s">
        <v>2591</v>
      </c>
      <c r="J435" s="273" t="s">
        <v>362</v>
      </c>
      <c r="K435" s="272">
        <v>2010</v>
      </c>
      <c r="L435" s="273" t="s">
        <v>342</v>
      </c>
      <c r="N435" s="271" t="s">
        <v>334</v>
      </c>
      <c r="O435" s="277" t="s">
        <v>334</v>
      </c>
      <c r="P435" s="270">
        <v>0</v>
      </c>
      <c r="AC435" s="273" t="s">
        <v>334</v>
      </c>
    </row>
    <row r="436" spans="1:33" ht="28.8" x14ac:dyDescent="0.3">
      <c r="A436" s="272">
        <v>119637</v>
      </c>
      <c r="B436" s="273" t="s">
        <v>1734</v>
      </c>
      <c r="C436" s="273" t="s">
        <v>1735</v>
      </c>
      <c r="D436" s="273" t="s">
        <v>2267</v>
      </c>
      <c r="E436" s="273" t="s">
        <v>360</v>
      </c>
      <c r="F436" s="290"/>
      <c r="G436" s="273" t="s">
        <v>2503</v>
      </c>
      <c r="H436" s="273" t="s">
        <v>361</v>
      </c>
      <c r="I436" s="273" t="s">
        <v>59</v>
      </c>
      <c r="J436" s="273" t="s">
        <v>343</v>
      </c>
      <c r="K436" s="272">
        <v>2011</v>
      </c>
      <c r="L436" s="273" t="s">
        <v>342</v>
      </c>
      <c r="N436" s="271" t="s">
        <v>334</v>
      </c>
      <c r="O436" s="277" t="s">
        <v>334</v>
      </c>
      <c r="P436" s="270">
        <v>0</v>
      </c>
      <c r="AC436" s="273" t="s">
        <v>334</v>
      </c>
    </row>
    <row r="437" spans="1:33" ht="28.8" x14ac:dyDescent="0.3">
      <c r="A437" s="272">
        <v>119645</v>
      </c>
      <c r="B437" s="273" t="s">
        <v>1733</v>
      </c>
      <c r="C437" s="273" t="s">
        <v>105</v>
      </c>
      <c r="D437" s="273" t="s">
        <v>280</v>
      </c>
      <c r="E437" s="273" t="s">
        <v>2103</v>
      </c>
      <c r="F437" s="291">
        <v>33424</v>
      </c>
      <c r="G437" s="273" t="s">
        <v>2486</v>
      </c>
      <c r="H437" s="273" t="s">
        <v>361</v>
      </c>
      <c r="I437" s="273" t="s">
        <v>59</v>
      </c>
      <c r="J437" s="273" t="s">
        <v>2362</v>
      </c>
      <c r="K437" s="272">
        <v>2014</v>
      </c>
      <c r="L437" s="273" t="s">
        <v>344</v>
      </c>
      <c r="N437" s="271">
        <v>517</v>
      </c>
      <c r="O437" s="277">
        <v>45354</v>
      </c>
      <c r="P437" s="270">
        <v>55000</v>
      </c>
      <c r="AC437" s="273" t="s">
        <v>334</v>
      </c>
    </row>
    <row r="438" spans="1:33" ht="28.8" x14ac:dyDescent="0.3">
      <c r="A438" s="272">
        <v>119647</v>
      </c>
      <c r="B438" s="273" t="s">
        <v>1732</v>
      </c>
      <c r="C438" s="273" t="s">
        <v>184</v>
      </c>
      <c r="D438" s="273" t="s">
        <v>417</v>
      </c>
      <c r="E438" s="273" t="s">
        <v>2103</v>
      </c>
      <c r="F438" s="291">
        <v>32509</v>
      </c>
      <c r="G438" s="273" t="s">
        <v>342</v>
      </c>
      <c r="H438" s="273" t="s">
        <v>361</v>
      </c>
      <c r="I438" s="273" t="s">
        <v>59</v>
      </c>
      <c r="J438" s="273" t="s">
        <v>2267</v>
      </c>
      <c r="K438" s="272">
        <v>0</v>
      </c>
      <c r="L438" s="273" t="s">
        <v>2267</v>
      </c>
      <c r="N438" s="271" t="s">
        <v>334</v>
      </c>
      <c r="O438" s="277" t="s">
        <v>334</v>
      </c>
      <c r="P438" s="270">
        <v>0</v>
      </c>
      <c r="AC438" s="273" t="s">
        <v>334</v>
      </c>
    </row>
    <row r="439" spans="1:33" ht="28.8" x14ac:dyDescent="0.3">
      <c r="A439" s="272">
        <v>119652</v>
      </c>
      <c r="B439" s="273" t="s">
        <v>1731</v>
      </c>
      <c r="C439" s="273" t="s">
        <v>118</v>
      </c>
      <c r="D439" s="273" t="s">
        <v>708</v>
      </c>
      <c r="E439" s="273" t="s">
        <v>2103</v>
      </c>
      <c r="F439" s="290"/>
      <c r="G439" s="273" t="s">
        <v>2539</v>
      </c>
      <c r="H439" s="273" t="s">
        <v>361</v>
      </c>
      <c r="I439" s="273" t="s">
        <v>59</v>
      </c>
      <c r="J439" s="273" t="s">
        <v>343</v>
      </c>
      <c r="K439" s="272">
        <v>1997</v>
      </c>
      <c r="L439" s="273" t="s">
        <v>353</v>
      </c>
      <c r="N439" s="271" t="s">
        <v>334</v>
      </c>
      <c r="O439" s="277" t="s">
        <v>334</v>
      </c>
      <c r="P439" s="270">
        <v>0</v>
      </c>
      <c r="AC439" s="273" t="s">
        <v>334</v>
      </c>
    </row>
    <row r="440" spans="1:33" ht="28.8" x14ac:dyDescent="0.3">
      <c r="A440" s="270">
        <v>119684</v>
      </c>
      <c r="B440" s="271" t="s">
        <v>1730</v>
      </c>
      <c r="C440" s="271" t="s">
        <v>827</v>
      </c>
      <c r="D440" s="271" t="s">
        <v>797</v>
      </c>
      <c r="E440" s="271" t="s">
        <v>334</v>
      </c>
      <c r="F440" s="292" t="s">
        <v>334</v>
      </c>
      <c r="G440" s="271" t="s">
        <v>334</v>
      </c>
      <c r="H440" s="271" t="s">
        <v>334</v>
      </c>
      <c r="I440" s="271" t="s">
        <v>59</v>
      </c>
      <c r="J440" s="271" t="s">
        <v>334</v>
      </c>
      <c r="K440" s="271" t="s">
        <v>334</v>
      </c>
      <c r="L440" s="271" t="s">
        <v>334</v>
      </c>
      <c r="M440" s="292" t="s">
        <v>334</v>
      </c>
      <c r="N440" s="271" t="s">
        <v>334</v>
      </c>
      <c r="O440" s="277" t="s">
        <v>334</v>
      </c>
      <c r="P440" s="270">
        <v>0</v>
      </c>
      <c r="Q440" s="292" t="s">
        <v>334</v>
      </c>
      <c r="R440" s="292" t="s">
        <v>334</v>
      </c>
      <c r="S440" s="292" t="s">
        <v>334</v>
      </c>
      <c r="T440" s="292" t="s">
        <v>334</v>
      </c>
      <c r="U440" s="292" t="s">
        <v>334</v>
      </c>
      <c r="V440" s="292" t="s">
        <v>334</v>
      </c>
      <c r="W440" s="292" t="s">
        <v>334</v>
      </c>
      <c r="X440" s="292" t="s">
        <v>334</v>
      </c>
      <c r="Y440" s="292" t="s">
        <v>334</v>
      </c>
      <c r="Z440" s="292" t="s">
        <v>334</v>
      </c>
      <c r="AA440" s="292" t="s">
        <v>334</v>
      </c>
      <c r="AB440" s="292" t="s">
        <v>334</v>
      </c>
      <c r="AC440" s="271" t="s">
        <v>334</v>
      </c>
      <c r="AD440" s="292"/>
      <c r="AE440" s="292" t="s">
        <v>334</v>
      </c>
      <c r="AF440" s="292" t="s">
        <v>2722</v>
      </c>
      <c r="AG440" s="292" t="s">
        <v>2722</v>
      </c>
    </row>
    <row r="441" spans="1:33" ht="28.8" x14ac:dyDescent="0.3">
      <c r="A441" s="272">
        <v>119689</v>
      </c>
      <c r="B441" s="273" t="s">
        <v>1729</v>
      </c>
      <c r="C441" s="273" t="s">
        <v>559</v>
      </c>
      <c r="D441" s="273" t="s">
        <v>434</v>
      </c>
      <c r="E441" s="273" t="s">
        <v>360</v>
      </c>
      <c r="F441" s="290"/>
      <c r="G441" s="273" t="s">
        <v>342</v>
      </c>
      <c r="H441" s="273" t="s">
        <v>361</v>
      </c>
      <c r="I441" s="273" t="s">
        <v>59</v>
      </c>
      <c r="J441" s="273" t="s">
        <v>343</v>
      </c>
      <c r="K441" s="272">
        <v>2013</v>
      </c>
      <c r="L441" s="273" t="s">
        <v>344</v>
      </c>
      <c r="N441" s="271">
        <v>397</v>
      </c>
      <c r="O441" s="277">
        <v>45344</v>
      </c>
      <c r="P441" s="270">
        <v>25000</v>
      </c>
      <c r="AC441" s="273" t="s">
        <v>334</v>
      </c>
    </row>
    <row r="442" spans="1:33" ht="28.8" x14ac:dyDescent="0.3">
      <c r="A442" s="272">
        <v>119693</v>
      </c>
      <c r="B442" s="273" t="s">
        <v>1727</v>
      </c>
      <c r="C442" s="273" t="s">
        <v>66</v>
      </c>
      <c r="D442" s="273" t="s">
        <v>1728</v>
      </c>
      <c r="E442" s="273" t="s">
        <v>2103</v>
      </c>
      <c r="F442" s="290"/>
      <c r="G442" s="273" t="s">
        <v>342</v>
      </c>
      <c r="H442" s="273" t="s">
        <v>361</v>
      </c>
      <c r="I442" s="273" t="s">
        <v>59</v>
      </c>
      <c r="J442" s="273" t="s">
        <v>343</v>
      </c>
      <c r="K442" s="272">
        <v>2016</v>
      </c>
      <c r="L442" s="273" t="s">
        <v>344</v>
      </c>
      <c r="N442" s="271" t="s">
        <v>334</v>
      </c>
      <c r="O442" s="277" t="s">
        <v>334</v>
      </c>
      <c r="P442" s="270">
        <v>0</v>
      </c>
      <c r="AC442" s="273" t="s">
        <v>334</v>
      </c>
    </row>
    <row r="443" spans="1:33" ht="28.8" x14ac:dyDescent="0.3">
      <c r="A443" s="272">
        <v>119697</v>
      </c>
      <c r="B443" s="273" t="s">
        <v>1726</v>
      </c>
      <c r="C443" s="273" t="s">
        <v>783</v>
      </c>
      <c r="D443" s="273" t="s">
        <v>784</v>
      </c>
      <c r="E443" s="273" t="s">
        <v>360</v>
      </c>
      <c r="F443" s="274">
        <v>36161</v>
      </c>
      <c r="G443" s="273" t="s">
        <v>355</v>
      </c>
      <c r="H443" s="273" t="s">
        <v>361</v>
      </c>
      <c r="I443" s="273" t="s">
        <v>59</v>
      </c>
      <c r="J443" s="273" t="s">
        <v>343</v>
      </c>
      <c r="K443" s="272">
        <v>2016</v>
      </c>
      <c r="L443" s="273" t="s">
        <v>342</v>
      </c>
      <c r="N443" s="271" t="s">
        <v>334</v>
      </c>
      <c r="O443" s="277" t="s">
        <v>334</v>
      </c>
      <c r="P443" s="270">
        <v>0</v>
      </c>
      <c r="AC443" s="273" t="s">
        <v>334</v>
      </c>
    </row>
    <row r="444" spans="1:33" ht="14.4" x14ac:dyDescent="0.3">
      <c r="A444" s="270">
        <v>119708</v>
      </c>
      <c r="B444" s="271" t="s">
        <v>1725</v>
      </c>
      <c r="C444" s="271" t="s">
        <v>484</v>
      </c>
      <c r="D444" s="271" t="s">
        <v>308</v>
      </c>
      <c r="E444" s="271" t="s">
        <v>334</v>
      </c>
      <c r="F444" s="292" t="s">
        <v>334</v>
      </c>
      <c r="G444" s="271" t="s">
        <v>334</v>
      </c>
      <c r="H444" s="271" t="s">
        <v>334</v>
      </c>
      <c r="I444" s="271" t="s">
        <v>59</v>
      </c>
      <c r="J444" s="271" t="s">
        <v>334</v>
      </c>
      <c r="K444" s="271" t="s">
        <v>334</v>
      </c>
      <c r="L444" s="271" t="s">
        <v>334</v>
      </c>
      <c r="M444" s="292" t="s">
        <v>334</v>
      </c>
      <c r="N444" s="271" t="s">
        <v>334</v>
      </c>
      <c r="O444" s="277" t="s">
        <v>334</v>
      </c>
      <c r="P444" s="270">
        <v>0</v>
      </c>
      <c r="Q444" s="292" t="s">
        <v>334</v>
      </c>
      <c r="R444" s="292" t="s">
        <v>334</v>
      </c>
      <c r="S444" s="292" t="s">
        <v>334</v>
      </c>
      <c r="T444" s="292" t="s">
        <v>334</v>
      </c>
      <c r="U444" s="292" t="s">
        <v>334</v>
      </c>
      <c r="V444" s="292" t="s">
        <v>334</v>
      </c>
      <c r="W444" s="292" t="s">
        <v>334</v>
      </c>
      <c r="X444" s="292" t="s">
        <v>334</v>
      </c>
      <c r="Y444" s="292" t="s">
        <v>334</v>
      </c>
      <c r="Z444" s="292" t="s">
        <v>334</v>
      </c>
      <c r="AA444" s="292" t="s">
        <v>334</v>
      </c>
      <c r="AB444" s="292" t="s">
        <v>334</v>
      </c>
      <c r="AC444" s="271" t="s">
        <v>334</v>
      </c>
      <c r="AD444" s="292"/>
      <c r="AE444" s="292" t="s">
        <v>334</v>
      </c>
      <c r="AF444" s="292" t="s">
        <v>2722</v>
      </c>
      <c r="AG444" s="292" t="s">
        <v>2722</v>
      </c>
    </row>
    <row r="445" spans="1:33" ht="28.8" x14ac:dyDescent="0.3">
      <c r="A445" s="272">
        <v>119709</v>
      </c>
      <c r="B445" s="273" t="s">
        <v>1724</v>
      </c>
      <c r="C445" s="273" t="s">
        <v>158</v>
      </c>
      <c r="D445" s="273" t="s">
        <v>306</v>
      </c>
      <c r="E445" s="273" t="s">
        <v>360</v>
      </c>
      <c r="F445" s="275"/>
      <c r="G445" s="273" t="s">
        <v>2365</v>
      </c>
      <c r="H445" s="273" t="s">
        <v>361</v>
      </c>
      <c r="I445" s="273" t="s">
        <v>59</v>
      </c>
      <c r="J445" s="273" t="s">
        <v>2267</v>
      </c>
      <c r="K445" s="272">
        <v>0</v>
      </c>
      <c r="L445" s="273" t="s">
        <v>2267</v>
      </c>
      <c r="N445" s="271">
        <v>337</v>
      </c>
      <c r="O445" s="277">
        <v>45342</v>
      </c>
      <c r="P445" s="270">
        <v>80000</v>
      </c>
      <c r="AC445" s="273" t="s">
        <v>334</v>
      </c>
    </row>
    <row r="446" spans="1:33" ht="28.8" x14ac:dyDescent="0.3">
      <c r="A446" s="272">
        <v>119716</v>
      </c>
      <c r="B446" s="273" t="s">
        <v>1723</v>
      </c>
      <c r="C446" s="273" t="s">
        <v>105</v>
      </c>
      <c r="D446" s="273" t="s">
        <v>269</v>
      </c>
      <c r="E446" s="273" t="s">
        <v>2103</v>
      </c>
      <c r="F446" s="291">
        <v>35177</v>
      </c>
      <c r="G446" s="273" t="s">
        <v>2472</v>
      </c>
      <c r="H446" s="273" t="s">
        <v>361</v>
      </c>
      <c r="I446" s="273" t="s">
        <v>59</v>
      </c>
      <c r="J446" s="273" t="s">
        <v>343</v>
      </c>
      <c r="K446" s="272">
        <v>2014</v>
      </c>
      <c r="L446" s="273" t="s">
        <v>344</v>
      </c>
      <c r="N446" s="271" t="s">
        <v>334</v>
      </c>
      <c r="O446" s="277" t="s">
        <v>334</v>
      </c>
      <c r="P446" s="270">
        <v>0</v>
      </c>
      <c r="AC446" s="273" t="s">
        <v>334</v>
      </c>
    </row>
    <row r="447" spans="1:33" ht="28.8" x14ac:dyDescent="0.3">
      <c r="A447" s="272">
        <v>119719</v>
      </c>
      <c r="B447" s="273" t="s">
        <v>1722</v>
      </c>
      <c r="C447" s="273" t="s">
        <v>106</v>
      </c>
      <c r="D447" s="273" t="s">
        <v>226</v>
      </c>
      <c r="E447" s="273" t="s">
        <v>360</v>
      </c>
      <c r="F447" s="290"/>
      <c r="G447" s="273" t="s">
        <v>2633</v>
      </c>
      <c r="H447" s="273" t="s">
        <v>361</v>
      </c>
      <c r="I447" s="273" t="s">
        <v>2531</v>
      </c>
      <c r="J447" s="273" t="s">
        <v>343</v>
      </c>
      <c r="K447" s="272">
        <v>2015</v>
      </c>
      <c r="L447" s="273" t="s">
        <v>602</v>
      </c>
      <c r="N447" s="271">
        <v>283</v>
      </c>
      <c r="O447" s="277">
        <v>45336</v>
      </c>
      <c r="P447" s="270">
        <v>20000</v>
      </c>
      <c r="AC447" s="273" t="s">
        <v>334</v>
      </c>
    </row>
    <row r="448" spans="1:33" ht="43.2" x14ac:dyDescent="0.3">
      <c r="A448" s="270">
        <v>119726</v>
      </c>
      <c r="B448" s="271" t="s">
        <v>1721</v>
      </c>
      <c r="C448" s="271" t="s">
        <v>162</v>
      </c>
      <c r="D448" s="271" t="s">
        <v>226</v>
      </c>
      <c r="E448" s="271" t="s">
        <v>360</v>
      </c>
      <c r="F448" s="292" t="s">
        <v>2505</v>
      </c>
      <c r="G448" s="271" t="s">
        <v>2506</v>
      </c>
      <c r="H448" s="271" t="s">
        <v>361</v>
      </c>
      <c r="I448" s="271" t="s">
        <v>59</v>
      </c>
      <c r="J448" s="271" t="s">
        <v>343</v>
      </c>
      <c r="K448" s="271" t="s">
        <v>2841</v>
      </c>
      <c r="L448" s="271" t="s">
        <v>342</v>
      </c>
      <c r="M448" s="292" t="s">
        <v>334</v>
      </c>
      <c r="N448" s="271" t="s">
        <v>334</v>
      </c>
      <c r="O448" s="277" t="s">
        <v>334</v>
      </c>
      <c r="P448" s="270">
        <v>0</v>
      </c>
      <c r="Q448" s="292" t="s">
        <v>334</v>
      </c>
      <c r="R448" s="292" t="s">
        <v>334</v>
      </c>
      <c r="S448" s="292" t="s">
        <v>334</v>
      </c>
      <c r="T448" s="292" t="s">
        <v>334</v>
      </c>
      <c r="U448" s="292" t="s">
        <v>334</v>
      </c>
      <c r="V448" s="292" t="s">
        <v>334</v>
      </c>
      <c r="W448" s="292" t="s">
        <v>334</v>
      </c>
      <c r="X448" s="292" t="s">
        <v>334</v>
      </c>
      <c r="Y448" s="292" t="s">
        <v>334</v>
      </c>
      <c r="Z448" s="292" t="s">
        <v>334</v>
      </c>
      <c r="AA448" s="292" t="s">
        <v>334</v>
      </c>
      <c r="AB448" s="292" t="s">
        <v>334</v>
      </c>
      <c r="AC448" s="271" t="s">
        <v>2766</v>
      </c>
      <c r="AD448" s="292"/>
      <c r="AE448" s="292" t="s">
        <v>334</v>
      </c>
      <c r="AF448" s="292"/>
      <c r="AG448" s="292" t="s">
        <v>2722</v>
      </c>
    </row>
    <row r="449" spans="1:33" ht="43.2" x14ac:dyDescent="0.3">
      <c r="A449" s="270">
        <v>119734</v>
      </c>
      <c r="B449" s="271" t="s">
        <v>1719</v>
      </c>
      <c r="C449" s="271" t="s">
        <v>740</v>
      </c>
      <c r="D449" s="271" t="s">
        <v>1720</v>
      </c>
      <c r="E449" s="271" t="s">
        <v>334</v>
      </c>
      <c r="F449" s="292" t="s">
        <v>334</v>
      </c>
      <c r="G449" s="271" t="s">
        <v>334</v>
      </c>
      <c r="H449" s="271" t="s">
        <v>334</v>
      </c>
      <c r="I449" s="271" t="s">
        <v>59</v>
      </c>
      <c r="J449" s="271" t="s">
        <v>334</v>
      </c>
      <c r="K449" s="271" t="s">
        <v>334</v>
      </c>
      <c r="L449" s="271" t="s">
        <v>334</v>
      </c>
      <c r="M449" s="292" t="s">
        <v>334</v>
      </c>
      <c r="N449" s="271" t="s">
        <v>334</v>
      </c>
      <c r="O449" s="277" t="s">
        <v>334</v>
      </c>
      <c r="P449" s="270">
        <v>0</v>
      </c>
      <c r="Q449" s="292" t="s">
        <v>334</v>
      </c>
      <c r="R449" s="292" t="s">
        <v>334</v>
      </c>
      <c r="S449" s="292" t="s">
        <v>334</v>
      </c>
      <c r="T449" s="292" t="s">
        <v>334</v>
      </c>
      <c r="U449" s="292" t="s">
        <v>334</v>
      </c>
      <c r="V449" s="292" t="s">
        <v>334</v>
      </c>
      <c r="W449" s="292" t="s">
        <v>334</v>
      </c>
      <c r="X449" s="292" t="s">
        <v>334</v>
      </c>
      <c r="Y449" s="292" t="s">
        <v>334</v>
      </c>
      <c r="Z449" s="292" t="s">
        <v>334</v>
      </c>
      <c r="AA449" s="292" t="s">
        <v>334</v>
      </c>
      <c r="AB449" s="292" t="s">
        <v>334</v>
      </c>
      <c r="AC449" s="271" t="s">
        <v>2766</v>
      </c>
      <c r="AD449" s="292"/>
      <c r="AE449" s="292" t="s">
        <v>334</v>
      </c>
      <c r="AF449" s="292" t="s">
        <v>2722</v>
      </c>
      <c r="AG449" s="292" t="s">
        <v>2722</v>
      </c>
    </row>
    <row r="450" spans="1:33" ht="43.2" x14ac:dyDescent="0.3">
      <c r="A450" s="272">
        <v>119741</v>
      </c>
      <c r="B450" s="273" t="s">
        <v>857</v>
      </c>
      <c r="C450" s="273" t="s">
        <v>66</v>
      </c>
      <c r="D450" s="273" t="s">
        <v>858</v>
      </c>
      <c r="E450" s="273" t="s">
        <v>2103</v>
      </c>
      <c r="F450" s="274">
        <v>33131</v>
      </c>
      <c r="G450" s="273" t="s">
        <v>2386</v>
      </c>
      <c r="H450" s="273" t="s">
        <v>361</v>
      </c>
      <c r="I450" s="273" t="s">
        <v>2531</v>
      </c>
      <c r="J450" s="273" t="s">
        <v>2362</v>
      </c>
      <c r="K450" s="272">
        <v>2010</v>
      </c>
      <c r="L450" s="273" t="s">
        <v>344</v>
      </c>
      <c r="N450" s="271" t="s">
        <v>334</v>
      </c>
      <c r="O450" s="277" t="s">
        <v>334</v>
      </c>
      <c r="P450" s="270">
        <v>0</v>
      </c>
      <c r="AC450" s="273" t="s">
        <v>2759</v>
      </c>
    </row>
    <row r="451" spans="1:33" ht="43.2" x14ac:dyDescent="0.3">
      <c r="A451" s="272">
        <v>119742</v>
      </c>
      <c r="B451" s="273" t="s">
        <v>1718</v>
      </c>
      <c r="C451" s="273" t="s">
        <v>66</v>
      </c>
      <c r="D451" s="273" t="s">
        <v>504</v>
      </c>
      <c r="E451" s="273" t="s">
        <v>2103</v>
      </c>
      <c r="F451" s="291">
        <v>35955</v>
      </c>
      <c r="G451" s="273" t="s">
        <v>2634</v>
      </c>
      <c r="H451" s="273" t="s">
        <v>361</v>
      </c>
      <c r="I451" s="273" t="s">
        <v>59</v>
      </c>
      <c r="J451" s="273" t="s">
        <v>2362</v>
      </c>
      <c r="K451" s="272">
        <v>0</v>
      </c>
      <c r="L451" s="273" t="s">
        <v>344</v>
      </c>
      <c r="N451" s="271" t="s">
        <v>334</v>
      </c>
      <c r="O451" s="277" t="s">
        <v>334</v>
      </c>
      <c r="P451" s="270">
        <v>0</v>
      </c>
      <c r="AC451" s="273" t="s">
        <v>2772</v>
      </c>
    </row>
    <row r="452" spans="1:33" ht="43.2" x14ac:dyDescent="0.3">
      <c r="A452" s="270">
        <v>119749</v>
      </c>
      <c r="B452" s="271" t="s">
        <v>1716</v>
      </c>
      <c r="C452" s="271" t="s">
        <v>1717</v>
      </c>
      <c r="D452" s="271" t="s">
        <v>211</v>
      </c>
      <c r="E452" s="271" t="s">
        <v>334</v>
      </c>
      <c r="F452" s="271" t="s">
        <v>334</v>
      </c>
      <c r="G452" s="271" t="s">
        <v>334</v>
      </c>
      <c r="H452" s="271" t="s">
        <v>334</v>
      </c>
      <c r="I452" s="271" t="s">
        <v>2591</v>
      </c>
      <c r="J452" s="271" t="s">
        <v>334</v>
      </c>
      <c r="K452" s="271" t="s">
        <v>334</v>
      </c>
      <c r="L452" s="271" t="s">
        <v>334</v>
      </c>
      <c r="M452" s="292" t="s">
        <v>334</v>
      </c>
      <c r="N452" s="271" t="s">
        <v>334</v>
      </c>
      <c r="O452" s="277" t="s">
        <v>334</v>
      </c>
      <c r="P452" s="270">
        <v>0</v>
      </c>
      <c r="Q452" s="292" t="s">
        <v>334</v>
      </c>
      <c r="R452" s="292" t="s">
        <v>334</v>
      </c>
      <c r="S452" s="292" t="s">
        <v>334</v>
      </c>
      <c r="T452" s="292" t="s">
        <v>334</v>
      </c>
      <c r="U452" s="292" t="s">
        <v>334</v>
      </c>
      <c r="V452" s="292" t="s">
        <v>334</v>
      </c>
      <c r="W452" s="292" t="s">
        <v>334</v>
      </c>
      <c r="X452" s="292" t="s">
        <v>334</v>
      </c>
      <c r="Y452" s="292" t="s">
        <v>334</v>
      </c>
      <c r="Z452" s="292" t="s">
        <v>334</v>
      </c>
      <c r="AA452" s="292" t="s">
        <v>334</v>
      </c>
      <c r="AB452" s="292" t="s">
        <v>334</v>
      </c>
      <c r="AC452" s="271" t="s">
        <v>334</v>
      </c>
      <c r="AD452" s="292"/>
      <c r="AE452" s="292" t="s">
        <v>334</v>
      </c>
      <c r="AF452" s="292" t="s">
        <v>2722</v>
      </c>
      <c r="AG452" s="292" t="s">
        <v>2722</v>
      </c>
    </row>
    <row r="453" spans="1:33" ht="28.8" x14ac:dyDescent="0.3">
      <c r="A453" s="272">
        <v>119750</v>
      </c>
      <c r="B453" s="273" t="s">
        <v>1715</v>
      </c>
      <c r="C453" s="273" t="s">
        <v>85</v>
      </c>
      <c r="D453" s="273" t="s">
        <v>539</v>
      </c>
      <c r="E453" s="273" t="s">
        <v>360</v>
      </c>
      <c r="F453" s="290"/>
      <c r="G453" s="273" t="s">
        <v>342</v>
      </c>
      <c r="H453" s="273" t="s">
        <v>361</v>
      </c>
      <c r="I453" s="273" t="s">
        <v>59</v>
      </c>
      <c r="J453" s="273" t="s">
        <v>343</v>
      </c>
      <c r="K453" s="272">
        <v>2016</v>
      </c>
      <c r="L453" s="273" t="s">
        <v>342</v>
      </c>
      <c r="N453" s="271" t="s">
        <v>334</v>
      </c>
      <c r="O453" s="277" t="s">
        <v>334</v>
      </c>
      <c r="P453" s="270">
        <v>0</v>
      </c>
      <c r="AC453" s="273" t="s">
        <v>334</v>
      </c>
    </row>
    <row r="454" spans="1:33" ht="43.2" x14ac:dyDescent="0.3">
      <c r="A454" s="272">
        <v>119758</v>
      </c>
      <c r="B454" s="273" t="s">
        <v>2231</v>
      </c>
      <c r="C454" s="273" t="s">
        <v>425</v>
      </c>
      <c r="D454" s="273" t="s">
        <v>220</v>
      </c>
      <c r="E454" s="273" t="s">
        <v>360</v>
      </c>
      <c r="F454" s="290"/>
      <c r="G454" s="273" t="s">
        <v>342</v>
      </c>
      <c r="H454" s="273" t="s">
        <v>361</v>
      </c>
      <c r="I454" s="273" t="s">
        <v>2531</v>
      </c>
      <c r="J454" s="273" t="s">
        <v>2362</v>
      </c>
      <c r="K454" s="272">
        <v>2008</v>
      </c>
      <c r="L454" s="273" t="s">
        <v>342</v>
      </c>
      <c r="N454" s="271" t="s">
        <v>334</v>
      </c>
      <c r="O454" s="277" t="s">
        <v>334</v>
      </c>
      <c r="P454" s="270">
        <v>0</v>
      </c>
      <c r="AC454" s="273" t="s">
        <v>2759</v>
      </c>
    </row>
    <row r="455" spans="1:33" ht="28.8" x14ac:dyDescent="0.3">
      <c r="A455" s="272">
        <v>119785</v>
      </c>
      <c r="B455" s="273" t="s">
        <v>1714</v>
      </c>
      <c r="C455" s="273" t="s">
        <v>69</v>
      </c>
      <c r="D455" s="273" t="s">
        <v>334</v>
      </c>
      <c r="E455" s="273" t="s">
        <v>360</v>
      </c>
      <c r="F455" s="290"/>
      <c r="G455" s="273" t="s">
        <v>2413</v>
      </c>
      <c r="H455" s="273" t="s">
        <v>361</v>
      </c>
      <c r="I455" s="273" t="s">
        <v>59</v>
      </c>
      <c r="J455" s="273" t="s">
        <v>362</v>
      </c>
      <c r="K455" s="272">
        <v>2007</v>
      </c>
      <c r="L455" s="273" t="s">
        <v>347</v>
      </c>
      <c r="N455" s="271" t="s">
        <v>334</v>
      </c>
      <c r="O455" s="277" t="s">
        <v>334</v>
      </c>
      <c r="P455" s="270">
        <v>0</v>
      </c>
      <c r="AC455" s="273" t="s">
        <v>334</v>
      </c>
    </row>
    <row r="456" spans="1:33" ht="28.8" x14ac:dyDescent="0.3">
      <c r="A456" s="272">
        <v>119786</v>
      </c>
      <c r="B456" s="273" t="s">
        <v>1713</v>
      </c>
      <c r="C456" s="273" t="s">
        <v>93</v>
      </c>
      <c r="D456" s="273" t="s">
        <v>436</v>
      </c>
      <c r="E456" s="273" t="s">
        <v>2103</v>
      </c>
      <c r="F456" s="291">
        <v>31737</v>
      </c>
      <c r="G456" s="273" t="s">
        <v>342</v>
      </c>
      <c r="H456" s="273" t="s">
        <v>361</v>
      </c>
      <c r="I456" s="273" t="s">
        <v>59</v>
      </c>
      <c r="J456" s="273" t="s">
        <v>2362</v>
      </c>
      <c r="K456" s="272">
        <v>2014</v>
      </c>
      <c r="L456" s="273" t="s">
        <v>354</v>
      </c>
      <c r="N456" s="271" t="s">
        <v>334</v>
      </c>
      <c r="O456" s="277" t="s">
        <v>334</v>
      </c>
      <c r="P456" s="270">
        <v>0</v>
      </c>
      <c r="AC456" s="273" t="s">
        <v>334</v>
      </c>
    </row>
    <row r="457" spans="1:33" ht="28.8" x14ac:dyDescent="0.3">
      <c r="A457" s="272">
        <v>119797</v>
      </c>
      <c r="B457" s="273" t="s">
        <v>1712</v>
      </c>
      <c r="C457" s="273" t="s">
        <v>66</v>
      </c>
      <c r="D457" s="273" t="s">
        <v>254</v>
      </c>
      <c r="E457" s="273" t="s">
        <v>2103</v>
      </c>
      <c r="F457" s="274">
        <v>34095</v>
      </c>
      <c r="G457" s="273" t="s">
        <v>342</v>
      </c>
      <c r="H457" s="273" t="s">
        <v>361</v>
      </c>
      <c r="I457" s="273" t="s">
        <v>59</v>
      </c>
      <c r="J457" s="273" t="s">
        <v>343</v>
      </c>
      <c r="K457" s="272">
        <v>2010</v>
      </c>
      <c r="L457" s="273" t="s">
        <v>342</v>
      </c>
      <c r="N457" s="271">
        <v>284</v>
      </c>
      <c r="O457" s="277">
        <v>45336</v>
      </c>
      <c r="P457" s="270">
        <v>20000</v>
      </c>
      <c r="AC457" s="273" t="s">
        <v>334</v>
      </c>
    </row>
    <row r="458" spans="1:33" ht="28.8" x14ac:dyDescent="0.3">
      <c r="A458" s="272">
        <v>119803</v>
      </c>
      <c r="B458" s="273" t="s">
        <v>1711</v>
      </c>
      <c r="C458" s="273" t="s">
        <v>551</v>
      </c>
      <c r="D458" s="273" t="s">
        <v>415</v>
      </c>
      <c r="E458" s="273" t="s">
        <v>360</v>
      </c>
      <c r="F458" s="290"/>
      <c r="G458" s="273" t="s">
        <v>2366</v>
      </c>
      <c r="H458" s="273" t="s">
        <v>361</v>
      </c>
      <c r="I458" s="273" t="s">
        <v>59</v>
      </c>
      <c r="J458" s="273" t="s">
        <v>2267</v>
      </c>
      <c r="K458" s="293">
        <v>0</v>
      </c>
      <c r="L458" s="273" t="s">
        <v>2267</v>
      </c>
      <c r="N458" s="271" t="s">
        <v>334</v>
      </c>
      <c r="O458" s="277" t="s">
        <v>334</v>
      </c>
      <c r="P458" s="270">
        <v>0</v>
      </c>
      <c r="AC458" s="273" t="s">
        <v>334</v>
      </c>
    </row>
    <row r="459" spans="1:33" ht="28.8" x14ac:dyDescent="0.3">
      <c r="A459" s="272">
        <v>119804</v>
      </c>
      <c r="B459" s="273" t="s">
        <v>1021</v>
      </c>
      <c r="C459" s="273" t="s">
        <v>63</v>
      </c>
      <c r="D459" s="273" t="s">
        <v>207</v>
      </c>
      <c r="E459" s="273" t="s">
        <v>2103</v>
      </c>
      <c r="F459" s="290"/>
      <c r="G459" s="273" t="s">
        <v>2368</v>
      </c>
      <c r="H459" s="273" t="s">
        <v>361</v>
      </c>
      <c r="I459" s="273" t="s">
        <v>65</v>
      </c>
      <c r="J459" s="273" t="s">
        <v>343</v>
      </c>
      <c r="K459" s="272">
        <v>2008</v>
      </c>
      <c r="L459" s="273" t="s">
        <v>344</v>
      </c>
      <c r="N459" s="271" t="s">
        <v>334</v>
      </c>
      <c r="O459" s="277" t="s">
        <v>334</v>
      </c>
      <c r="P459" s="270">
        <v>0</v>
      </c>
      <c r="AC459" s="273" t="s">
        <v>334</v>
      </c>
    </row>
    <row r="460" spans="1:33" ht="28.8" x14ac:dyDescent="0.3">
      <c r="A460" s="272">
        <v>119812</v>
      </c>
      <c r="B460" s="273" t="s">
        <v>1710</v>
      </c>
      <c r="C460" s="273" t="s">
        <v>64</v>
      </c>
      <c r="D460" s="273" t="s">
        <v>244</v>
      </c>
      <c r="E460" s="273" t="s">
        <v>359</v>
      </c>
      <c r="F460" s="291">
        <v>35586</v>
      </c>
      <c r="G460" s="273" t="s">
        <v>342</v>
      </c>
      <c r="H460" s="273" t="s">
        <v>361</v>
      </c>
      <c r="I460" s="273" t="s">
        <v>2591</v>
      </c>
      <c r="J460" s="273" t="s">
        <v>362</v>
      </c>
      <c r="K460" s="272">
        <v>2004</v>
      </c>
      <c r="L460" s="273" t="s">
        <v>342</v>
      </c>
      <c r="N460" s="271" t="s">
        <v>334</v>
      </c>
      <c r="O460" s="277" t="s">
        <v>334</v>
      </c>
      <c r="P460" s="270">
        <v>0</v>
      </c>
      <c r="AC460" s="273" t="s">
        <v>334</v>
      </c>
    </row>
    <row r="461" spans="1:33" ht="28.8" x14ac:dyDescent="0.3">
      <c r="A461" s="272">
        <v>119826</v>
      </c>
      <c r="B461" s="273" t="s">
        <v>1709</v>
      </c>
      <c r="C461" s="273" t="s">
        <v>739</v>
      </c>
      <c r="D461" s="273" t="s">
        <v>240</v>
      </c>
      <c r="E461" s="273" t="s">
        <v>2103</v>
      </c>
      <c r="F461" s="291">
        <v>30477</v>
      </c>
      <c r="G461" s="273" t="s">
        <v>342</v>
      </c>
      <c r="H461" s="273" t="s">
        <v>361</v>
      </c>
      <c r="I461" s="273" t="s">
        <v>59</v>
      </c>
      <c r="J461" s="273" t="s">
        <v>343</v>
      </c>
      <c r="K461" s="272">
        <v>2001</v>
      </c>
      <c r="L461" s="273" t="s">
        <v>342</v>
      </c>
      <c r="N461" s="271">
        <v>391</v>
      </c>
      <c r="O461" s="277">
        <v>45344</v>
      </c>
      <c r="P461" s="270">
        <v>20000</v>
      </c>
      <c r="AC461" s="273" t="s">
        <v>334</v>
      </c>
    </row>
    <row r="462" spans="1:33" ht="28.8" x14ac:dyDescent="0.3">
      <c r="A462" s="272">
        <v>119838</v>
      </c>
      <c r="B462" s="273" t="s">
        <v>1708</v>
      </c>
      <c r="C462" s="273" t="s">
        <v>66</v>
      </c>
      <c r="D462" s="273" t="s">
        <v>427</v>
      </c>
      <c r="E462" s="273" t="s">
        <v>2103</v>
      </c>
      <c r="F462" s="274">
        <v>35960</v>
      </c>
      <c r="G462" s="273" t="s">
        <v>2394</v>
      </c>
      <c r="H462" s="273" t="s">
        <v>361</v>
      </c>
      <c r="I462" s="273" t="s">
        <v>59</v>
      </c>
      <c r="J462" s="273" t="s">
        <v>603</v>
      </c>
      <c r="K462" s="272">
        <v>2016</v>
      </c>
      <c r="L462" s="273" t="s">
        <v>344</v>
      </c>
      <c r="N462" s="271" t="s">
        <v>334</v>
      </c>
      <c r="O462" s="277" t="s">
        <v>334</v>
      </c>
      <c r="P462" s="270">
        <v>0</v>
      </c>
      <c r="AC462" s="273" t="s">
        <v>334</v>
      </c>
    </row>
    <row r="463" spans="1:33" ht="28.8" x14ac:dyDescent="0.3">
      <c r="A463" s="272">
        <v>119850</v>
      </c>
      <c r="B463" s="273" t="s">
        <v>1707</v>
      </c>
      <c r="C463" s="273" t="s">
        <v>62</v>
      </c>
      <c r="D463" s="273" t="s">
        <v>242</v>
      </c>
      <c r="E463" s="273" t="s">
        <v>2103</v>
      </c>
      <c r="F463" s="291">
        <v>35751</v>
      </c>
      <c r="G463" s="273" t="s">
        <v>342</v>
      </c>
      <c r="H463" s="273" t="s">
        <v>361</v>
      </c>
      <c r="I463" s="273" t="s">
        <v>59</v>
      </c>
      <c r="J463" s="273" t="s">
        <v>343</v>
      </c>
      <c r="K463" s="272">
        <v>2016</v>
      </c>
      <c r="L463" s="273" t="s">
        <v>342</v>
      </c>
      <c r="N463" s="271" t="s">
        <v>334</v>
      </c>
      <c r="O463" s="277" t="s">
        <v>334</v>
      </c>
      <c r="P463" s="270">
        <v>0</v>
      </c>
      <c r="AC463" s="273" t="s">
        <v>334</v>
      </c>
    </row>
    <row r="464" spans="1:33" ht="28.8" x14ac:dyDescent="0.3">
      <c r="A464" s="272">
        <v>119855</v>
      </c>
      <c r="B464" s="273" t="s">
        <v>1706</v>
      </c>
      <c r="C464" s="273" t="s">
        <v>124</v>
      </c>
      <c r="D464" s="273" t="s">
        <v>816</v>
      </c>
      <c r="E464" s="273" t="s">
        <v>360</v>
      </c>
      <c r="F464" s="275"/>
      <c r="G464" s="273" t="s">
        <v>2635</v>
      </c>
      <c r="H464" s="273" t="s">
        <v>361</v>
      </c>
      <c r="I464" s="273" t="s">
        <v>59</v>
      </c>
      <c r="J464" s="273" t="s">
        <v>343</v>
      </c>
      <c r="K464" s="272">
        <v>2014</v>
      </c>
      <c r="L464" s="273" t="s">
        <v>342</v>
      </c>
      <c r="N464" s="271">
        <v>457</v>
      </c>
      <c r="O464" s="277">
        <v>45349</v>
      </c>
      <c r="P464" s="270">
        <v>40000</v>
      </c>
      <c r="AC464" s="273" t="s">
        <v>334</v>
      </c>
    </row>
    <row r="465" spans="1:33" ht="43.2" x14ac:dyDescent="0.3">
      <c r="A465" s="272">
        <v>119871</v>
      </c>
      <c r="B465" s="273" t="s">
        <v>1705</v>
      </c>
      <c r="C465" s="273" t="s">
        <v>66</v>
      </c>
      <c r="D465" s="273" t="s">
        <v>211</v>
      </c>
      <c r="E465" s="273" t="s">
        <v>360</v>
      </c>
      <c r="F465" s="274">
        <v>33148</v>
      </c>
      <c r="G465" s="273" t="s">
        <v>2636</v>
      </c>
      <c r="H465" s="273" t="s">
        <v>361</v>
      </c>
      <c r="I465" s="273" t="s">
        <v>59</v>
      </c>
      <c r="J465" s="273" t="s">
        <v>362</v>
      </c>
      <c r="K465" s="272">
        <v>2007</v>
      </c>
      <c r="L465" s="273" t="s">
        <v>357</v>
      </c>
      <c r="N465" s="271" t="s">
        <v>334</v>
      </c>
      <c r="O465" s="277" t="s">
        <v>334</v>
      </c>
      <c r="P465" s="270">
        <v>0</v>
      </c>
      <c r="AC465" s="273" t="s">
        <v>2766</v>
      </c>
    </row>
    <row r="466" spans="1:33" ht="43.2" x14ac:dyDescent="0.3">
      <c r="A466" s="272">
        <v>119896</v>
      </c>
      <c r="B466" s="273" t="s">
        <v>1704</v>
      </c>
      <c r="C466" s="273" t="s">
        <v>118</v>
      </c>
      <c r="D466" s="273" t="s">
        <v>1282</v>
      </c>
      <c r="E466" s="273" t="s">
        <v>360</v>
      </c>
      <c r="F466" s="275"/>
      <c r="G466" s="273" t="s">
        <v>2506</v>
      </c>
      <c r="H466" s="273" t="s">
        <v>2267</v>
      </c>
      <c r="I466" s="273" t="s">
        <v>59</v>
      </c>
      <c r="J466" s="273" t="s">
        <v>2362</v>
      </c>
      <c r="K466" s="272">
        <v>0</v>
      </c>
      <c r="L466" s="273" t="s">
        <v>2267</v>
      </c>
      <c r="N466" s="271" t="s">
        <v>334</v>
      </c>
      <c r="O466" s="277" t="s">
        <v>334</v>
      </c>
      <c r="P466" s="270">
        <v>0</v>
      </c>
      <c r="AC466" s="273" t="s">
        <v>2766</v>
      </c>
    </row>
    <row r="467" spans="1:33" ht="28.8" x14ac:dyDescent="0.3">
      <c r="A467" s="272">
        <v>119900</v>
      </c>
      <c r="B467" s="273" t="s">
        <v>1703</v>
      </c>
      <c r="C467" s="273" t="s">
        <v>149</v>
      </c>
      <c r="D467" s="273" t="s">
        <v>860</v>
      </c>
      <c r="E467" s="273" t="s">
        <v>2103</v>
      </c>
      <c r="F467" s="274">
        <v>28523</v>
      </c>
      <c r="G467" s="273" t="s">
        <v>2860</v>
      </c>
      <c r="H467" s="273" t="s">
        <v>361</v>
      </c>
      <c r="I467" s="273" t="s">
        <v>2531</v>
      </c>
      <c r="J467" s="273" t="s">
        <v>2267</v>
      </c>
      <c r="K467" s="272">
        <v>0</v>
      </c>
      <c r="L467" s="273" t="s">
        <v>2267</v>
      </c>
      <c r="N467" s="271" t="s">
        <v>334</v>
      </c>
      <c r="O467" s="277" t="s">
        <v>334</v>
      </c>
      <c r="P467" s="270">
        <v>0</v>
      </c>
      <c r="AC467" s="273" t="s">
        <v>334</v>
      </c>
    </row>
    <row r="468" spans="1:33" ht="43.2" x14ac:dyDescent="0.3">
      <c r="A468" s="272">
        <v>119902</v>
      </c>
      <c r="B468" s="273" t="s">
        <v>856</v>
      </c>
      <c r="C468" s="273" t="s">
        <v>182</v>
      </c>
      <c r="D468" s="273" t="s">
        <v>248</v>
      </c>
      <c r="E468" s="273" t="s">
        <v>2103</v>
      </c>
      <c r="F468" s="274">
        <v>33604</v>
      </c>
      <c r="G468" s="273" t="s">
        <v>342</v>
      </c>
      <c r="H468" s="273" t="s">
        <v>361</v>
      </c>
      <c r="I468" s="273" t="s">
        <v>59</v>
      </c>
      <c r="J468" s="273" t="s">
        <v>2362</v>
      </c>
      <c r="K468" s="272">
        <v>2017</v>
      </c>
      <c r="L468" s="273" t="s">
        <v>342</v>
      </c>
      <c r="N468" s="271" t="s">
        <v>334</v>
      </c>
      <c r="O468" s="277" t="s">
        <v>334</v>
      </c>
      <c r="P468" s="270">
        <v>0</v>
      </c>
      <c r="AC468" s="273" t="s">
        <v>2759</v>
      </c>
    </row>
    <row r="469" spans="1:33" ht="43.2" x14ac:dyDescent="0.3">
      <c r="A469" s="272">
        <v>119906</v>
      </c>
      <c r="B469" s="273" t="s">
        <v>855</v>
      </c>
      <c r="C469" s="273" t="s">
        <v>104</v>
      </c>
      <c r="D469" s="273" t="s">
        <v>227</v>
      </c>
      <c r="E469" s="273" t="s">
        <v>360</v>
      </c>
      <c r="F469" s="274">
        <v>33357</v>
      </c>
      <c r="G469" s="273" t="s">
        <v>2412</v>
      </c>
      <c r="H469" s="273" t="s">
        <v>361</v>
      </c>
      <c r="I469" s="273" t="s">
        <v>2531</v>
      </c>
      <c r="J469" s="273" t="s">
        <v>362</v>
      </c>
      <c r="K469" s="272">
        <v>2010</v>
      </c>
      <c r="L469" s="273" t="s">
        <v>342</v>
      </c>
      <c r="N469" s="271" t="s">
        <v>334</v>
      </c>
      <c r="O469" s="277" t="s">
        <v>334</v>
      </c>
      <c r="P469" s="270">
        <v>0</v>
      </c>
      <c r="AC469" s="273" t="s">
        <v>2759</v>
      </c>
    </row>
    <row r="470" spans="1:33" ht="28.8" x14ac:dyDescent="0.3">
      <c r="A470" s="272">
        <v>119915</v>
      </c>
      <c r="B470" s="273" t="s">
        <v>1701</v>
      </c>
      <c r="C470" s="273" t="s">
        <v>127</v>
      </c>
      <c r="D470" s="273" t="s">
        <v>1702</v>
      </c>
      <c r="E470" s="273" t="s">
        <v>2103</v>
      </c>
      <c r="F470" s="274">
        <v>33970</v>
      </c>
      <c r="G470" s="273" t="s">
        <v>2374</v>
      </c>
      <c r="H470" s="273" t="s">
        <v>361</v>
      </c>
      <c r="I470" s="273" t="s">
        <v>59</v>
      </c>
      <c r="J470" s="273" t="s">
        <v>2362</v>
      </c>
      <c r="K470" s="272">
        <v>2010</v>
      </c>
      <c r="L470" s="273" t="s">
        <v>344</v>
      </c>
      <c r="N470" s="271" t="s">
        <v>334</v>
      </c>
      <c r="O470" s="277" t="s">
        <v>334</v>
      </c>
      <c r="P470" s="270">
        <v>0</v>
      </c>
      <c r="AC470" s="273" t="s">
        <v>334</v>
      </c>
    </row>
    <row r="471" spans="1:33" ht="43.2" x14ac:dyDescent="0.3">
      <c r="A471" s="270">
        <v>119916</v>
      </c>
      <c r="B471" s="271" t="s">
        <v>1700</v>
      </c>
      <c r="C471" s="271" t="s">
        <v>400</v>
      </c>
      <c r="D471" s="271" t="s">
        <v>285</v>
      </c>
      <c r="E471" s="271" t="s">
        <v>334</v>
      </c>
      <c r="F471" s="271" t="s">
        <v>334</v>
      </c>
      <c r="G471" s="271" t="s">
        <v>334</v>
      </c>
      <c r="H471" s="271" t="s">
        <v>334</v>
      </c>
      <c r="I471" s="271" t="s">
        <v>59</v>
      </c>
      <c r="J471" s="271" t="s">
        <v>334</v>
      </c>
      <c r="K471" s="271" t="s">
        <v>334</v>
      </c>
      <c r="L471" s="271" t="s">
        <v>334</v>
      </c>
      <c r="M471" s="292" t="s">
        <v>334</v>
      </c>
      <c r="N471" s="271" t="s">
        <v>334</v>
      </c>
      <c r="O471" s="277" t="s">
        <v>334</v>
      </c>
      <c r="P471" s="270">
        <v>0</v>
      </c>
      <c r="Q471" s="292" t="s">
        <v>334</v>
      </c>
      <c r="R471" s="292" t="s">
        <v>334</v>
      </c>
      <c r="S471" s="292" t="s">
        <v>334</v>
      </c>
      <c r="T471" s="292" t="s">
        <v>334</v>
      </c>
      <c r="U471" s="292" t="s">
        <v>334</v>
      </c>
      <c r="V471" s="292" t="s">
        <v>334</v>
      </c>
      <c r="W471" s="292" t="s">
        <v>334</v>
      </c>
      <c r="X471" s="292" t="s">
        <v>334</v>
      </c>
      <c r="Y471" s="292" t="s">
        <v>334</v>
      </c>
      <c r="Z471" s="292" t="s">
        <v>334</v>
      </c>
      <c r="AA471" s="292" t="s">
        <v>334</v>
      </c>
      <c r="AB471" s="292" t="s">
        <v>334</v>
      </c>
      <c r="AC471" s="271" t="s">
        <v>2766</v>
      </c>
      <c r="AD471" s="292"/>
      <c r="AE471" s="292" t="s">
        <v>334</v>
      </c>
      <c r="AF471" s="292" t="s">
        <v>2722</v>
      </c>
      <c r="AG471" s="292" t="s">
        <v>2722</v>
      </c>
    </row>
    <row r="472" spans="1:33" ht="28.8" x14ac:dyDescent="0.3">
      <c r="A472" s="272">
        <v>119941</v>
      </c>
      <c r="B472" s="273" t="s">
        <v>1699</v>
      </c>
      <c r="C472" s="273" t="s">
        <v>127</v>
      </c>
      <c r="D472" s="273" t="s">
        <v>209</v>
      </c>
      <c r="E472" s="273" t="s">
        <v>2103</v>
      </c>
      <c r="F472" s="290"/>
      <c r="G472" s="273" t="s">
        <v>342</v>
      </c>
      <c r="H472" s="273" t="s">
        <v>361</v>
      </c>
      <c r="I472" s="273" t="s">
        <v>59</v>
      </c>
      <c r="J472" s="273" t="s">
        <v>2362</v>
      </c>
      <c r="K472" s="272">
        <v>2017</v>
      </c>
      <c r="L472" s="273" t="s">
        <v>342</v>
      </c>
      <c r="N472" s="271">
        <v>287</v>
      </c>
      <c r="O472" s="277">
        <v>45336</v>
      </c>
      <c r="P472" s="270">
        <v>35000</v>
      </c>
      <c r="AC472" s="273" t="s">
        <v>334</v>
      </c>
    </row>
    <row r="473" spans="1:33" ht="28.8" x14ac:dyDescent="0.3">
      <c r="A473" s="272">
        <v>119942</v>
      </c>
      <c r="B473" s="273" t="s">
        <v>1697</v>
      </c>
      <c r="C473" s="273" t="s">
        <v>1397</v>
      </c>
      <c r="D473" s="273" t="s">
        <v>1698</v>
      </c>
      <c r="E473" s="273" t="s">
        <v>360</v>
      </c>
      <c r="F473" s="274">
        <v>35577</v>
      </c>
      <c r="G473" s="273" t="s">
        <v>345</v>
      </c>
      <c r="H473" s="273" t="s">
        <v>361</v>
      </c>
      <c r="I473" s="273" t="s">
        <v>2591</v>
      </c>
      <c r="J473" s="273" t="s">
        <v>343</v>
      </c>
      <c r="K473" s="272">
        <v>2016</v>
      </c>
      <c r="L473" s="273" t="s">
        <v>342</v>
      </c>
      <c r="N473" s="271" t="s">
        <v>334</v>
      </c>
      <c r="O473" s="277" t="s">
        <v>334</v>
      </c>
      <c r="P473" s="270">
        <v>0</v>
      </c>
      <c r="AC473" s="273" t="s">
        <v>334</v>
      </c>
    </row>
    <row r="474" spans="1:33" ht="28.8" x14ac:dyDescent="0.3">
      <c r="A474" s="272">
        <v>119981</v>
      </c>
      <c r="B474" s="273" t="s">
        <v>2278</v>
      </c>
      <c r="C474" s="273" t="s">
        <v>140</v>
      </c>
      <c r="D474" s="273" t="s">
        <v>511</v>
      </c>
      <c r="E474" s="273" t="s">
        <v>359</v>
      </c>
      <c r="F474" s="275"/>
      <c r="G474" s="273" t="s">
        <v>342</v>
      </c>
      <c r="H474" s="273" t="s">
        <v>361</v>
      </c>
      <c r="I474" s="273" t="s">
        <v>59</v>
      </c>
      <c r="J474" s="273" t="s">
        <v>343</v>
      </c>
      <c r="K474" s="272">
        <v>2013</v>
      </c>
      <c r="L474" s="273" t="s">
        <v>342</v>
      </c>
      <c r="N474" s="271" t="s">
        <v>334</v>
      </c>
      <c r="O474" s="277" t="s">
        <v>334</v>
      </c>
      <c r="P474" s="270">
        <v>0</v>
      </c>
      <c r="AC474" s="273" t="s">
        <v>334</v>
      </c>
    </row>
    <row r="475" spans="1:33" ht="43.2" x14ac:dyDescent="0.3">
      <c r="A475" s="270">
        <v>119990</v>
      </c>
      <c r="B475" s="271" t="s">
        <v>1695</v>
      </c>
      <c r="C475" s="271" t="s">
        <v>88</v>
      </c>
      <c r="D475" s="271" t="s">
        <v>1696</v>
      </c>
      <c r="E475" s="271" t="s">
        <v>334</v>
      </c>
      <c r="F475" s="271" t="s">
        <v>334</v>
      </c>
      <c r="G475" s="271" t="s">
        <v>334</v>
      </c>
      <c r="H475" s="271" t="s">
        <v>334</v>
      </c>
      <c r="I475" s="271" t="s">
        <v>59</v>
      </c>
      <c r="J475" s="271" t="s">
        <v>334</v>
      </c>
      <c r="K475" s="271" t="s">
        <v>334</v>
      </c>
      <c r="L475" s="271" t="s">
        <v>334</v>
      </c>
      <c r="M475" s="292" t="s">
        <v>334</v>
      </c>
      <c r="N475" s="271" t="s">
        <v>334</v>
      </c>
      <c r="O475" s="277" t="s">
        <v>334</v>
      </c>
      <c r="P475" s="270">
        <v>0</v>
      </c>
      <c r="Q475" s="292" t="s">
        <v>334</v>
      </c>
      <c r="R475" s="292" t="s">
        <v>334</v>
      </c>
      <c r="S475" s="292" t="s">
        <v>334</v>
      </c>
      <c r="T475" s="292" t="s">
        <v>334</v>
      </c>
      <c r="U475" s="292" t="s">
        <v>334</v>
      </c>
      <c r="V475" s="292" t="s">
        <v>334</v>
      </c>
      <c r="W475" s="292" t="s">
        <v>334</v>
      </c>
      <c r="X475" s="292" t="s">
        <v>334</v>
      </c>
      <c r="Y475" s="292" t="s">
        <v>334</v>
      </c>
      <c r="Z475" s="292" t="s">
        <v>334</v>
      </c>
      <c r="AA475" s="292" t="s">
        <v>334</v>
      </c>
      <c r="AB475" s="292" t="s">
        <v>334</v>
      </c>
      <c r="AC475" s="271" t="s">
        <v>2766</v>
      </c>
      <c r="AD475" s="292"/>
      <c r="AE475" s="292" t="s">
        <v>334</v>
      </c>
      <c r="AF475" s="292" t="s">
        <v>2722</v>
      </c>
      <c r="AG475" s="292" t="s">
        <v>2722</v>
      </c>
    </row>
    <row r="476" spans="1:33" ht="28.8" x14ac:dyDescent="0.3">
      <c r="A476" s="272">
        <v>120005</v>
      </c>
      <c r="B476" s="273" t="s">
        <v>1694</v>
      </c>
      <c r="C476" s="273" t="s">
        <v>437</v>
      </c>
      <c r="D476" s="273" t="s">
        <v>275</v>
      </c>
      <c r="E476" s="273" t="s">
        <v>359</v>
      </c>
      <c r="F476" s="275"/>
      <c r="G476" s="273" t="s">
        <v>342</v>
      </c>
      <c r="H476" s="273" t="s">
        <v>361</v>
      </c>
      <c r="I476" s="273" t="s">
        <v>59</v>
      </c>
      <c r="J476" s="273" t="s">
        <v>343</v>
      </c>
      <c r="K476" s="272">
        <v>2009</v>
      </c>
      <c r="L476" s="273" t="s">
        <v>342</v>
      </c>
      <c r="N476" s="271" t="s">
        <v>334</v>
      </c>
      <c r="O476" s="277" t="s">
        <v>334</v>
      </c>
      <c r="P476" s="270">
        <v>0</v>
      </c>
      <c r="AC476" s="273" t="s">
        <v>334</v>
      </c>
    </row>
    <row r="477" spans="1:33" ht="28.8" x14ac:dyDescent="0.3">
      <c r="A477" s="272">
        <v>120023</v>
      </c>
      <c r="B477" s="273" t="s">
        <v>1693</v>
      </c>
      <c r="C477" s="273" t="s">
        <v>66</v>
      </c>
      <c r="D477" s="273" t="s">
        <v>214</v>
      </c>
      <c r="E477" s="273" t="s">
        <v>2103</v>
      </c>
      <c r="F477" s="291">
        <v>34700</v>
      </c>
      <c r="G477" s="273" t="s">
        <v>2589</v>
      </c>
      <c r="H477" s="273" t="s">
        <v>361</v>
      </c>
      <c r="I477" s="273" t="s">
        <v>2531</v>
      </c>
      <c r="J477" s="273" t="s">
        <v>2362</v>
      </c>
      <c r="K477" s="272">
        <v>2012</v>
      </c>
      <c r="L477" s="273" t="s">
        <v>344</v>
      </c>
      <c r="N477" s="271" t="s">
        <v>334</v>
      </c>
      <c r="O477" s="277" t="s">
        <v>334</v>
      </c>
      <c r="P477" s="270">
        <v>0</v>
      </c>
      <c r="AC477" s="273" t="s">
        <v>334</v>
      </c>
    </row>
    <row r="478" spans="1:33" ht="28.8" x14ac:dyDescent="0.3">
      <c r="A478" s="272">
        <v>120025</v>
      </c>
      <c r="B478" s="273" t="s">
        <v>1691</v>
      </c>
      <c r="C478" s="273" t="s">
        <v>116</v>
      </c>
      <c r="D478" s="273" t="s">
        <v>1692</v>
      </c>
      <c r="E478" s="273" t="s">
        <v>2103</v>
      </c>
      <c r="F478" s="291">
        <v>33207</v>
      </c>
      <c r="G478" s="273" t="s">
        <v>342</v>
      </c>
      <c r="H478" s="273" t="s">
        <v>361</v>
      </c>
      <c r="I478" s="273" t="s">
        <v>59</v>
      </c>
      <c r="J478" s="273" t="s">
        <v>343</v>
      </c>
      <c r="K478" s="272">
        <v>2009</v>
      </c>
      <c r="L478" s="273" t="s">
        <v>342</v>
      </c>
      <c r="N478" s="271" t="s">
        <v>334</v>
      </c>
      <c r="O478" s="277" t="s">
        <v>334</v>
      </c>
      <c r="P478" s="270">
        <v>0</v>
      </c>
      <c r="AC478" s="273" t="s">
        <v>334</v>
      </c>
    </row>
    <row r="479" spans="1:33" ht="28.8" x14ac:dyDescent="0.3">
      <c r="A479" s="272">
        <v>120030</v>
      </c>
      <c r="B479" s="273" t="s">
        <v>1690</v>
      </c>
      <c r="C479" s="273" t="s">
        <v>176</v>
      </c>
      <c r="D479" s="273" t="s">
        <v>240</v>
      </c>
      <c r="E479" s="273" t="s">
        <v>2103</v>
      </c>
      <c r="F479" s="291">
        <v>34080</v>
      </c>
      <c r="G479" s="273" t="s">
        <v>1269</v>
      </c>
      <c r="H479" s="273" t="s">
        <v>361</v>
      </c>
      <c r="I479" s="273" t="s">
        <v>59</v>
      </c>
      <c r="J479" s="273" t="s">
        <v>343</v>
      </c>
      <c r="K479" s="272">
        <v>2010</v>
      </c>
      <c r="L479" s="273" t="s">
        <v>342</v>
      </c>
      <c r="N479" s="271">
        <v>421</v>
      </c>
      <c r="O479" s="277">
        <v>45348</v>
      </c>
      <c r="P479" s="270">
        <v>30000</v>
      </c>
      <c r="AC479" s="273" t="s">
        <v>334</v>
      </c>
    </row>
    <row r="480" spans="1:33" ht="43.2" x14ac:dyDescent="0.3">
      <c r="A480" s="272">
        <v>120031</v>
      </c>
      <c r="B480" s="273" t="s">
        <v>1689</v>
      </c>
      <c r="C480" s="273" t="s">
        <v>521</v>
      </c>
      <c r="D480" s="273" t="s">
        <v>595</v>
      </c>
      <c r="E480" s="273" t="s">
        <v>2103</v>
      </c>
      <c r="F480" s="274">
        <v>28936</v>
      </c>
      <c r="G480" s="273" t="s">
        <v>342</v>
      </c>
      <c r="H480" s="273" t="s">
        <v>361</v>
      </c>
      <c r="I480" s="273" t="s">
        <v>59</v>
      </c>
      <c r="J480" s="273" t="s">
        <v>2362</v>
      </c>
      <c r="K480" s="272">
        <v>2007</v>
      </c>
      <c r="L480" s="273" t="s">
        <v>344</v>
      </c>
      <c r="N480" s="271" t="s">
        <v>334</v>
      </c>
      <c r="O480" s="277" t="s">
        <v>334</v>
      </c>
      <c r="P480" s="270">
        <v>0</v>
      </c>
      <c r="AC480" s="273" t="s">
        <v>2766</v>
      </c>
    </row>
    <row r="481" spans="1:33" ht="43.2" x14ac:dyDescent="0.3">
      <c r="A481" s="270">
        <v>120037</v>
      </c>
      <c r="B481" s="271" t="s">
        <v>1688</v>
      </c>
      <c r="C481" s="271" t="s">
        <v>763</v>
      </c>
      <c r="D481" s="271" t="s">
        <v>699</v>
      </c>
      <c r="E481" s="271" t="s">
        <v>334</v>
      </c>
      <c r="F481" s="292" t="s">
        <v>334</v>
      </c>
      <c r="G481" s="271" t="s">
        <v>334</v>
      </c>
      <c r="H481" s="271" t="s">
        <v>334</v>
      </c>
      <c r="I481" s="271" t="s">
        <v>59</v>
      </c>
      <c r="J481" s="271" t="s">
        <v>334</v>
      </c>
      <c r="K481" s="271" t="s">
        <v>334</v>
      </c>
      <c r="L481" s="271" t="s">
        <v>334</v>
      </c>
      <c r="M481" s="292" t="s">
        <v>334</v>
      </c>
      <c r="N481" s="271" t="s">
        <v>334</v>
      </c>
      <c r="O481" s="277" t="s">
        <v>334</v>
      </c>
      <c r="P481" s="270">
        <v>0</v>
      </c>
      <c r="Q481" s="292" t="s">
        <v>334</v>
      </c>
      <c r="R481" s="292" t="s">
        <v>334</v>
      </c>
      <c r="S481" s="292" t="s">
        <v>334</v>
      </c>
      <c r="T481" s="292" t="s">
        <v>334</v>
      </c>
      <c r="U481" s="292" t="s">
        <v>334</v>
      </c>
      <c r="V481" s="292" t="s">
        <v>334</v>
      </c>
      <c r="W481" s="292" t="s">
        <v>334</v>
      </c>
      <c r="X481" s="292" t="s">
        <v>334</v>
      </c>
      <c r="Y481" s="292" t="s">
        <v>334</v>
      </c>
      <c r="Z481" s="292" t="s">
        <v>334</v>
      </c>
      <c r="AA481" s="292" t="s">
        <v>334</v>
      </c>
      <c r="AB481" s="292" t="s">
        <v>334</v>
      </c>
      <c r="AC481" s="271" t="s">
        <v>2766</v>
      </c>
      <c r="AD481" s="292"/>
      <c r="AE481" s="292" t="s">
        <v>334</v>
      </c>
      <c r="AF481" s="292" t="s">
        <v>2722</v>
      </c>
      <c r="AG481" s="292" t="s">
        <v>2722</v>
      </c>
    </row>
    <row r="482" spans="1:33" ht="28.8" x14ac:dyDescent="0.3">
      <c r="A482" s="272">
        <v>120041</v>
      </c>
      <c r="B482" s="273" t="s">
        <v>852</v>
      </c>
      <c r="C482" s="273" t="s">
        <v>778</v>
      </c>
      <c r="D482" s="273" t="s">
        <v>269</v>
      </c>
      <c r="E482" s="273" t="s">
        <v>360</v>
      </c>
      <c r="F482" s="291">
        <v>28491</v>
      </c>
      <c r="G482" s="273" t="s">
        <v>2861</v>
      </c>
      <c r="H482" s="273" t="s">
        <v>361</v>
      </c>
      <c r="I482" s="273" t="s">
        <v>2591</v>
      </c>
      <c r="J482" s="273" t="s">
        <v>2362</v>
      </c>
      <c r="K482" s="272">
        <v>1998</v>
      </c>
      <c r="L482" s="273" t="s">
        <v>2645</v>
      </c>
      <c r="N482" s="271" t="s">
        <v>334</v>
      </c>
      <c r="O482" s="277" t="s">
        <v>334</v>
      </c>
      <c r="P482" s="270">
        <v>0</v>
      </c>
      <c r="AC482" s="273" t="s">
        <v>334</v>
      </c>
    </row>
    <row r="483" spans="1:33" ht="28.8" x14ac:dyDescent="0.3">
      <c r="A483" s="272">
        <v>120056</v>
      </c>
      <c r="B483" s="273" t="s">
        <v>1687</v>
      </c>
      <c r="C483" s="273" t="s">
        <v>171</v>
      </c>
      <c r="D483" s="273" t="s">
        <v>510</v>
      </c>
      <c r="E483" s="273" t="s">
        <v>360</v>
      </c>
      <c r="F483" s="291">
        <v>35643</v>
      </c>
      <c r="G483" s="273" t="s">
        <v>2412</v>
      </c>
      <c r="H483" s="273" t="s">
        <v>361</v>
      </c>
      <c r="I483" s="273" t="s">
        <v>2531</v>
      </c>
      <c r="J483" s="273" t="s">
        <v>343</v>
      </c>
      <c r="K483" s="272">
        <v>2015</v>
      </c>
      <c r="L483" s="273" t="s">
        <v>354</v>
      </c>
      <c r="N483" s="271" t="s">
        <v>334</v>
      </c>
      <c r="O483" s="277" t="s">
        <v>334</v>
      </c>
      <c r="P483" s="270">
        <v>0</v>
      </c>
      <c r="AC483" s="273" t="s">
        <v>334</v>
      </c>
    </row>
    <row r="484" spans="1:33" ht="28.8" x14ac:dyDescent="0.3">
      <c r="A484" s="272">
        <v>120059</v>
      </c>
      <c r="B484" s="273" t="s">
        <v>1686</v>
      </c>
      <c r="C484" s="273" t="s">
        <v>133</v>
      </c>
      <c r="D484" s="273" t="s">
        <v>568</v>
      </c>
      <c r="E484" s="273" t="s">
        <v>2103</v>
      </c>
      <c r="F484" s="291">
        <v>33928</v>
      </c>
      <c r="G484" s="273" t="s">
        <v>2378</v>
      </c>
      <c r="H484" s="273" t="s">
        <v>361</v>
      </c>
      <c r="I484" s="273" t="s">
        <v>59</v>
      </c>
      <c r="J484" s="273" t="s">
        <v>2362</v>
      </c>
      <c r="K484" s="272">
        <v>2013</v>
      </c>
      <c r="L484" s="273" t="s">
        <v>344</v>
      </c>
      <c r="N484" s="271" t="s">
        <v>334</v>
      </c>
      <c r="O484" s="277" t="s">
        <v>334</v>
      </c>
      <c r="P484" s="270">
        <v>0</v>
      </c>
      <c r="AC484" s="273" t="s">
        <v>334</v>
      </c>
    </row>
    <row r="485" spans="1:33" ht="28.8" x14ac:dyDescent="0.3">
      <c r="A485" s="270">
        <v>120067</v>
      </c>
      <c r="B485" s="271" t="s">
        <v>1684</v>
      </c>
      <c r="C485" s="271" t="s">
        <v>148</v>
      </c>
      <c r="D485" s="271" t="s">
        <v>1685</v>
      </c>
      <c r="E485" s="271" t="s">
        <v>334</v>
      </c>
      <c r="F485" s="271" t="s">
        <v>334</v>
      </c>
      <c r="G485" s="271" t="s">
        <v>334</v>
      </c>
      <c r="H485" s="271" t="s">
        <v>334</v>
      </c>
      <c r="I485" s="271" t="s">
        <v>59</v>
      </c>
      <c r="J485" s="271" t="s">
        <v>334</v>
      </c>
      <c r="K485" s="271" t="s">
        <v>334</v>
      </c>
      <c r="L485" s="271" t="s">
        <v>334</v>
      </c>
      <c r="M485" s="292" t="s">
        <v>334</v>
      </c>
      <c r="N485" s="271" t="s">
        <v>334</v>
      </c>
      <c r="O485" s="277" t="s">
        <v>334</v>
      </c>
      <c r="P485" s="270">
        <v>0</v>
      </c>
      <c r="Q485" s="292" t="s">
        <v>334</v>
      </c>
      <c r="R485" s="292" t="s">
        <v>334</v>
      </c>
      <c r="S485" s="292" t="s">
        <v>334</v>
      </c>
      <c r="T485" s="292" t="s">
        <v>334</v>
      </c>
      <c r="U485" s="292" t="s">
        <v>334</v>
      </c>
      <c r="V485" s="292" t="s">
        <v>334</v>
      </c>
      <c r="W485" s="292" t="s">
        <v>334</v>
      </c>
      <c r="X485" s="292" t="s">
        <v>334</v>
      </c>
      <c r="Y485" s="292" t="s">
        <v>334</v>
      </c>
      <c r="Z485" s="292" t="s">
        <v>334</v>
      </c>
      <c r="AA485" s="292" t="s">
        <v>334</v>
      </c>
      <c r="AB485" s="292" t="s">
        <v>334</v>
      </c>
      <c r="AC485" s="271" t="s">
        <v>334</v>
      </c>
      <c r="AD485" s="292"/>
      <c r="AE485" s="292" t="s">
        <v>334</v>
      </c>
      <c r="AF485" s="292" t="s">
        <v>2722</v>
      </c>
      <c r="AG485" s="292" t="s">
        <v>2722</v>
      </c>
    </row>
    <row r="486" spans="1:33" ht="43.2" x14ac:dyDescent="0.3">
      <c r="A486" s="272">
        <v>120075</v>
      </c>
      <c r="B486" s="273" t="s">
        <v>1683</v>
      </c>
      <c r="C486" s="273" t="s">
        <v>132</v>
      </c>
      <c r="D486" s="273" t="s">
        <v>216</v>
      </c>
      <c r="E486" s="273" t="s">
        <v>2103</v>
      </c>
      <c r="F486" s="274">
        <v>31229</v>
      </c>
      <c r="G486" s="273" t="s">
        <v>342</v>
      </c>
      <c r="H486" s="273" t="s">
        <v>361</v>
      </c>
      <c r="I486" s="273" t="s">
        <v>59</v>
      </c>
      <c r="J486" s="273" t="s">
        <v>343</v>
      </c>
      <c r="K486" s="272">
        <v>2002</v>
      </c>
      <c r="L486" s="273" t="s">
        <v>342</v>
      </c>
      <c r="N486" s="271">
        <v>456</v>
      </c>
      <c r="O486" s="277">
        <v>45349</v>
      </c>
      <c r="P486" s="270">
        <v>35000</v>
      </c>
      <c r="AC486" s="273" t="s">
        <v>2766</v>
      </c>
    </row>
    <row r="487" spans="1:33" ht="28.8" x14ac:dyDescent="0.3">
      <c r="A487" s="270">
        <v>120086</v>
      </c>
      <c r="B487" s="271" t="s">
        <v>1682</v>
      </c>
      <c r="C487" s="271" t="s">
        <v>132</v>
      </c>
      <c r="D487" s="271" t="s">
        <v>543</v>
      </c>
      <c r="E487" s="271" t="s">
        <v>359</v>
      </c>
      <c r="F487" s="292" t="s">
        <v>2505</v>
      </c>
      <c r="G487" s="271" t="s">
        <v>342</v>
      </c>
      <c r="H487" s="271" t="s">
        <v>361</v>
      </c>
      <c r="I487" s="271" t="s">
        <v>59</v>
      </c>
      <c r="J487" s="271" t="s">
        <v>362</v>
      </c>
      <c r="K487" s="271" t="s">
        <v>2267</v>
      </c>
      <c r="L487" s="271" t="s">
        <v>342</v>
      </c>
      <c r="M487" s="292" t="s">
        <v>334</v>
      </c>
      <c r="N487" s="271" t="s">
        <v>334</v>
      </c>
      <c r="O487" s="277" t="s">
        <v>334</v>
      </c>
      <c r="P487" s="270">
        <v>0</v>
      </c>
      <c r="Q487" s="292" t="s">
        <v>334</v>
      </c>
      <c r="R487" s="292" t="s">
        <v>334</v>
      </c>
      <c r="S487" s="292" t="s">
        <v>334</v>
      </c>
      <c r="T487" s="292" t="s">
        <v>334</v>
      </c>
      <c r="U487" s="292" t="s">
        <v>334</v>
      </c>
      <c r="V487" s="292" t="s">
        <v>334</v>
      </c>
      <c r="W487" s="292" t="s">
        <v>334</v>
      </c>
      <c r="X487" s="292" t="s">
        <v>334</v>
      </c>
      <c r="Y487" s="292" t="s">
        <v>334</v>
      </c>
      <c r="Z487" s="292" t="s">
        <v>334</v>
      </c>
      <c r="AA487" s="292" t="s">
        <v>334</v>
      </c>
      <c r="AB487" s="292" t="s">
        <v>334</v>
      </c>
      <c r="AC487" s="271" t="s">
        <v>334</v>
      </c>
      <c r="AD487" s="292"/>
      <c r="AE487" s="292" t="s">
        <v>334</v>
      </c>
      <c r="AF487" s="292"/>
      <c r="AG487" s="292" t="s">
        <v>2722</v>
      </c>
    </row>
    <row r="488" spans="1:33" ht="28.8" x14ac:dyDescent="0.3">
      <c r="A488" s="272">
        <v>120098</v>
      </c>
      <c r="B488" s="273" t="s">
        <v>1681</v>
      </c>
      <c r="C488" s="273" t="s">
        <v>400</v>
      </c>
      <c r="D488" s="273" t="s">
        <v>275</v>
      </c>
      <c r="E488" s="273" t="s">
        <v>360</v>
      </c>
      <c r="F488" s="274">
        <v>34912</v>
      </c>
      <c r="G488" s="273" t="s">
        <v>342</v>
      </c>
      <c r="H488" s="273" t="s">
        <v>361</v>
      </c>
      <c r="I488" s="273" t="s">
        <v>59</v>
      </c>
      <c r="J488" s="273" t="s">
        <v>362</v>
      </c>
      <c r="K488" s="272">
        <v>2016</v>
      </c>
      <c r="L488" s="273" t="s">
        <v>342</v>
      </c>
      <c r="N488" s="271" t="s">
        <v>334</v>
      </c>
      <c r="O488" s="277" t="s">
        <v>334</v>
      </c>
      <c r="P488" s="270">
        <v>0</v>
      </c>
      <c r="AC488" s="273" t="s">
        <v>334</v>
      </c>
    </row>
    <row r="489" spans="1:33" ht="43.2" x14ac:dyDescent="0.3">
      <c r="A489" s="270">
        <v>120100</v>
      </c>
      <c r="B489" s="271" t="s">
        <v>1680</v>
      </c>
      <c r="C489" s="271" t="s">
        <v>123</v>
      </c>
      <c r="D489" s="271" t="s">
        <v>294</v>
      </c>
      <c r="E489" s="271" t="s">
        <v>334</v>
      </c>
      <c r="F489" s="292" t="s">
        <v>334</v>
      </c>
      <c r="G489" s="271" t="s">
        <v>334</v>
      </c>
      <c r="H489" s="271" t="s">
        <v>334</v>
      </c>
      <c r="I489" s="271" t="s">
        <v>59</v>
      </c>
      <c r="J489" s="271" t="s">
        <v>334</v>
      </c>
      <c r="K489" s="271" t="s">
        <v>334</v>
      </c>
      <c r="L489" s="271" t="s">
        <v>334</v>
      </c>
      <c r="M489" s="292" t="s">
        <v>334</v>
      </c>
      <c r="N489" s="271" t="s">
        <v>334</v>
      </c>
      <c r="O489" s="277" t="s">
        <v>334</v>
      </c>
      <c r="P489" s="270">
        <v>0</v>
      </c>
      <c r="Q489" s="292" t="s">
        <v>334</v>
      </c>
      <c r="R489" s="292" t="s">
        <v>334</v>
      </c>
      <c r="S489" s="292" t="s">
        <v>334</v>
      </c>
      <c r="T489" s="292" t="s">
        <v>334</v>
      </c>
      <c r="U489" s="292" t="s">
        <v>334</v>
      </c>
      <c r="V489" s="292" t="s">
        <v>334</v>
      </c>
      <c r="W489" s="292" t="s">
        <v>334</v>
      </c>
      <c r="X489" s="292" t="s">
        <v>334</v>
      </c>
      <c r="Y489" s="292" t="s">
        <v>334</v>
      </c>
      <c r="Z489" s="292" t="s">
        <v>334</v>
      </c>
      <c r="AA489" s="292" t="s">
        <v>334</v>
      </c>
      <c r="AB489" s="292" t="s">
        <v>334</v>
      </c>
      <c r="AC489" s="271" t="s">
        <v>2766</v>
      </c>
      <c r="AD489" s="292"/>
      <c r="AE489" s="292" t="s">
        <v>334</v>
      </c>
      <c r="AF489" s="292" t="s">
        <v>2722</v>
      </c>
      <c r="AG489" s="292" t="s">
        <v>2722</v>
      </c>
    </row>
    <row r="490" spans="1:33" ht="43.2" x14ac:dyDescent="0.3">
      <c r="A490" s="272">
        <v>120102</v>
      </c>
      <c r="B490" s="273" t="s">
        <v>1678</v>
      </c>
      <c r="C490" s="273" t="s">
        <v>1679</v>
      </c>
      <c r="D490" s="273" t="s">
        <v>2267</v>
      </c>
      <c r="E490" s="273" t="s">
        <v>2103</v>
      </c>
      <c r="F490" s="291">
        <v>34363</v>
      </c>
      <c r="G490" s="273" t="s">
        <v>342</v>
      </c>
      <c r="H490" s="273" t="s">
        <v>361</v>
      </c>
      <c r="I490" s="273" t="s">
        <v>2591</v>
      </c>
      <c r="J490" s="273" t="s">
        <v>343</v>
      </c>
      <c r="K490" s="272">
        <v>2011</v>
      </c>
      <c r="L490" s="273" t="s">
        <v>342</v>
      </c>
      <c r="N490" s="271" t="s">
        <v>334</v>
      </c>
      <c r="O490" s="277" t="s">
        <v>334</v>
      </c>
      <c r="P490" s="270">
        <v>0</v>
      </c>
      <c r="AC490" s="273" t="s">
        <v>334</v>
      </c>
    </row>
    <row r="491" spans="1:33" ht="43.2" x14ac:dyDescent="0.3">
      <c r="A491" s="270">
        <v>120103</v>
      </c>
      <c r="B491" s="271" t="s">
        <v>1677</v>
      </c>
      <c r="C491" s="271" t="s">
        <v>116</v>
      </c>
      <c r="D491" s="271" t="s">
        <v>230</v>
      </c>
      <c r="E491" s="271" t="s">
        <v>334</v>
      </c>
      <c r="F491" s="271" t="s">
        <v>334</v>
      </c>
      <c r="G491" s="271" t="s">
        <v>334</v>
      </c>
      <c r="H491" s="271" t="s">
        <v>334</v>
      </c>
      <c r="I491" s="271" t="s">
        <v>59</v>
      </c>
      <c r="J491" s="271" t="s">
        <v>334</v>
      </c>
      <c r="K491" s="271" t="s">
        <v>334</v>
      </c>
      <c r="L491" s="271" t="s">
        <v>334</v>
      </c>
      <c r="M491" s="292" t="s">
        <v>334</v>
      </c>
      <c r="N491" s="271" t="s">
        <v>334</v>
      </c>
      <c r="O491" s="277" t="s">
        <v>334</v>
      </c>
      <c r="P491" s="270">
        <v>0</v>
      </c>
      <c r="Q491" s="292" t="s">
        <v>334</v>
      </c>
      <c r="R491" s="292" t="s">
        <v>334</v>
      </c>
      <c r="S491" s="292" t="s">
        <v>334</v>
      </c>
      <c r="T491" s="292" t="s">
        <v>334</v>
      </c>
      <c r="U491" s="292" t="s">
        <v>334</v>
      </c>
      <c r="V491" s="292" t="s">
        <v>334</v>
      </c>
      <c r="W491" s="292" t="s">
        <v>334</v>
      </c>
      <c r="X491" s="292" t="s">
        <v>334</v>
      </c>
      <c r="Y491" s="292" t="s">
        <v>334</v>
      </c>
      <c r="Z491" s="292" t="s">
        <v>334</v>
      </c>
      <c r="AA491" s="292" t="s">
        <v>334</v>
      </c>
      <c r="AB491" s="292" t="s">
        <v>334</v>
      </c>
      <c r="AC491" s="271" t="s">
        <v>2759</v>
      </c>
      <c r="AD491" s="292"/>
      <c r="AE491" s="292" t="s">
        <v>334</v>
      </c>
      <c r="AF491" s="292" t="s">
        <v>2722</v>
      </c>
      <c r="AG491" s="292" t="s">
        <v>2722</v>
      </c>
    </row>
    <row r="492" spans="1:33" ht="28.8" x14ac:dyDescent="0.3">
      <c r="A492" s="272">
        <v>120105</v>
      </c>
      <c r="B492" s="273" t="s">
        <v>1675</v>
      </c>
      <c r="C492" s="273" t="s">
        <v>106</v>
      </c>
      <c r="D492" s="273" t="s">
        <v>1676</v>
      </c>
      <c r="E492" s="273" t="s">
        <v>360</v>
      </c>
      <c r="F492" s="275"/>
      <c r="G492" s="273" t="s">
        <v>2373</v>
      </c>
      <c r="H492" s="273" t="s">
        <v>361</v>
      </c>
      <c r="I492" s="273" t="s">
        <v>59</v>
      </c>
      <c r="J492" s="273" t="s">
        <v>362</v>
      </c>
      <c r="K492" s="272">
        <v>2010</v>
      </c>
      <c r="L492" s="273" t="s">
        <v>344</v>
      </c>
      <c r="N492" s="271" t="s">
        <v>334</v>
      </c>
      <c r="O492" s="277" t="s">
        <v>334</v>
      </c>
      <c r="P492" s="270">
        <v>0</v>
      </c>
      <c r="AC492" s="273" t="s">
        <v>334</v>
      </c>
    </row>
    <row r="493" spans="1:33" ht="28.8" x14ac:dyDescent="0.3">
      <c r="A493" s="272">
        <v>120111</v>
      </c>
      <c r="B493" s="273" t="s">
        <v>1674</v>
      </c>
      <c r="C493" s="273" t="s">
        <v>66</v>
      </c>
      <c r="D493" s="273" t="s">
        <v>207</v>
      </c>
      <c r="E493" s="273" t="s">
        <v>360</v>
      </c>
      <c r="F493" s="290"/>
      <c r="G493" s="273" t="s">
        <v>342</v>
      </c>
      <c r="H493" s="273" t="s">
        <v>361</v>
      </c>
      <c r="I493" s="273" t="s">
        <v>2531</v>
      </c>
      <c r="J493" s="273" t="s">
        <v>2267</v>
      </c>
      <c r="K493" s="272">
        <v>0</v>
      </c>
      <c r="L493" s="273" t="s">
        <v>2267</v>
      </c>
      <c r="N493" s="271" t="s">
        <v>334</v>
      </c>
      <c r="O493" s="277" t="s">
        <v>334</v>
      </c>
      <c r="P493" s="270">
        <v>0</v>
      </c>
      <c r="AC493" s="273" t="s">
        <v>334</v>
      </c>
    </row>
    <row r="494" spans="1:33" ht="28.8" x14ac:dyDescent="0.3">
      <c r="A494" s="272">
        <v>120120</v>
      </c>
      <c r="B494" s="273" t="s">
        <v>1673</v>
      </c>
      <c r="C494" s="273" t="s">
        <v>66</v>
      </c>
      <c r="D494" s="273" t="s">
        <v>242</v>
      </c>
      <c r="E494" s="273" t="s">
        <v>360</v>
      </c>
      <c r="F494" s="290"/>
      <c r="G494" s="273" t="s">
        <v>342</v>
      </c>
      <c r="H494" s="273" t="s">
        <v>361</v>
      </c>
      <c r="I494" s="273" t="s">
        <v>2591</v>
      </c>
      <c r="J494" s="273" t="s">
        <v>343</v>
      </c>
      <c r="K494" s="272">
        <v>2008</v>
      </c>
      <c r="L494" s="273" t="s">
        <v>342</v>
      </c>
      <c r="N494" s="271" t="s">
        <v>334</v>
      </c>
      <c r="O494" s="277" t="s">
        <v>334</v>
      </c>
      <c r="P494" s="270">
        <v>0</v>
      </c>
      <c r="AC494" s="273" t="s">
        <v>334</v>
      </c>
    </row>
    <row r="495" spans="1:33" ht="28.8" x14ac:dyDescent="0.3">
      <c r="A495" s="272">
        <v>120126</v>
      </c>
      <c r="B495" s="273" t="s">
        <v>1672</v>
      </c>
      <c r="C495" s="273" t="s">
        <v>135</v>
      </c>
      <c r="D495" s="273" t="s">
        <v>669</v>
      </c>
      <c r="E495" s="273" t="s">
        <v>2103</v>
      </c>
      <c r="F495" s="291">
        <v>33460</v>
      </c>
      <c r="G495" s="273" t="s">
        <v>342</v>
      </c>
      <c r="H495" s="273" t="s">
        <v>361</v>
      </c>
      <c r="I495" s="273" t="s">
        <v>59</v>
      </c>
      <c r="J495" s="273" t="s">
        <v>343</v>
      </c>
      <c r="K495" s="272">
        <v>2010</v>
      </c>
      <c r="L495" s="273" t="s">
        <v>342</v>
      </c>
      <c r="N495" s="271" t="s">
        <v>334</v>
      </c>
      <c r="O495" s="277" t="s">
        <v>334</v>
      </c>
      <c r="P495" s="270">
        <v>0</v>
      </c>
      <c r="AC495" s="273" t="s">
        <v>334</v>
      </c>
    </row>
    <row r="496" spans="1:33" ht="28.8" x14ac:dyDescent="0.3">
      <c r="A496" s="272">
        <v>120145</v>
      </c>
      <c r="B496" s="273" t="s">
        <v>1671</v>
      </c>
      <c r="C496" s="273" t="s">
        <v>123</v>
      </c>
      <c r="D496" s="273" t="s">
        <v>2267</v>
      </c>
      <c r="E496" s="273" t="s">
        <v>2103</v>
      </c>
      <c r="F496" s="274">
        <v>35128</v>
      </c>
      <c r="G496" s="273" t="s">
        <v>342</v>
      </c>
      <c r="H496" s="273" t="s">
        <v>361</v>
      </c>
      <c r="I496" s="273" t="s">
        <v>59</v>
      </c>
      <c r="J496" s="273" t="s">
        <v>2267</v>
      </c>
      <c r="K496" s="272">
        <v>0</v>
      </c>
      <c r="L496" s="273" t="s">
        <v>2267</v>
      </c>
      <c r="N496" s="271">
        <v>458</v>
      </c>
      <c r="O496" s="277">
        <v>45349</v>
      </c>
      <c r="P496" s="270">
        <v>20000</v>
      </c>
      <c r="AC496" s="273" t="s">
        <v>334</v>
      </c>
    </row>
    <row r="497" spans="1:33" ht="43.2" x14ac:dyDescent="0.3">
      <c r="A497" s="272">
        <v>120156</v>
      </c>
      <c r="B497" s="273" t="s">
        <v>849</v>
      </c>
      <c r="C497" s="273" t="s">
        <v>104</v>
      </c>
      <c r="D497" s="273" t="s">
        <v>206</v>
      </c>
      <c r="E497" s="273" t="s">
        <v>360</v>
      </c>
      <c r="F497" s="290"/>
      <c r="G497" s="273" t="s">
        <v>342</v>
      </c>
      <c r="H497" s="273" t="s">
        <v>361</v>
      </c>
      <c r="I497" s="273" t="s">
        <v>2531</v>
      </c>
      <c r="J497" s="273" t="s">
        <v>343</v>
      </c>
      <c r="K497" s="272">
        <v>2016</v>
      </c>
      <c r="L497" s="273" t="s">
        <v>342</v>
      </c>
      <c r="N497" s="271" t="s">
        <v>334</v>
      </c>
      <c r="O497" s="277" t="s">
        <v>334</v>
      </c>
      <c r="P497" s="270">
        <v>0</v>
      </c>
      <c r="AC497" s="273" t="s">
        <v>2759</v>
      </c>
    </row>
    <row r="498" spans="1:33" ht="43.2" x14ac:dyDescent="0.3">
      <c r="A498" s="270">
        <v>120164</v>
      </c>
      <c r="B498" s="271" t="s">
        <v>1017</v>
      </c>
      <c r="C498" s="271" t="s">
        <v>63</v>
      </c>
      <c r="D498" s="271" t="s">
        <v>846</v>
      </c>
      <c r="E498" s="271" t="s">
        <v>2103</v>
      </c>
      <c r="F498" s="292" t="s">
        <v>2532</v>
      </c>
      <c r="G498" s="271" t="s">
        <v>342</v>
      </c>
      <c r="H498" s="271" t="s">
        <v>361</v>
      </c>
      <c r="I498" s="271" t="s">
        <v>59</v>
      </c>
      <c r="J498" s="271" t="s">
        <v>343</v>
      </c>
      <c r="K498" s="271" t="s">
        <v>2833</v>
      </c>
      <c r="L498" s="271" t="s">
        <v>342</v>
      </c>
      <c r="M498" s="292" t="s">
        <v>334</v>
      </c>
      <c r="N498" s="271" t="s">
        <v>334</v>
      </c>
      <c r="O498" s="277" t="s">
        <v>334</v>
      </c>
      <c r="P498" s="270">
        <v>0</v>
      </c>
      <c r="Q498" s="292" t="s">
        <v>334</v>
      </c>
      <c r="R498" s="292" t="s">
        <v>334</v>
      </c>
      <c r="S498" s="292" t="s">
        <v>334</v>
      </c>
      <c r="T498" s="292" t="s">
        <v>334</v>
      </c>
      <c r="U498" s="292" t="s">
        <v>334</v>
      </c>
      <c r="V498" s="292" t="s">
        <v>334</v>
      </c>
      <c r="W498" s="292" t="s">
        <v>334</v>
      </c>
      <c r="X498" s="292" t="s">
        <v>334</v>
      </c>
      <c r="Y498" s="292" t="s">
        <v>334</v>
      </c>
      <c r="Z498" s="292" t="s">
        <v>334</v>
      </c>
      <c r="AA498" s="292" t="s">
        <v>334</v>
      </c>
      <c r="AB498" s="292" t="s">
        <v>334</v>
      </c>
      <c r="AC498" s="271" t="s">
        <v>2772</v>
      </c>
      <c r="AD498" s="292"/>
      <c r="AE498" s="292" t="s">
        <v>334</v>
      </c>
      <c r="AF498" s="292"/>
      <c r="AG498" s="292" t="s">
        <v>2722</v>
      </c>
    </row>
    <row r="499" spans="1:33" ht="28.8" x14ac:dyDescent="0.3">
      <c r="A499" s="272">
        <v>120177</v>
      </c>
      <c r="B499" s="273" t="s">
        <v>1670</v>
      </c>
      <c r="C499" s="273" t="s">
        <v>683</v>
      </c>
      <c r="D499" s="273" t="s">
        <v>495</v>
      </c>
      <c r="E499" s="273" t="s">
        <v>2103</v>
      </c>
      <c r="F499" s="274">
        <v>30540</v>
      </c>
      <c r="G499" s="273" t="s">
        <v>342</v>
      </c>
      <c r="H499" s="273" t="s">
        <v>361</v>
      </c>
      <c r="I499" s="273" t="s">
        <v>59</v>
      </c>
      <c r="J499" s="273" t="s">
        <v>2362</v>
      </c>
      <c r="K499" s="272">
        <v>0</v>
      </c>
      <c r="L499" s="273" t="s">
        <v>342</v>
      </c>
      <c r="N499" s="271" t="s">
        <v>334</v>
      </c>
      <c r="O499" s="277" t="s">
        <v>334</v>
      </c>
      <c r="P499" s="270">
        <v>0</v>
      </c>
      <c r="AC499" s="273" t="s">
        <v>334</v>
      </c>
    </row>
    <row r="500" spans="1:33" ht="28.8" x14ac:dyDescent="0.3">
      <c r="A500" s="272">
        <v>120195</v>
      </c>
      <c r="B500" s="273" t="s">
        <v>1669</v>
      </c>
      <c r="C500" s="273" t="s">
        <v>148</v>
      </c>
      <c r="D500" s="273" t="s">
        <v>211</v>
      </c>
      <c r="E500" s="273" t="s">
        <v>2103</v>
      </c>
      <c r="F500" s="291">
        <v>33249</v>
      </c>
      <c r="G500" s="273" t="s">
        <v>342</v>
      </c>
      <c r="H500" s="273" t="s">
        <v>361</v>
      </c>
      <c r="I500" s="273" t="s">
        <v>59</v>
      </c>
      <c r="J500" s="273" t="s">
        <v>343</v>
      </c>
      <c r="K500" s="272">
        <v>2009</v>
      </c>
      <c r="L500" s="273" t="s">
        <v>342</v>
      </c>
      <c r="N500" s="271" t="s">
        <v>334</v>
      </c>
      <c r="O500" s="277" t="s">
        <v>334</v>
      </c>
      <c r="P500" s="270">
        <v>0</v>
      </c>
      <c r="AC500" s="273" t="s">
        <v>334</v>
      </c>
    </row>
    <row r="501" spans="1:33" ht="14.4" x14ac:dyDescent="0.3">
      <c r="A501" s="270">
        <v>120209</v>
      </c>
      <c r="B501" s="271" t="s">
        <v>1668</v>
      </c>
      <c r="C501" s="271" t="s">
        <v>173</v>
      </c>
      <c r="D501" s="271" t="s">
        <v>309</v>
      </c>
      <c r="E501" s="271" t="s">
        <v>334</v>
      </c>
      <c r="F501" s="271" t="s">
        <v>334</v>
      </c>
      <c r="G501" s="271" t="s">
        <v>334</v>
      </c>
      <c r="H501" s="271" t="s">
        <v>334</v>
      </c>
      <c r="I501" s="271" t="s">
        <v>59</v>
      </c>
      <c r="J501" s="271" t="s">
        <v>334</v>
      </c>
      <c r="K501" s="271" t="s">
        <v>334</v>
      </c>
      <c r="L501" s="271" t="s">
        <v>334</v>
      </c>
      <c r="M501" s="292" t="s">
        <v>334</v>
      </c>
      <c r="N501" s="271" t="s">
        <v>334</v>
      </c>
      <c r="O501" s="277" t="s">
        <v>334</v>
      </c>
      <c r="P501" s="270">
        <v>0</v>
      </c>
      <c r="Q501" s="292" t="s">
        <v>334</v>
      </c>
      <c r="R501" s="292" t="s">
        <v>334</v>
      </c>
      <c r="S501" s="292" t="s">
        <v>334</v>
      </c>
      <c r="T501" s="292" t="s">
        <v>334</v>
      </c>
      <c r="U501" s="292" t="s">
        <v>334</v>
      </c>
      <c r="V501" s="292" t="s">
        <v>334</v>
      </c>
      <c r="W501" s="292" t="s">
        <v>334</v>
      </c>
      <c r="X501" s="292" t="s">
        <v>334</v>
      </c>
      <c r="Y501" s="292" t="s">
        <v>334</v>
      </c>
      <c r="Z501" s="292" t="s">
        <v>334</v>
      </c>
      <c r="AA501" s="292" t="s">
        <v>334</v>
      </c>
      <c r="AB501" s="292" t="s">
        <v>334</v>
      </c>
      <c r="AC501" s="271" t="s">
        <v>334</v>
      </c>
      <c r="AD501" s="292"/>
      <c r="AE501" s="292" t="s">
        <v>334</v>
      </c>
      <c r="AF501" s="292" t="s">
        <v>2722</v>
      </c>
      <c r="AG501" s="292" t="s">
        <v>2722</v>
      </c>
    </row>
    <row r="502" spans="1:33" ht="28.8" x14ac:dyDescent="0.3">
      <c r="A502" s="272">
        <v>120211</v>
      </c>
      <c r="B502" s="273" t="s">
        <v>1667</v>
      </c>
      <c r="C502" s="273" t="s">
        <v>161</v>
      </c>
      <c r="D502" s="273" t="s">
        <v>242</v>
      </c>
      <c r="E502" s="273" t="s">
        <v>2103</v>
      </c>
      <c r="F502" s="291">
        <v>34189</v>
      </c>
      <c r="G502" s="273" t="s">
        <v>2417</v>
      </c>
      <c r="H502" s="273" t="s">
        <v>361</v>
      </c>
      <c r="I502" s="273" t="s">
        <v>59</v>
      </c>
      <c r="J502" s="273" t="s">
        <v>2362</v>
      </c>
      <c r="K502" s="272">
        <v>2011</v>
      </c>
      <c r="L502" s="273" t="s">
        <v>344</v>
      </c>
      <c r="N502" s="271">
        <v>476</v>
      </c>
      <c r="O502" s="277">
        <v>45349</v>
      </c>
      <c r="P502" s="270">
        <v>20000</v>
      </c>
      <c r="AC502" s="273" t="s">
        <v>334</v>
      </c>
    </row>
    <row r="503" spans="1:33" ht="28.8" x14ac:dyDescent="0.3">
      <c r="A503" s="272">
        <v>120213</v>
      </c>
      <c r="B503" s="273" t="s">
        <v>1666</v>
      </c>
      <c r="C503" s="273" t="s">
        <v>718</v>
      </c>
      <c r="D503" s="273" t="s">
        <v>222</v>
      </c>
      <c r="E503" s="273" t="s">
        <v>2103</v>
      </c>
      <c r="F503" s="274">
        <v>33835</v>
      </c>
      <c r="G503" s="273" t="s">
        <v>342</v>
      </c>
      <c r="H503" s="273" t="s">
        <v>361</v>
      </c>
      <c r="I503" s="273" t="s">
        <v>59</v>
      </c>
      <c r="J503" s="273" t="s">
        <v>2362</v>
      </c>
      <c r="K503" s="272">
        <v>2014</v>
      </c>
      <c r="L503" s="273" t="s">
        <v>344</v>
      </c>
      <c r="N503" s="271">
        <v>450</v>
      </c>
      <c r="O503" s="277">
        <v>45349</v>
      </c>
      <c r="P503" s="270">
        <v>75000</v>
      </c>
      <c r="AC503" s="273" t="s">
        <v>334</v>
      </c>
    </row>
    <row r="504" spans="1:33" ht="43.2" x14ac:dyDescent="0.3">
      <c r="A504" s="272">
        <v>120219</v>
      </c>
      <c r="B504" s="273" t="s">
        <v>2353</v>
      </c>
      <c r="C504" s="273" t="s">
        <v>710</v>
      </c>
      <c r="D504" s="273" t="s">
        <v>311</v>
      </c>
      <c r="E504" s="273" t="s">
        <v>2103</v>
      </c>
      <c r="F504" s="291">
        <v>33390</v>
      </c>
      <c r="G504" s="273" t="s">
        <v>353</v>
      </c>
      <c r="H504" s="273" t="s">
        <v>361</v>
      </c>
      <c r="I504" s="273" t="s">
        <v>59</v>
      </c>
      <c r="J504" s="273" t="s">
        <v>343</v>
      </c>
      <c r="K504" s="290"/>
      <c r="L504" s="273" t="s">
        <v>2833</v>
      </c>
      <c r="N504" s="271" t="s">
        <v>334</v>
      </c>
      <c r="O504" s="277" t="s">
        <v>334</v>
      </c>
      <c r="P504" s="270">
        <v>0</v>
      </c>
      <c r="AC504" s="273" t="s">
        <v>2759</v>
      </c>
    </row>
    <row r="505" spans="1:33" ht="28.8" x14ac:dyDescent="0.3">
      <c r="A505" s="272">
        <v>120223</v>
      </c>
      <c r="B505" s="273" t="s">
        <v>1665</v>
      </c>
      <c r="C505" s="273" t="s">
        <v>89</v>
      </c>
      <c r="D505" s="273" t="s">
        <v>238</v>
      </c>
      <c r="E505" s="273" t="s">
        <v>2103</v>
      </c>
      <c r="F505" s="274">
        <v>36063</v>
      </c>
      <c r="G505" s="273" t="s">
        <v>342</v>
      </c>
      <c r="H505" s="273" t="s">
        <v>361</v>
      </c>
      <c r="I505" s="273" t="s">
        <v>59</v>
      </c>
      <c r="J505" s="273" t="s">
        <v>343</v>
      </c>
      <c r="K505" s="272">
        <v>2016</v>
      </c>
      <c r="L505" s="273" t="s">
        <v>344</v>
      </c>
      <c r="N505" s="271" t="s">
        <v>334</v>
      </c>
      <c r="O505" s="277" t="s">
        <v>334</v>
      </c>
      <c r="P505" s="270">
        <v>0</v>
      </c>
      <c r="AC505" s="273" t="s">
        <v>334</v>
      </c>
    </row>
    <row r="506" spans="1:33" ht="28.8" x14ac:dyDescent="0.3">
      <c r="A506" s="272">
        <v>120231</v>
      </c>
      <c r="B506" s="273" t="s">
        <v>1664</v>
      </c>
      <c r="C506" s="273" t="s">
        <v>116</v>
      </c>
      <c r="D506" s="273" t="s">
        <v>399</v>
      </c>
      <c r="E506" s="273" t="s">
        <v>360</v>
      </c>
      <c r="F506" s="290"/>
      <c r="G506" s="273" t="s">
        <v>342</v>
      </c>
      <c r="H506" s="273" t="s">
        <v>361</v>
      </c>
      <c r="I506" s="273" t="s">
        <v>2531</v>
      </c>
      <c r="J506" s="273" t="s">
        <v>343</v>
      </c>
      <c r="K506" s="272">
        <v>2006</v>
      </c>
      <c r="L506" s="273" t="s">
        <v>342</v>
      </c>
      <c r="N506" s="271" t="s">
        <v>334</v>
      </c>
      <c r="O506" s="277" t="s">
        <v>334</v>
      </c>
      <c r="P506" s="270">
        <v>0</v>
      </c>
      <c r="AC506" s="273" t="s">
        <v>334</v>
      </c>
    </row>
    <row r="507" spans="1:33" ht="28.8" x14ac:dyDescent="0.3">
      <c r="A507" s="272">
        <v>120262</v>
      </c>
      <c r="B507" s="273" t="s">
        <v>1663</v>
      </c>
      <c r="C507" s="273" t="s">
        <v>66</v>
      </c>
      <c r="D507" s="273" t="s">
        <v>469</v>
      </c>
      <c r="E507" s="273" t="s">
        <v>360</v>
      </c>
      <c r="F507" s="291">
        <v>35065</v>
      </c>
      <c r="G507" s="273" t="s">
        <v>342</v>
      </c>
      <c r="H507" s="273" t="s">
        <v>361</v>
      </c>
      <c r="I507" s="273" t="s">
        <v>59</v>
      </c>
      <c r="J507" s="273" t="s">
        <v>362</v>
      </c>
      <c r="K507" s="272">
        <v>2013</v>
      </c>
      <c r="L507" s="273" t="s">
        <v>342</v>
      </c>
      <c r="N507" s="271" t="s">
        <v>334</v>
      </c>
      <c r="O507" s="277" t="s">
        <v>334</v>
      </c>
      <c r="P507" s="270">
        <v>0</v>
      </c>
      <c r="AC507" s="273" t="s">
        <v>334</v>
      </c>
    </row>
    <row r="508" spans="1:33" ht="28.8" x14ac:dyDescent="0.3">
      <c r="A508" s="272">
        <v>120275</v>
      </c>
      <c r="B508" s="273" t="s">
        <v>1662</v>
      </c>
      <c r="C508" s="273" t="s">
        <v>88</v>
      </c>
      <c r="D508" s="273" t="s">
        <v>244</v>
      </c>
      <c r="E508" s="273" t="s">
        <v>360</v>
      </c>
      <c r="F508" s="274">
        <v>34783</v>
      </c>
      <c r="G508" s="273" t="s">
        <v>342</v>
      </c>
      <c r="H508" s="273" t="s">
        <v>361</v>
      </c>
      <c r="I508" s="273" t="s">
        <v>59</v>
      </c>
      <c r="J508" s="273" t="s">
        <v>343</v>
      </c>
      <c r="K508" s="272">
        <v>2013</v>
      </c>
      <c r="L508" s="273" t="s">
        <v>344</v>
      </c>
      <c r="N508" s="271" t="s">
        <v>334</v>
      </c>
      <c r="O508" s="277" t="s">
        <v>334</v>
      </c>
      <c r="P508" s="270">
        <v>0</v>
      </c>
      <c r="AC508" s="273" t="s">
        <v>334</v>
      </c>
    </row>
    <row r="509" spans="1:33" ht="43.2" x14ac:dyDescent="0.3">
      <c r="A509" s="272">
        <v>120280</v>
      </c>
      <c r="B509" s="273" t="s">
        <v>1211</v>
      </c>
      <c r="C509" s="273" t="s">
        <v>726</v>
      </c>
      <c r="D509" s="273" t="s">
        <v>228</v>
      </c>
      <c r="E509" s="273" t="s">
        <v>2103</v>
      </c>
      <c r="F509" s="274">
        <v>32874</v>
      </c>
      <c r="G509" s="273" t="s">
        <v>2637</v>
      </c>
      <c r="H509" s="273" t="s">
        <v>361</v>
      </c>
      <c r="I509" s="273" t="s">
        <v>59</v>
      </c>
      <c r="J509" s="273" t="s">
        <v>2362</v>
      </c>
      <c r="K509" s="272">
        <v>2009</v>
      </c>
      <c r="L509" s="273" t="s">
        <v>348</v>
      </c>
      <c r="N509" s="271" t="s">
        <v>334</v>
      </c>
      <c r="O509" s="277" t="s">
        <v>334</v>
      </c>
      <c r="P509" s="270">
        <v>0</v>
      </c>
      <c r="AC509" s="273" t="s">
        <v>2772</v>
      </c>
    </row>
    <row r="510" spans="1:33" ht="28.8" x14ac:dyDescent="0.3">
      <c r="A510" s="272">
        <v>120285</v>
      </c>
      <c r="B510" s="273" t="s">
        <v>1661</v>
      </c>
      <c r="C510" s="273" t="s">
        <v>89</v>
      </c>
      <c r="D510" s="273" t="s">
        <v>216</v>
      </c>
      <c r="E510" s="273" t="s">
        <v>360</v>
      </c>
      <c r="F510" s="275"/>
      <c r="G510" s="273" t="s">
        <v>342</v>
      </c>
      <c r="H510" s="273" t="s">
        <v>361</v>
      </c>
      <c r="I510" s="273" t="s">
        <v>59</v>
      </c>
      <c r="J510" s="273" t="s">
        <v>343</v>
      </c>
      <c r="K510" s="272">
        <v>2007</v>
      </c>
      <c r="L510" s="273" t="s">
        <v>342</v>
      </c>
      <c r="N510" s="271" t="s">
        <v>334</v>
      </c>
      <c r="O510" s="277" t="s">
        <v>334</v>
      </c>
      <c r="P510" s="270">
        <v>0</v>
      </c>
      <c r="AC510" s="273" t="s">
        <v>334</v>
      </c>
    </row>
    <row r="511" spans="1:33" ht="43.2" x14ac:dyDescent="0.3">
      <c r="A511" s="272">
        <v>120286</v>
      </c>
      <c r="B511" s="273" t="s">
        <v>847</v>
      </c>
      <c r="C511" s="273" t="s">
        <v>133</v>
      </c>
      <c r="D511" s="273" t="s">
        <v>825</v>
      </c>
      <c r="E511" s="273" t="s">
        <v>360</v>
      </c>
      <c r="F511" s="291">
        <v>33913</v>
      </c>
      <c r="G511" s="273" t="s">
        <v>2364</v>
      </c>
      <c r="H511" s="273" t="s">
        <v>361</v>
      </c>
      <c r="I511" s="273" t="s">
        <v>59</v>
      </c>
      <c r="J511" s="273" t="s">
        <v>362</v>
      </c>
      <c r="K511" s="272">
        <v>2011</v>
      </c>
      <c r="L511" s="273" t="s">
        <v>345</v>
      </c>
      <c r="N511" s="271" t="s">
        <v>334</v>
      </c>
      <c r="O511" s="277" t="s">
        <v>334</v>
      </c>
      <c r="P511" s="270">
        <v>0</v>
      </c>
      <c r="AC511" s="273" t="s">
        <v>2759</v>
      </c>
    </row>
    <row r="512" spans="1:33" ht="43.2" x14ac:dyDescent="0.3">
      <c r="A512" s="272">
        <v>120298</v>
      </c>
      <c r="B512" s="273" t="s">
        <v>932</v>
      </c>
      <c r="C512" s="273" t="s">
        <v>105</v>
      </c>
      <c r="D512" s="273" t="s">
        <v>259</v>
      </c>
      <c r="E512" s="273" t="s">
        <v>360</v>
      </c>
      <c r="F512" s="290"/>
      <c r="G512" s="273" t="s">
        <v>2477</v>
      </c>
      <c r="H512" s="273" t="s">
        <v>361</v>
      </c>
      <c r="I512" s="273" t="s">
        <v>59</v>
      </c>
      <c r="J512" s="273" t="s">
        <v>362</v>
      </c>
      <c r="K512" s="272">
        <v>2010</v>
      </c>
      <c r="L512" s="273" t="s">
        <v>346</v>
      </c>
      <c r="N512" s="271" t="s">
        <v>334</v>
      </c>
      <c r="O512" s="277" t="s">
        <v>334</v>
      </c>
      <c r="P512" s="270">
        <v>0</v>
      </c>
      <c r="AC512" s="273" t="s">
        <v>2762</v>
      </c>
    </row>
    <row r="513" spans="1:33" ht="28.8" x14ac:dyDescent="0.3">
      <c r="A513" s="272">
        <v>120301</v>
      </c>
      <c r="B513" s="273" t="s">
        <v>1660</v>
      </c>
      <c r="C513" s="273" t="s">
        <v>63</v>
      </c>
      <c r="D513" s="273" t="s">
        <v>334</v>
      </c>
      <c r="E513" s="273" t="s">
        <v>2103</v>
      </c>
      <c r="F513" s="274">
        <v>34486</v>
      </c>
      <c r="G513" s="273" t="s">
        <v>2638</v>
      </c>
      <c r="H513" s="273" t="s">
        <v>361</v>
      </c>
      <c r="I513" s="273" t="s">
        <v>2531</v>
      </c>
      <c r="J513" s="273" t="s">
        <v>2362</v>
      </c>
      <c r="K513" s="272">
        <v>2013</v>
      </c>
      <c r="L513" s="273" t="s">
        <v>350</v>
      </c>
      <c r="N513" s="271" t="s">
        <v>334</v>
      </c>
      <c r="O513" s="277" t="s">
        <v>334</v>
      </c>
      <c r="P513" s="270">
        <v>0</v>
      </c>
      <c r="AC513" s="273" t="s">
        <v>334</v>
      </c>
    </row>
    <row r="514" spans="1:33" ht="28.8" x14ac:dyDescent="0.3">
      <c r="A514" s="270">
        <v>120303</v>
      </c>
      <c r="B514" s="271" t="s">
        <v>1659</v>
      </c>
      <c r="C514" s="271" t="s">
        <v>66</v>
      </c>
      <c r="D514" s="271" t="s">
        <v>261</v>
      </c>
      <c r="E514" s="271" t="s">
        <v>334</v>
      </c>
      <c r="F514" s="271" t="s">
        <v>334</v>
      </c>
      <c r="G514" s="271" t="s">
        <v>334</v>
      </c>
      <c r="H514" s="271" t="s">
        <v>334</v>
      </c>
      <c r="I514" s="271" t="s">
        <v>59</v>
      </c>
      <c r="J514" s="271" t="s">
        <v>334</v>
      </c>
      <c r="K514" s="271" t="s">
        <v>334</v>
      </c>
      <c r="L514" s="271" t="s">
        <v>334</v>
      </c>
      <c r="M514" s="292" t="s">
        <v>334</v>
      </c>
      <c r="N514" s="271" t="s">
        <v>334</v>
      </c>
      <c r="O514" s="277" t="s">
        <v>334</v>
      </c>
      <c r="P514" s="270">
        <v>0</v>
      </c>
      <c r="Q514" s="292" t="s">
        <v>334</v>
      </c>
      <c r="R514" s="292" t="s">
        <v>334</v>
      </c>
      <c r="S514" s="292" t="s">
        <v>334</v>
      </c>
      <c r="T514" s="292" t="s">
        <v>334</v>
      </c>
      <c r="U514" s="292" t="s">
        <v>334</v>
      </c>
      <c r="V514" s="292" t="s">
        <v>334</v>
      </c>
      <c r="W514" s="292" t="s">
        <v>334</v>
      </c>
      <c r="X514" s="292" t="s">
        <v>334</v>
      </c>
      <c r="Y514" s="292" t="s">
        <v>334</v>
      </c>
      <c r="Z514" s="292" t="s">
        <v>334</v>
      </c>
      <c r="AA514" s="292" t="s">
        <v>334</v>
      </c>
      <c r="AB514" s="292" t="s">
        <v>334</v>
      </c>
      <c r="AC514" s="271" t="s">
        <v>334</v>
      </c>
      <c r="AD514" s="292"/>
      <c r="AE514" s="292" t="s">
        <v>334</v>
      </c>
      <c r="AF514" s="292" t="s">
        <v>2722</v>
      </c>
      <c r="AG514" s="292" t="s">
        <v>2722</v>
      </c>
    </row>
    <row r="515" spans="1:33" ht="28.8" x14ac:dyDescent="0.3">
      <c r="A515" s="272">
        <v>120311</v>
      </c>
      <c r="B515" s="273" t="s">
        <v>1658</v>
      </c>
      <c r="C515" s="273" t="s">
        <v>706</v>
      </c>
      <c r="D515" s="273" t="s">
        <v>787</v>
      </c>
      <c r="E515" s="273" t="s">
        <v>359</v>
      </c>
      <c r="F515" s="274">
        <v>26940</v>
      </c>
      <c r="G515" s="273" t="s">
        <v>2373</v>
      </c>
      <c r="H515" s="273" t="s">
        <v>361</v>
      </c>
      <c r="I515" s="273" t="s">
        <v>59</v>
      </c>
      <c r="J515" s="273" t="s">
        <v>343</v>
      </c>
      <c r="K515" s="272">
        <v>1992</v>
      </c>
      <c r="L515" s="273" t="s">
        <v>347</v>
      </c>
      <c r="N515" s="271">
        <v>371</v>
      </c>
      <c r="O515" s="277">
        <v>45344</v>
      </c>
      <c r="P515" s="270">
        <v>30000</v>
      </c>
      <c r="AC515" s="273" t="s">
        <v>334</v>
      </c>
    </row>
    <row r="516" spans="1:33" ht="28.8" x14ac:dyDescent="0.3">
      <c r="A516" s="272">
        <v>120312</v>
      </c>
      <c r="B516" s="273" t="s">
        <v>1657</v>
      </c>
      <c r="C516" s="273" t="s">
        <v>66</v>
      </c>
      <c r="D516" s="273" t="s">
        <v>242</v>
      </c>
      <c r="E516" s="273" t="s">
        <v>360</v>
      </c>
      <c r="F516" s="274">
        <v>27349</v>
      </c>
      <c r="G516" s="273" t="s">
        <v>355</v>
      </c>
      <c r="H516" s="273" t="s">
        <v>361</v>
      </c>
      <c r="I516" s="273" t="s">
        <v>59</v>
      </c>
      <c r="J516" s="273" t="s">
        <v>362</v>
      </c>
      <c r="K516" s="272">
        <v>2014</v>
      </c>
      <c r="L516" s="273" t="s">
        <v>355</v>
      </c>
      <c r="N516" s="271" t="s">
        <v>334</v>
      </c>
      <c r="O516" s="277" t="s">
        <v>334</v>
      </c>
      <c r="P516" s="270">
        <v>0</v>
      </c>
      <c r="AC516" s="273" t="s">
        <v>334</v>
      </c>
    </row>
    <row r="517" spans="1:33" ht="28.8" x14ac:dyDescent="0.3">
      <c r="A517" s="272">
        <v>120345</v>
      </c>
      <c r="B517" s="273" t="s">
        <v>1656</v>
      </c>
      <c r="C517" s="273" t="s">
        <v>66</v>
      </c>
      <c r="D517" s="273" t="s">
        <v>256</v>
      </c>
      <c r="E517" s="273" t="s">
        <v>359</v>
      </c>
      <c r="F517" s="291">
        <v>33463</v>
      </c>
      <c r="G517" s="273" t="s">
        <v>350</v>
      </c>
      <c r="H517" s="273" t="s">
        <v>361</v>
      </c>
      <c r="I517" s="273" t="s">
        <v>2531</v>
      </c>
      <c r="J517" s="273" t="s">
        <v>343</v>
      </c>
      <c r="K517" s="272">
        <v>2009</v>
      </c>
      <c r="L517" s="273" t="s">
        <v>350</v>
      </c>
      <c r="N517" s="271" t="s">
        <v>334</v>
      </c>
      <c r="O517" s="277" t="s">
        <v>334</v>
      </c>
      <c r="P517" s="270">
        <v>0</v>
      </c>
      <c r="AC517" s="273" t="s">
        <v>334</v>
      </c>
    </row>
    <row r="518" spans="1:33" ht="28.8" x14ac:dyDescent="0.3">
      <c r="A518" s="272">
        <v>120348</v>
      </c>
      <c r="B518" s="273" t="s">
        <v>1655</v>
      </c>
      <c r="C518" s="273" t="s">
        <v>123</v>
      </c>
      <c r="D518" s="273" t="s">
        <v>239</v>
      </c>
      <c r="E518" s="273" t="s">
        <v>360</v>
      </c>
      <c r="F518" s="275"/>
      <c r="G518" s="273" t="s">
        <v>342</v>
      </c>
      <c r="H518" s="273" t="s">
        <v>363</v>
      </c>
      <c r="I518" s="273" t="s">
        <v>2591</v>
      </c>
      <c r="J518" s="273" t="s">
        <v>343</v>
      </c>
      <c r="K518" s="272">
        <v>0</v>
      </c>
      <c r="L518" s="273" t="s">
        <v>344</v>
      </c>
      <c r="N518" s="271" t="s">
        <v>334</v>
      </c>
      <c r="O518" s="277" t="s">
        <v>334</v>
      </c>
      <c r="P518" s="270">
        <v>0</v>
      </c>
      <c r="AC518" s="273" t="s">
        <v>334</v>
      </c>
    </row>
    <row r="519" spans="1:33" ht="28.8" x14ac:dyDescent="0.3">
      <c r="A519" s="272">
        <v>120352</v>
      </c>
      <c r="B519" s="273" t="s">
        <v>1654</v>
      </c>
      <c r="C519" s="273" t="s">
        <v>66</v>
      </c>
      <c r="D519" s="273" t="s">
        <v>209</v>
      </c>
      <c r="E519" s="273" t="s">
        <v>2103</v>
      </c>
      <c r="F519" s="274">
        <v>30468</v>
      </c>
      <c r="G519" s="273" t="s">
        <v>342</v>
      </c>
      <c r="H519" s="273" t="s">
        <v>361</v>
      </c>
      <c r="I519" s="273" t="s">
        <v>59</v>
      </c>
      <c r="J519" s="273" t="s">
        <v>343</v>
      </c>
      <c r="K519" s="272">
        <v>1999</v>
      </c>
      <c r="L519" s="273" t="s">
        <v>342</v>
      </c>
      <c r="N519" s="271" t="s">
        <v>334</v>
      </c>
      <c r="O519" s="277" t="s">
        <v>334</v>
      </c>
      <c r="P519" s="270">
        <v>0</v>
      </c>
      <c r="AC519" s="273" t="s">
        <v>334</v>
      </c>
    </row>
    <row r="520" spans="1:33" ht="28.8" x14ac:dyDescent="0.3">
      <c r="A520" s="272">
        <v>120357</v>
      </c>
      <c r="B520" s="273" t="s">
        <v>931</v>
      </c>
      <c r="C520" s="273" t="s">
        <v>148</v>
      </c>
      <c r="D520" s="273" t="s">
        <v>476</v>
      </c>
      <c r="E520" s="273" t="s">
        <v>2103</v>
      </c>
      <c r="F520" s="274">
        <v>26216</v>
      </c>
      <c r="G520" s="273" t="s">
        <v>342</v>
      </c>
      <c r="H520" s="273" t="s">
        <v>361</v>
      </c>
      <c r="I520" s="273" t="s">
        <v>2531</v>
      </c>
      <c r="J520" s="273" t="s">
        <v>2362</v>
      </c>
      <c r="K520" s="272">
        <v>0</v>
      </c>
      <c r="L520" s="273" t="s">
        <v>353</v>
      </c>
      <c r="N520" s="271" t="s">
        <v>334</v>
      </c>
      <c r="O520" s="277" t="s">
        <v>334</v>
      </c>
      <c r="P520" s="270">
        <v>0</v>
      </c>
      <c r="AC520" s="273" t="s">
        <v>334</v>
      </c>
    </row>
    <row r="521" spans="1:33" ht="28.8" x14ac:dyDescent="0.3">
      <c r="A521" s="270">
        <v>120360</v>
      </c>
      <c r="B521" s="271" t="s">
        <v>1653</v>
      </c>
      <c r="C521" s="271" t="s">
        <v>118</v>
      </c>
      <c r="D521" s="271" t="s">
        <v>290</v>
      </c>
      <c r="E521" s="271" t="s">
        <v>334</v>
      </c>
      <c r="F521" s="292" t="s">
        <v>334</v>
      </c>
      <c r="G521" s="271" t="s">
        <v>334</v>
      </c>
      <c r="H521" s="271" t="s">
        <v>334</v>
      </c>
      <c r="I521" s="271" t="s">
        <v>59</v>
      </c>
      <c r="J521" s="271" t="s">
        <v>334</v>
      </c>
      <c r="K521" s="271" t="s">
        <v>334</v>
      </c>
      <c r="L521" s="271" t="s">
        <v>334</v>
      </c>
      <c r="M521" s="292" t="s">
        <v>334</v>
      </c>
      <c r="N521" s="271" t="s">
        <v>334</v>
      </c>
      <c r="O521" s="277" t="s">
        <v>334</v>
      </c>
      <c r="P521" s="270">
        <v>0</v>
      </c>
      <c r="Q521" s="292" t="s">
        <v>334</v>
      </c>
      <c r="R521" s="292" t="s">
        <v>334</v>
      </c>
      <c r="S521" s="292" t="s">
        <v>334</v>
      </c>
      <c r="T521" s="292" t="s">
        <v>334</v>
      </c>
      <c r="U521" s="292" t="s">
        <v>334</v>
      </c>
      <c r="V521" s="292" t="s">
        <v>334</v>
      </c>
      <c r="W521" s="292" t="s">
        <v>334</v>
      </c>
      <c r="X521" s="292" t="s">
        <v>334</v>
      </c>
      <c r="Y521" s="292" t="s">
        <v>334</v>
      </c>
      <c r="Z521" s="292" t="s">
        <v>334</v>
      </c>
      <c r="AA521" s="292" t="s">
        <v>334</v>
      </c>
      <c r="AB521" s="292" t="s">
        <v>334</v>
      </c>
      <c r="AC521" s="271" t="s">
        <v>334</v>
      </c>
      <c r="AD521" s="292"/>
      <c r="AE521" s="292" t="s">
        <v>334</v>
      </c>
      <c r="AF521" s="292" t="s">
        <v>2722</v>
      </c>
      <c r="AG521" s="292" t="s">
        <v>2722</v>
      </c>
    </row>
    <row r="522" spans="1:33" ht="28.8" x14ac:dyDescent="0.3">
      <c r="A522" s="272">
        <v>120367</v>
      </c>
      <c r="B522" s="273" t="s">
        <v>1652</v>
      </c>
      <c r="C522" s="273" t="s">
        <v>170</v>
      </c>
      <c r="D522" s="273" t="s">
        <v>237</v>
      </c>
      <c r="E522" s="273" t="s">
        <v>360</v>
      </c>
      <c r="F522" s="274">
        <v>33352</v>
      </c>
      <c r="G522" s="273" t="s">
        <v>342</v>
      </c>
      <c r="H522" s="273" t="s">
        <v>361</v>
      </c>
      <c r="I522" s="273" t="s">
        <v>2591</v>
      </c>
      <c r="J522" s="273" t="s">
        <v>343</v>
      </c>
      <c r="K522" s="293">
        <v>2009</v>
      </c>
      <c r="L522" s="273" t="s">
        <v>342</v>
      </c>
      <c r="N522" s="271" t="s">
        <v>334</v>
      </c>
      <c r="O522" s="277" t="s">
        <v>334</v>
      </c>
      <c r="P522" s="270">
        <v>0</v>
      </c>
      <c r="AC522" s="273" t="s">
        <v>334</v>
      </c>
    </row>
    <row r="523" spans="1:33" ht="43.2" x14ac:dyDescent="0.3">
      <c r="A523" s="272">
        <v>120371</v>
      </c>
      <c r="B523" s="273" t="s">
        <v>1651</v>
      </c>
      <c r="C523" s="273" t="s">
        <v>393</v>
      </c>
      <c r="D523" s="273" t="s">
        <v>248</v>
      </c>
      <c r="E523" s="273" t="s">
        <v>2103</v>
      </c>
      <c r="F523" s="274">
        <v>32964</v>
      </c>
      <c r="G523" s="273" t="s">
        <v>342</v>
      </c>
      <c r="H523" s="273" t="s">
        <v>361</v>
      </c>
      <c r="I523" s="273" t="s">
        <v>59</v>
      </c>
      <c r="J523" s="273" t="s">
        <v>2267</v>
      </c>
      <c r="K523" s="272">
        <v>0</v>
      </c>
      <c r="L523" s="273" t="s">
        <v>2267</v>
      </c>
      <c r="N523" s="271">
        <v>446</v>
      </c>
      <c r="O523" s="277">
        <v>45349</v>
      </c>
      <c r="P523" s="270">
        <v>70000</v>
      </c>
      <c r="AC523" s="273" t="s">
        <v>2766</v>
      </c>
    </row>
    <row r="524" spans="1:33" ht="28.8" x14ac:dyDescent="0.3">
      <c r="A524" s="272">
        <v>120391</v>
      </c>
      <c r="B524" s="273" t="s">
        <v>1649</v>
      </c>
      <c r="C524" s="273" t="s">
        <v>465</v>
      </c>
      <c r="D524" s="273" t="s">
        <v>1650</v>
      </c>
      <c r="E524" s="273" t="s">
        <v>360</v>
      </c>
      <c r="F524" s="290"/>
      <c r="G524" s="273" t="s">
        <v>2371</v>
      </c>
      <c r="H524" s="273" t="s">
        <v>361</v>
      </c>
      <c r="I524" s="273" t="s">
        <v>2531</v>
      </c>
      <c r="J524" s="273" t="s">
        <v>343</v>
      </c>
      <c r="K524" s="272">
        <v>2016</v>
      </c>
      <c r="L524" s="273" t="s">
        <v>350</v>
      </c>
      <c r="N524" s="271" t="s">
        <v>334</v>
      </c>
      <c r="O524" s="277" t="s">
        <v>334</v>
      </c>
      <c r="P524" s="270">
        <v>0</v>
      </c>
      <c r="AC524" s="273" t="s">
        <v>334</v>
      </c>
    </row>
    <row r="525" spans="1:33" ht="28.8" x14ac:dyDescent="0.3">
      <c r="A525" s="272">
        <v>120416</v>
      </c>
      <c r="B525" s="273" t="s">
        <v>1647</v>
      </c>
      <c r="C525" s="273" t="s">
        <v>406</v>
      </c>
      <c r="D525" s="273" t="s">
        <v>1648</v>
      </c>
      <c r="E525" s="273" t="s">
        <v>360</v>
      </c>
      <c r="F525" s="274">
        <v>30689</v>
      </c>
      <c r="G525" s="273" t="s">
        <v>2389</v>
      </c>
      <c r="H525" s="273" t="s">
        <v>361</v>
      </c>
      <c r="I525" s="273" t="s">
        <v>2591</v>
      </c>
      <c r="J525" s="273" t="s">
        <v>343</v>
      </c>
      <c r="K525" s="272">
        <v>2002</v>
      </c>
      <c r="L525" s="273" t="s">
        <v>342</v>
      </c>
      <c r="N525" s="271" t="s">
        <v>334</v>
      </c>
      <c r="O525" s="277" t="s">
        <v>334</v>
      </c>
      <c r="P525" s="270">
        <v>0</v>
      </c>
      <c r="AC525" s="273" t="s">
        <v>334</v>
      </c>
    </row>
    <row r="526" spans="1:33" ht="28.8" x14ac:dyDescent="0.3">
      <c r="A526" s="272">
        <v>120420</v>
      </c>
      <c r="B526" s="273" t="s">
        <v>1646</v>
      </c>
      <c r="C526" s="273" t="s">
        <v>516</v>
      </c>
      <c r="D526" s="273" t="s">
        <v>291</v>
      </c>
      <c r="E526" s="273" t="s">
        <v>360</v>
      </c>
      <c r="F526" s="275"/>
      <c r="G526" s="273" t="s">
        <v>2458</v>
      </c>
      <c r="H526" s="273" t="s">
        <v>361</v>
      </c>
      <c r="I526" s="273" t="s">
        <v>59</v>
      </c>
      <c r="J526" s="273" t="s">
        <v>343</v>
      </c>
      <c r="K526" s="272">
        <v>2002</v>
      </c>
      <c r="L526" s="273" t="s">
        <v>342</v>
      </c>
      <c r="N526" s="271" t="s">
        <v>334</v>
      </c>
      <c r="O526" s="277" t="s">
        <v>334</v>
      </c>
      <c r="P526" s="270">
        <v>0</v>
      </c>
      <c r="AC526" s="273" t="s">
        <v>334</v>
      </c>
    </row>
    <row r="527" spans="1:33" ht="28.8" x14ac:dyDescent="0.3">
      <c r="A527" s="270">
        <v>120428</v>
      </c>
      <c r="B527" s="271" t="s">
        <v>2787</v>
      </c>
      <c r="C527" s="271" t="s">
        <v>129</v>
      </c>
      <c r="D527" s="271" t="s">
        <v>242</v>
      </c>
      <c r="E527" s="271" t="s">
        <v>360</v>
      </c>
      <c r="F527" s="292" t="s">
        <v>2629</v>
      </c>
      <c r="G527" s="271" t="s">
        <v>2450</v>
      </c>
      <c r="H527" s="271" t="s">
        <v>361</v>
      </c>
      <c r="I527" s="271" t="s">
        <v>59</v>
      </c>
      <c r="J527" s="271" t="s">
        <v>343</v>
      </c>
      <c r="K527" s="271" t="s">
        <v>2836</v>
      </c>
      <c r="L527" s="271" t="s">
        <v>342</v>
      </c>
      <c r="M527" s="292" t="s">
        <v>334</v>
      </c>
      <c r="N527" s="271" t="s">
        <v>334</v>
      </c>
      <c r="O527" s="277" t="s">
        <v>334</v>
      </c>
      <c r="P527" s="270">
        <v>0</v>
      </c>
      <c r="Q527" s="292" t="s">
        <v>334</v>
      </c>
      <c r="R527" s="292" t="s">
        <v>334</v>
      </c>
      <c r="S527" s="292" t="s">
        <v>334</v>
      </c>
      <c r="T527" s="292" t="s">
        <v>334</v>
      </c>
      <c r="U527" s="292" t="s">
        <v>334</v>
      </c>
      <c r="V527" s="292" t="s">
        <v>334</v>
      </c>
      <c r="W527" s="292" t="s">
        <v>334</v>
      </c>
      <c r="X527" s="292" t="s">
        <v>334</v>
      </c>
      <c r="Y527" s="292" t="s">
        <v>334</v>
      </c>
      <c r="Z527" s="292" t="s">
        <v>334</v>
      </c>
      <c r="AA527" s="292" t="s">
        <v>334</v>
      </c>
      <c r="AB527" s="292" t="s">
        <v>334</v>
      </c>
      <c r="AC527" s="271" t="s">
        <v>334</v>
      </c>
      <c r="AD527" s="292"/>
      <c r="AE527" s="292" t="s">
        <v>334</v>
      </c>
      <c r="AF527" s="292"/>
      <c r="AG527" s="292" t="s">
        <v>2722</v>
      </c>
    </row>
    <row r="528" spans="1:33" ht="28.8" x14ac:dyDescent="0.3">
      <c r="A528" s="272">
        <v>120433</v>
      </c>
      <c r="B528" s="273" t="s">
        <v>1645</v>
      </c>
      <c r="C528" s="273" t="s">
        <v>112</v>
      </c>
      <c r="D528" s="273" t="s">
        <v>568</v>
      </c>
      <c r="E528" s="273" t="s">
        <v>360</v>
      </c>
      <c r="F528" s="290"/>
      <c r="G528" s="273" t="s">
        <v>342</v>
      </c>
      <c r="H528" s="273" t="s">
        <v>361</v>
      </c>
      <c r="I528" s="273" t="s">
        <v>2531</v>
      </c>
      <c r="J528" s="273" t="s">
        <v>343</v>
      </c>
      <c r="K528" s="272">
        <v>2014</v>
      </c>
      <c r="L528" s="273" t="s">
        <v>342</v>
      </c>
      <c r="N528" s="271" t="s">
        <v>334</v>
      </c>
      <c r="O528" s="277" t="s">
        <v>334</v>
      </c>
      <c r="P528" s="270">
        <v>0</v>
      </c>
      <c r="AC528" s="273" t="s">
        <v>334</v>
      </c>
    </row>
    <row r="529" spans="1:33" ht="28.8" x14ac:dyDescent="0.3">
      <c r="A529" s="272">
        <v>120436</v>
      </c>
      <c r="B529" s="273" t="s">
        <v>1644</v>
      </c>
      <c r="C529" s="273" t="s">
        <v>85</v>
      </c>
      <c r="D529" s="273" t="s">
        <v>286</v>
      </c>
      <c r="E529" s="273" t="s">
        <v>360</v>
      </c>
      <c r="F529" s="275"/>
      <c r="G529" s="273" t="s">
        <v>2506</v>
      </c>
      <c r="H529" s="273" t="s">
        <v>361</v>
      </c>
      <c r="I529" s="273" t="s">
        <v>59</v>
      </c>
      <c r="J529" s="273" t="s">
        <v>343</v>
      </c>
      <c r="K529" s="272">
        <v>0</v>
      </c>
      <c r="L529" s="273" t="s">
        <v>342</v>
      </c>
      <c r="N529" s="271" t="s">
        <v>334</v>
      </c>
      <c r="O529" s="277" t="s">
        <v>334</v>
      </c>
      <c r="P529" s="270">
        <v>0</v>
      </c>
      <c r="AC529" s="273" t="s">
        <v>334</v>
      </c>
    </row>
    <row r="530" spans="1:33" ht="28.8" x14ac:dyDescent="0.3">
      <c r="A530" s="272">
        <v>120440</v>
      </c>
      <c r="B530" s="273" t="s">
        <v>1643</v>
      </c>
      <c r="C530" s="273" t="s">
        <v>116</v>
      </c>
      <c r="D530" s="273" t="s">
        <v>242</v>
      </c>
      <c r="E530" s="273" t="s">
        <v>360</v>
      </c>
      <c r="F530" s="290"/>
      <c r="G530" s="273" t="s">
        <v>2436</v>
      </c>
      <c r="H530" s="273" t="s">
        <v>361</v>
      </c>
      <c r="I530" s="273" t="s">
        <v>59</v>
      </c>
      <c r="J530" s="273" t="s">
        <v>343</v>
      </c>
      <c r="K530" s="272">
        <v>2014</v>
      </c>
      <c r="L530" s="273" t="s">
        <v>344</v>
      </c>
      <c r="N530" s="271" t="s">
        <v>334</v>
      </c>
      <c r="O530" s="277" t="s">
        <v>334</v>
      </c>
      <c r="P530" s="270">
        <v>0</v>
      </c>
      <c r="AC530" s="273" t="s">
        <v>334</v>
      </c>
    </row>
    <row r="531" spans="1:33" ht="43.2" x14ac:dyDescent="0.3">
      <c r="A531" s="272">
        <v>120453</v>
      </c>
      <c r="B531" s="273" t="s">
        <v>1642</v>
      </c>
      <c r="C531" s="273" t="s">
        <v>160</v>
      </c>
      <c r="D531" s="273" t="s">
        <v>505</v>
      </c>
      <c r="E531" s="273" t="s">
        <v>360</v>
      </c>
      <c r="F531" s="290"/>
      <c r="G531" s="273" t="s">
        <v>2500</v>
      </c>
      <c r="H531" s="273" t="s">
        <v>361</v>
      </c>
      <c r="I531" s="273" t="s">
        <v>59</v>
      </c>
      <c r="J531" s="273" t="s">
        <v>343</v>
      </c>
      <c r="K531" s="272">
        <v>2010</v>
      </c>
      <c r="L531" s="273" t="s">
        <v>342</v>
      </c>
      <c r="N531" s="271" t="s">
        <v>334</v>
      </c>
      <c r="O531" s="277" t="s">
        <v>334</v>
      </c>
      <c r="P531" s="270">
        <v>0</v>
      </c>
      <c r="AC531" s="273" t="s">
        <v>2772</v>
      </c>
    </row>
    <row r="532" spans="1:33" ht="28.8" x14ac:dyDescent="0.3">
      <c r="A532" s="272">
        <v>120457</v>
      </c>
      <c r="B532" s="273" t="s">
        <v>1641</v>
      </c>
      <c r="C532" s="273" t="s">
        <v>117</v>
      </c>
      <c r="D532" s="273" t="s">
        <v>260</v>
      </c>
      <c r="E532" s="273" t="s">
        <v>2103</v>
      </c>
      <c r="F532" s="291">
        <v>33682</v>
      </c>
      <c r="G532" s="273" t="s">
        <v>2412</v>
      </c>
      <c r="H532" s="273" t="s">
        <v>361</v>
      </c>
      <c r="I532" s="273" t="s">
        <v>59</v>
      </c>
      <c r="J532" s="273" t="s">
        <v>343</v>
      </c>
      <c r="K532" s="272">
        <v>2011</v>
      </c>
      <c r="L532" s="273" t="s">
        <v>344</v>
      </c>
      <c r="N532" s="271" t="s">
        <v>334</v>
      </c>
      <c r="O532" s="277" t="s">
        <v>334</v>
      </c>
      <c r="P532" s="270">
        <v>0</v>
      </c>
      <c r="AC532" s="273" t="s">
        <v>334</v>
      </c>
    </row>
    <row r="533" spans="1:33" ht="28.8" x14ac:dyDescent="0.3">
      <c r="A533" s="272">
        <v>120459</v>
      </c>
      <c r="B533" s="273" t="s">
        <v>1640</v>
      </c>
      <c r="C533" s="273" t="s">
        <v>706</v>
      </c>
      <c r="D533" s="273" t="s">
        <v>325</v>
      </c>
      <c r="E533" s="273" t="s">
        <v>2103</v>
      </c>
      <c r="F533" s="275"/>
      <c r="G533" s="273" t="s">
        <v>342</v>
      </c>
      <c r="H533" s="273" t="s">
        <v>361</v>
      </c>
      <c r="I533" s="273" t="s">
        <v>59</v>
      </c>
      <c r="J533" s="273" t="s">
        <v>343</v>
      </c>
      <c r="K533" s="272">
        <v>2011</v>
      </c>
      <c r="L533" s="273" t="s">
        <v>342</v>
      </c>
      <c r="N533" s="271" t="s">
        <v>334</v>
      </c>
      <c r="O533" s="277" t="s">
        <v>334</v>
      </c>
      <c r="P533" s="270">
        <v>0</v>
      </c>
      <c r="AC533" s="273" t="s">
        <v>334</v>
      </c>
    </row>
    <row r="534" spans="1:33" ht="28.8" x14ac:dyDescent="0.3">
      <c r="A534" s="272">
        <v>120475</v>
      </c>
      <c r="B534" s="273" t="s">
        <v>1639</v>
      </c>
      <c r="C534" s="273" t="s">
        <v>134</v>
      </c>
      <c r="D534" s="273" t="s">
        <v>260</v>
      </c>
      <c r="E534" s="273" t="s">
        <v>360</v>
      </c>
      <c r="F534" s="274">
        <v>36069</v>
      </c>
      <c r="G534" s="273" t="s">
        <v>2468</v>
      </c>
      <c r="H534" s="273" t="s">
        <v>361</v>
      </c>
      <c r="I534" s="273" t="s">
        <v>65</v>
      </c>
      <c r="J534" s="273" t="s">
        <v>343</v>
      </c>
      <c r="K534" s="272">
        <v>0</v>
      </c>
      <c r="L534" s="273" t="s">
        <v>342</v>
      </c>
      <c r="N534" s="271" t="s">
        <v>334</v>
      </c>
      <c r="O534" s="277" t="s">
        <v>334</v>
      </c>
      <c r="P534" s="270">
        <v>0</v>
      </c>
      <c r="AC534" s="273" t="s">
        <v>334</v>
      </c>
    </row>
    <row r="535" spans="1:33" ht="43.2" x14ac:dyDescent="0.3">
      <c r="A535" s="270">
        <v>120480</v>
      </c>
      <c r="B535" s="271" t="s">
        <v>1638</v>
      </c>
      <c r="C535" s="271" t="s">
        <v>146</v>
      </c>
      <c r="D535" s="271" t="s">
        <v>432</v>
      </c>
      <c r="E535" s="271" t="s">
        <v>334</v>
      </c>
      <c r="F535" s="271" t="s">
        <v>334</v>
      </c>
      <c r="G535" s="271" t="s">
        <v>334</v>
      </c>
      <c r="H535" s="271" t="s">
        <v>334</v>
      </c>
      <c r="I535" s="271" t="s">
        <v>59</v>
      </c>
      <c r="J535" s="271" t="s">
        <v>334</v>
      </c>
      <c r="K535" s="271" t="s">
        <v>334</v>
      </c>
      <c r="L535" s="271" t="s">
        <v>334</v>
      </c>
      <c r="M535" s="292" t="s">
        <v>334</v>
      </c>
      <c r="N535" s="271" t="s">
        <v>334</v>
      </c>
      <c r="O535" s="277" t="s">
        <v>334</v>
      </c>
      <c r="P535" s="270">
        <v>0</v>
      </c>
      <c r="Q535" s="292" t="s">
        <v>334</v>
      </c>
      <c r="R535" s="292" t="s">
        <v>334</v>
      </c>
      <c r="S535" s="292" t="s">
        <v>334</v>
      </c>
      <c r="T535" s="292" t="s">
        <v>334</v>
      </c>
      <c r="U535" s="292" t="s">
        <v>334</v>
      </c>
      <c r="V535" s="292" t="s">
        <v>334</v>
      </c>
      <c r="W535" s="292" t="s">
        <v>334</v>
      </c>
      <c r="X535" s="292" t="s">
        <v>334</v>
      </c>
      <c r="Y535" s="292" t="s">
        <v>334</v>
      </c>
      <c r="Z535" s="292" t="s">
        <v>334</v>
      </c>
      <c r="AA535" s="292" t="s">
        <v>334</v>
      </c>
      <c r="AB535" s="292" t="s">
        <v>334</v>
      </c>
      <c r="AC535" s="271" t="s">
        <v>2772</v>
      </c>
      <c r="AD535" s="292"/>
      <c r="AE535" s="292" t="s">
        <v>334</v>
      </c>
      <c r="AF535" s="292" t="s">
        <v>2722</v>
      </c>
      <c r="AG535" s="292" t="s">
        <v>2722</v>
      </c>
    </row>
    <row r="536" spans="1:33" ht="28.8" x14ac:dyDescent="0.3">
      <c r="A536" s="272">
        <v>120482</v>
      </c>
      <c r="B536" s="273" t="s">
        <v>1637</v>
      </c>
      <c r="C536" s="273" t="s">
        <v>144</v>
      </c>
      <c r="D536" s="273" t="s">
        <v>278</v>
      </c>
      <c r="E536" s="273" t="s">
        <v>360</v>
      </c>
      <c r="F536" s="290"/>
      <c r="G536" s="273" t="s">
        <v>342</v>
      </c>
      <c r="H536" s="273" t="s">
        <v>361</v>
      </c>
      <c r="I536" s="273" t="s">
        <v>2531</v>
      </c>
      <c r="J536" s="273" t="s">
        <v>362</v>
      </c>
      <c r="K536" s="272">
        <v>0</v>
      </c>
      <c r="L536" s="273" t="s">
        <v>354</v>
      </c>
      <c r="N536" s="271" t="s">
        <v>334</v>
      </c>
      <c r="O536" s="277" t="s">
        <v>334</v>
      </c>
      <c r="P536" s="270">
        <v>0</v>
      </c>
      <c r="AC536" s="273" t="s">
        <v>334</v>
      </c>
    </row>
    <row r="537" spans="1:33" ht="28.8" x14ac:dyDescent="0.3">
      <c r="A537" s="270">
        <v>120484</v>
      </c>
      <c r="B537" s="271" t="s">
        <v>1636</v>
      </c>
      <c r="C537" s="271" t="s">
        <v>329</v>
      </c>
      <c r="D537" s="271" t="s">
        <v>771</v>
      </c>
      <c r="E537" s="271" t="s">
        <v>360</v>
      </c>
      <c r="F537" s="271" t="s">
        <v>2639</v>
      </c>
      <c r="G537" s="271" t="s">
        <v>342</v>
      </c>
      <c r="H537" s="271" t="s">
        <v>361</v>
      </c>
      <c r="I537" s="271" t="s">
        <v>59</v>
      </c>
      <c r="J537" s="271" t="s">
        <v>362</v>
      </c>
      <c r="K537" s="271" t="s">
        <v>2842</v>
      </c>
      <c r="L537" s="271" t="s">
        <v>342</v>
      </c>
      <c r="M537" s="292" t="s">
        <v>334</v>
      </c>
      <c r="N537" s="271" t="s">
        <v>334</v>
      </c>
      <c r="O537" s="277" t="s">
        <v>334</v>
      </c>
      <c r="P537" s="270">
        <v>0</v>
      </c>
      <c r="Q537" s="292" t="s">
        <v>334</v>
      </c>
      <c r="R537" s="292" t="s">
        <v>334</v>
      </c>
      <c r="S537" s="292" t="s">
        <v>334</v>
      </c>
      <c r="T537" s="292" t="s">
        <v>334</v>
      </c>
      <c r="U537" s="292" t="s">
        <v>334</v>
      </c>
      <c r="V537" s="292" t="s">
        <v>334</v>
      </c>
      <c r="W537" s="292" t="s">
        <v>334</v>
      </c>
      <c r="X537" s="292" t="s">
        <v>334</v>
      </c>
      <c r="Y537" s="292" t="s">
        <v>334</v>
      </c>
      <c r="Z537" s="292" t="s">
        <v>334</v>
      </c>
      <c r="AA537" s="292" t="s">
        <v>334</v>
      </c>
      <c r="AB537" s="292" t="s">
        <v>334</v>
      </c>
      <c r="AC537" s="271" t="s">
        <v>334</v>
      </c>
      <c r="AD537" s="292"/>
      <c r="AE537" s="292" t="s">
        <v>334</v>
      </c>
      <c r="AF537" s="292"/>
      <c r="AG537" s="292" t="s">
        <v>2722</v>
      </c>
    </row>
    <row r="538" spans="1:33" ht="28.8" x14ac:dyDescent="0.3">
      <c r="A538" s="270">
        <v>120495</v>
      </c>
      <c r="B538" s="271" t="s">
        <v>1635</v>
      </c>
      <c r="C538" s="271" t="s">
        <v>136</v>
      </c>
      <c r="D538" s="271" t="s">
        <v>323</v>
      </c>
      <c r="E538" s="271" t="s">
        <v>2103</v>
      </c>
      <c r="F538" s="292" t="s">
        <v>2640</v>
      </c>
      <c r="G538" s="271" t="s">
        <v>2641</v>
      </c>
      <c r="H538" s="271" t="s">
        <v>361</v>
      </c>
      <c r="I538" s="271" t="s">
        <v>59</v>
      </c>
      <c r="J538" s="271" t="s">
        <v>603</v>
      </c>
      <c r="K538" s="271" t="s">
        <v>2836</v>
      </c>
      <c r="L538" s="271" t="s">
        <v>342</v>
      </c>
      <c r="M538" s="292" t="s">
        <v>334</v>
      </c>
      <c r="N538" s="271" t="s">
        <v>334</v>
      </c>
      <c r="O538" s="277" t="s">
        <v>334</v>
      </c>
      <c r="P538" s="270">
        <v>0</v>
      </c>
      <c r="Q538" s="292" t="s">
        <v>334</v>
      </c>
      <c r="R538" s="292" t="s">
        <v>334</v>
      </c>
      <c r="S538" s="292" t="s">
        <v>334</v>
      </c>
      <c r="T538" s="292" t="s">
        <v>334</v>
      </c>
      <c r="U538" s="292" t="s">
        <v>334</v>
      </c>
      <c r="V538" s="292" t="s">
        <v>334</v>
      </c>
      <c r="W538" s="292" t="s">
        <v>334</v>
      </c>
      <c r="X538" s="292" t="s">
        <v>334</v>
      </c>
      <c r="Y538" s="292" t="s">
        <v>334</v>
      </c>
      <c r="Z538" s="292" t="s">
        <v>334</v>
      </c>
      <c r="AA538" s="292" t="s">
        <v>334</v>
      </c>
      <c r="AB538" s="292" t="s">
        <v>334</v>
      </c>
      <c r="AC538" s="271" t="s">
        <v>334</v>
      </c>
      <c r="AD538" s="292"/>
      <c r="AE538" s="292" t="s">
        <v>334</v>
      </c>
      <c r="AF538" s="292"/>
      <c r="AG538" s="292" t="s">
        <v>2722</v>
      </c>
    </row>
    <row r="539" spans="1:33" ht="43.2" x14ac:dyDescent="0.3">
      <c r="A539" s="272">
        <v>120530</v>
      </c>
      <c r="B539" s="273" t="s">
        <v>1634</v>
      </c>
      <c r="C539" s="273" t="s">
        <v>105</v>
      </c>
      <c r="D539" s="273" t="s">
        <v>318</v>
      </c>
      <c r="E539" s="273" t="s">
        <v>360</v>
      </c>
      <c r="F539" s="290"/>
      <c r="G539" s="273" t="s">
        <v>2398</v>
      </c>
      <c r="H539" s="273" t="s">
        <v>361</v>
      </c>
      <c r="I539" s="273" t="s">
        <v>59</v>
      </c>
      <c r="J539" s="273" t="s">
        <v>343</v>
      </c>
      <c r="K539" s="272">
        <v>1998</v>
      </c>
      <c r="L539" s="273" t="s">
        <v>346</v>
      </c>
      <c r="N539" s="271" t="s">
        <v>334</v>
      </c>
      <c r="O539" s="277" t="s">
        <v>334</v>
      </c>
      <c r="P539" s="270">
        <v>0</v>
      </c>
      <c r="AC539" s="273" t="s">
        <v>2766</v>
      </c>
    </row>
    <row r="540" spans="1:33" ht="28.8" x14ac:dyDescent="0.3">
      <c r="A540" s="272">
        <v>120538</v>
      </c>
      <c r="B540" s="273" t="s">
        <v>1633</v>
      </c>
      <c r="C540" s="273" t="s">
        <v>680</v>
      </c>
      <c r="D540" s="273" t="s">
        <v>535</v>
      </c>
      <c r="E540" s="273" t="s">
        <v>2103</v>
      </c>
      <c r="F540" s="274">
        <v>32923</v>
      </c>
      <c r="G540" s="273" t="s">
        <v>342</v>
      </c>
      <c r="H540" s="273" t="s">
        <v>361</v>
      </c>
      <c r="I540" s="273" t="s">
        <v>2591</v>
      </c>
      <c r="J540" s="273" t="s">
        <v>2362</v>
      </c>
      <c r="K540" s="272">
        <v>2009</v>
      </c>
      <c r="L540" s="273" t="s">
        <v>342</v>
      </c>
      <c r="N540" s="271" t="s">
        <v>334</v>
      </c>
      <c r="O540" s="277" t="s">
        <v>334</v>
      </c>
      <c r="P540" s="270">
        <v>0</v>
      </c>
      <c r="AC540" s="273" t="s">
        <v>334</v>
      </c>
    </row>
    <row r="541" spans="1:33" ht="28.8" x14ac:dyDescent="0.3">
      <c r="A541" s="272">
        <v>120570</v>
      </c>
      <c r="B541" s="273" t="s">
        <v>1632</v>
      </c>
      <c r="C541" s="273" t="s">
        <v>100</v>
      </c>
      <c r="D541" s="273" t="s">
        <v>225</v>
      </c>
      <c r="E541" s="273" t="s">
        <v>360</v>
      </c>
      <c r="F541" s="275"/>
      <c r="G541" s="273" t="s">
        <v>2393</v>
      </c>
      <c r="H541" s="273" t="s">
        <v>361</v>
      </c>
      <c r="I541" s="273" t="s">
        <v>65</v>
      </c>
      <c r="J541" s="273" t="s">
        <v>343</v>
      </c>
      <c r="K541" s="272">
        <v>2016</v>
      </c>
      <c r="L541" s="273" t="s">
        <v>344</v>
      </c>
      <c r="N541" s="271" t="s">
        <v>334</v>
      </c>
      <c r="O541" s="277" t="s">
        <v>334</v>
      </c>
      <c r="P541" s="270">
        <v>0</v>
      </c>
      <c r="AC541" s="273" t="s">
        <v>334</v>
      </c>
    </row>
    <row r="542" spans="1:33" ht="28.8" x14ac:dyDescent="0.3">
      <c r="A542" s="272">
        <v>120576</v>
      </c>
      <c r="B542" s="273" t="s">
        <v>1631</v>
      </c>
      <c r="C542" s="273" t="s">
        <v>70</v>
      </c>
      <c r="D542" s="273" t="s">
        <v>245</v>
      </c>
      <c r="E542" s="273" t="s">
        <v>2103</v>
      </c>
      <c r="F542" s="275"/>
      <c r="G542" s="273" t="s">
        <v>342</v>
      </c>
      <c r="H542" s="273" t="s">
        <v>361</v>
      </c>
      <c r="I542" s="273" t="s">
        <v>59</v>
      </c>
      <c r="J542" s="273" t="s">
        <v>343</v>
      </c>
      <c r="K542" s="272">
        <v>2002</v>
      </c>
      <c r="L542" s="273" t="s">
        <v>342</v>
      </c>
      <c r="N542" s="271">
        <v>417</v>
      </c>
      <c r="O542" s="277">
        <v>45348</v>
      </c>
      <c r="P542" s="270">
        <v>28000</v>
      </c>
      <c r="AC542" s="273" t="s">
        <v>334</v>
      </c>
    </row>
    <row r="543" spans="1:33" ht="28.8" x14ac:dyDescent="0.3">
      <c r="A543" s="272">
        <v>120586</v>
      </c>
      <c r="B543" s="273" t="s">
        <v>1630</v>
      </c>
      <c r="C543" s="273" t="s">
        <v>105</v>
      </c>
      <c r="D543" s="273" t="s">
        <v>249</v>
      </c>
      <c r="E543" s="273" t="s">
        <v>360</v>
      </c>
      <c r="F543" s="275"/>
      <c r="G543" s="273" t="s">
        <v>342</v>
      </c>
      <c r="H543" s="273" t="s">
        <v>361</v>
      </c>
      <c r="I543" s="273" t="s">
        <v>59</v>
      </c>
      <c r="J543" s="273" t="s">
        <v>343</v>
      </c>
      <c r="K543" s="272">
        <v>2006</v>
      </c>
      <c r="L543" s="273" t="s">
        <v>342</v>
      </c>
      <c r="N543" s="271" t="s">
        <v>334</v>
      </c>
      <c r="O543" s="277" t="s">
        <v>334</v>
      </c>
      <c r="P543" s="270">
        <v>0</v>
      </c>
      <c r="AC543" s="273" t="s">
        <v>334</v>
      </c>
    </row>
    <row r="544" spans="1:33" ht="28.8" x14ac:dyDescent="0.3">
      <c r="A544" s="270">
        <v>120588</v>
      </c>
      <c r="B544" s="271" t="s">
        <v>1629</v>
      </c>
      <c r="C544" s="271" t="s">
        <v>105</v>
      </c>
      <c r="D544" s="271" t="s">
        <v>246</v>
      </c>
      <c r="E544" s="271" t="s">
        <v>2103</v>
      </c>
      <c r="F544" s="292" t="s">
        <v>2533</v>
      </c>
      <c r="G544" s="271" t="s">
        <v>342</v>
      </c>
      <c r="H544" s="271" t="s">
        <v>361</v>
      </c>
      <c r="I544" s="271" t="s">
        <v>59</v>
      </c>
      <c r="J544" s="271" t="s">
        <v>343</v>
      </c>
      <c r="K544" s="271" t="s">
        <v>2829</v>
      </c>
      <c r="L544" s="271" t="s">
        <v>342</v>
      </c>
      <c r="M544" s="292" t="s">
        <v>334</v>
      </c>
      <c r="N544" s="271" t="s">
        <v>334</v>
      </c>
      <c r="O544" s="277" t="s">
        <v>334</v>
      </c>
      <c r="P544" s="270">
        <v>0</v>
      </c>
      <c r="Q544" s="292" t="s">
        <v>334</v>
      </c>
      <c r="R544" s="292" t="s">
        <v>334</v>
      </c>
      <c r="S544" s="292" t="s">
        <v>334</v>
      </c>
      <c r="T544" s="292" t="s">
        <v>334</v>
      </c>
      <c r="U544" s="292" t="s">
        <v>334</v>
      </c>
      <c r="V544" s="292" t="s">
        <v>334</v>
      </c>
      <c r="W544" s="292" t="s">
        <v>334</v>
      </c>
      <c r="X544" s="292" t="s">
        <v>334</v>
      </c>
      <c r="Y544" s="292" t="s">
        <v>334</v>
      </c>
      <c r="Z544" s="292" t="s">
        <v>334</v>
      </c>
      <c r="AA544" s="292" t="s">
        <v>334</v>
      </c>
      <c r="AB544" s="292" t="s">
        <v>334</v>
      </c>
      <c r="AC544" s="271" t="s">
        <v>334</v>
      </c>
      <c r="AD544" s="292"/>
      <c r="AE544" s="292" t="s">
        <v>334</v>
      </c>
      <c r="AF544" s="292"/>
      <c r="AG544" s="292" t="s">
        <v>2722</v>
      </c>
    </row>
    <row r="545" spans="1:33" ht="43.2" x14ac:dyDescent="0.3">
      <c r="A545" s="270">
        <v>120589</v>
      </c>
      <c r="B545" s="271" t="s">
        <v>1627</v>
      </c>
      <c r="C545" s="271" t="s">
        <v>2239</v>
      </c>
      <c r="D545" s="271" t="s">
        <v>1628</v>
      </c>
      <c r="E545" s="271" t="s">
        <v>334</v>
      </c>
      <c r="F545" s="271" t="s">
        <v>334</v>
      </c>
      <c r="G545" s="271" t="s">
        <v>334</v>
      </c>
      <c r="H545" s="271" t="s">
        <v>334</v>
      </c>
      <c r="I545" s="271" t="s">
        <v>59</v>
      </c>
      <c r="J545" s="271" t="s">
        <v>334</v>
      </c>
      <c r="K545" s="271" t="s">
        <v>334</v>
      </c>
      <c r="L545" s="271" t="s">
        <v>334</v>
      </c>
      <c r="M545" s="292" t="s">
        <v>334</v>
      </c>
      <c r="N545" s="271" t="s">
        <v>334</v>
      </c>
      <c r="O545" s="277" t="s">
        <v>334</v>
      </c>
      <c r="P545" s="270">
        <v>0</v>
      </c>
      <c r="Q545" s="292" t="s">
        <v>334</v>
      </c>
      <c r="R545" s="292" t="s">
        <v>334</v>
      </c>
      <c r="S545" s="292" t="s">
        <v>334</v>
      </c>
      <c r="T545" s="292" t="s">
        <v>334</v>
      </c>
      <c r="U545" s="292" t="s">
        <v>334</v>
      </c>
      <c r="V545" s="292" t="s">
        <v>334</v>
      </c>
      <c r="W545" s="292" t="s">
        <v>334</v>
      </c>
      <c r="X545" s="292" t="s">
        <v>334</v>
      </c>
      <c r="Y545" s="292" t="s">
        <v>334</v>
      </c>
      <c r="Z545" s="292" t="s">
        <v>334</v>
      </c>
      <c r="AA545" s="292" t="s">
        <v>334</v>
      </c>
      <c r="AB545" s="292" t="s">
        <v>334</v>
      </c>
      <c r="AC545" s="271" t="s">
        <v>2766</v>
      </c>
      <c r="AD545" s="292"/>
      <c r="AE545" s="292" t="s">
        <v>334</v>
      </c>
      <c r="AF545" s="292" t="s">
        <v>2722</v>
      </c>
      <c r="AG545" s="292" t="s">
        <v>2722</v>
      </c>
    </row>
    <row r="546" spans="1:33" ht="28.8" x14ac:dyDescent="0.3">
      <c r="A546" s="270">
        <v>120604</v>
      </c>
      <c r="B546" s="271" t="s">
        <v>1626</v>
      </c>
      <c r="C546" s="271" t="s">
        <v>124</v>
      </c>
      <c r="D546" s="271" t="s">
        <v>238</v>
      </c>
      <c r="E546" s="271" t="s">
        <v>359</v>
      </c>
      <c r="F546" s="271" t="s">
        <v>2574</v>
      </c>
      <c r="G546" s="271" t="s">
        <v>342</v>
      </c>
      <c r="H546" s="271" t="s">
        <v>361</v>
      </c>
      <c r="I546" s="271" t="s">
        <v>2531</v>
      </c>
      <c r="J546" s="271" t="s">
        <v>2267</v>
      </c>
      <c r="K546" s="271" t="s">
        <v>2267</v>
      </c>
      <c r="L546" s="271" t="s">
        <v>2267</v>
      </c>
      <c r="M546" s="292" t="s">
        <v>334</v>
      </c>
      <c r="N546" s="271" t="s">
        <v>334</v>
      </c>
      <c r="O546" s="277" t="s">
        <v>334</v>
      </c>
      <c r="P546" s="270">
        <v>0</v>
      </c>
      <c r="Q546" s="292" t="s">
        <v>334</v>
      </c>
      <c r="R546" s="292" t="s">
        <v>334</v>
      </c>
      <c r="S546" s="292" t="s">
        <v>334</v>
      </c>
      <c r="T546" s="292" t="s">
        <v>334</v>
      </c>
      <c r="U546" s="292" t="s">
        <v>334</v>
      </c>
      <c r="V546" s="292" t="s">
        <v>334</v>
      </c>
      <c r="W546" s="292" t="s">
        <v>334</v>
      </c>
      <c r="X546" s="292" t="s">
        <v>334</v>
      </c>
      <c r="Y546" s="292" t="s">
        <v>334</v>
      </c>
      <c r="Z546" s="292" t="s">
        <v>334</v>
      </c>
      <c r="AA546" s="292" t="s">
        <v>334</v>
      </c>
      <c r="AB546" s="292" t="s">
        <v>334</v>
      </c>
      <c r="AC546" s="271" t="s">
        <v>334</v>
      </c>
      <c r="AD546" s="292"/>
      <c r="AE546" s="292" t="s">
        <v>334</v>
      </c>
      <c r="AF546" s="292"/>
      <c r="AG546" s="292" t="s">
        <v>2722</v>
      </c>
    </row>
    <row r="547" spans="1:33" ht="28.8" x14ac:dyDescent="0.3">
      <c r="A547" s="272">
        <v>120606</v>
      </c>
      <c r="B547" s="273" t="s">
        <v>1625</v>
      </c>
      <c r="C547" s="273" t="s">
        <v>60</v>
      </c>
      <c r="D547" s="273" t="s">
        <v>266</v>
      </c>
      <c r="E547" s="273" t="s">
        <v>359</v>
      </c>
      <c r="F547" s="274">
        <v>32387</v>
      </c>
      <c r="G547" s="273" t="s">
        <v>344</v>
      </c>
      <c r="H547" s="273" t="s">
        <v>361</v>
      </c>
      <c r="I547" s="273" t="s">
        <v>59</v>
      </c>
      <c r="J547" s="273" t="s">
        <v>343</v>
      </c>
      <c r="K547" s="272">
        <v>2008</v>
      </c>
      <c r="L547" s="273" t="s">
        <v>342</v>
      </c>
      <c r="N547" s="271" t="s">
        <v>334</v>
      </c>
      <c r="O547" s="277" t="s">
        <v>334</v>
      </c>
      <c r="P547" s="270">
        <v>0</v>
      </c>
      <c r="AC547" s="273" t="s">
        <v>334</v>
      </c>
    </row>
    <row r="548" spans="1:33" ht="43.2" x14ac:dyDescent="0.3">
      <c r="A548" s="270">
        <v>120616</v>
      </c>
      <c r="B548" s="271" t="s">
        <v>1624</v>
      </c>
      <c r="C548" s="271" t="s">
        <v>742</v>
      </c>
      <c r="D548" s="271" t="s">
        <v>302</v>
      </c>
      <c r="E548" s="271" t="s">
        <v>2103</v>
      </c>
      <c r="F548" s="292" t="s">
        <v>2642</v>
      </c>
      <c r="G548" s="271" t="s">
        <v>342</v>
      </c>
      <c r="H548" s="271" t="s">
        <v>361</v>
      </c>
      <c r="I548" s="271" t="s">
        <v>59</v>
      </c>
      <c r="J548" s="271" t="s">
        <v>343</v>
      </c>
      <c r="K548" s="271" t="s">
        <v>2842</v>
      </c>
      <c r="L548" s="271" t="s">
        <v>342</v>
      </c>
      <c r="M548" s="292" t="s">
        <v>334</v>
      </c>
      <c r="N548" s="271" t="s">
        <v>334</v>
      </c>
      <c r="O548" s="277" t="s">
        <v>334</v>
      </c>
      <c r="P548" s="270">
        <v>0</v>
      </c>
      <c r="Q548" s="292" t="s">
        <v>334</v>
      </c>
      <c r="R548" s="292" t="s">
        <v>334</v>
      </c>
      <c r="S548" s="292" t="s">
        <v>334</v>
      </c>
      <c r="T548" s="292" t="s">
        <v>334</v>
      </c>
      <c r="U548" s="292" t="s">
        <v>334</v>
      </c>
      <c r="V548" s="292" t="s">
        <v>334</v>
      </c>
      <c r="W548" s="292" t="s">
        <v>334</v>
      </c>
      <c r="X548" s="292" t="s">
        <v>334</v>
      </c>
      <c r="Y548" s="292" t="s">
        <v>334</v>
      </c>
      <c r="Z548" s="292" t="s">
        <v>334</v>
      </c>
      <c r="AA548" s="292" t="s">
        <v>334</v>
      </c>
      <c r="AB548" s="292" t="s">
        <v>334</v>
      </c>
      <c r="AC548" s="271" t="s">
        <v>2766</v>
      </c>
      <c r="AD548" s="292"/>
      <c r="AE548" s="292" t="s">
        <v>334</v>
      </c>
      <c r="AF548" s="292"/>
      <c r="AG548" s="292" t="s">
        <v>2722</v>
      </c>
    </row>
    <row r="549" spans="1:33" ht="14.4" x14ac:dyDescent="0.3">
      <c r="A549" s="270">
        <v>120626</v>
      </c>
      <c r="B549" s="271" t="s">
        <v>1623</v>
      </c>
      <c r="C549" s="271" t="s">
        <v>105</v>
      </c>
      <c r="D549" s="271" t="s">
        <v>252</v>
      </c>
      <c r="E549" s="271" t="s">
        <v>334</v>
      </c>
      <c r="F549" s="292" t="s">
        <v>334</v>
      </c>
      <c r="G549" s="271" t="s">
        <v>334</v>
      </c>
      <c r="H549" s="271" t="s">
        <v>334</v>
      </c>
      <c r="I549" s="271" t="s">
        <v>59</v>
      </c>
      <c r="J549" s="271" t="s">
        <v>334</v>
      </c>
      <c r="K549" s="271" t="s">
        <v>334</v>
      </c>
      <c r="L549" s="271" t="s">
        <v>334</v>
      </c>
      <c r="M549" s="292" t="s">
        <v>334</v>
      </c>
      <c r="N549" s="271" t="s">
        <v>334</v>
      </c>
      <c r="O549" s="277" t="s">
        <v>334</v>
      </c>
      <c r="P549" s="270">
        <v>0</v>
      </c>
      <c r="Q549" s="292" t="s">
        <v>334</v>
      </c>
      <c r="R549" s="292" t="s">
        <v>334</v>
      </c>
      <c r="S549" s="292" t="s">
        <v>334</v>
      </c>
      <c r="T549" s="292" t="s">
        <v>334</v>
      </c>
      <c r="U549" s="292" t="s">
        <v>334</v>
      </c>
      <c r="V549" s="292" t="s">
        <v>334</v>
      </c>
      <c r="W549" s="292" t="s">
        <v>334</v>
      </c>
      <c r="X549" s="292" t="s">
        <v>334</v>
      </c>
      <c r="Y549" s="292" t="s">
        <v>334</v>
      </c>
      <c r="Z549" s="292" t="s">
        <v>334</v>
      </c>
      <c r="AA549" s="292" t="s">
        <v>334</v>
      </c>
      <c r="AB549" s="292" t="s">
        <v>334</v>
      </c>
      <c r="AC549" s="271" t="s">
        <v>334</v>
      </c>
      <c r="AD549" s="292"/>
      <c r="AE549" s="292" t="s">
        <v>334</v>
      </c>
      <c r="AF549" s="292" t="s">
        <v>2722</v>
      </c>
      <c r="AG549" s="292" t="s">
        <v>2722</v>
      </c>
    </row>
    <row r="550" spans="1:33" ht="43.2" x14ac:dyDescent="0.3">
      <c r="A550" s="272">
        <v>120627</v>
      </c>
      <c r="B550" s="273" t="s">
        <v>843</v>
      </c>
      <c r="C550" s="273" t="s">
        <v>68</v>
      </c>
      <c r="D550" s="273" t="s">
        <v>844</v>
      </c>
      <c r="E550" s="273" t="s">
        <v>360</v>
      </c>
      <c r="F550" s="290"/>
      <c r="G550" s="273" t="s">
        <v>342</v>
      </c>
      <c r="H550" s="273" t="s">
        <v>361</v>
      </c>
      <c r="I550" s="273" t="s">
        <v>2591</v>
      </c>
      <c r="J550" s="273" t="s">
        <v>343</v>
      </c>
      <c r="K550" s="272">
        <v>2008</v>
      </c>
      <c r="L550" s="273" t="s">
        <v>344</v>
      </c>
      <c r="N550" s="271" t="s">
        <v>334</v>
      </c>
      <c r="O550" s="277" t="s">
        <v>334</v>
      </c>
      <c r="P550" s="270">
        <v>0</v>
      </c>
      <c r="AC550" s="273" t="s">
        <v>2759</v>
      </c>
    </row>
    <row r="551" spans="1:33" ht="28.8" x14ac:dyDescent="0.3">
      <c r="A551" s="272">
        <v>120637</v>
      </c>
      <c r="B551" s="273" t="s">
        <v>1622</v>
      </c>
      <c r="C551" s="273" t="s">
        <v>126</v>
      </c>
      <c r="D551" s="273" t="s">
        <v>674</v>
      </c>
      <c r="E551" s="273" t="s">
        <v>360</v>
      </c>
      <c r="F551" s="290"/>
      <c r="G551" s="273" t="s">
        <v>2506</v>
      </c>
      <c r="H551" s="273" t="s">
        <v>361</v>
      </c>
      <c r="I551" s="273" t="s">
        <v>2531</v>
      </c>
      <c r="J551" s="273" t="s">
        <v>343</v>
      </c>
      <c r="K551" s="272">
        <v>2015</v>
      </c>
      <c r="L551" s="273" t="s">
        <v>344</v>
      </c>
      <c r="N551" s="271" t="s">
        <v>334</v>
      </c>
      <c r="O551" s="277" t="s">
        <v>334</v>
      </c>
      <c r="P551" s="270">
        <v>0</v>
      </c>
      <c r="AC551" s="273" t="s">
        <v>334</v>
      </c>
    </row>
    <row r="552" spans="1:33" ht="28.8" x14ac:dyDescent="0.3">
      <c r="A552" s="272">
        <v>120640</v>
      </c>
      <c r="B552" s="273" t="s">
        <v>808</v>
      </c>
      <c r="C552" s="273" t="s">
        <v>66</v>
      </c>
      <c r="D552" s="273" t="s">
        <v>865</v>
      </c>
      <c r="E552" s="273" t="s">
        <v>2103</v>
      </c>
      <c r="F552" s="291">
        <v>35865</v>
      </c>
      <c r="G552" s="273" t="s">
        <v>342</v>
      </c>
      <c r="H552" s="273" t="s">
        <v>637</v>
      </c>
      <c r="I552" s="273" t="s">
        <v>59</v>
      </c>
      <c r="J552" s="273" t="s">
        <v>343</v>
      </c>
      <c r="K552" s="272">
        <v>2017</v>
      </c>
      <c r="L552" s="273" t="s">
        <v>334</v>
      </c>
      <c r="N552" s="271" t="s">
        <v>334</v>
      </c>
      <c r="O552" s="277" t="s">
        <v>334</v>
      </c>
      <c r="P552" s="270">
        <v>0</v>
      </c>
      <c r="AC552" s="273" t="s">
        <v>334</v>
      </c>
    </row>
    <row r="553" spans="1:33" ht="28.8" x14ac:dyDescent="0.3">
      <c r="A553" s="272">
        <v>120641</v>
      </c>
      <c r="B553" s="273" t="s">
        <v>1621</v>
      </c>
      <c r="C553" s="273" t="s">
        <v>93</v>
      </c>
      <c r="D553" s="273" t="s">
        <v>211</v>
      </c>
      <c r="E553" s="273" t="s">
        <v>2103</v>
      </c>
      <c r="F553" s="274">
        <v>36222</v>
      </c>
      <c r="G553" s="273" t="s">
        <v>2643</v>
      </c>
      <c r="H553" s="273" t="s">
        <v>361</v>
      </c>
      <c r="I553" s="273" t="s">
        <v>2531</v>
      </c>
      <c r="J553" s="273" t="s">
        <v>343</v>
      </c>
      <c r="K553" s="272">
        <v>2017</v>
      </c>
      <c r="L553" s="273" t="s">
        <v>342</v>
      </c>
      <c r="N553" s="271" t="s">
        <v>334</v>
      </c>
      <c r="O553" s="277" t="s">
        <v>334</v>
      </c>
      <c r="P553" s="270">
        <v>0</v>
      </c>
      <c r="AC553" s="273" t="s">
        <v>334</v>
      </c>
    </row>
    <row r="554" spans="1:33" ht="28.8" x14ac:dyDescent="0.3">
      <c r="A554" s="272">
        <v>120643</v>
      </c>
      <c r="B554" s="273" t="s">
        <v>1619</v>
      </c>
      <c r="C554" s="273" t="s">
        <v>1620</v>
      </c>
      <c r="D554" s="273" t="s">
        <v>429</v>
      </c>
      <c r="E554" s="273" t="s">
        <v>360</v>
      </c>
      <c r="F554" s="275"/>
      <c r="G554" s="273" t="s">
        <v>342</v>
      </c>
      <c r="H554" s="273" t="s">
        <v>361</v>
      </c>
      <c r="I554" s="273" t="s">
        <v>2591</v>
      </c>
      <c r="J554" s="273" t="s">
        <v>343</v>
      </c>
      <c r="K554" s="272">
        <v>2017</v>
      </c>
      <c r="L554" s="273" t="s">
        <v>342</v>
      </c>
      <c r="N554" s="271" t="s">
        <v>334</v>
      </c>
      <c r="O554" s="277" t="s">
        <v>334</v>
      </c>
      <c r="P554" s="270">
        <v>0</v>
      </c>
      <c r="AC554" s="273" t="s">
        <v>334</v>
      </c>
    </row>
    <row r="555" spans="1:33" ht="28.8" x14ac:dyDescent="0.3">
      <c r="A555" s="270">
        <v>120647</v>
      </c>
      <c r="B555" s="271" t="s">
        <v>1618</v>
      </c>
      <c r="C555" s="271" t="s">
        <v>130</v>
      </c>
      <c r="D555" s="271" t="s">
        <v>273</v>
      </c>
      <c r="E555" s="271" t="s">
        <v>2103</v>
      </c>
      <c r="F555" s="271" t="s">
        <v>2644</v>
      </c>
      <c r="G555" s="271" t="s">
        <v>342</v>
      </c>
      <c r="H555" s="271" t="s">
        <v>365</v>
      </c>
      <c r="I555" s="271" t="s">
        <v>59</v>
      </c>
      <c r="J555" s="271" t="s">
        <v>2267</v>
      </c>
      <c r="K555" s="271" t="s">
        <v>2267</v>
      </c>
      <c r="L555" s="271" t="s">
        <v>2267</v>
      </c>
      <c r="M555" s="292" t="s">
        <v>334</v>
      </c>
      <c r="N555" s="271" t="s">
        <v>334</v>
      </c>
      <c r="O555" s="277" t="s">
        <v>334</v>
      </c>
      <c r="P555" s="270">
        <v>0</v>
      </c>
      <c r="Q555" s="292" t="s">
        <v>334</v>
      </c>
      <c r="R555" s="292" t="s">
        <v>334</v>
      </c>
      <c r="S555" s="292" t="s">
        <v>334</v>
      </c>
      <c r="T555" s="292" t="s">
        <v>334</v>
      </c>
      <c r="U555" s="292" t="s">
        <v>334</v>
      </c>
      <c r="V555" s="292" t="s">
        <v>334</v>
      </c>
      <c r="W555" s="292" t="s">
        <v>334</v>
      </c>
      <c r="X555" s="292" t="s">
        <v>334</v>
      </c>
      <c r="Y555" s="292" t="s">
        <v>334</v>
      </c>
      <c r="Z555" s="292" t="s">
        <v>334</v>
      </c>
      <c r="AA555" s="292" t="s">
        <v>334</v>
      </c>
      <c r="AB555" s="292" t="s">
        <v>334</v>
      </c>
      <c r="AC555" s="271" t="s">
        <v>334</v>
      </c>
      <c r="AD555" s="292"/>
      <c r="AE555" s="292" t="s">
        <v>334</v>
      </c>
      <c r="AF555" s="292"/>
      <c r="AG555" s="292" t="s">
        <v>2722</v>
      </c>
    </row>
    <row r="556" spans="1:33" ht="28.8" x14ac:dyDescent="0.3">
      <c r="A556" s="272">
        <v>120649</v>
      </c>
      <c r="B556" s="273" t="s">
        <v>1617</v>
      </c>
      <c r="C556" s="273" t="s">
        <v>168</v>
      </c>
      <c r="D556" s="273" t="s">
        <v>222</v>
      </c>
      <c r="E556" s="273" t="s">
        <v>360</v>
      </c>
      <c r="F556" s="290"/>
      <c r="G556" s="273" t="s">
        <v>342</v>
      </c>
      <c r="H556" s="273" t="s">
        <v>361</v>
      </c>
      <c r="I556" s="273" t="s">
        <v>59</v>
      </c>
      <c r="J556" s="273" t="s">
        <v>343</v>
      </c>
      <c r="K556" s="272">
        <v>2013</v>
      </c>
      <c r="L556" s="273" t="s">
        <v>342</v>
      </c>
      <c r="N556" s="271" t="s">
        <v>334</v>
      </c>
      <c r="O556" s="277" t="s">
        <v>334</v>
      </c>
      <c r="P556" s="270">
        <v>0</v>
      </c>
      <c r="AC556" s="273" t="s">
        <v>334</v>
      </c>
    </row>
    <row r="557" spans="1:33" ht="28.8" x14ac:dyDescent="0.3">
      <c r="A557" s="272">
        <v>120651</v>
      </c>
      <c r="B557" s="273" t="s">
        <v>1616</v>
      </c>
      <c r="C557" s="273" t="s">
        <v>811</v>
      </c>
      <c r="D557" s="273" t="s">
        <v>226</v>
      </c>
      <c r="E557" s="273" t="s">
        <v>2103</v>
      </c>
      <c r="F557" s="291">
        <v>35083</v>
      </c>
      <c r="G557" s="273" t="s">
        <v>342</v>
      </c>
      <c r="H557" s="273" t="s">
        <v>361</v>
      </c>
      <c r="I557" s="273" t="s">
        <v>59</v>
      </c>
      <c r="J557" s="273" t="s">
        <v>343</v>
      </c>
      <c r="K557" s="272">
        <v>2013</v>
      </c>
      <c r="L557" s="273" t="s">
        <v>342</v>
      </c>
      <c r="N557" s="271" t="s">
        <v>334</v>
      </c>
      <c r="O557" s="277" t="s">
        <v>334</v>
      </c>
      <c r="P557" s="270">
        <v>0</v>
      </c>
      <c r="AC557" s="273" t="s">
        <v>334</v>
      </c>
    </row>
    <row r="558" spans="1:33" ht="28.8" x14ac:dyDescent="0.3">
      <c r="A558" s="272">
        <v>120655</v>
      </c>
      <c r="B558" s="273" t="s">
        <v>1615</v>
      </c>
      <c r="C558" s="273" t="s">
        <v>135</v>
      </c>
      <c r="D558" s="273" t="s">
        <v>399</v>
      </c>
      <c r="E558" s="273" t="s">
        <v>359</v>
      </c>
      <c r="F558" s="275"/>
      <c r="G558" s="273" t="s">
        <v>2534</v>
      </c>
      <c r="H558" s="273" t="s">
        <v>361</v>
      </c>
      <c r="I558" s="273" t="s">
        <v>59</v>
      </c>
      <c r="J558" s="273" t="s">
        <v>343</v>
      </c>
      <c r="K558" s="272">
        <v>1989</v>
      </c>
      <c r="L558" s="273" t="s">
        <v>342</v>
      </c>
      <c r="N558" s="271" t="s">
        <v>334</v>
      </c>
      <c r="O558" s="277" t="s">
        <v>334</v>
      </c>
      <c r="P558" s="270">
        <v>0</v>
      </c>
      <c r="AC558" s="273" t="s">
        <v>334</v>
      </c>
    </row>
    <row r="559" spans="1:33" ht="28.8" x14ac:dyDescent="0.3">
      <c r="A559" s="272">
        <v>120665</v>
      </c>
      <c r="B559" s="273" t="s">
        <v>1614</v>
      </c>
      <c r="C559" s="273" t="s">
        <v>733</v>
      </c>
      <c r="D559" s="273" t="s">
        <v>287</v>
      </c>
      <c r="E559" s="273" t="s">
        <v>2103</v>
      </c>
      <c r="F559" s="275"/>
      <c r="G559" s="273" t="s">
        <v>342</v>
      </c>
      <c r="H559" s="273" t="s">
        <v>361</v>
      </c>
      <c r="I559" s="273" t="s">
        <v>59</v>
      </c>
      <c r="J559" s="273" t="s">
        <v>343</v>
      </c>
      <c r="K559" s="272">
        <v>2017</v>
      </c>
      <c r="L559" s="273" t="s">
        <v>342</v>
      </c>
      <c r="N559" s="271" t="s">
        <v>334</v>
      </c>
      <c r="O559" s="277" t="s">
        <v>334</v>
      </c>
      <c r="P559" s="270">
        <v>0</v>
      </c>
      <c r="AC559" s="273" t="s">
        <v>334</v>
      </c>
    </row>
    <row r="560" spans="1:33" ht="43.2" x14ac:dyDescent="0.3">
      <c r="A560" s="270">
        <v>120691</v>
      </c>
      <c r="B560" s="271" t="s">
        <v>1613</v>
      </c>
      <c r="C560" s="271" t="s">
        <v>105</v>
      </c>
      <c r="D560" s="271" t="s">
        <v>275</v>
      </c>
      <c r="E560" s="271" t="s">
        <v>334</v>
      </c>
      <c r="F560" s="271" t="s">
        <v>334</v>
      </c>
      <c r="G560" s="271" t="s">
        <v>334</v>
      </c>
      <c r="H560" s="271" t="s">
        <v>334</v>
      </c>
      <c r="I560" s="271" t="s">
        <v>59</v>
      </c>
      <c r="J560" s="271" t="s">
        <v>334</v>
      </c>
      <c r="K560" s="271" t="s">
        <v>334</v>
      </c>
      <c r="L560" s="271" t="s">
        <v>334</v>
      </c>
      <c r="M560" s="292" t="s">
        <v>334</v>
      </c>
      <c r="N560" s="271" t="s">
        <v>334</v>
      </c>
      <c r="O560" s="277" t="s">
        <v>334</v>
      </c>
      <c r="P560" s="270">
        <v>0</v>
      </c>
      <c r="Q560" s="292" t="s">
        <v>334</v>
      </c>
      <c r="R560" s="292" t="s">
        <v>334</v>
      </c>
      <c r="S560" s="292" t="s">
        <v>334</v>
      </c>
      <c r="T560" s="292" t="s">
        <v>334</v>
      </c>
      <c r="U560" s="292" t="s">
        <v>334</v>
      </c>
      <c r="V560" s="292" t="s">
        <v>334</v>
      </c>
      <c r="W560" s="292" t="s">
        <v>334</v>
      </c>
      <c r="X560" s="292" t="s">
        <v>334</v>
      </c>
      <c r="Y560" s="292" t="s">
        <v>334</v>
      </c>
      <c r="Z560" s="292" t="s">
        <v>334</v>
      </c>
      <c r="AA560" s="292" t="s">
        <v>334</v>
      </c>
      <c r="AB560" s="292" t="s">
        <v>334</v>
      </c>
      <c r="AC560" s="271" t="s">
        <v>2759</v>
      </c>
      <c r="AD560" s="292"/>
      <c r="AE560" s="292" t="s">
        <v>334</v>
      </c>
      <c r="AF560" s="292" t="s">
        <v>2722</v>
      </c>
      <c r="AG560" s="292" t="s">
        <v>2722</v>
      </c>
    </row>
    <row r="561" spans="1:33" ht="28.8" x14ac:dyDescent="0.3">
      <c r="A561" s="272">
        <v>120696</v>
      </c>
      <c r="B561" s="273" t="s">
        <v>1612</v>
      </c>
      <c r="C561" s="273" t="s">
        <v>93</v>
      </c>
      <c r="D561" s="273" t="s">
        <v>209</v>
      </c>
      <c r="E561" s="273" t="s">
        <v>360</v>
      </c>
      <c r="F561" s="275"/>
      <c r="G561" s="273" t="s">
        <v>2363</v>
      </c>
      <c r="H561" s="273" t="s">
        <v>361</v>
      </c>
      <c r="I561" s="273" t="s">
        <v>59</v>
      </c>
      <c r="J561" s="273" t="s">
        <v>343</v>
      </c>
      <c r="K561" s="272">
        <v>2002</v>
      </c>
      <c r="L561" s="273" t="s">
        <v>344</v>
      </c>
      <c r="N561" s="271" t="s">
        <v>334</v>
      </c>
      <c r="O561" s="277" t="s">
        <v>334</v>
      </c>
      <c r="P561" s="270">
        <v>0</v>
      </c>
      <c r="AC561" s="273" t="s">
        <v>334</v>
      </c>
    </row>
    <row r="562" spans="1:33" ht="28.8" x14ac:dyDescent="0.3">
      <c r="A562" s="272">
        <v>120698</v>
      </c>
      <c r="B562" s="273" t="s">
        <v>1611</v>
      </c>
      <c r="C562" s="273" t="s">
        <v>116</v>
      </c>
      <c r="D562" s="273" t="s">
        <v>296</v>
      </c>
      <c r="E562" s="273" t="s">
        <v>2103</v>
      </c>
      <c r="F562" s="274">
        <v>33756</v>
      </c>
      <c r="G562" s="273" t="s">
        <v>2456</v>
      </c>
      <c r="H562" s="273" t="s">
        <v>361</v>
      </c>
      <c r="I562" s="273" t="s">
        <v>59</v>
      </c>
      <c r="J562" s="273" t="s">
        <v>343</v>
      </c>
      <c r="K562" s="272">
        <v>2000</v>
      </c>
      <c r="L562" s="273" t="s">
        <v>344</v>
      </c>
      <c r="N562" s="271" t="s">
        <v>334</v>
      </c>
      <c r="O562" s="277" t="s">
        <v>334</v>
      </c>
      <c r="P562" s="270">
        <v>0</v>
      </c>
      <c r="AC562" s="273" t="s">
        <v>334</v>
      </c>
    </row>
    <row r="563" spans="1:33" ht="43.2" x14ac:dyDescent="0.3">
      <c r="A563" s="270">
        <v>120702</v>
      </c>
      <c r="B563" s="271" t="s">
        <v>1610</v>
      </c>
      <c r="C563" s="271" t="s">
        <v>757</v>
      </c>
      <c r="D563" s="271" t="s">
        <v>277</v>
      </c>
      <c r="E563" s="271" t="s">
        <v>359</v>
      </c>
      <c r="F563" s="292" t="s">
        <v>2535</v>
      </c>
      <c r="G563" s="271" t="s">
        <v>2536</v>
      </c>
      <c r="H563" s="271" t="s">
        <v>361</v>
      </c>
      <c r="I563" s="271" t="s">
        <v>59</v>
      </c>
      <c r="J563" s="271" t="s">
        <v>343</v>
      </c>
      <c r="K563" s="271" t="s">
        <v>2834</v>
      </c>
      <c r="L563" s="271" t="s">
        <v>342</v>
      </c>
      <c r="M563" s="292" t="s">
        <v>334</v>
      </c>
      <c r="N563" s="271" t="s">
        <v>334</v>
      </c>
      <c r="O563" s="277" t="s">
        <v>334</v>
      </c>
      <c r="P563" s="270">
        <v>0</v>
      </c>
      <c r="Q563" s="292" t="s">
        <v>334</v>
      </c>
      <c r="R563" s="292" t="s">
        <v>334</v>
      </c>
      <c r="S563" s="292" t="s">
        <v>334</v>
      </c>
      <c r="T563" s="292" t="s">
        <v>334</v>
      </c>
      <c r="U563" s="292" t="s">
        <v>334</v>
      </c>
      <c r="V563" s="292" t="s">
        <v>334</v>
      </c>
      <c r="W563" s="292" t="s">
        <v>334</v>
      </c>
      <c r="X563" s="292" t="s">
        <v>334</v>
      </c>
      <c r="Y563" s="292" t="s">
        <v>334</v>
      </c>
      <c r="Z563" s="292" t="s">
        <v>334</v>
      </c>
      <c r="AA563" s="292" t="s">
        <v>334</v>
      </c>
      <c r="AB563" s="292" t="s">
        <v>334</v>
      </c>
      <c r="AC563" s="271" t="s">
        <v>2766</v>
      </c>
      <c r="AD563" s="292"/>
      <c r="AE563" s="292" t="s">
        <v>334</v>
      </c>
      <c r="AF563" s="292"/>
      <c r="AG563" s="292" t="s">
        <v>2722</v>
      </c>
    </row>
    <row r="564" spans="1:33" ht="28.8" x14ac:dyDescent="0.3">
      <c r="A564" s="270">
        <v>120706</v>
      </c>
      <c r="B564" s="271" t="s">
        <v>1608</v>
      </c>
      <c r="C564" s="271" t="s">
        <v>1609</v>
      </c>
      <c r="D564" s="271" t="s">
        <v>218</v>
      </c>
      <c r="E564" s="271" t="s">
        <v>360</v>
      </c>
      <c r="F564" s="271" t="s">
        <v>2567</v>
      </c>
      <c r="G564" s="271" t="s">
        <v>342</v>
      </c>
      <c r="H564" s="271" t="s">
        <v>361</v>
      </c>
      <c r="I564" s="271" t="s">
        <v>59</v>
      </c>
      <c r="J564" s="271" t="s">
        <v>343</v>
      </c>
      <c r="K564" s="271" t="s">
        <v>2834</v>
      </c>
      <c r="L564" s="271" t="s">
        <v>342</v>
      </c>
      <c r="M564" s="292" t="s">
        <v>334</v>
      </c>
      <c r="N564" s="271" t="s">
        <v>334</v>
      </c>
      <c r="O564" s="277" t="s">
        <v>334</v>
      </c>
      <c r="P564" s="270">
        <v>0</v>
      </c>
      <c r="Q564" s="292" t="s">
        <v>334</v>
      </c>
      <c r="R564" s="292" t="s">
        <v>334</v>
      </c>
      <c r="S564" s="292" t="s">
        <v>334</v>
      </c>
      <c r="T564" s="292" t="s">
        <v>334</v>
      </c>
      <c r="U564" s="292" t="s">
        <v>334</v>
      </c>
      <c r="V564" s="292" t="s">
        <v>334</v>
      </c>
      <c r="W564" s="292" t="s">
        <v>334</v>
      </c>
      <c r="X564" s="292" t="s">
        <v>334</v>
      </c>
      <c r="Y564" s="292" t="s">
        <v>334</v>
      </c>
      <c r="Z564" s="292" t="s">
        <v>334</v>
      </c>
      <c r="AA564" s="292" t="s">
        <v>334</v>
      </c>
      <c r="AB564" s="292" t="s">
        <v>334</v>
      </c>
      <c r="AC564" s="271" t="s">
        <v>334</v>
      </c>
      <c r="AD564" s="292"/>
      <c r="AE564" s="292" t="s">
        <v>334</v>
      </c>
      <c r="AF564" s="292"/>
      <c r="AG564" s="292" t="s">
        <v>2722</v>
      </c>
    </row>
    <row r="565" spans="1:33" ht="28.8" x14ac:dyDescent="0.3">
      <c r="A565" s="270">
        <v>120712</v>
      </c>
      <c r="B565" s="271" t="s">
        <v>1607</v>
      </c>
      <c r="C565" s="271" t="s">
        <v>66</v>
      </c>
      <c r="D565" s="271" t="s">
        <v>259</v>
      </c>
      <c r="E565" s="271" t="s">
        <v>2103</v>
      </c>
      <c r="F565" s="271" t="s">
        <v>2518</v>
      </c>
      <c r="G565" s="271" t="s">
        <v>342</v>
      </c>
      <c r="H565" s="271" t="s">
        <v>361</v>
      </c>
      <c r="I565" s="271" t="s">
        <v>59</v>
      </c>
      <c r="J565" s="271" t="s">
        <v>2267</v>
      </c>
      <c r="K565" s="271" t="s">
        <v>2267</v>
      </c>
      <c r="L565" s="271" t="s">
        <v>2267</v>
      </c>
      <c r="M565" s="292" t="s">
        <v>334</v>
      </c>
      <c r="N565" s="271" t="s">
        <v>334</v>
      </c>
      <c r="O565" s="277" t="s">
        <v>334</v>
      </c>
      <c r="P565" s="270">
        <v>0</v>
      </c>
      <c r="Q565" s="292" t="s">
        <v>334</v>
      </c>
      <c r="R565" s="292" t="s">
        <v>334</v>
      </c>
      <c r="S565" s="292" t="s">
        <v>334</v>
      </c>
      <c r="T565" s="292" t="s">
        <v>334</v>
      </c>
      <c r="U565" s="292" t="s">
        <v>334</v>
      </c>
      <c r="V565" s="292" t="s">
        <v>334</v>
      </c>
      <c r="W565" s="292" t="s">
        <v>334</v>
      </c>
      <c r="X565" s="292" t="s">
        <v>334</v>
      </c>
      <c r="Y565" s="292" t="s">
        <v>334</v>
      </c>
      <c r="Z565" s="292" t="s">
        <v>334</v>
      </c>
      <c r="AA565" s="292" t="s">
        <v>334</v>
      </c>
      <c r="AB565" s="292" t="s">
        <v>334</v>
      </c>
      <c r="AC565" s="271" t="s">
        <v>334</v>
      </c>
      <c r="AD565" s="292"/>
      <c r="AE565" s="292" t="s">
        <v>334</v>
      </c>
      <c r="AF565" s="292"/>
      <c r="AG565" s="292" t="s">
        <v>2722</v>
      </c>
    </row>
    <row r="566" spans="1:33" ht="28.8" x14ac:dyDescent="0.3">
      <c r="A566" s="272">
        <v>120715</v>
      </c>
      <c r="B566" s="273" t="s">
        <v>2788</v>
      </c>
      <c r="C566" s="273" t="s">
        <v>1606</v>
      </c>
      <c r="D566" s="273" t="s">
        <v>387</v>
      </c>
      <c r="E566" s="273" t="s">
        <v>360</v>
      </c>
      <c r="F566" s="275"/>
      <c r="G566" s="273" t="s">
        <v>2645</v>
      </c>
      <c r="H566" s="273" t="s">
        <v>361</v>
      </c>
      <c r="I566" s="273" t="s">
        <v>65</v>
      </c>
      <c r="J566" s="273" t="s">
        <v>343</v>
      </c>
      <c r="K566" s="272">
        <v>2014</v>
      </c>
      <c r="L566" s="273" t="s">
        <v>356</v>
      </c>
      <c r="N566" s="271" t="s">
        <v>334</v>
      </c>
      <c r="O566" s="277" t="s">
        <v>334</v>
      </c>
      <c r="P566" s="270">
        <v>0</v>
      </c>
      <c r="AC566" s="273" t="s">
        <v>334</v>
      </c>
    </row>
    <row r="567" spans="1:33" ht="28.8" x14ac:dyDescent="0.3">
      <c r="A567" s="272">
        <v>120716</v>
      </c>
      <c r="B567" s="273" t="s">
        <v>2332</v>
      </c>
      <c r="C567" s="273" t="s">
        <v>66</v>
      </c>
      <c r="D567" s="273" t="s">
        <v>809</v>
      </c>
      <c r="E567" s="273" t="s">
        <v>2103</v>
      </c>
      <c r="F567" s="291">
        <v>34890</v>
      </c>
      <c r="G567" s="273" t="s">
        <v>342</v>
      </c>
      <c r="H567" s="273" t="s">
        <v>361</v>
      </c>
      <c r="I567" s="273" t="s">
        <v>59</v>
      </c>
      <c r="J567" s="273" t="s">
        <v>343</v>
      </c>
      <c r="K567" s="272">
        <v>2013</v>
      </c>
      <c r="L567" s="273" t="s">
        <v>342</v>
      </c>
      <c r="N567" s="271" t="s">
        <v>334</v>
      </c>
      <c r="O567" s="277" t="s">
        <v>334</v>
      </c>
      <c r="P567" s="270">
        <v>0</v>
      </c>
      <c r="AC567" s="273" t="s">
        <v>334</v>
      </c>
    </row>
    <row r="568" spans="1:33" ht="43.2" x14ac:dyDescent="0.3">
      <c r="A568" s="270">
        <v>120735</v>
      </c>
      <c r="B568" s="271" t="s">
        <v>1605</v>
      </c>
      <c r="C568" s="271" t="s">
        <v>747</v>
      </c>
      <c r="D568" s="271" t="s">
        <v>469</v>
      </c>
      <c r="E568" s="271" t="s">
        <v>334</v>
      </c>
      <c r="F568" s="292" t="s">
        <v>334</v>
      </c>
      <c r="G568" s="271" t="s">
        <v>334</v>
      </c>
      <c r="H568" s="271" t="s">
        <v>334</v>
      </c>
      <c r="I568" s="271" t="s">
        <v>59</v>
      </c>
      <c r="J568" s="271" t="s">
        <v>334</v>
      </c>
      <c r="K568" s="271" t="s">
        <v>334</v>
      </c>
      <c r="L568" s="271" t="s">
        <v>334</v>
      </c>
      <c r="M568" s="292" t="s">
        <v>334</v>
      </c>
      <c r="N568" s="271" t="s">
        <v>334</v>
      </c>
      <c r="O568" s="277" t="s">
        <v>334</v>
      </c>
      <c r="P568" s="270">
        <v>0</v>
      </c>
      <c r="Q568" s="292" t="s">
        <v>334</v>
      </c>
      <c r="R568" s="292" t="s">
        <v>334</v>
      </c>
      <c r="S568" s="292" t="s">
        <v>334</v>
      </c>
      <c r="T568" s="292" t="s">
        <v>334</v>
      </c>
      <c r="U568" s="292" t="s">
        <v>334</v>
      </c>
      <c r="V568" s="292" t="s">
        <v>334</v>
      </c>
      <c r="W568" s="292" t="s">
        <v>334</v>
      </c>
      <c r="X568" s="292" t="s">
        <v>334</v>
      </c>
      <c r="Y568" s="292" t="s">
        <v>334</v>
      </c>
      <c r="Z568" s="292" t="s">
        <v>334</v>
      </c>
      <c r="AA568" s="292" t="s">
        <v>334</v>
      </c>
      <c r="AB568" s="292" t="s">
        <v>334</v>
      </c>
      <c r="AC568" s="271" t="s">
        <v>2766</v>
      </c>
      <c r="AD568" s="292"/>
      <c r="AE568" s="292" t="s">
        <v>334</v>
      </c>
      <c r="AF568" s="292" t="s">
        <v>2722</v>
      </c>
      <c r="AG568" s="292" t="s">
        <v>2722</v>
      </c>
    </row>
    <row r="569" spans="1:33" ht="28.8" x14ac:dyDescent="0.3">
      <c r="A569" s="272">
        <v>120736</v>
      </c>
      <c r="B569" s="273" t="s">
        <v>1604</v>
      </c>
      <c r="C569" s="273" t="s">
        <v>60</v>
      </c>
      <c r="D569" s="273" t="s">
        <v>1388</v>
      </c>
      <c r="E569" s="273" t="s">
        <v>360</v>
      </c>
      <c r="F569" s="290"/>
      <c r="G569" s="273" t="s">
        <v>2510</v>
      </c>
      <c r="H569" s="273" t="s">
        <v>361</v>
      </c>
      <c r="I569" s="273" t="s">
        <v>59</v>
      </c>
      <c r="J569" s="273" t="s">
        <v>343</v>
      </c>
      <c r="K569" s="272">
        <v>2004</v>
      </c>
      <c r="L569" s="273" t="s">
        <v>344</v>
      </c>
      <c r="N569" s="271" t="s">
        <v>334</v>
      </c>
      <c r="O569" s="277" t="s">
        <v>334</v>
      </c>
      <c r="P569" s="270">
        <v>0</v>
      </c>
      <c r="AC569" s="273" t="s">
        <v>334</v>
      </c>
    </row>
    <row r="570" spans="1:33" ht="28.8" x14ac:dyDescent="0.3">
      <c r="A570" s="272">
        <v>120738</v>
      </c>
      <c r="B570" s="273" t="s">
        <v>1603</v>
      </c>
      <c r="C570" s="273" t="s">
        <v>60</v>
      </c>
      <c r="D570" s="273" t="s">
        <v>1388</v>
      </c>
      <c r="E570" s="273" t="s">
        <v>360</v>
      </c>
      <c r="F570" s="290"/>
      <c r="G570" s="273" t="s">
        <v>2510</v>
      </c>
      <c r="H570" s="273" t="s">
        <v>361</v>
      </c>
      <c r="I570" s="273" t="s">
        <v>59</v>
      </c>
      <c r="J570" s="273" t="s">
        <v>343</v>
      </c>
      <c r="K570" s="272">
        <v>2004</v>
      </c>
      <c r="L570" s="273" t="s">
        <v>344</v>
      </c>
      <c r="N570" s="271" t="s">
        <v>334</v>
      </c>
      <c r="O570" s="277" t="s">
        <v>334</v>
      </c>
      <c r="P570" s="270">
        <v>0</v>
      </c>
      <c r="AC570" s="273" t="s">
        <v>334</v>
      </c>
    </row>
    <row r="571" spans="1:33" ht="14.4" x14ac:dyDescent="0.3">
      <c r="A571" s="270">
        <v>120740</v>
      </c>
      <c r="B571" s="271" t="s">
        <v>1602</v>
      </c>
      <c r="C571" s="271" t="s">
        <v>87</v>
      </c>
      <c r="D571" s="271" t="s">
        <v>273</v>
      </c>
      <c r="E571" s="271" t="s">
        <v>334</v>
      </c>
      <c r="F571" s="292" t="s">
        <v>334</v>
      </c>
      <c r="G571" s="271" t="s">
        <v>334</v>
      </c>
      <c r="H571" s="271" t="s">
        <v>334</v>
      </c>
      <c r="I571" s="271" t="s">
        <v>59</v>
      </c>
      <c r="J571" s="271" t="s">
        <v>334</v>
      </c>
      <c r="K571" s="271" t="s">
        <v>334</v>
      </c>
      <c r="L571" s="271" t="s">
        <v>334</v>
      </c>
      <c r="M571" s="292" t="s">
        <v>334</v>
      </c>
      <c r="N571" s="271" t="s">
        <v>334</v>
      </c>
      <c r="O571" s="277" t="s">
        <v>334</v>
      </c>
      <c r="P571" s="270">
        <v>0</v>
      </c>
      <c r="Q571" s="292" t="s">
        <v>334</v>
      </c>
      <c r="R571" s="292" t="s">
        <v>334</v>
      </c>
      <c r="S571" s="292" t="s">
        <v>334</v>
      </c>
      <c r="T571" s="292" t="s">
        <v>334</v>
      </c>
      <c r="U571" s="292" t="s">
        <v>334</v>
      </c>
      <c r="V571" s="292" t="s">
        <v>334</v>
      </c>
      <c r="W571" s="292" t="s">
        <v>334</v>
      </c>
      <c r="X571" s="292" t="s">
        <v>334</v>
      </c>
      <c r="Y571" s="292" t="s">
        <v>334</v>
      </c>
      <c r="Z571" s="292" t="s">
        <v>334</v>
      </c>
      <c r="AA571" s="292" t="s">
        <v>334</v>
      </c>
      <c r="AB571" s="292" t="s">
        <v>334</v>
      </c>
      <c r="AC571" s="271" t="s">
        <v>334</v>
      </c>
      <c r="AD571" s="292"/>
      <c r="AE571" s="292" t="s">
        <v>334</v>
      </c>
      <c r="AF571" s="292" t="s">
        <v>2722</v>
      </c>
      <c r="AG571" s="292" t="s">
        <v>2722</v>
      </c>
    </row>
    <row r="572" spans="1:33" ht="43.2" x14ac:dyDescent="0.3">
      <c r="A572" s="270">
        <v>120749</v>
      </c>
      <c r="B572" s="271" t="s">
        <v>1601</v>
      </c>
      <c r="C572" s="271" t="s">
        <v>102</v>
      </c>
      <c r="D572" s="271" t="s">
        <v>460</v>
      </c>
      <c r="E572" s="271" t="s">
        <v>334</v>
      </c>
      <c r="F572" s="292" t="s">
        <v>334</v>
      </c>
      <c r="G572" s="271" t="s">
        <v>334</v>
      </c>
      <c r="H572" s="271" t="s">
        <v>334</v>
      </c>
      <c r="I572" s="271" t="s">
        <v>59</v>
      </c>
      <c r="J572" s="271" t="s">
        <v>334</v>
      </c>
      <c r="K572" s="271" t="s">
        <v>334</v>
      </c>
      <c r="L572" s="271" t="s">
        <v>334</v>
      </c>
      <c r="M572" s="292" t="s">
        <v>334</v>
      </c>
      <c r="N572" s="271" t="s">
        <v>334</v>
      </c>
      <c r="O572" s="277" t="s">
        <v>334</v>
      </c>
      <c r="P572" s="270">
        <v>0</v>
      </c>
      <c r="Q572" s="292" t="s">
        <v>334</v>
      </c>
      <c r="R572" s="292" t="s">
        <v>334</v>
      </c>
      <c r="S572" s="292" t="s">
        <v>334</v>
      </c>
      <c r="T572" s="292" t="s">
        <v>334</v>
      </c>
      <c r="U572" s="292" t="s">
        <v>334</v>
      </c>
      <c r="V572" s="292" t="s">
        <v>334</v>
      </c>
      <c r="W572" s="292" t="s">
        <v>334</v>
      </c>
      <c r="X572" s="292" t="s">
        <v>334</v>
      </c>
      <c r="Y572" s="292" t="s">
        <v>334</v>
      </c>
      <c r="Z572" s="292" t="s">
        <v>334</v>
      </c>
      <c r="AA572" s="292" t="s">
        <v>334</v>
      </c>
      <c r="AB572" s="292" t="s">
        <v>334</v>
      </c>
      <c r="AC572" s="271" t="s">
        <v>2766</v>
      </c>
      <c r="AD572" s="292"/>
      <c r="AE572" s="292" t="s">
        <v>334</v>
      </c>
      <c r="AF572" s="292" t="s">
        <v>2722</v>
      </c>
      <c r="AG572" s="292" t="s">
        <v>2722</v>
      </c>
    </row>
    <row r="573" spans="1:33" ht="28.8" x14ac:dyDescent="0.3">
      <c r="A573" s="270">
        <v>120753</v>
      </c>
      <c r="B573" s="271" t="s">
        <v>1600</v>
      </c>
      <c r="C573" s="271" t="s">
        <v>128</v>
      </c>
      <c r="D573" s="271" t="s">
        <v>528</v>
      </c>
      <c r="E573" s="271" t="s">
        <v>2103</v>
      </c>
      <c r="F573" s="271" t="s">
        <v>2537</v>
      </c>
      <c r="G573" s="271" t="s">
        <v>342</v>
      </c>
      <c r="H573" s="271" t="s">
        <v>361</v>
      </c>
      <c r="I573" s="271" t="s">
        <v>59</v>
      </c>
      <c r="J573" s="271" t="s">
        <v>343</v>
      </c>
      <c r="K573" s="271" t="s">
        <v>2839</v>
      </c>
      <c r="L573" s="271" t="s">
        <v>344</v>
      </c>
      <c r="M573" s="292" t="s">
        <v>334</v>
      </c>
      <c r="N573" s="271" t="s">
        <v>334</v>
      </c>
      <c r="O573" s="277" t="s">
        <v>334</v>
      </c>
      <c r="P573" s="270">
        <v>0</v>
      </c>
      <c r="Q573" s="292" t="s">
        <v>334</v>
      </c>
      <c r="R573" s="292" t="s">
        <v>334</v>
      </c>
      <c r="S573" s="292" t="s">
        <v>334</v>
      </c>
      <c r="T573" s="292" t="s">
        <v>334</v>
      </c>
      <c r="U573" s="292" t="s">
        <v>334</v>
      </c>
      <c r="V573" s="292" t="s">
        <v>334</v>
      </c>
      <c r="W573" s="292" t="s">
        <v>334</v>
      </c>
      <c r="X573" s="292" t="s">
        <v>334</v>
      </c>
      <c r="Y573" s="292" t="s">
        <v>334</v>
      </c>
      <c r="Z573" s="292" t="s">
        <v>334</v>
      </c>
      <c r="AA573" s="292" t="s">
        <v>334</v>
      </c>
      <c r="AB573" s="292" t="s">
        <v>334</v>
      </c>
      <c r="AC573" s="271" t="s">
        <v>334</v>
      </c>
      <c r="AD573" s="292"/>
      <c r="AE573" s="292" t="s">
        <v>334</v>
      </c>
      <c r="AF573" s="292"/>
      <c r="AG573" s="292" t="s">
        <v>2722</v>
      </c>
    </row>
    <row r="574" spans="1:33" ht="28.8" x14ac:dyDescent="0.3">
      <c r="A574" s="272">
        <v>120754</v>
      </c>
      <c r="B574" s="273" t="s">
        <v>1599</v>
      </c>
      <c r="C574" s="273" t="s">
        <v>125</v>
      </c>
      <c r="D574" s="273" t="s">
        <v>210</v>
      </c>
      <c r="E574" s="273" t="s">
        <v>2103</v>
      </c>
      <c r="F574" s="290"/>
      <c r="G574" s="273" t="s">
        <v>342</v>
      </c>
      <c r="H574" s="273" t="s">
        <v>361</v>
      </c>
      <c r="I574" s="273" t="s">
        <v>2531</v>
      </c>
      <c r="J574" s="273" t="s">
        <v>343</v>
      </c>
      <c r="K574" s="272">
        <v>2012</v>
      </c>
      <c r="L574" s="273" t="s">
        <v>342</v>
      </c>
      <c r="N574" s="271" t="s">
        <v>334</v>
      </c>
      <c r="O574" s="277" t="s">
        <v>334</v>
      </c>
      <c r="P574" s="270">
        <v>0</v>
      </c>
      <c r="AC574" s="273" t="s">
        <v>334</v>
      </c>
    </row>
    <row r="575" spans="1:33" ht="28.8" x14ac:dyDescent="0.3">
      <c r="A575" s="272">
        <v>120766</v>
      </c>
      <c r="B575" s="273" t="s">
        <v>1598</v>
      </c>
      <c r="C575" s="273" t="s">
        <v>112</v>
      </c>
      <c r="D575" s="273" t="s">
        <v>501</v>
      </c>
      <c r="E575" s="273" t="s">
        <v>360</v>
      </c>
      <c r="F575" s="290"/>
      <c r="G575" s="273" t="s">
        <v>342</v>
      </c>
      <c r="H575" s="273" t="s">
        <v>361</v>
      </c>
      <c r="I575" s="273" t="s">
        <v>59</v>
      </c>
      <c r="J575" s="273" t="s">
        <v>343</v>
      </c>
      <c r="K575" s="272">
        <v>2006</v>
      </c>
      <c r="L575" s="273" t="s">
        <v>342</v>
      </c>
      <c r="N575" s="271" t="s">
        <v>334</v>
      </c>
      <c r="O575" s="277" t="s">
        <v>334</v>
      </c>
      <c r="P575" s="270">
        <v>0</v>
      </c>
      <c r="AC575" s="273" t="s">
        <v>334</v>
      </c>
    </row>
    <row r="576" spans="1:33" ht="28.8" x14ac:dyDescent="0.3">
      <c r="A576" s="272">
        <v>120767</v>
      </c>
      <c r="B576" s="273" t="s">
        <v>1596</v>
      </c>
      <c r="C576" s="273" t="s">
        <v>1597</v>
      </c>
      <c r="D576" s="273" t="s">
        <v>498</v>
      </c>
      <c r="E576" s="273" t="s">
        <v>2103</v>
      </c>
      <c r="F576" s="274">
        <v>32292</v>
      </c>
      <c r="G576" s="273" t="s">
        <v>342</v>
      </c>
      <c r="H576" s="273" t="s">
        <v>361</v>
      </c>
      <c r="I576" s="273" t="s">
        <v>59</v>
      </c>
      <c r="J576" s="273" t="s">
        <v>343</v>
      </c>
      <c r="K576" s="272">
        <v>2007</v>
      </c>
      <c r="L576" s="273" t="s">
        <v>342</v>
      </c>
      <c r="N576" s="271" t="s">
        <v>334</v>
      </c>
      <c r="O576" s="277" t="s">
        <v>334</v>
      </c>
      <c r="P576" s="270">
        <v>0</v>
      </c>
      <c r="AC576" s="273" t="s">
        <v>334</v>
      </c>
    </row>
    <row r="577" spans="1:33" ht="14.4" x14ac:dyDescent="0.3">
      <c r="A577" s="270">
        <v>120772</v>
      </c>
      <c r="B577" s="271" t="s">
        <v>1594</v>
      </c>
      <c r="C577" s="271" t="s">
        <v>85</v>
      </c>
      <c r="D577" s="271" t="s">
        <v>1595</v>
      </c>
      <c r="E577" s="271" t="s">
        <v>334</v>
      </c>
      <c r="F577" s="292" t="s">
        <v>334</v>
      </c>
      <c r="G577" s="271" t="s">
        <v>334</v>
      </c>
      <c r="H577" s="271" t="s">
        <v>334</v>
      </c>
      <c r="I577" s="271" t="s">
        <v>59</v>
      </c>
      <c r="J577" s="271" t="s">
        <v>334</v>
      </c>
      <c r="K577" s="271" t="s">
        <v>334</v>
      </c>
      <c r="L577" s="271" t="s">
        <v>334</v>
      </c>
      <c r="M577" s="292" t="s">
        <v>334</v>
      </c>
      <c r="N577" s="271" t="s">
        <v>334</v>
      </c>
      <c r="O577" s="277" t="s">
        <v>334</v>
      </c>
      <c r="P577" s="270">
        <v>0</v>
      </c>
      <c r="Q577" s="292" t="s">
        <v>334</v>
      </c>
      <c r="R577" s="292" t="s">
        <v>334</v>
      </c>
      <c r="S577" s="292" t="s">
        <v>334</v>
      </c>
      <c r="T577" s="292" t="s">
        <v>334</v>
      </c>
      <c r="U577" s="292" t="s">
        <v>334</v>
      </c>
      <c r="V577" s="292" t="s">
        <v>334</v>
      </c>
      <c r="W577" s="292" t="s">
        <v>334</v>
      </c>
      <c r="X577" s="292" t="s">
        <v>334</v>
      </c>
      <c r="Y577" s="292" t="s">
        <v>334</v>
      </c>
      <c r="Z577" s="292" t="s">
        <v>334</v>
      </c>
      <c r="AA577" s="292" t="s">
        <v>334</v>
      </c>
      <c r="AB577" s="292" t="s">
        <v>334</v>
      </c>
      <c r="AC577" s="271" t="s">
        <v>334</v>
      </c>
      <c r="AD577" s="292"/>
      <c r="AE577" s="292" t="s">
        <v>334</v>
      </c>
      <c r="AF577" s="292" t="s">
        <v>2722</v>
      </c>
      <c r="AG577" s="292" t="s">
        <v>2722</v>
      </c>
    </row>
    <row r="578" spans="1:33" ht="28.8" x14ac:dyDescent="0.3">
      <c r="A578" s="272">
        <v>120775</v>
      </c>
      <c r="B578" s="273" t="s">
        <v>1593</v>
      </c>
      <c r="C578" s="273" t="s">
        <v>492</v>
      </c>
      <c r="D578" s="273" t="s">
        <v>280</v>
      </c>
      <c r="E578" s="273" t="s">
        <v>360</v>
      </c>
      <c r="F578" s="290"/>
      <c r="G578" s="273" t="s">
        <v>342</v>
      </c>
      <c r="H578" s="273" t="s">
        <v>361</v>
      </c>
      <c r="I578" s="273" t="s">
        <v>59</v>
      </c>
      <c r="J578" s="273" t="s">
        <v>343</v>
      </c>
      <c r="K578" s="272">
        <v>2003</v>
      </c>
      <c r="L578" s="273" t="s">
        <v>342</v>
      </c>
      <c r="N578" s="271" t="s">
        <v>334</v>
      </c>
      <c r="O578" s="277" t="s">
        <v>334</v>
      </c>
      <c r="P578" s="270">
        <v>0</v>
      </c>
      <c r="AC578" s="273" t="s">
        <v>334</v>
      </c>
    </row>
    <row r="579" spans="1:33" ht="28.8" x14ac:dyDescent="0.3">
      <c r="A579" s="270">
        <v>120780</v>
      </c>
      <c r="B579" s="271" t="s">
        <v>1592</v>
      </c>
      <c r="C579" s="271" t="s">
        <v>148</v>
      </c>
      <c r="D579" s="271" t="s">
        <v>283</v>
      </c>
      <c r="E579" s="271" t="s">
        <v>360</v>
      </c>
      <c r="F579" s="292" t="s">
        <v>2505</v>
      </c>
      <c r="G579" s="271" t="s">
        <v>342</v>
      </c>
      <c r="H579" s="271" t="s">
        <v>361</v>
      </c>
      <c r="I579" s="271" t="s">
        <v>59</v>
      </c>
      <c r="J579" s="271" t="s">
        <v>343</v>
      </c>
      <c r="K579" s="271" t="s">
        <v>2844</v>
      </c>
      <c r="L579" s="271" t="s">
        <v>342</v>
      </c>
      <c r="M579" s="292" t="s">
        <v>334</v>
      </c>
      <c r="N579" s="271" t="s">
        <v>334</v>
      </c>
      <c r="O579" s="277" t="s">
        <v>334</v>
      </c>
      <c r="P579" s="270">
        <v>0</v>
      </c>
      <c r="Q579" s="292" t="s">
        <v>334</v>
      </c>
      <c r="R579" s="292" t="s">
        <v>334</v>
      </c>
      <c r="S579" s="292" t="s">
        <v>334</v>
      </c>
      <c r="T579" s="292" t="s">
        <v>334</v>
      </c>
      <c r="U579" s="292" t="s">
        <v>334</v>
      </c>
      <c r="V579" s="292" t="s">
        <v>334</v>
      </c>
      <c r="W579" s="292" t="s">
        <v>334</v>
      </c>
      <c r="X579" s="292" t="s">
        <v>334</v>
      </c>
      <c r="Y579" s="292" t="s">
        <v>334</v>
      </c>
      <c r="Z579" s="292" t="s">
        <v>334</v>
      </c>
      <c r="AA579" s="292" t="s">
        <v>334</v>
      </c>
      <c r="AB579" s="292" t="s">
        <v>334</v>
      </c>
      <c r="AC579" s="271" t="s">
        <v>334</v>
      </c>
      <c r="AD579" s="292"/>
      <c r="AE579" s="292" t="s">
        <v>334</v>
      </c>
      <c r="AF579" s="292"/>
      <c r="AG579" s="292" t="s">
        <v>2722</v>
      </c>
    </row>
    <row r="580" spans="1:33" ht="28.8" x14ac:dyDescent="0.3">
      <c r="A580" s="272">
        <v>120781</v>
      </c>
      <c r="B580" s="273" t="s">
        <v>1591</v>
      </c>
      <c r="C580" s="273" t="s">
        <v>66</v>
      </c>
      <c r="D580" s="273" t="s">
        <v>226</v>
      </c>
      <c r="E580" s="273" t="s">
        <v>360</v>
      </c>
      <c r="F580" s="290"/>
      <c r="G580" s="273" t="s">
        <v>2506</v>
      </c>
      <c r="H580" s="273" t="s">
        <v>361</v>
      </c>
      <c r="I580" s="273" t="s">
        <v>2531</v>
      </c>
      <c r="J580" s="273" t="s">
        <v>343</v>
      </c>
      <c r="K580" s="272">
        <v>0</v>
      </c>
      <c r="L580" s="273" t="s">
        <v>342</v>
      </c>
      <c r="N580" s="271">
        <v>264</v>
      </c>
      <c r="O580" s="277">
        <v>45335</v>
      </c>
      <c r="P580" s="270">
        <v>20000</v>
      </c>
      <c r="AC580" s="273" t="s">
        <v>334</v>
      </c>
    </row>
    <row r="581" spans="1:33" ht="28.8" x14ac:dyDescent="0.3">
      <c r="A581" s="272">
        <v>120784</v>
      </c>
      <c r="B581" s="273" t="s">
        <v>1590</v>
      </c>
      <c r="C581" s="273" t="s">
        <v>136</v>
      </c>
      <c r="D581" s="273" t="s">
        <v>2267</v>
      </c>
      <c r="E581" s="273" t="s">
        <v>2103</v>
      </c>
      <c r="F581" s="274">
        <v>35178</v>
      </c>
      <c r="G581" s="273" t="s">
        <v>342</v>
      </c>
      <c r="H581" s="273" t="s">
        <v>361</v>
      </c>
      <c r="I581" s="273" t="s">
        <v>2591</v>
      </c>
      <c r="J581" s="273" t="s">
        <v>343</v>
      </c>
      <c r="K581" s="272">
        <v>2015</v>
      </c>
      <c r="L581" s="273" t="s">
        <v>342</v>
      </c>
      <c r="N581" s="271" t="s">
        <v>334</v>
      </c>
      <c r="O581" s="277" t="s">
        <v>334</v>
      </c>
      <c r="P581" s="270">
        <v>0</v>
      </c>
      <c r="AC581" s="273" t="s">
        <v>334</v>
      </c>
    </row>
    <row r="582" spans="1:33" ht="28.8" x14ac:dyDescent="0.3">
      <c r="A582" s="272">
        <v>120785</v>
      </c>
      <c r="B582" s="273" t="s">
        <v>1589</v>
      </c>
      <c r="C582" s="273" t="s">
        <v>66</v>
      </c>
      <c r="D582" s="273" t="s">
        <v>314</v>
      </c>
      <c r="E582" s="273" t="s">
        <v>360</v>
      </c>
      <c r="F582" s="274">
        <v>35113</v>
      </c>
      <c r="G582" s="273" t="s">
        <v>344</v>
      </c>
      <c r="H582" s="273" t="s">
        <v>361</v>
      </c>
      <c r="I582" s="273" t="s">
        <v>2531</v>
      </c>
      <c r="J582" s="273" t="s">
        <v>343</v>
      </c>
      <c r="K582" s="272">
        <v>2015</v>
      </c>
      <c r="L582" s="273" t="s">
        <v>344</v>
      </c>
      <c r="N582" s="271" t="s">
        <v>334</v>
      </c>
      <c r="O582" s="277" t="s">
        <v>334</v>
      </c>
      <c r="P582" s="270">
        <v>0</v>
      </c>
      <c r="AC582" s="273" t="s">
        <v>334</v>
      </c>
    </row>
    <row r="583" spans="1:33" ht="28.8" x14ac:dyDescent="0.3">
      <c r="A583" s="272">
        <v>120787</v>
      </c>
      <c r="B583" s="273" t="s">
        <v>1588</v>
      </c>
      <c r="C583" s="273" t="s">
        <v>725</v>
      </c>
      <c r="D583" s="273" t="s">
        <v>501</v>
      </c>
      <c r="E583" s="273" t="s">
        <v>2103</v>
      </c>
      <c r="F583" s="290"/>
      <c r="G583" s="273" t="s">
        <v>342</v>
      </c>
      <c r="H583" s="273" t="s">
        <v>361</v>
      </c>
      <c r="I583" s="273" t="s">
        <v>59</v>
      </c>
      <c r="J583" s="273" t="s">
        <v>343</v>
      </c>
      <c r="K583" s="272">
        <v>2015</v>
      </c>
      <c r="L583" s="273" t="s">
        <v>342</v>
      </c>
      <c r="N583" s="271" t="s">
        <v>334</v>
      </c>
      <c r="O583" s="277" t="s">
        <v>334</v>
      </c>
      <c r="P583" s="270">
        <v>0</v>
      </c>
      <c r="AC583" s="273" t="s">
        <v>334</v>
      </c>
    </row>
    <row r="584" spans="1:33" ht="28.8" x14ac:dyDescent="0.3">
      <c r="A584" s="272">
        <v>120793</v>
      </c>
      <c r="B584" s="273" t="s">
        <v>1586</v>
      </c>
      <c r="C584" s="273" t="s">
        <v>96</v>
      </c>
      <c r="D584" s="273" t="s">
        <v>1587</v>
      </c>
      <c r="E584" s="273" t="s">
        <v>360</v>
      </c>
      <c r="F584" s="275"/>
      <c r="G584" s="273" t="s">
        <v>342</v>
      </c>
      <c r="H584" s="273" t="s">
        <v>361</v>
      </c>
      <c r="I584" s="273" t="s">
        <v>2591</v>
      </c>
      <c r="J584" s="273" t="s">
        <v>362</v>
      </c>
      <c r="K584" s="272">
        <v>2013</v>
      </c>
      <c r="L584" s="273" t="s">
        <v>342</v>
      </c>
      <c r="N584" s="271" t="s">
        <v>334</v>
      </c>
      <c r="O584" s="277" t="s">
        <v>334</v>
      </c>
      <c r="P584" s="270">
        <v>0</v>
      </c>
      <c r="AC584" s="273" t="s">
        <v>334</v>
      </c>
    </row>
    <row r="585" spans="1:33" ht="28.8" x14ac:dyDescent="0.3">
      <c r="A585" s="272">
        <v>120798</v>
      </c>
      <c r="B585" s="273" t="s">
        <v>1585</v>
      </c>
      <c r="C585" s="273" t="s">
        <v>166</v>
      </c>
      <c r="D585" s="273" t="s">
        <v>210</v>
      </c>
      <c r="E585" s="273" t="s">
        <v>2103</v>
      </c>
      <c r="F585" s="274">
        <v>35490</v>
      </c>
      <c r="G585" s="273" t="s">
        <v>342</v>
      </c>
      <c r="H585" s="273" t="s">
        <v>361</v>
      </c>
      <c r="I585" s="273" t="s">
        <v>59</v>
      </c>
      <c r="J585" s="273" t="s">
        <v>2362</v>
      </c>
      <c r="K585" s="272">
        <v>2016</v>
      </c>
      <c r="L585" s="273" t="s">
        <v>342</v>
      </c>
      <c r="N585" s="271" t="s">
        <v>334</v>
      </c>
      <c r="O585" s="277" t="s">
        <v>334</v>
      </c>
      <c r="P585" s="270">
        <v>0</v>
      </c>
      <c r="AC585" s="273" t="s">
        <v>334</v>
      </c>
    </row>
    <row r="586" spans="1:33" ht="28.8" x14ac:dyDescent="0.3">
      <c r="A586" s="272">
        <v>120799</v>
      </c>
      <c r="B586" s="273" t="s">
        <v>1584</v>
      </c>
      <c r="C586" s="273" t="s">
        <v>77</v>
      </c>
      <c r="D586" s="273" t="s">
        <v>259</v>
      </c>
      <c r="E586" s="273" t="s">
        <v>360</v>
      </c>
      <c r="F586" s="275"/>
      <c r="G586" s="273" t="s">
        <v>2366</v>
      </c>
      <c r="H586" s="273" t="s">
        <v>361</v>
      </c>
      <c r="I586" s="273" t="s">
        <v>2531</v>
      </c>
      <c r="J586" s="273" t="s">
        <v>362</v>
      </c>
      <c r="K586" s="272">
        <v>2016</v>
      </c>
      <c r="L586" s="273" t="s">
        <v>342</v>
      </c>
      <c r="N586" s="271" t="s">
        <v>334</v>
      </c>
      <c r="O586" s="277" t="s">
        <v>334</v>
      </c>
      <c r="P586" s="270">
        <v>0</v>
      </c>
      <c r="AC586" s="273" t="s">
        <v>334</v>
      </c>
    </row>
    <row r="587" spans="1:33" ht="43.2" x14ac:dyDescent="0.3">
      <c r="A587" s="272">
        <v>120800</v>
      </c>
      <c r="B587" s="273" t="s">
        <v>1583</v>
      </c>
      <c r="C587" s="273" t="s">
        <v>425</v>
      </c>
      <c r="D587" s="273" t="s">
        <v>242</v>
      </c>
      <c r="E587" s="273" t="s">
        <v>2103</v>
      </c>
      <c r="F587" s="291">
        <v>30917</v>
      </c>
      <c r="G587" s="273" t="s">
        <v>342</v>
      </c>
      <c r="H587" s="273" t="s">
        <v>361</v>
      </c>
      <c r="I587" s="273" t="s">
        <v>59</v>
      </c>
      <c r="J587" s="273" t="s">
        <v>2362</v>
      </c>
      <c r="K587" s="272">
        <v>2012</v>
      </c>
      <c r="L587" s="273" t="s">
        <v>342</v>
      </c>
      <c r="N587" s="271" t="s">
        <v>334</v>
      </c>
      <c r="O587" s="277" t="s">
        <v>334</v>
      </c>
      <c r="P587" s="270">
        <v>0</v>
      </c>
      <c r="AC587" s="273" t="s">
        <v>2766</v>
      </c>
    </row>
    <row r="588" spans="1:33" ht="28.8" x14ac:dyDescent="0.3">
      <c r="A588" s="272">
        <v>120804</v>
      </c>
      <c r="B588" s="273" t="s">
        <v>1581</v>
      </c>
      <c r="C588" s="273" t="s">
        <v>766</v>
      </c>
      <c r="D588" s="273" t="s">
        <v>2267</v>
      </c>
      <c r="E588" s="273" t="s">
        <v>360</v>
      </c>
      <c r="F588" s="290"/>
      <c r="G588" s="273" t="s">
        <v>346</v>
      </c>
      <c r="H588" s="273" t="s">
        <v>361</v>
      </c>
      <c r="I588" s="273" t="s">
        <v>2531</v>
      </c>
      <c r="J588" s="273" t="s">
        <v>362</v>
      </c>
      <c r="K588" s="272">
        <v>2013</v>
      </c>
      <c r="L588" s="273" t="s">
        <v>355</v>
      </c>
      <c r="N588" s="271" t="s">
        <v>334</v>
      </c>
      <c r="O588" s="277" t="s">
        <v>334</v>
      </c>
      <c r="P588" s="270">
        <v>0</v>
      </c>
      <c r="AC588" s="273" t="s">
        <v>334</v>
      </c>
    </row>
    <row r="589" spans="1:33" ht="28.8" x14ac:dyDescent="0.3">
      <c r="A589" s="272">
        <v>120808</v>
      </c>
      <c r="B589" s="273" t="s">
        <v>1580</v>
      </c>
      <c r="C589" s="273" t="s">
        <v>470</v>
      </c>
      <c r="D589" s="273" t="s">
        <v>501</v>
      </c>
      <c r="E589" s="273" t="s">
        <v>2103</v>
      </c>
      <c r="F589" s="290"/>
      <c r="G589" s="273" t="s">
        <v>342</v>
      </c>
      <c r="H589" s="273" t="s">
        <v>361</v>
      </c>
      <c r="I589" s="273" t="s">
        <v>2591</v>
      </c>
      <c r="J589" s="273" t="s">
        <v>2362</v>
      </c>
      <c r="K589" s="272">
        <v>2004</v>
      </c>
      <c r="L589" s="273" t="s">
        <v>342</v>
      </c>
      <c r="N589" s="271" t="s">
        <v>334</v>
      </c>
      <c r="O589" s="277" t="s">
        <v>334</v>
      </c>
      <c r="P589" s="270">
        <v>0</v>
      </c>
      <c r="AC589" s="273" t="s">
        <v>334</v>
      </c>
    </row>
    <row r="590" spans="1:33" ht="28.8" x14ac:dyDescent="0.3">
      <c r="A590" s="272">
        <v>120813</v>
      </c>
      <c r="B590" s="273" t="s">
        <v>550</v>
      </c>
      <c r="C590" s="273" t="s">
        <v>137</v>
      </c>
      <c r="D590" s="273" t="s">
        <v>859</v>
      </c>
      <c r="E590" s="273" t="s">
        <v>360</v>
      </c>
      <c r="F590" s="274">
        <v>34841</v>
      </c>
      <c r="G590" s="273" t="s">
        <v>2408</v>
      </c>
      <c r="H590" s="273" t="s">
        <v>361</v>
      </c>
      <c r="I590" s="273" t="s">
        <v>59</v>
      </c>
      <c r="J590" s="273" t="s">
        <v>362</v>
      </c>
      <c r="K590" s="272">
        <v>2013</v>
      </c>
      <c r="L590" s="273" t="s">
        <v>344</v>
      </c>
      <c r="N590" s="271" t="s">
        <v>334</v>
      </c>
      <c r="O590" s="277" t="s">
        <v>334</v>
      </c>
      <c r="P590" s="270">
        <v>0</v>
      </c>
      <c r="AC590" s="273" t="s">
        <v>334</v>
      </c>
    </row>
    <row r="591" spans="1:33" ht="28.8" x14ac:dyDescent="0.3">
      <c r="A591" s="272">
        <v>120828</v>
      </c>
      <c r="B591" s="273" t="s">
        <v>1578</v>
      </c>
      <c r="C591" s="273" t="s">
        <v>1579</v>
      </c>
      <c r="D591" s="273" t="s">
        <v>262</v>
      </c>
      <c r="E591" s="273" t="s">
        <v>360</v>
      </c>
      <c r="F591" s="274">
        <v>33970</v>
      </c>
      <c r="G591" s="273" t="s">
        <v>342</v>
      </c>
      <c r="H591" s="273" t="s">
        <v>361</v>
      </c>
      <c r="I591" s="273" t="s">
        <v>2531</v>
      </c>
      <c r="J591" s="273" t="s">
        <v>362</v>
      </c>
      <c r="K591" s="272">
        <v>2011</v>
      </c>
      <c r="L591" s="273" t="s">
        <v>342</v>
      </c>
      <c r="N591" s="271" t="s">
        <v>334</v>
      </c>
      <c r="O591" s="277" t="s">
        <v>334</v>
      </c>
      <c r="P591" s="270">
        <v>0</v>
      </c>
      <c r="AC591" s="273" t="s">
        <v>334</v>
      </c>
    </row>
    <row r="592" spans="1:33" ht="28.8" x14ac:dyDescent="0.3">
      <c r="A592" s="272">
        <v>120846</v>
      </c>
      <c r="B592" s="273" t="s">
        <v>1577</v>
      </c>
      <c r="C592" s="273" t="s">
        <v>126</v>
      </c>
      <c r="D592" s="273" t="s">
        <v>469</v>
      </c>
      <c r="E592" s="273" t="s">
        <v>2103</v>
      </c>
      <c r="F592" s="274">
        <v>33615</v>
      </c>
      <c r="G592" s="273" t="s">
        <v>346</v>
      </c>
      <c r="H592" s="273" t="s">
        <v>361</v>
      </c>
      <c r="I592" s="273" t="s">
        <v>59</v>
      </c>
      <c r="J592" s="273" t="s">
        <v>2362</v>
      </c>
      <c r="K592" s="272">
        <v>2009</v>
      </c>
      <c r="L592" s="273" t="s">
        <v>344</v>
      </c>
      <c r="N592" s="271" t="s">
        <v>334</v>
      </c>
      <c r="O592" s="277" t="s">
        <v>334</v>
      </c>
      <c r="P592" s="270">
        <v>0</v>
      </c>
      <c r="AC592" s="273" t="s">
        <v>334</v>
      </c>
    </row>
    <row r="593" spans="1:33" ht="43.2" x14ac:dyDescent="0.3">
      <c r="A593" s="272">
        <v>120849</v>
      </c>
      <c r="B593" s="273" t="s">
        <v>1576</v>
      </c>
      <c r="C593" s="273" t="s">
        <v>105</v>
      </c>
      <c r="D593" s="273" t="s">
        <v>523</v>
      </c>
      <c r="E593" s="273" t="s">
        <v>360</v>
      </c>
      <c r="F593" s="290"/>
      <c r="G593" s="273" t="s">
        <v>2506</v>
      </c>
      <c r="H593" s="273" t="s">
        <v>363</v>
      </c>
      <c r="I593" s="273" t="s">
        <v>59</v>
      </c>
      <c r="J593" s="273" t="s">
        <v>362</v>
      </c>
      <c r="K593" s="272">
        <v>0</v>
      </c>
      <c r="L593" s="273" t="s">
        <v>344</v>
      </c>
      <c r="N593" s="271" t="s">
        <v>334</v>
      </c>
      <c r="O593" s="277" t="s">
        <v>334</v>
      </c>
      <c r="P593" s="270">
        <v>0</v>
      </c>
      <c r="AC593" s="273" t="s">
        <v>2766</v>
      </c>
    </row>
    <row r="594" spans="1:33" ht="28.8" x14ac:dyDescent="0.3">
      <c r="A594" s="272">
        <v>120868</v>
      </c>
      <c r="B594" s="273" t="s">
        <v>1575</v>
      </c>
      <c r="C594" s="273" t="s">
        <v>123</v>
      </c>
      <c r="D594" s="273" t="s">
        <v>223</v>
      </c>
      <c r="E594" s="273" t="s">
        <v>360</v>
      </c>
      <c r="F594" s="290"/>
      <c r="G594" s="273" t="s">
        <v>2366</v>
      </c>
      <c r="H594" s="273" t="s">
        <v>363</v>
      </c>
      <c r="I594" s="273" t="s">
        <v>2591</v>
      </c>
      <c r="J594" s="273" t="s">
        <v>362</v>
      </c>
      <c r="K594" s="272">
        <v>2014</v>
      </c>
      <c r="L594" s="273" t="s">
        <v>342</v>
      </c>
      <c r="N594" s="271" t="s">
        <v>334</v>
      </c>
      <c r="O594" s="277" t="s">
        <v>334</v>
      </c>
      <c r="P594" s="270">
        <v>0</v>
      </c>
      <c r="AC594" s="273" t="s">
        <v>334</v>
      </c>
    </row>
    <row r="595" spans="1:33" ht="28.8" x14ac:dyDescent="0.3">
      <c r="A595" s="272">
        <v>120869</v>
      </c>
      <c r="B595" s="273" t="s">
        <v>1574</v>
      </c>
      <c r="C595" s="273" t="s">
        <v>104</v>
      </c>
      <c r="D595" s="273" t="s">
        <v>308</v>
      </c>
      <c r="E595" s="273" t="s">
        <v>2103</v>
      </c>
      <c r="F595" s="274">
        <v>33993</v>
      </c>
      <c r="G595" s="273" t="s">
        <v>2397</v>
      </c>
      <c r="H595" s="273" t="s">
        <v>361</v>
      </c>
      <c r="I595" s="273" t="s">
        <v>59</v>
      </c>
      <c r="J595" s="273" t="s">
        <v>2362</v>
      </c>
      <c r="K595" s="272">
        <v>2010</v>
      </c>
      <c r="L595" s="273" t="s">
        <v>344</v>
      </c>
      <c r="N595" s="271" t="s">
        <v>334</v>
      </c>
      <c r="O595" s="277" t="s">
        <v>334</v>
      </c>
      <c r="P595" s="270">
        <v>0</v>
      </c>
      <c r="AC595" s="273" t="s">
        <v>334</v>
      </c>
    </row>
    <row r="596" spans="1:33" ht="28.8" x14ac:dyDescent="0.3">
      <c r="A596" s="272">
        <v>120881</v>
      </c>
      <c r="B596" s="273" t="s">
        <v>1573</v>
      </c>
      <c r="C596" s="273" t="s">
        <v>81</v>
      </c>
      <c r="D596" s="273" t="s">
        <v>242</v>
      </c>
      <c r="E596" s="273" t="s">
        <v>2103</v>
      </c>
      <c r="F596" s="274">
        <v>33013</v>
      </c>
      <c r="G596" s="273" t="s">
        <v>2382</v>
      </c>
      <c r="H596" s="273" t="s">
        <v>361</v>
      </c>
      <c r="I596" s="273" t="s">
        <v>59</v>
      </c>
      <c r="J596" s="273" t="s">
        <v>2362</v>
      </c>
      <c r="K596" s="272">
        <v>2010</v>
      </c>
      <c r="L596" s="273" t="s">
        <v>344</v>
      </c>
      <c r="N596" s="271" t="s">
        <v>334</v>
      </c>
      <c r="O596" s="277" t="s">
        <v>334</v>
      </c>
      <c r="P596" s="270">
        <v>0</v>
      </c>
      <c r="AC596" s="273" t="s">
        <v>334</v>
      </c>
    </row>
    <row r="597" spans="1:33" ht="28.8" x14ac:dyDescent="0.3">
      <c r="A597" s="272">
        <v>120883</v>
      </c>
      <c r="B597" s="273" t="s">
        <v>1572</v>
      </c>
      <c r="C597" s="273" t="s">
        <v>548</v>
      </c>
      <c r="D597" s="273" t="s">
        <v>235</v>
      </c>
      <c r="E597" s="273" t="s">
        <v>2103</v>
      </c>
      <c r="F597" s="274">
        <v>32987</v>
      </c>
      <c r="G597" s="273" t="s">
        <v>342</v>
      </c>
      <c r="H597" s="273" t="s">
        <v>361</v>
      </c>
      <c r="I597" s="273" t="s">
        <v>2531</v>
      </c>
      <c r="J597" s="273" t="s">
        <v>2362</v>
      </c>
      <c r="K597" s="272">
        <v>2009</v>
      </c>
      <c r="L597" s="273" t="s">
        <v>344</v>
      </c>
      <c r="N597" s="271" t="s">
        <v>334</v>
      </c>
      <c r="O597" s="277" t="s">
        <v>334</v>
      </c>
      <c r="P597" s="270">
        <v>0</v>
      </c>
      <c r="AC597" s="273" t="s">
        <v>334</v>
      </c>
    </row>
    <row r="598" spans="1:33" ht="28.8" x14ac:dyDescent="0.3">
      <c r="A598" s="272">
        <v>120885</v>
      </c>
      <c r="B598" s="273" t="s">
        <v>1571</v>
      </c>
      <c r="C598" s="273" t="s">
        <v>712</v>
      </c>
      <c r="D598" s="273" t="s">
        <v>479</v>
      </c>
      <c r="E598" s="273" t="s">
        <v>2103</v>
      </c>
      <c r="F598" s="291">
        <v>33975</v>
      </c>
      <c r="G598" s="273" t="s">
        <v>342</v>
      </c>
      <c r="H598" s="273" t="s">
        <v>361</v>
      </c>
      <c r="I598" s="273" t="s">
        <v>59</v>
      </c>
      <c r="J598" s="273" t="s">
        <v>2362</v>
      </c>
      <c r="K598" s="272">
        <v>2010</v>
      </c>
      <c r="L598" s="273" t="s">
        <v>342</v>
      </c>
      <c r="N598" s="271" t="s">
        <v>334</v>
      </c>
      <c r="O598" s="277" t="s">
        <v>334</v>
      </c>
      <c r="P598" s="270">
        <v>0</v>
      </c>
      <c r="AC598" s="273" t="s">
        <v>334</v>
      </c>
    </row>
    <row r="599" spans="1:33" ht="28.8" x14ac:dyDescent="0.3">
      <c r="A599" s="272">
        <v>120895</v>
      </c>
      <c r="B599" s="273" t="s">
        <v>1570</v>
      </c>
      <c r="C599" s="273" t="s">
        <v>102</v>
      </c>
      <c r="D599" s="273" t="s">
        <v>468</v>
      </c>
      <c r="E599" s="273" t="s">
        <v>360</v>
      </c>
      <c r="F599" s="291">
        <v>33597</v>
      </c>
      <c r="G599" s="273" t="s">
        <v>342</v>
      </c>
      <c r="H599" s="273" t="s">
        <v>361</v>
      </c>
      <c r="I599" s="273" t="s">
        <v>2591</v>
      </c>
      <c r="J599" s="273" t="s">
        <v>362</v>
      </c>
      <c r="K599" s="272">
        <v>2008</v>
      </c>
      <c r="L599" s="273" t="s">
        <v>342</v>
      </c>
      <c r="N599" s="271" t="s">
        <v>334</v>
      </c>
      <c r="O599" s="277" t="s">
        <v>334</v>
      </c>
      <c r="P599" s="270">
        <v>0</v>
      </c>
      <c r="AC599" s="273" t="s">
        <v>334</v>
      </c>
    </row>
    <row r="600" spans="1:33" ht="28.8" x14ac:dyDescent="0.3">
      <c r="A600" s="272">
        <v>120899</v>
      </c>
      <c r="B600" s="273" t="s">
        <v>1186</v>
      </c>
      <c r="C600" s="273" t="s">
        <v>66</v>
      </c>
      <c r="D600" s="273" t="s">
        <v>242</v>
      </c>
      <c r="E600" s="273" t="s">
        <v>2103</v>
      </c>
      <c r="F600" s="275"/>
      <c r="G600" s="273" t="s">
        <v>2450</v>
      </c>
      <c r="H600" s="273" t="s">
        <v>361</v>
      </c>
      <c r="I600" s="273" t="s">
        <v>2531</v>
      </c>
      <c r="J600" s="273" t="s">
        <v>362</v>
      </c>
      <c r="K600" s="272">
        <v>0</v>
      </c>
      <c r="L600" s="273" t="s">
        <v>342</v>
      </c>
      <c r="N600" s="271" t="s">
        <v>334</v>
      </c>
      <c r="O600" s="277" t="s">
        <v>334</v>
      </c>
      <c r="P600" s="270">
        <v>0</v>
      </c>
      <c r="AC600" s="273" t="s">
        <v>334</v>
      </c>
    </row>
    <row r="601" spans="1:33" ht="28.8" x14ac:dyDescent="0.3">
      <c r="A601" s="272">
        <v>120901</v>
      </c>
      <c r="B601" s="273" t="s">
        <v>1569</v>
      </c>
      <c r="C601" s="273" t="s">
        <v>127</v>
      </c>
      <c r="D601" s="273" t="s">
        <v>315</v>
      </c>
      <c r="E601" s="273" t="s">
        <v>360</v>
      </c>
      <c r="F601" s="274">
        <v>32811</v>
      </c>
      <c r="G601" s="273" t="s">
        <v>2417</v>
      </c>
      <c r="H601" s="273" t="s">
        <v>363</v>
      </c>
      <c r="I601" s="273" t="s">
        <v>59</v>
      </c>
      <c r="J601" s="273" t="s">
        <v>362</v>
      </c>
      <c r="K601" s="272">
        <v>2007</v>
      </c>
      <c r="L601" s="273" t="s">
        <v>342</v>
      </c>
      <c r="N601" s="271">
        <v>419</v>
      </c>
      <c r="O601" s="277">
        <v>45348</v>
      </c>
      <c r="P601" s="270">
        <v>6000</v>
      </c>
      <c r="AC601" s="273" t="s">
        <v>334</v>
      </c>
    </row>
    <row r="602" spans="1:33" ht="28.8" x14ac:dyDescent="0.3">
      <c r="A602" s="272">
        <v>120907</v>
      </c>
      <c r="B602" s="273" t="s">
        <v>1567</v>
      </c>
      <c r="C602" s="273" t="s">
        <v>69</v>
      </c>
      <c r="D602" s="273" t="s">
        <v>1568</v>
      </c>
      <c r="E602" s="273" t="s">
        <v>2103</v>
      </c>
      <c r="F602" s="274">
        <v>32223</v>
      </c>
      <c r="G602" s="273" t="s">
        <v>2862</v>
      </c>
      <c r="H602" s="273" t="s">
        <v>361</v>
      </c>
      <c r="I602" s="273" t="s">
        <v>2531</v>
      </c>
      <c r="J602" s="273" t="s">
        <v>2362</v>
      </c>
      <c r="K602" s="272">
        <v>2006</v>
      </c>
      <c r="L602" s="273" t="s">
        <v>350</v>
      </c>
      <c r="N602" s="271" t="s">
        <v>334</v>
      </c>
      <c r="O602" s="277" t="s">
        <v>334</v>
      </c>
      <c r="P602" s="270">
        <v>0</v>
      </c>
      <c r="AC602" s="273" t="s">
        <v>334</v>
      </c>
    </row>
    <row r="603" spans="1:33" ht="28.8" x14ac:dyDescent="0.3">
      <c r="A603" s="272">
        <v>120911</v>
      </c>
      <c r="B603" s="273" t="s">
        <v>1566</v>
      </c>
      <c r="C603" s="273" t="s">
        <v>68</v>
      </c>
      <c r="D603" s="273" t="s">
        <v>722</v>
      </c>
      <c r="E603" s="273" t="s">
        <v>360</v>
      </c>
      <c r="F603" s="275"/>
      <c r="G603" s="273" t="s">
        <v>2539</v>
      </c>
      <c r="H603" s="273" t="s">
        <v>361</v>
      </c>
      <c r="I603" s="273" t="s">
        <v>59</v>
      </c>
      <c r="J603" s="273" t="s">
        <v>603</v>
      </c>
      <c r="K603" s="272">
        <v>2006</v>
      </c>
      <c r="L603" s="273" t="s">
        <v>353</v>
      </c>
      <c r="N603" s="271" t="s">
        <v>334</v>
      </c>
      <c r="O603" s="277" t="s">
        <v>334</v>
      </c>
      <c r="P603" s="270">
        <v>0</v>
      </c>
      <c r="AC603" s="273" t="s">
        <v>334</v>
      </c>
    </row>
    <row r="604" spans="1:33" ht="28.8" x14ac:dyDescent="0.3">
      <c r="A604" s="272">
        <v>120929</v>
      </c>
      <c r="B604" s="273" t="s">
        <v>1565</v>
      </c>
      <c r="C604" s="273" t="s">
        <v>178</v>
      </c>
      <c r="D604" s="273" t="s">
        <v>211</v>
      </c>
      <c r="E604" s="273" t="s">
        <v>2103</v>
      </c>
      <c r="F604" s="274">
        <v>35186</v>
      </c>
      <c r="G604" s="273" t="s">
        <v>342</v>
      </c>
      <c r="H604" s="273" t="s">
        <v>361</v>
      </c>
      <c r="I604" s="273" t="s">
        <v>59</v>
      </c>
      <c r="J604" s="273" t="s">
        <v>2362</v>
      </c>
      <c r="K604" s="272">
        <v>2013</v>
      </c>
      <c r="L604" s="273" t="s">
        <v>342</v>
      </c>
      <c r="N604" s="271" t="s">
        <v>334</v>
      </c>
      <c r="O604" s="277" t="s">
        <v>334</v>
      </c>
      <c r="P604" s="270">
        <v>0</v>
      </c>
      <c r="AC604" s="273" t="s">
        <v>334</v>
      </c>
    </row>
    <row r="605" spans="1:33" ht="28.8" x14ac:dyDescent="0.3">
      <c r="A605" s="270">
        <v>120932</v>
      </c>
      <c r="B605" s="271" t="s">
        <v>777</v>
      </c>
      <c r="C605" s="271" t="s">
        <v>431</v>
      </c>
      <c r="D605" s="271" t="s">
        <v>522</v>
      </c>
      <c r="E605" s="271" t="s">
        <v>2103</v>
      </c>
      <c r="F605" s="271" t="s">
        <v>2540</v>
      </c>
      <c r="G605" s="271" t="s">
        <v>342</v>
      </c>
      <c r="H605" s="271" t="s">
        <v>361</v>
      </c>
      <c r="I605" s="271" t="s">
        <v>59</v>
      </c>
      <c r="J605" s="271" t="s">
        <v>2362</v>
      </c>
      <c r="K605" s="271" t="s">
        <v>2838</v>
      </c>
      <c r="L605" s="271" t="s">
        <v>344</v>
      </c>
      <c r="M605" s="292" t="s">
        <v>334</v>
      </c>
      <c r="N605" s="271" t="s">
        <v>334</v>
      </c>
      <c r="O605" s="277" t="s">
        <v>334</v>
      </c>
      <c r="P605" s="270">
        <v>0</v>
      </c>
      <c r="Q605" s="292" t="s">
        <v>334</v>
      </c>
      <c r="R605" s="292" t="s">
        <v>334</v>
      </c>
      <c r="S605" s="292" t="s">
        <v>334</v>
      </c>
      <c r="T605" s="292" t="s">
        <v>334</v>
      </c>
      <c r="U605" s="292" t="s">
        <v>334</v>
      </c>
      <c r="V605" s="292" t="s">
        <v>334</v>
      </c>
      <c r="W605" s="292" t="s">
        <v>334</v>
      </c>
      <c r="X605" s="292" t="s">
        <v>334</v>
      </c>
      <c r="Y605" s="292" t="s">
        <v>334</v>
      </c>
      <c r="Z605" s="292" t="s">
        <v>334</v>
      </c>
      <c r="AA605" s="292" t="s">
        <v>334</v>
      </c>
      <c r="AB605" s="292" t="s">
        <v>334</v>
      </c>
      <c r="AC605" s="271" t="s">
        <v>334</v>
      </c>
      <c r="AD605" s="292"/>
      <c r="AE605" s="292" t="s">
        <v>334</v>
      </c>
      <c r="AF605" s="292"/>
      <c r="AG605" s="292" t="s">
        <v>2722</v>
      </c>
    </row>
    <row r="606" spans="1:33" ht="43.2" x14ac:dyDescent="0.3">
      <c r="A606" s="270">
        <v>120933</v>
      </c>
      <c r="B606" s="271" t="s">
        <v>1564</v>
      </c>
      <c r="C606" s="271" t="s">
        <v>908</v>
      </c>
      <c r="D606" s="271" t="s">
        <v>687</v>
      </c>
      <c r="E606" s="271" t="s">
        <v>334</v>
      </c>
      <c r="F606" s="271" t="s">
        <v>334</v>
      </c>
      <c r="G606" s="271" t="s">
        <v>334</v>
      </c>
      <c r="H606" s="271" t="s">
        <v>334</v>
      </c>
      <c r="I606" s="271" t="s">
        <v>59</v>
      </c>
      <c r="J606" s="271" t="s">
        <v>334</v>
      </c>
      <c r="K606" s="271" t="s">
        <v>334</v>
      </c>
      <c r="L606" s="271" t="s">
        <v>334</v>
      </c>
      <c r="M606" s="292" t="s">
        <v>334</v>
      </c>
      <c r="N606" s="271" t="s">
        <v>334</v>
      </c>
      <c r="O606" s="277" t="s">
        <v>334</v>
      </c>
      <c r="P606" s="270">
        <v>0</v>
      </c>
      <c r="Q606" s="292" t="s">
        <v>334</v>
      </c>
      <c r="R606" s="292" t="s">
        <v>334</v>
      </c>
      <c r="S606" s="292" t="s">
        <v>334</v>
      </c>
      <c r="T606" s="292" t="s">
        <v>334</v>
      </c>
      <c r="U606" s="292" t="s">
        <v>334</v>
      </c>
      <c r="V606" s="292" t="s">
        <v>334</v>
      </c>
      <c r="W606" s="292" t="s">
        <v>334</v>
      </c>
      <c r="X606" s="292" t="s">
        <v>334</v>
      </c>
      <c r="Y606" s="292" t="s">
        <v>334</v>
      </c>
      <c r="Z606" s="292" t="s">
        <v>334</v>
      </c>
      <c r="AA606" s="292" t="s">
        <v>334</v>
      </c>
      <c r="AB606" s="292" t="s">
        <v>334</v>
      </c>
      <c r="AC606" s="271" t="s">
        <v>2766</v>
      </c>
      <c r="AD606" s="292"/>
      <c r="AE606" s="292" t="s">
        <v>334</v>
      </c>
      <c r="AF606" s="292" t="s">
        <v>2722</v>
      </c>
      <c r="AG606" s="292" t="s">
        <v>2722</v>
      </c>
    </row>
    <row r="607" spans="1:33" ht="28.8" x14ac:dyDescent="0.3">
      <c r="A607" s="272">
        <v>120934</v>
      </c>
      <c r="B607" s="273" t="s">
        <v>1563</v>
      </c>
      <c r="C607" s="273" t="s">
        <v>66</v>
      </c>
      <c r="D607" s="273" t="s">
        <v>235</v>
      </c>
      <c r="E607" s="273" t="s">
        <v>360</v>
      </c>
      <c r="F607" s="274">
        <v>32237</v>
      </c>
      <c r="G607" s="273" t="s">
        <v>342</v>
      </c>
      <c r="H607" s="273" t="s">
        <v>363</v>
      </c>
      <c r="I607" s="273" t="s">
        <v>59</v>
      </c>
      <c r="J607" s="273" t="s">
        <v>362</v>
      </c>
      <c r="K607" s="272">
        <v>2006</v>
      </c>
      <c r="L607" s="273" t="s">
        <v>342</v>
      </c>
      <c r="N607" s="271" t="s">
        <v>334</v>
      </c>
      <c r="O607" s="277" t="s">
        <v>334</v>
      </c>
      <c r="P607" s="270">
        <v>0</v>
      </c>
      <c r="AC607" s="273" t="s">
        <v>334</v>
      </c>
    </row>
    <row r="608" spans="1:33" ht="28.8" x14ac:dyDescent="0.3">
      <c r="A608" s="272">
        <v>120939</v>
      </c>
      <c r="B608" s="273" t="s">
        <v>1562</v>
      </c>
      <c r="C608" s="273" t="s">
        <v>66</v>
      </c>
      <c r="D608" s="273" t="s">
        <v>276</v>
      </c>
      <c r="E608" s="273" t="s">
        <v>360</v>
      </c>
      <c r="F608" s="274">
        <v>33720</v>
      </c>
      <c r="G608" s="273" t="s">
        <v>342</v>
      </c>
      <c r="H608" s="273" t="s">
        <v>361</v>
      </c>
      <c r="I608" s="273" t="s">
        <v>2591</v>
      </c>
      <c r="J608" s="273" t="s">
        <v>343</v>
      </c>
      <c r="K608" s="293">
        <v>2010</v>
      </c>
      <c r="L608" s="273" t="s">
        <v>342</v>
      </c>
      <c r="N608" s="271" t="s">
        <v>334</v>
      </c>
      <c r="O608" s="277" t="s">
        <v>334</v>
      </c>
      <c r="P608" s="270">
        <v>0</v>
      </c>
      <c r="AC608" s="273" t="s">
        <v>334</v>
      </c>
    </row>
    <row r="609" spans="1:33" ht="14.4" x14ac:dyDescent="0.3">
      <c r="A609" s="270">
        <v>120940</v>
      </c>
      <c r="B609" s="271" t="s">
        <v>1561</v>
      </c>
      <c r="C609" s="271" t="s">
        <v>140</v>
      </c>
      <c r="D609" s="271" t="s">
        <v>323</v>
      </c>
      <c r="E609" s="271" t="s">
        <v>334</v>
      </c>
      <c r="F609" s="271" t="s">
        <v>334</v>
      </c>
      <c r="G609" s="271" t="s">
        <v>334</v>
      </c>
      <c r="H609" s="271" t="s">
        <v>334</v>
      </c>
      <c r="I609" s="271" t="s">
        <v>59</v>
      </c>
      <c r="J609" s="271" t="s">
        <v>334</v>
      </c>
      <c r="K609" s="271" t="s">
        <v>334</v>
      </c>
      <c r="L609" s="271" t="s">
        <v>334</v>
      </c>
      <c r="M609" s="292" t="s">
        <v>334</v>
      </c>
      <c r="N609" s="271" t="s">
        <v>334</v>
      </c>
      <c r="O609" s="277" t="s">
        <v>334</v>
      </c>
      <c r="P609" s="270">
        <v>0</v>
      </c>
      <c r="Q609" s="292" t="s">
        <v>334</v>
      </c>
      <c r="R609" s="292" t="s">
        <v>334</v>
      </c>
      <c r="S609" s="292" t="s">
        <v>334</v>
      </c>
      <c r="T609" s="292" t="s">
        <v>334</v>
      </c>
      <c r="U609" s="292" t="s">
        <v>334</v>
      </c>
      <c r="V609" s="292" t="s">
        <v>334</v>
      </c>
      <c r="W609" s="292" t="s">
        <v>334</v>
      </c>
      <c r="X609" s="292" t="s">
        <v>334</v>
      </c>
      <c r="Y609" s="292" t="s">
        <v>334</v>
      </c>
      <c r="Z609" s="292" t="s">
        <v>334</v>
      </c>
      <c r="AA609" s="292" t="s">
        <v>334</v>
      </c>
      <c r="AB609" s="292" t="s">
        <v>334</v>
      </c>
      <c r="AC609" s="271" t="s">
        <v>334</v>
      </c>
      <c r="AD609" s="292"/>
      <c r="AE609" s="292" t="s">
        <v>334</v>
      </c>
      <c r="AF609" s="292" t="s">
        <v>2722</v>
      </c>
      <c r="AG609" s="292" t="s">
        <v>2722</v>
      </c>
    </row>
    <row r="610" spans="1:33" ht="28.8" x14ac:dyDescent="0.3">
      <c r="A610" s="272">
        <v>120943</v>
      </c>
      <c r="B610" s="273" t="s">
        <v>1560</v>
      </c>
      <c r="C610" s="273" t="s">
        <v>117</v>
      </c>
      <c r="D610" s="273" t="s">
        <v>408</v>
      </c>
      <c r="E610" s="273" t="s">
        <v>360</v>
      </c>
      <c r="F610" s="275"/>
      <c r="G610" s="273" t="s">
        <v>2541</v>
      </c>
      <c r="H610" s="273" t="s">
        <v>361</v>
      </c>
      <c r="I610" s="273" t="s">
        <v>59</v>
      </c>
      <c r="J610" s="273" t="s">
        <v>343</v>
      </c>
      <c r="K610" s="272">
        <v>1996</v>
      </c>
      <c r="L610" s="273" t="s">
        <v>346</v>
      </c>
      <c r="N610" s="271">
        <v>448</v>
      </c>
      <c r="O610" s="277">
        <v>45349</v>
      </c>
      <c r="P610" s="270">
        <v>16000</v>
      </c>
      <c r="AC610" s="273" t="s">
        <v>334</v>
      </c>
    </row>
    <row r="611" spans="1:33" ht="43.2" x14ac:dyDescent="0.3">
      <c r="A611" s="270">
        <v>120944</v>
      </c>
      <c r="B611" s="271" t="s">
        <v>1559</v>
      </c>
      <c r="C611" s="271" t="s">
        <v>181</v>
      </c>
      <c r="D611" s="271" t="s">
        <v>270</v>
      </c>
      <c r="E611" s="271" t="s">
        <v>334</v>
      </c>
      <c r="F611" s="271" t="s">
        <v>334</v>
      </c>
      <c r="G611" s="271" t="s">
        <v>334</v>
      </c>
      <c r="H611" s="271" t="s">
        <v>334</v>
      </c>
      <c r="I611" s="271" t="s">
        <v>59</v>
      </c>
      <c r="J611" s="271" t="s">
        <v>334</v>
      </c>
      <c r="K611" s="271" t="s">
        <v>334</v>
      </c>
      <c r="L611" s="271" t="s">
        <v>334</v>
      </c>
      <c r="M611" s="292" t="s">
        <v>334</v>
      </c>
      <c r="N611" s="271" t="s">
        <v>334</v>
      </c>
      <c r="O611" s="277" t="s">
        <v>334</v>
      </c>
      <c r="P611" s="270">
        <v>0</v>
      </c>
      <c r="Q611" s="292" t="s">
        <v>334</v>
      </c>
      <c r="R611" s="292" t="s">
        <v>334</v>
      </c>
      <c r="S611" s="292" t="s">
        <v>334</v>
      </c>
      <c r="T611" s="292" t="s">
        <v>334</v>
      </c>
      <c r="U611" s="292" t="s">
        <v>334</v>
      </c>
      <c r="V611" s="292" t="s">
        <v>334</v>
      </c>
      <c r="W611" s="292" t="s">
        <v>334</v>
      </c>
      <c r="X611" s="292" t="s">
        <v>334</v>
      </c>
      <c r="Y611" s="292" t="s">
        <v>334</v>
      </c>
      <c r="Z611" s="292" t="s">
        <v>334</v>
      </c>
      <c r="AA611" s="292" t="s">
        <v>334</v>
      </c>
      <c r="AB611" s="292" t="s">
        <v>334</v>
      </c>
      <c r="AC611" s="271" t="s">
        <v>2772</v>
      </c>
      <c r="AD611" s="292"/>
      <c r="AE611" s="292" t="s">
        <v>334</v>
      </c>
      <c r="AF611" s="292" t="s">
        <v>2722</v>
      </c>
      <c r="AG611" s="292" t="s">
        <v>2722</v>
      </c>
    </row>
    <row r="612" spans="1:33" ht="28.8" x14ac:dyDescent="0.3">
      <c r="A612" s="270">
        <v>120947</v>
      </c>
      <c r="B612" s="271" t="s">
        <v>1558</v>
      </c>
      <c r="C612" s="271" t="s">
        <v>93</v>
      </c>
      <c r="D612" s="271" t="s">
        <v>788</v>
      </c>
      <c r="E612" s="271" t="s">
        <v>360</v>
      </c>
      <c r="F612" s="271" t="s">
        <v>2646</v>
      </c>
      <c r="G612" s="271" t="s">
        <v>2392</v>
      </c>
      <c r="H612" s="271" t="s">
        <v>361</v>
      </c>
      <c r="I612" s="271" t="s">
        <v>59</v>
      </c>
      <c r="J612" s="271" t="s">
        <v>2362</v>
      </c>
      <c r="K612" s="271" t="s">
        <v>2845</v>
      </c>
      <c r="L612" s="271" t="s">
        <v>355</v>
      </c>
      <c r="M612" s="292" t="s">
        <v>334</v>
      </c>
      <c r="N612" s="271" t="s">
        <v>334</v>
      </c>
      <c r="O612" s="277" t="s">
        <v>334</v>
      </c>
      <c r="P612" s="270">
        <v>0</v>
      </c>
      <c r="Q612" s="292" t="s">
        <v>334</v>
      </c>
      <c r="R612" s="292" t="s">
        <v>334</v>
      </c>
      <c r="S612" s="292" t="s">
        <v>334</v>
      </c>
      <c r="T612" s="292" t="s">
        <v>334</v>
      </c>
      <c r="U612" s="292" t="s">
        <v>334</v>
      </c>
      <c r="V612" s="292" t="s">
        <v>334</v>
      </c>
      <c r="W612" s="292" t="s">
        <v>334</v>
      </c>
      <c r="X612" s="292" t="s">
        <v>334</v>
      </c>
      <c r="Y612" s="292" t="s">
        <v>334</v>
      </c>
      <c r="Z612" s="292" t="s">
        <v>334</v>
      </c>
      <c r="AA612" s="292" t="s">
        <v>334</v>
      </c>
      <c r="AB612" s="292" t="s">
        <v>334</v>
      </c>
      <c r="AC612" s="271" t="s">
        <v>334</v>
      </c>
      <c r="AD612" s="292"/>
      <c r="AE612" s="292" t="s">
        <v>334</v>
      </c>
      <c r="AF612" s="292"/>
      <c r="AG612" s="292" t="s">
        <v>2722</v>
      </c>
    </row>
    <row r="613" spans="1:33" ht="28.8" x14ac:dyDescent="0.3">
      <c r="A613" s="272">
        <v>120954</v>
      </c>
      <c r="B613" s="273" t="s">
        <v>1555</v>
      </c>
      <c r="C613" s="273" t="s">
        <v>116</v>
      </c>
      <c r="D613" s="273" t="s">
        <v>1556</v>
      </c>
      <c r="E613" s="273" t="s">
        <v>2103</v>
      </c>
      <c r="F613" s="274">
        <v>35809</v>
      </c>
      <c r="G613" s="273" t="s">
        <v>1557</v>
      </c>
      <c r="H613" s="273" t="s">
        <v>361</v>
      </c>
      <c r="I613" s="273" t="s">
        <v>59</v>
      </c>
      <c r="J613" s="273" t="s">
        <v>343</v>
      </c>
      <c r="K613" s="272">
        <v>2015</v>
      </c>
      <c r="L613" s="273" t="s">
        <v>342</v>
      </c>
      <c r="N613" s="271" t="s">
        <v>334</v>
      </c>
      <c r="O613" s="277" t="s">
        <v>334</v>
      </c>
      <c r="P613" s="270">
        <v>0</v>
      </c>
      <c r="AC613" s="273" t="s">
        <v>334</v>
      </c>
    </row>
    <row r="614" spans="1:33" ht="28.8" x14ac:dyDescent="0.3">
      <c r="A614" s="270">
        <v>120962</v>
      </c>
      <c r="B614" s="271" t="s">
        <v>1554</v>
      </c>
      <c r="C614" s="271" t="s">
        <v>76</v>
      </c>
      <c r="D614" s="271" t="s">
        <v>737</v>
      </c>
      <c r="E614" s="271" t="s">
        <v>2103</v>
      </c>
      <c r="F614" s="292" t="s">
        <v>2530</v>
      </c>
      <c r="G614" s="271" t="s">
        <v>342</v>
      </c>
      <c r="H614" s="271" t="s">
        <v>361</v>
      </c>
      <c r="I614" s="271" t="s">
        <v>59</v>
      </c>
      <c r="J614" s="271" t="s">
        <v>2267</v>
      </c>
      <c r="K614" s="271" t="s">
        <v>2267</v>
      </c>
      <c r="L614" s="271" t="s">
        <v>2267</v>
      </c>
      <c r="M614" s="292" t="s">
        <v>334</v>
      </c>
      <c r="N614" s="271" t="s">
        <v>334</v>
      </c>
      <c r="O614" s="277" t="s">
        <v>334</v>
      </c>
      <c r="P614" s="270">
        <v>0</v>
      </c>
      <c r="Q614" s="292" t="s">
        <v>334</v>
      </c>
      <c r="R614" s="292" t="s">
        <v>334</v>
      </c>
      <c r="S614" s="292" t="s">
        <v>334</v>
      </c>
      <c r="T614" s="292" t="s">
        <v>334</v>
      </c>
      <c r="U614" s="292" t="s">
        <v>334</v>
      </c>
      <c r="V614" s="292" t="s">
        <v>334</v>
      </c>
      <c r="W614" s="292" t="s">
        <v>334</v>
      </c>
      <c r="X614" s="292" t="s">
        <v>334</v>
      </c>
      <c r="Y614" s="292" t="s">
        <v>334</v>
      </c>
      <c r="Z614" s="292" t="s">
        <v>334</v>
      </c>
      <c r="AA614" s="292" t="s">
        <v>334</v>
      </c>
      <c r="AB614" s="292" t="s">
        <v>334</v>
      </c>
      <c r="AC614" s="271" t="s">
        <v>334</v>
      </c>
      <c r="AD614" s="292"/>
      <c r="AE614" s="292" t="s">
        <v>334</v>
      </c>
      <c r="AF614" s="292"/>
      <c r="AG614" s="292" t="s">
        <v>2722</v>
      </c>
    </row>
    <row r="615" spans="1:33" ht="43.2" x14ac:dyDescent="0.3">
      <c r="A615" s="270">
        <v>120980</v>
      </c>
      <c r="B615" s="271" t="s">
        <v>2290</v>
      </c>
      <c r="C615" s="271" t="s">
        <v>70</v>
      </c>
      <c r="D615" s="271" t="s">
        <v>291</v>
      </c>
      <c r="E615" s="271" t="s">
        <v>334</v>
      </c>
      <c r="F615" s="271" t="s">
        <v>334</v>
      </c>
      <c r="G615" s="271" t="s">
        <v>334</v>
      </c>
      <c r="H615" s="271" t="s">
        <v>334</v>
      </c>
      <c r="I615" s="271" t="s">
        <v>59</v>
      </c>
      <c r="J615" s="271" t="s">
        <v>334</v>
      </c>
      <c r="K615" s="271" t="s">
        <v>334</v>
      </c>
      <c r="L615" s="271" t="s">
        <v>334</v>
      </c>
      <c r="M615" s="292" t="s">
        <v>334</v>
      </c>
      <c r="N615" s="271" t="s">
        <v>334</v>
      </c>
      <c r="O615" s="277" t="s">
        <v>334</v>
      </c>
      <c r="P615" s="270">
        <v>0</v>
      </c>
      <c r="Q615" s="292" t="s">
        <v>334</v>
      </c>
      <c r="R615" s="292" t="s">
        <v>334</v>
      </c>
      <c r="S615" s="292" t="s">
        <v>334</v>
      </c>
      <c r="T615" s="292" t="s">
        <v>334</v>
      </c>
      <c r="U615" s="292" t="s">
        <v>334</v>
      </c>
      <c r="V615" s="292" t="s">
        <v>334</v>
      </c>
      <c r="W615" s="292" t="s">
        <v>334</v>
      </c>
      <c r="X615" s="292" t="s">
        <v>334</v>
      </c>
      <c r="Y615" s="292" t="s">
        <v>334</v>
      </c>
      <c r="Z615" s="292" t="s">
        <v>334</v>
      </c>
      <c r="AA615" s="292" t="s">
        <v>334</v>
      </c>
      <c r="AB615" s="292" t="s">
        <v>334</v>
      </c>
      <c r="AC615" s="271" t="s">
        <v>2762</v>
      </c>
      <c r="AD615" s="292"/>
      <c r="AE615" s="292" t="s">
        <v>334</v>
      </c>
      <c r="AF615" s="292" t="s">
        <v>2722</v>
      </c>
      <c r="AG615" s="292" t="s">
        <v>2722</v>
      </c>
    </row>
    <row r="616" spans="1:33" ht="43.2" x14ac:dyDescent="0.3">
      <c r="A616" s="270">
        <v>120982</v>
      </c>
      <c r="B616" s="271" t="s">
        <v>1553</v>
      </c>
      <c r="C616" s="271" t="s">
        <v>166</v>
      </c>
      <c r="D616" s="271" t="s">
        <v>2325</v>
      </c>
      <c r="E616" s="271" t="s">
        <v>360</v>
      </c>
      <c r="F616" s="292" t="s">
        <v>2542</v>
      </c>
      <c r="G616" s="271" t="s">
        <v>2476</v>
      </c>
      <c r="H616" s="271" t="s">
        <v>361</v>
      </c>
      <c r="I616" s="271" t="s">
        <v>59</v>
      </c>
      <c r="J616" s="271" t="s">
        <v>343</v>
      </c>
      <c r="K616" s="271" t="s">
        <v>2836</v>
      </c>
      <c r="L616" s="271" t="s">
        <v>355</v>
      </c>
      <c r="M616" s="292" t="s">
        <v>334</v>
      </c>
      <c r="N616" s="271" t="s">
        <v>334</v>
      </c>
      <c r="O616" s="277" t="s">
        <v>334</v>
      </c>
      <c r="P616" s="270">
        <v>0</v>
      </c>
      <c r="Q616" s="292" t="s">
        <v>334</v>
      </c>
      <c r="R616" s="292" t="s">
        <v>334</v>
      </c>
      <c r="S616" s="292" t="s">
        <v>334</v>
      </c>
      <c r="T616" s="292" t="s">
        <v>334</v>
      </c>
      <c r="U616" s="292" t="s">
        <v>334</v>
      </c>
      <c r="V616" s="292" t="s">
        <v>334</v>
      </c>
      <c r="W616" s="292" t="s">
        <v>334</v>
      </c>
      <c r="X616" s="292" t="s">
        <v>334</v>
      </c>
      <c r="Y616" s="292" t="s">
        <v>334</v>
      </c>
      <c r="Z616" s="292" t="s">
        <v>334</v>
      </c>
      <c r="AA616" s="292" t="s">
        <v>334</v>
      </c>
      <c r="AB616" s="292" t="s">
        <v>334</v>
      </c>
      <c r="AC616" s="271" t="s">
        <v>2766</v>
      </c>
      <c r="AD616" s="292"/>
      <c r="AE616" s="292" t="s">
        <v>334</v>
      </c>
      <c r="AF616" s="292"/>
      <c r="AG616" s="292" t="s">
        <v>2722</v>
      </c>
    </row>
    <row r="617" spans="1:33" ht="28.8" x14ac:dyDescent="0.3">
      <c r="A617" s="272">
        <v>120983</v>
      </c>
      <c r="B617" s="273" t="s">
        <v>1552</v>
      </c>
      <c r="C617" s="273" t="s">
        <v>127</v>
      </c>
      <c r="D617" s="273" t="s">
        <v>222</v>
      </c>
      <c r="E617" s="273" t="s">
        <v>2103</v>
      </c>
      <c r="F617" s="274">
        <v>34433</v>
      </c>
      <c r="G617" s="273" t="s">
        <v>342</v>
      </c>
      <c r="H617" s="273" t="s">
        <v>361</v>
      </c>
      <c r="I617" s="273" t="s">
        <v>59</v>
      </c>
      <c r="J617" s="273" t="s">
        <v>343</v>
      </c>
      <c r="K617" s="272">
        <v>2012</v>
      </c>
      <c r="L617" s="273" t="s">
        <v>342</v>
      </c>
      <c r="N617" s="271" t="s">
        <v>334</v>
      </c>
      <c r="O617" s="277" t="s">
        <v>334</v>
      </c>
      <c r="P617" s="270">
        <v>0</v>
      </c>
      <c r="AC617" s="273" t="s">
        <v>334</v>
      </c>
    </row>
    <row r="618" spans="1:33" ht="28.8" x14ac:dyDescent="0.3">
      <c r="A618" s="272">
        <v>120990</v>
      </c>
      <c r="B618" s="273" t="s">
        <v>1550</v>
      </c>
      <c r="C618" s="273" t="s">
        <v>105</v>
      </c>
      <c r="D618" s="273" t="s">
        <v>577</v>
      </c>
      <c r="E618" s="273" t="s">
        <v>2103</v>
      </c>
      <c r="F618" s="274">
        <v>36244</v>
      </c>
      <c r="G618" s="273" t="s">
        <v>342</v>
      </c>
      <c r="H618" s="273" t="s">
        <v>361</v>
      </c>
      <c r="I618" s="273" t="s">
        <v>2531</v>
      </c>
      <c r="J618" s="273" t="s">
        <v>343</v>
      </c>
      <c r="K618" s="272">
        <v>2017</v>
      </c>
      <c r="L618" s="273" t="s">
        <v>342</v>
      </c>
      <c r="N618" s="271" t="s">
        <v>334</v>
      </c>
      <c r="O618" s="277" t="s">
        <v>334</v>
      </c>
      <c r="P618" s="270">
        <v>0</v>
      </c>
      <c r="AC618" s="273" t="s">
        <v>334</v>
      </c>
    </row>
    <row r="619" spans="1:33" ht="28.8" x14ac:dyDescent="0.3">
      <c r="A619" s="272">
        <v>120992</v>
      </c>
      <c r="B619" s="273" t="s">
        <v>1549</v>
      </c>
      <c r="C619" s="273" t="s">
        <v>166</v>
      </c>
      <c r="D619" s="273" t="s">
        <v>2223</v>
      </c>
      <c r="E619" s="273" t="s">
        <v>2103</v>
      </c>
      <c r="F619" s="274">
        <v>36379</v>
      </c>
      <c r="G619" s="273" t="s">
        <v>342</v>
      </c>
      <c r="H619" s="273" t="s">
        <v>361</v>
      </c>
      <c r="I619" s="273" t="s">
        <v>59</v>
      </c>
      <c r="J619" s="273" t="s">
        <v>343</v>
      </c>
      <c r="K619" s="272">
        <v>2017</v>
      </c>
      <c r="L619" s="273" t="s">
        <v>342</v>
      </c>
      <c r="N619" s="271" t="s">
        <v>334</v>
      </c>
      <c r="O619" s="277" t="s">
        <v>334</v>
      </c>
      <c r="P619" s="270">
        <v>0</v>
      </c>
      <c r="AC619" s="273" t="s">
        <v>334</v>
      </c>
    </row>
    <row r="620" spans="1:33" ht="28.8" x14ac:dyDescent="0.3">
      <c r="A620" s="272">
        <v>120996</v>
      </c>
      <c r="B620" s="273" t="s">
        <v>1548</v>
      </c>
      <c r="C620" s="273" t="s">
        <v>163</v>
      </c>
      <c r="D620" s="273" t="s">
        <v>237</v>
      </c>
      <c r="E620" s="273" t="s">
        <v>2103</v>
      </c>
      <c r="F620" s="274">
        <v>34653</v>
      </c>
      <c r="G620" s="273" t="s">
        <v>2394</v>
      </c>
      <c r="H620" s="273" t="s">
        <v>361</v>
      </c>
      <c r="I620" s="273" t="s">
        <v>59</v>
      </c>
      <c r="J620" s="273" t="s">
        <v>343</v>
      </c>
      <c r="K620" s="272">
        <v>2012</v>
      </c>
      <c r="L620" s="273" t="s">
        <v>344</v>
      </c>
      <c r="N620" s="271" t="s">
        <v>334</v>
      </c>
      <c r="O620" s="277" t="s">
        <v>334</v>
      </c>
      <c r="P620" s="270">
        <v>0</v>
      </c>
      <c r="AC620" s="273" t="s">
        <v>334</v>
      </c>
    </row>
    <row r="621" spans="1:33" ht="28.8" x14ac:dyDescent="0.3">
      <c r="A621" s="270">
        <v>121001</v>
      </c>
      <c r="B621" s="271" t="s">
        <v>1547</v>
      </c>
      <c r="C621" s="271" t="s">
        <v>155</v>
      </c>
      <c r="D621" s="271" t="s">
        <v>222</v>
      </c>
      <c r="E621" s="271" t="s">
        <v>334</v>
      </c>
      <c r="F621" s="292" t="s">
        <v>334</v>
      </c>
      <c r="G621" s="271" t="s">
        <v>334</v>
      </c>
      <c r="H621" s="271" t="s">
        <v>334</v>
      </c>
      <c r="I621" s="271" t="s">
        <v>59</v>
      </c>
      <c r="J621" s="271" t="s">
        <v>334</v>
      </c>
      <c r="K621" s="271" t="s">
        <v>334</v>
      </c>
      <c r="L621" s="271" t="s">
        <v>334</v>
      </c>
      <c r="M621" s="292" t="s">
        <v>334</v>
      </c>
      <c r="N621" s="271" t="s">
        <v>334</v>
      </c>
      <c r="O621" s="277" t="s">
        <v>334</v>
      </c>
      <c r="P621" s="270">
        <v>0</v>
      </c>
      <c r="Q621" s="292" t="s">
        <v>334</v>
      </c>
      <c r="R621" s="292" t="s">
        <v>334</v>
      </c>
      <c r="S621" s="292" t="s">
        <v>334</v>
      </c>
      <c r="T621" s="292" t="s">
        <v>334</v>
      </c>
      <c r="U621" s="292" t="s">
        <v>334</v>
      </c>
      <c r="V621" s="292" t="s">
        <v>334</v>
      </c>
      <c r="W621" s="292" t="s">
        <v>334</v>
      </c>
      <c r="X621" s="292" t="s">
        <v>334</v>
      </c>
      <c r="Y621" s="292" t="s">
        <v>334</v>
      </c>
      <c r="Z621" s="292" t="s">
        <v>334</v>
      </c>
      <c r="AA621" s="292" t="s">
        <v>334</v>
      </c>
      <c r="AB621" s="292" t="s">
        <v>334</v>
      </c>
      <c r="AC621" s="271" t="s">
        <v>334</v>
      </c>
      <c r="AD621" s="292"/>
      <c r="AE621" s="292" t="s">
        <v>334</v>
      </c>
      <c r="AF621" s="292" t="s">
        <v>2722</v>
      </c>
      <c r="AG621" s="292" t="s">
        <v>2722</v>
      </c>
    </row>
    <row r="622" spans="1:33" ht="28.8" x14ac:dyDescent="0.3">
      <c r="A622" s="272">
        <v>121003</v>
      </c>
      <c r="B622" s="273" t="s">
        <v>1546</v>
      </c>
      <c r="C622" s="273" t="s">
        <v>772</v>
      </c>
      <c r="D622" s="273" t="s">
        <v>558</v>
      </c>
      <c r="E622" s="273" t="s">
        <v>360</v>
      </c>
      <c r="F622" s="290"/>
      <c r="G622" s="273" t="s">
        <v>342</v>
      </c>
      <c r="H622" s="273" t="s">
        <v>361</v>
      </c>
      <c r="I622" s="273" t="s">
        <v>59</v>
      </c>
      <c r="J622" s="273" t="s">
        <v>343</v>
      </c>
      <c r="K622" s="272">
        <v>2016</v>
      </c>
      <c r="L622" s="273" t="s">
        <v>342</v>
      </c>
      <c r="N622" s="271" t="s">
        <v>334</v>
      </c>
      <c r="O622" s="277" t="s">
        <v>334</v>
      </c>
      <c r="P622" s="270">
        <v>0</v>
      </c>
      <c r="AC622" s="273" t="s">
        <v>334</v>
      </c>
    </row>
    <row r="623" spans="1:33" ht="28.8" x14ac:dyDescent="0.3">
      <c r="A623" s="272">
        <v>121010</v>
      </c>
      <c r="B623" s="273" t="s">
        <v>1545</v>
      </c>
      <c r="C623" s="273" t="s">
        <v>132</v>
      </c>
      <c r="D623" s="273" t="s">
        <v>769</v>
      </c>
      <c r="E623" s="273" t="s">
        <v>359</v>
      </c>
      <c r="F623" s="290"/>
      <c r="G623" s="273" t="s">
        <v>2543</v>
      </c>
      <c r="H623" s="273" t="s">
        <v>361</v>
      </c>
      <c r="I623" s="273" t="s">
        <v>59</v>
      </c>
      <c r="J623" s="273" t="s">
        <v>343</v>
      </c>
      <c r="K623" s="272">
        <v>2016</v>
      </c>
      <c r="L623" s="273" t="s">
        <v>358</v>
      </c>
      <c r="N623" s="271" t="s">
        <v>334</v>
      </c>
      <c r="O623" s="277" t="s">
        <v>334</v>
      </c>
      <c r="P623" s="270">
        <v>0</v>
      </c>
      <c r="AC623" s="273" t="s">
        <v>334</v>
      </c>
    </row>
    <row r="624" spans="1:33" ht="43.2" x14ac:dyDescent="0.3">
      <c r="A624" s="270">
        <v>121011</v>
      </c>
      <c r="B624" s="271" t="s">
        <v>1544</v>
      </c>
      <c r="C624" s="271" t="s">
        <v>461</v>
      </c>
      <c r="D624" s="271" t="s">
        <v>302</v>
      </c>
      <c r="E624" s="271" t="s">
        <v>334</v>
      </c>
      <c r="F624" s="271" t="s">
        <v>334</v>
      </c>
      <c r="G624" s="271" t="s">
        <v>334</v>
      </c>
      <c r="H624" s="271" t="s">
        <v>334</v>
      </c>
      <c r="I624" s="271" t="s">
        <v>59</v>
      </c>
      <c r="J624" s="271" t="s">
        <v>334</v>
      </c>
      <c r="K624" s="271" t="s">
        <v>334</v>
      </c>
      <c r="L624" s="271" t="s">
        <v>334</v>
      </c>
      <c r="M624" s="292" t="s">
        <v>334</v>
      </c>
      <c r="N624" s="271" t="s">
        <v>334</v>
      </c>
      <c r="O624" s="277" t="s">
        <v>334</v>
      </c>
      <c r="P624" s="270">
        <v>0</v>
      </c>
      <c r="Q624" s="292" t="s">
        <v>334</v>
      </c>
      <c r="R624" s="292" t="s">
        <v>334</v>
      </c>
      <c r="S624" s="292" t="s">
        <v>334</v>
      </c>
      <c r="T624" s="292" t="s">
        <v>334</v>
      </c>
      <c r="U624" s="292" t="s">
        <v>334</v>
      </c>
      <c r="V624" s="292" t="s">
        <v>334</v>
      </c>
      <c r="W624" s="292" t="s">
        <v>334</v>
      </c>
      <c r="X624" s="292" t="s">
        <v>334</v>
      </c>
      <c r="Y624" s="292" t="s">
        <v>334</v>
      </c>
      <c r="Z624" s="292" t="s">
        <v>334</v>
      </c>
      <c r="AA624" s="292" t="s">
        <v>334</v>
      </c>
      <c r="AB624" s="292" t="s">
        <v>334</v>
      </c>
      <c r="AC624" s="271" t="s">
        <v>2766</v>
      </c>
      <c r="AD624" s="292"/>
      <c r="AE624" s="292" t="s">
        <v>334</v>
      </c>
      <c r="AF624" s="292" t="s">
        <v>2722</v>
      </c>
      <c r="AG624" s="292" t="s">
        <v>2722</v>
      </c>
    </row>
    <row r="625" spans="1:33" ht="14.4" x14ac:dyDescent="0.3">
      <c r="A625" s="270">
        <v>121012</v>
      </c>
      <c r="B625" s="271" t="s">
        <v>1543</v>
      </c>
      <c r="C625" s="271" t="s">
        <v>470</v>
      </c>
      <c r="D625" s="271" t="s">
        <v>974</v>
      </c>
      <c r="E625" s="271" t="s">
        <v>334</v>
      </c>
      <c r="F625" s="271" t="s">
        <v>334</v>
      </c>
      <c r="G625" s="271" t="s">
        <v>334</v>
      </c>
      <c r="H625" s="271" t="s">
        <v>334</v>
      </c>
      <c r="I625" s="271" t="s">
        <v>59</v>
      </c>
      <c r="J625" s="271" t="s">
        <v>334</v>
      </c>
      <c r="K625" s="271" t="s">
        <v>334</v>
      </c>
      <c r="L625" s="271" t="s">
        <v>334</v>
      </c>
      <c r="M625" s="292" t="s">
        <v>334</v>
      </c>
      <c r="N625" s="271" t="s">
        <v>334</v>
      </c>
      <c r="O625" s="277" t="s">
        <v>334</v>
      </c>
      <c r="P625" s="270">
        <v>0</v>
      </c>
      <c r="Q625" s="292" t="s">
        <v>334</v>
      </c>
      <c r="R625" s="292" t="s">
        <v>334</v>
      </c>
      <c r="S625" s="292" t="s">
        <v>334</v>
      </c>
      <c r="T625" s="292" t="s">
        <v>334</v>
      </c>
      <c r="U625" s="292" t="s">
        <v>334</v>
      </c>
      <c r="V625" s="292" t="s">
        <v>334</v>
      </c>
      <c r="W625" s="292" t="s">
        <v>334</v>
      </c>
      <c r="X625" s="292" t="s">
        <v>334</v>
      </c>
      <c r="Y625" s="292" t="s">
        <v>334</v>
      </c>
      <c r="Z625" s="292" t="s">
        <v>334</v>
      </c>
      <c r="AA625" s="292" t="s">
        <v>334</v>
      </c>
      <c r="AB625" s="292" t="s">
        <v>334</v>
      </c>
      <c r="AC625" s="271" t="s">
        <v>334</v>
      </c>
      <c r="AD625" s="292"/>
      <c r="AE625" s="292" t="s">
        <v>334</v>
      </c>
      <c r="AF625" s="292" t="s">
        <v>2722</v>
      </c>
      <c r="AG625" s="292" t="s">
        <v>2722</v>
      </c>
    </row>
    <row r="626" spans="1:33" ht="43.2" x14ac:dyDescent="0.3">
      <c r="A626" s="272">
        <v>121022</v>
      </c>
      <c r="B626" s="273" t="s">
        <v>1541</v>
      </c>
      <c r="C626" s="273" t="s">
        <v>69</v>
      </c>
      <c r="D626" s="273" t="s">
        <v>1542</v>
      </c>
      <c r="E626" s="273" t="s">
        <v>360</v>
      </c>
      <c r="F626" s="275"/>
      <c r="G626" s="273" t="s">
        <v>2647</v>
      </c>
      <c r="H626" s="273" t="s">
        <v>361</v>
      </c>
      <c r="I626" s="273" t="s">
        <v>59</v>
      </c>
      <c r="J626" s="273" t="s">
        <v>343</v>
      </c>
      <c r="K626" s="272">
        <v>2013</v>
      </c>
      <c r="L626" s="273" t="s">
        <v>342</v>
      </c>
      <c r="N626" s="271" t="s">
        <v>334</v>
      </c>
      <c r="O626" s="277" t="s">
        <v>334</v>
      </c>
      <c r="P626" s="270">
        <v>0</v>
      </c>
      <c r="AC626" s="273" t="s">
        <v>2772</v>
      </c>
    </row>
    <row r="627" spans="1:33" ht="43.2" x14ac:dyDescent="0.3">
      <c r="A627" s="270">
        <v>121030</v>
      </c>
      <c r="B627" s="271" t="s">
        <v>2323</v>
      </c>
      <c r="C627" s="271" t="s">
        <v>433</v>
      </c>
      <c r="D627" s="271" t="s">
        <v>334</v>
      </c>
      <c r="E627" s="271" t="s">
        <v>334</v>
      </c>
      <c r="F627" s="271" t="s">
        <v>334</v>
      </c>
      <c r="G627" s="271" t="s">
        <v>334</v>
      </c>
      <c r="H627" s="271" t="s">
        <v>334</v>
      </c>
      <c r="I627" s="271" t="s">
        <v>59</v>
      </c>
      <c r="J627" s="271" t="s">
        <v>334</v>
      </c>
      <c r="K627" s="271" t="s">
        <v>334</v>
      </c>
      <c r="L627" s="271" t="s">
        <v>334</v>
      </c>
      <c r="M627" s="292" t="s">
        <v>334</v>
      </c>
      <c r="N627" s="271" t="s">
        <v>334</v>
      </c>
      <c r="O627" s="277" t="s">
        <v>334</v>
      </c>
      <c r="P627" s="270">
        <v>0</v>
      </c>
      <c r="Q627" s="292" t="s">
        <v>334</v>
      </c>
      <c r="R627" s="292" t="s">
        <v>334</v>
      </c>
      <c r="S627" s="292" t="s">
        <v>334</v>
      </c>
      <c r="T627" s="292" t="s">
        <v>334</v>
      </c>
      <c r="U627" s="292" t="s">
        <v>334</v>
      </c>
      <c r="V627" s="292" t="s">
        <v>334</v>
      </c>
      <c r="W627" s="292" t="s">
        <v>334</v>
      </c>
      <c r="X627" s="292" t="s">
        <v>334</v>
      </c>
      <c r="Y627" s="292" t="s">
        <v>334</v>
      </c>
      <c r="Z627" s="292" t="s">
        <v>334</v>
      </c>
      <c r="AA627" s="292" t="s">
        <v>334</v>
      </c>
      <c r="AB627" s="292" t="s">
        <v>334</v>
      </c>
      <c r="AC627" s="271" t="s">
        <v>2766</v>
      </c>
      <c r="AD627" s="292"/>
      <c r="AE627" s="292" t="s">
        <v>334</v>
      </c>
      <c r="AF627" s="292" t="s">
        <v>2722</v>
      </c>
      <c r="AG627" s="292" t="s">
        <v>2722</v>
      </c>
    </row>
    <row r="628" spans="1:33" ht="28.8" x14ac:dyDescent="0.3">
      <c r="A628" s="272">
        <v>121034</v>
      </c>
      <c r="B628" s="273" t="s">
        <v>1540</v>
      </c>
      <c r="C628" s="273" t="s">
        <v>78</v>
      </c>
      <c r="D628" s="273" t="s">
        <v>245</v>
      </c>
      <c r="E628" s="273" t="s">
        <v>2103</v>
      </c>
      <c r="F628" s="291">
        <v>33183</v>
      </c>
      <c r="G628" s="273" t="s">
        <v>2506</v>
      </c>
      <c r="H628" s="273" t="s">
        <v>361</v>
      </c>
      <c r="I628" s="273" t="s">
        <v>59</v>
      </c>
      <c r="J628" s="273" t="s">
        <v>2362</v>
      </c>
      <c r="K628" s="272">
        <v>2008</v>
      </c>
      <c r="L628" s="273" t="s">
        <v>2267</v>
      </c>
      <c r="N628" s="271" t="s">
        <v>334</v>
      </c>
      <c r="O628" s="277" t="s">
        <v>334</v>
      </c>
      <c r="P628" s="270">
        <v>0</v>
      </c>
      <c r="AC628" s="273" t="s">
        <v>334</v>
      </c>
    </row>
    <row r="629" spans="1:33" ht="28.8" x14ac:dyDescent="0.3">
      <c r="A629" s="272">
        <v>121035</v>
      </c>
      <c r="B629" s="273" t="s">
        <v>1539</v>
      </c>
      <c r="C629" s="273" t="s">
        <v>521</v>
      </c>
      <c r="D629" s="273" t="s">
        <v>209</v>
      </c>
      <c r="E629" s="273" t="s">
        <v>2103</v>
      </c>
      <c r="F629" s="291">
        <v>31710</v>
      </c>
      <c r="G629" s="273" t="s">
        <v>342</v>
      </c>
      <c r="H629" s="273" t="s">
        <v>361</v>
      </c>
      <c r="I629" s="273" t="s">
        <v>59</v>
      </c>
      <c r="J629" s="273" t="s">
        <v>343</v>
      </c>
      <c r="K629" s="272">
        <v>2005</v>
      </c>
      <c r="L629" s="273" t="s">
        <v>342</v>
      </c>
      <c r="N629" s="271" t="s">
        <v>334</v>
      </c>
      <c r="O629" s="277" t="s">
        <v>334</v>
      </c>
      <c r="P629" s="270">
        <v>0</v>
      </c>
      <c r="AC629" s="273" t="s">
        <v>334</v>
      </c>
    </row>
    <row r="630" spans="1:33" ht="28.8" x14ac:dyDescent="0.3">
      <c r="A630" s="272">
        <v>121038</v>
      </c>
      <c r="B630" s="273" t="s">
        <v>1537</v>
      </c>
      <c r="C630" s="273" t="s">
        <v>63</v>
      </c>
      <c r="D630" s="273" t="s">
        <v>1538</v>
      </c>
      <c r="E630" s="273" t="s">
        <v>360</v>
      </c>
      <c r="F630" s="275"/>
      <c r="G630" s="273" t="s">
        <v>2648</v>
      </c>
      <c r="H630" s="273" t="s">
        <v>361</v>
      </c>
      <c r="I630" s="273" t="s">
        <v>59</v>
      </c>
      <c r="J630" s="273" t="s">
        <v>343</v>
      </c>
      <c r="K630" s="272">
        <v>2017</v>
      </c>
      <c r="L630" s="273" t="s">
        <v>344</v>
      </c>
      <c r="N630" s="271" t="s">
        <v>334</v>
      </c>
      <c r="O630" s="277" t="s">
        <v>334</v>
      </c>
      <c r="P630" s="270">
        <v>0</v>
      </c>
      <c r="AC630" s="273" t="s">
        <v>334</v>
      </c>
    </row>
    <row r="631" spans="1:33" ht="28.8" x14ac:dyDescent="0.3">
      <c r="A631" s="272">
        <v>121039</v>
      </c>
      <c r="B631" s="273" t="s">
        <v>1536</v>
      </c>
      <c r="C631" s="273" t="s">
        <v>161</v>
      </c>
      <c r="D631" s="273" t="s">
        <v>241</v>
      </c>
      <c r="E631" s="273" t="s">
        <v>2103</v>
      </c>
      <c r="F631" s="291">
        <v>36557</v>
      </c>
      <c r="G631" s="273" t="s">
        <v>2544</v>
      </c>
      <c r="H631" s="273" t="s">
        <v>361</v>
      </c>
      <c r="I631" s="273" t="s">
        <v>59</v>
      </c>
      <c r="J631" s="273" t="s">
        <v>343</v>
      </c>
      <c r="K631" s="272">
        <v>2017</v>
      </c>
      <c r="L631" s="273" t="s">
        <v>342</v>
      </c>
      <c r="N631" s="271">
        <v>389</v>
      </c>
      <c r="O631" s="277">
        <v>45344</v>
      </c>
      <c r="P631" s="270">
        <v>35000</v>
      </c>
      <c r="AC631" s="273" t="s">
        <v>334</v>
      </c>
    </row>
    <row r="632" spans="1:33" ht="28.8" x14ac:dyDescent="0.3">
      <c r="A632" s="272">
        <v>121041</v>
      </c>
      <c r="B632" s="273" t="s">
        <v>1535</v>
      </c>
      <c r="C632" s="273" t="s">
        <v>105</v>
      </c>
      <c r="D632" s="273" t="s">
        <v>907</v>
      </c>
      <c r="E632" s="273" t="s">
        <v>360</v>
      </c>
      <c r="F632" s="291">
        <v>35096</v>
      </c>
      <c r="G632" s="273" t="s">
        <v>2436</v>
      </c>
      <c r="H632" s="273" t="s">
        <v>361</v>
      </c>
      <c r="I632" s="273" t="s">
        <v>59</v>
      </c>
      <c r="J632" s="273" t="s">
        <v>343</v>
      </c>
      <c r="K632" s="272">
        <v>2014</v>
      </c>
      <c r="L632" s="273" t="s">
        <v>344</v>
      </c>
      <c r="N632" s="271" t="s">
        <v>334</v>
      </c>
      <c r="O632" s="277" t="s">
        <v>334</v>
      </c>
      <c r="P632" s="270">
        <v>0</v>
      </c>
      <c r="AC632" s="273" t="s">
        <v>334</v>
      </c>
    </row>
    <row r="633" spans="1:33" ht="28.8" x14ac:dyDescent="0.3">
      <c r="A633" s="272">
        <v>121050</v>
      </c>
      <c r="B633" s="273" t="s">
        <v>1534</v>
      </c>
      <c r="C633" s="273" t="s">
        <v>452</v>
      </c>
      <c r="D633" s="273" t="s">
        <v>436</v>
      </c>
      <c r="E633" s="273" t="s">
        <v>2103</v>
      </c>
      <c r="F633" s="274">
        <v>33989</v>
      </c>
      <c r="G633" s="273" t="s">
        <v>2470</v>
      </c>
      <c r="H633" s="273" t="s">
        <v>361</v>
      </c>
      <c r="I633" s="273" t="s">
        <v>59</v>
      </c>
      <c r="J633" s="273" t="s">
        <v>343</v>
      </c>
      <c r="K633" s="272">
        <v>2012</v>
      </c>
      <c r="L633" s="273" t="s">
        <v>344</v>
      </c>
      <c r="N633" s="271">
        <v>506</v>
      </c>
      <c r="O633" s="277">
        <v>45354</v>
      </c>
      <c r="P633" s="270">
        <v>40000</v>
      </c>
      <c r="AC633" s="273" t="s">
        <v>334</v>
      </c>
    </row>
    <row r="634" spans="1:33" ht="28.8" x14ac:dyDescent="0.3">
      <c r="A634" s="272">
        <v>121053</v>
      </c>
      <c r="B634" s="273" t="s">
        <v>774</v>
      </c>
      <c r="C634" s="273" t="s">
        <v>99</v>
      </c>
      <c r="D634" s="273" t="s">
        <v>560</v>
      </c>
      <c r="E634" s="273" t="s">
        <v>360</v>
      </c>
      <c r="F634" s="275"/>
      <c r="G634" s="273" t="s">
        <v>342</v>
      </c>
      <c r="H634" s="273" t="s">
        <v>361</v>
      </c>
      <c r="I634" s="273" t="s">
        <v>2591</v>
      </c>
      <c r="J634" s="273" t="s">
        <v>343</v>
      </c>
      <c r="K634" s="272">
        <v>2012</v>
      </c>
      <c r="L634" s="273" t="s">
        <v>342</v>
      </c>
      <c r="N634" s="271" t="s">
        <v>334</v>
      </c>
      <c r="O634" s="277" t="s">
        <v>334</v>
      </c>
      <c r="P634" s="270">
        <v>0</v>
      </c>
      <c r="AC634" s="273" t="s">
        <v>334</v>
      </c>
    </row>
    <row r="635" spans="1:33" ht="43.2" x14ac:dyDescent="0.3">
      <c r="A635" s="272">
        <v>121060</v>
      </c>
      <c r="B635" s="273" t="s">
        <v>1533</v>
      </c>
      <c r="C635" s="273" t="s">
        <v>105</v>
      </c>
      <c r="D635" s="273" t="s">
        <v>211</v>
      </c>
      <c r="E635" s="273" t="s">
        <v>2103</v>
      </c>
      <c r="F635" s="274">
        <v>32880</v>
      </c>
      <c r="G635" s="273" t="s">
        <v>2366</v>
      </c>
      <c r="H635" s="273" t="s">
        <v>361</v>
      </c>
      <c r="I635" s="273" t="s">
        <v>59</v>
      </c>
      <c r="J635" s="273" t="s">
        <v>343</v>
      </c>
      <c r="K635" s="272">
        <v>0</v>
      </c>
      <c r="L635" s="273" t="s">
        <v>344</v>
      </c>
      <c r="N635" s="271" t="s">
        <v>334</v>
      </c>
      <c r="O635" s="277" t="s">
        <v>334</v>
      </c>
      <c r="P635" s="270">
        <v>0</v>
      </c>
      <c r="AC635" s="273" t="s">
        <v>2772</v>
      </c>
    </row>
    <row r="636" spans="1:33" ht="14.4" x14ac:dyDescent="0.3">
      <c r="A636" s="270">
        <v>121064</v>
      </c>
      <c r="B636" s="271" t="s">
        <v>1532</v>
      </c>
      <c r="C636" s="271" t="s">
        <v>85</v>
      </c>
      <c r="D636" s="271" t="s">
        <v>312</v>
      </c>
      <c r="E636" s="271" t="s">
        <v>334</v>
      </c>
      <c r="F636" s="292" t="s">
        <v>334</v>
      </c>
      <c r="G636" s="271" t="s">
        <v>334</v>
      </c>
      <c r="H636" s="271" t="s">
        <v>334</v>
      </c>
      <c r="I636" s="271" t="s">
        <v>59</v>
      </c>
      <c r="J636" s="271" t="s">
        <v>334</v>
      </c>
      <c r="K636" s="271" t="s">
        <v>334</v>
      </c>
      <c r="L636" s="271" t="s">
        <v>334</v>
      </c>
      <c r="M636" s="292" t="s">
        <v>334</v>
      </c>
      <c r="N636" s="271" t="s">
        <v>334</v>
      </c>
      <c r="O636" s="277" t="s">
        <v>334</v>
      </c>
      <c r="P636" s="270">
        <v>0</v>
      </c>
      <c r="Q636" s="292" t="s">
        <v>334</v>
      </c>
      <c r="R636" s="292" t="s">
        <v>334</v>
      </c>
      <c r="S636" s="292" t="s">
        <v>334</v>
      </c>
      <c r="T636" s="292" t="s">
        <v>334</v>
      </c>
      <c r="U636" s="292" t="s">
        <v>334</v>
      </c>
      <c r="V636" s="292" t="s">
        <v>334</v>
      </c>
      <c r="W636" s="292" t="s">
        <v>334</v>
      </c>
      <c r="X636" s="292" t="s">
        <v>334</v>
      </c>
      <c r="Y636" s="292" t="s">
        <v>334</v>
      </c>
      <c r="Z636" s="292" t="s">
        <v>334</v>
      </c>
      <c r="AA636" s="292" t="s">
        <v>334</v>
      </c>
      <c r="AB636" s="292" t="s">
        <v>334</v>
      </c>
      <c r="AC636" s="271" t="s">
        <v>334</v>
      </c>
      <c r="AD636" s="292"/>
      <c r="AE636" s="292" t="s">
        <v>334</v>
      </c>
      <c r="AF636" s="292" t="s">
        <v>2722</v>
      </c>
      <c r="AG636" s="292" t="s">
        <v>2722</v>
      </c>
    </row>
    <row r="637" spans="1:33" ht="43.2" x14ac:dyDescent="0.3">
      <c r="A637" s="272">
        <v>121074</v>
      </c>
      <c r="B637" s="273" t="s">
        <v>1531</v>
      </c>
      <c r="C637" s="273" t="s">
        <v>513</v>
      </c>
      <c r="D637" s="273" t="s">
        <v>527</v>
      </c>
      <c r="E637" s="273" t="s">
        <v>359</v>
      </c>
      <c r="F637" s="291">
        <v>35615</v>
      </c>
      <c r="G637" s="273" t="s">
        <v>342</v>
      </c>
      <c r="H637" s="273" t="s">
        <v>361</v>
      </c>
      <c r="I637" s="273" t="s">
        <v>59</v>
      </c>
      <c r="J637" s="273" t="s">
        <v>343</v>
      </c>
      <c r="K637" s="272">
        <v>2015</v>
      </c>
      <c r="L637" s="273" t="s">
        <v>342</v>
      </c>
      <c r="N637" s="271" t="s">
        <v>334</v>
      </c>
      <c r="O637" s="277" t="s">
        <v>334</v>
      </c>
      <c r="P637" s="270">
        <v>0</v>
      </c>
      <c r="AC637" s="273" t="s">
        <v>334</v>
      </c>
    </row>
    <row r="638" spans="1:33" ht="28.8" x14ac:dyDescent="0.3">
      <c r="A638" s="272">
        <v>121076</v>
      </c>
      <c r="B638" s="273" t="s">
        <v>1529</v>
      </c>
      <c r="C638" s="273" t="s">
        <v>1530</v>
      </c>
      <c r="D638" s="273" t="s">
        <v>436</v>
      </c>
      <c r="E638" s="273" t="s">
        <v>2103</v>
      </c>
      <c r="F638" s="274">
        <v>25845</v>
      </c>
      <c r="G638" s="273" t="s">
        <v>342</v>
      </c>
      <c r="H638" s="273" t="s">
        <v>361</v>
      </c>
      <c r="I638" s="273" t="s">
        <v>59</v>
      </c>
      <c r="J638" s="273" t="s">
        <v>343</v>
      </c>
      <c r="K638" s="272">
        <v>1988</v>
      </c>
      <c r="L638" s="273" t="s">
        <v>342</v>
      </c>
      <c r="N638" s="271" t="s">
        <v>334</v>
      </c>
      <c r="O638" s="277" t="s">
        <v>334</v>
      </c>
      <c r="P638" s="270">
        <v>0</v>
      </c>
      <c r="AC638" s="273" t="s">
        <v>334</v>
      </c>
    </row>
    <row r="639" spans="1:33" ht="28.8" x14ac:dyDescent="0.3">
      <c r="A639" s="270">
        <v>121078</v>
      </c>
      <c r="B639" s="271" t="s">
        <v>1527</v>
      </c>
      <c r="C639" s="271" t="s">
        <v>1528</v>
      </c>
      <c r="D639" s="271" t="s">
        <v>454</v>
      </c>
      <c r="E639" s="271" t="s">
        <v>334</v>
      </c>
      <c r="F639" s="292" t="s">
        <v>334</v>
      </c>
      <c r="G639" s="271" t="s">
        <v>334</v>
      </c>
      <c r="H639" s="271" t="s">
        <v>334</v>
      </c>
      <c r="I639" s="271" t="s">
        <v>2531</v>
      </c>
      <c r="J639" s="271" t="s">
        <v>334</v>
      </c>
      <c r="K639" s="271" t="s">
        <v>334</v>
      </c>
      <c r="L639" s="271" t="s">
        <v>334</v>
      </c>
      <c r="M639" s="292" t="s">
        <v>334</v>
      </c>
      <c r="N639" s="271" t="s">
        <v>334</v>
      </c>
      <c r="O639" s="277" t="s">
        <v>334</v>
      </c>
      <c r="P639" s="270">
        <v>0</v>
      </c>
      <c r="Q639" s="292" t="s">
        <v>334</v>
      </c>
      <c r="R639" s="292" t="s">
        <v>334</v>
      </c>
      <c r="S639" s="292" t="s">
        <v>334</v>
      </c>
      <c r="T639" s="292" t="s">
        <v>334</v>
      </c>
      <c r="U639" s="292" t="s">
        <v>334</v>
      </c>
      <c r="V639" s="292" t="s">
        <v>334</v>
      </c>
      <c r="W639" s="292" t="s">
        <v>334</v>
      </c>
      <c r="X639" s="292" t="s">
        <v>334</v>
      </c>
      <c r="Y639" s="292" t="s">
        <v>334</v>
      </c>
      <c r="Z639" s="292" t="s">
        <v>334</v>
      </c>
      <c r="AA639" s="292" t="s">
        <v>334</v>
      </c>
      <c r="AB639" s="292" t="s">
        <v>334</v>
      </c>
      <c r="AC639" s="271" t="s">
        <v>334</v>
      </c>
      <c r="AD639" s="292"/>
      <c r="AE639" s="292" t="s">
        <v>334</v>
      </c>
      <c r="AF639" s="292" t="s">
        <v>2722</v>
      </c>
      <c r="AG639" s="292" t="s">
        <v>2722</v>
      </c>
    </row>
    <row r="640" spans="1:33" ht="14.4" x14ac:dyDescent="0.3">
      <c r="A640" s="270">
        <v>121100</v>
      </c>
      <c r="B640" s="271" t="s">
        <v>1526</v>
      </c>
      <c r="C640" s="271" t="s">
        <v>85</v>
      </c>
      <c r="D640" s="271" t="s">
        <v>282</v>
      </c>
      <c r="E640" s="271" t="s">
        <v>334</v>
      </c>
      <c r="F640" s="292" t="s">
        <v>334</v>
      </c>
      <c r="G640" s="271" t="s">
        <v>334</v>
      </c>
      <c r="H640" s="271" t="s">
        <v>334</v>
      </c>
      <c r="I640" s="271" t="s">
        <v>59</v>
      </c>
      <c r="J640" s="271" t="s">
        <v>334</v>
      </c>
      <c r="K640" s="271" t="s">
        <v>334</v>
      </c>
      <c r="L640" s="271" t="s">
        <v>334</v>
      </c>
      <c r="M640" s="292" t="s">
        <v>334</v>
      </c>
      <c r="N640" s="271" t="s">
        <v>334</v>
      </c>
      <c r="O640" s="277" t="s">
        <v>334</v>
      </c>
      <c r="P640" s="270">
        <v>0</v>
      </c>
      <c r="Q640" s="292" t="s">
        <v>334</v>
      </c>
      <c r="R640" s="292" t="s">
        <v>334</v>
      </c>
      <c r="S640" s="292" t="s">
        <v>334</v>
      </c>
      <c r="T640" s="292" t="s">
        <v>334</v>
      </c>
      <c r="U640" s="292" t="s">
        <v>334</v>
      </c>
      <c r="V640" s="292" t="s">
        <v>334</v>
      </c>
      <c r="W640" s="292" t="s">
        <v>334</v>
      </c>
      <c r="X640" s="292" t="s">
        <v>334</v>
      </c>
      <c r="Y640" s="292" t="s">
        <v>334</v>
      </c>
      <c r="Z640" s="292" t="s">
        <v>334</v>
      </c>
      <c r="AA640" s="292" t="s">
        <v>334</v>
      </c>
      <c r="AB640" s="292" t="s">
        <v>334</v>
      </c>
      <c r="AC640" s="271" t="s">
        <v>334</v>
      </c>
      <c r="AD640" s="292"/>
      <c r="AE640" s="292" t="s">
        <v>334</v>
      </c>
      <c r="AF640" s="292" t="s">
        <v>2722</v>
      </c>
      <c r="AG640" s="292" t="s">
        <v>2722</v>
      </c>
    </row>
    <row r="641" spans="1:33" ht="28.8" x14ac:dyDescent="0.3">
      <c r="A641" s="272">
        <v>121102</v>
      </c>
      <c r="B641" s="273" t="s">
        <v>1525</v>
      </c>
      <c r="C641" s="273" t="s">
        <v>180</v>
      </c>
      <c r="D641" s="273" t="s">
        <v>309</v>
      </c>
      <c r="E641" s="273" t="s">
        <v>2103</v>
      </c>
      <c r="F641" s="291">
        <v>34336</v>
      </c>
      <c r="G641" s="273" t="s">
        <v>342</v>
      </c>
      <c r="H641" s="273" t="s">
        <v>361</v>
      </c>
      <c r="I641" s="273" t="s">
        <v>59</v>
      </c>
      <c r="J641" s="273" t="s">
        <v>2362</v>
      </c>
      <c r="K641" s="272">
        <v>2010</v>
      </c>
      <c r="L641" s="273" t="s">
        <v>342</v>
      </c>
      <c r="N641" s="271" t="s">
        <v>334</v>
      </c>
      <c r="O641" s="277" t="s">
        <v>334</v>
      </c>
      <c r="P641" s="270">
        <v>0</v>
      </c>
      <c r="AC641" s="273" t="s">
        <v>334</v>
      </c>
    </row>
    <row r="642" spans="1:33" ht="28.8" x14ac:dyDescent="0.3">
      <c r="A642" s="270">
        <v>121107</v>
      </c>
      <c r="B642" s="271" t="s">
        <v>1523</v>
      </c>
      <c r="C642" s="271" t="s">
        <v>1524</v>
      </c>
      <c r="D642" s="271" t="s">
        <v>242</v>
      </c>
      <c r="E642" s="271" t="s">
        <v>2103</v>
      </c>
      <c r="F642" s="271" t="s">
        <v>2649</v>
      </c>
      <c r="G642" s="271" t="s">
        <v>344</v>
      </c>
      <c r="H642" s="271" t="s">
        <v>366</v>
      </c>
      <c r="I642" s="271" t="s">
        <v>59</v>
      </c>
      <c r="J642" s="271" t="s">
        <v>2267</v>
      </c>
      <c r="K642" s="271" t="s">
        <v>2267</v>
      </c>
      <c r="L642" s="271" t="s">
        <v>2267</v>
      </c>
      <c r="M642" s="292" t="s">
        <v>334</v>
      </c>
      <c r="N642" s="271" t="s">
        <v>334</v>
      </c>
      <c r="O642" s="277" t="s">
        <v>334</v>
      </c>
      <c r="P642" s="270">
        <v>0</v>
      </c>
      <c r="Q642" s="292" t="s">
        <v>334</v>
      </c>
      <c r="R642" s="292" t="s">
        <v>334</v>
      </c>
      <c r="S642" s="292" t="s">
        <v>334</v>
      </c>
      <c r="T642" s="292" t="s">
        <v>334</v>
      </c>
      <c r="U642" s="292" t="s">
        <v>334</v>
      </c>
      <c r="V642" s="292" t="s">
        <v>334</v>
      </c>
      <c r="W642" s="292" t="s">
        <v>334</v>
      </c>
      <c r="X642" s="292" t="s">
        <v>334</v>
      </c>
      <c r="Y642" s="292" t="s">
        <v>334</v>
      </c>
      <c r="Z642" s="292" t="s">
        <v>334</v>
      </c>
      <c r="AA642" s="292" t="s">
        <v>334</v>
      </c>
      <c r="AB642" s="292" t="s">
        <v>334</v>
      </c>
      <c r="AC642" s="271" t="s">
        <v>334</v>
      </c>
      <c r="AD642" s="292"/>
      <c r="AE642" s="292" t="s">
        <v>334</v>
      </c>
      <c r="AF642" s="292"/>
      <c r="AG642" s="292" t="s">
        <v>2722</v>
      </c>
    </row>
    <row r="643" spans="1:33" ht="43.2" x14ac:dyDescent="0.3">
      <c r="A643" s="270">
        <v>121110</v>
      </c>
      <c r="B643" s="271" t="s">
        <v>1522</v>
      </c>
      <c r="C643" s="271" t="s">
        <v>66</v>
      </c>
      <c r="D643" s="271" t="s">
        <v>219</v>
      </c>
      <c r="E643" s="271" t="s">
        <v>334</v>
      </c>
      <c r="F643" s="292" t="s">
        <v>334</v>
      </c>
      <c r="G643" s="271" t="s">
        <v>334</v>
      </c>
      <c r="H643" s="271" t="s">
        <v>334</v>
      </c>
      <c r="I643" s="271" t="s">
        <v>59</v>
      </c>
      <c r="J643" s="271" t="s">
        <v>334</v>
      </c>
      <c r="K643" s="271" t="s">
        <v>334</v>
      </c>
      <c r="L643" s="271" t="s">
        <v>334</v>
      </c>
      <c r="M643" s="292" t="s">
        <v>334</v>
      </c>
      <c r="N643" s="271" t="s">
        <v>334</v>
      </c>
      <c r="O643" s="277" t="s">
        <v>334</v>
      </c>
      <c r="P643" s="270">
        <v>0</v>
      </c>
      <c r="Q643" s="292" t="s">
        <v>334</v>
      </c>
      <c r="R643" s="292" t="s">
        <v>334</v>
      </c>
      <c r="S643" s="292" t="s">
        <v>334</v>
      </c>
      <c r="T643" s="292" t="s">
        <v>334</v>
      </c>
      <c r="U643" s="292" t="s">
        <v>334</v>
      </c>
      <c r="V643" s="292" t="s">
        <v>334</v>
      </c>
      <c r="W643" s="292" t="s">
        <v>334</v>
      </c>
      <c r="X643" s="292" t="s">
        <v>334</v>
      </c>
      <c r="Y643" s="292" t="s">
        <v>334</v>
      </c>
      <c r="Z643" s="292" t="s">
        <v>334</v>
      </c>
      <c r="AA643" s="292" t="s">
        <v>334</v>
      </c>
      <c r="AB643" s="292" t="s">
        <v>334</v>
      </c>
      <c r="AC643" s="271" t="s">
        <v>2772</v>
      </c>
      <c r="AD643" s="292"/>
      <c r="AE643" s="292" t="s">
        <v>334</v>
      </c>
      <c r="AF643" s="292" t="s">
        <v>2722</v>
      </c>
      <c r="AG643" s="292" t="s">
        <v>2722</v>
      </c>
    </row>
    <row r="644" spans="1:33" ht="28.8" x14ac:dyDescent="0.3">
      <c r="A644" s="270">
        <v>121141</v>
      </c>
      <c r="B644" s="271" t="s">
        <v>1520</v>
      </c>
      <c r="C644" s="271" t="s">
        <v>71</v>
      </c>
      <c r="D644" s="271" t="s">
        <v>1521</v>
      </c>
      <c r="E644" s="271" t="s">
        <v>2103</v>
      </c>
      <c r="F644" s="292" t="s">
        <v>2545</v>
      </c>
      <c r="G644" s="271" t="s">
        <v>2546</v>
      </c>
      <c r="H644" s="271" t="s">
        <v>361</v>
      </c>
      <c r="I644" s="271" t="s">
        <v>2591</v>
      </c>
      <c r="J644" s="271" t="s">
        <v>2362</v>
      </c>
      <c r="K644" s="271" t="s">
        <v>2834</v>
      </c>
      <c r="L644" s="271" t="s">
        <v>344</v>
      </c>
      <c r="M644" s="292" t="s">
        <v>334</v>
      </c>
      <c r="N644" s="271" t="s">
        <v>334</v>
      </c>
      <c r="O644" s="277" t="s">
        <v>334</v>
      </c>
      <c r="P644" s="270">
        <v>0</v>
      </c>
      <c r="Q644" s="292" t="s">
        <v>334</v>
      </c>
      <c r="R644" s="292" t="s">
        <v>334</v>
      </c>
      <c r="S644" s="292" t="s">
        <v>334</v>
      </c>
      <c r="T644" s="292" t="s">
        <v>334</v>
      </c>
      <c r="U644" s="292" t="s">
        <v>334</v>
      </c>
      <c r="V644" s="292" t="s">
        <v>334</v>
      </c>
      <c r="W644" s="292" t="s">
        <v>334</v>
      </c>
      <c r="X644" s="292" t="s">
        <v>334</v>
      </c>
      <c r="Y644" s="292" t="s">
        <v>334</v>
      </c>
      <c r="Z644" s="292" t="s">
        <v>334</v>
      </c>
      <c r="AA644" s="292" t="s">
        <v>334</v>
      </c>
      <c r="AB644" s="292" t="s">
        <v>334</v>
      </c>
      <c r="AC644" s="271" t="s">
        <v>334</v>
      </c>
      <c r="AD644" s="292"/>
      <c r="AE644" s="292" t="s">
        <v>334</v>
      </c>
      <c r="AF644" s="292"/>
      <c r="AG644" s="292" t="s">
        <v>2722</v>
      </c>
    </row>
    <row r="645" spans="1:33" ht="28.8" x14ac:dyDescent="0.3">
      <c r="A645" s="270">
        <v>121146</v>
      </c>
      <c r="B645" s="271" t="s">
        <v>1519</v>
      </c>
      <c r="C645" s="271" t="s">
        <v>425</v>
      </c>
      <c r="D645" s="271" t="s">
        <v>209</v>
      </c>
      <c r="E645" s="271" t="s">
        <v>334</v>
      </c>
      <c r="F645" s="271" t="s">
        <v>334</v>
      </c>
      <c r="G645" s="271" t="s">
        <v>334</v>
      </c>
      <c r="H645" s="271" t="s">
        <v>334</v>
      </c>
      <c r="I645" s="271" t="s">
        <v>59</v>
      </c>
      <c r="J645" s="271" t="s">
        <v>334</v>
      </c>
      <c r="K645" s="271" t="s">
        <v>334</v>
      </c>
      <c r="L645" s="271" t="s">
        <v>334</v>
      </c>
      <c r="M645" s="292" t="s">
        <v>334</v>
      </c>
      <c r="N645" s="271" t="s">
        <v>334</v>
      </c>
      <c r="O645" s="277" t="s">
        <v>334</v>
      </c>
      <c r="P645" s="270">
        <v>0</v>
      </c>
      <c r="Q645" s="292" t="s">
        <v>334</v>
      </c>
      <c r="R645" s="292" t="s">
        <v>334</v>
      </c>
      <c r="S645" s="292" t="s">
        <v>334</v>
      </c>
      <c r="T645" s="292" t="s">
        <v>334</v>
      </c>
      <c r="U645" s="292" t="s">
        <v>334</v>
      </c>
      <c r="V645" s="292" t="s">
        <v>334</v>
      </c>
      <c r="W645" s="292" t="s">
        <v>334</v>
      </c>
      <c r="X645" s="292" t="s">
        <v>334</v>
      </c>
      <c r="Y645" s="292" t="s">
        <v>334</v>
      </c>
      <c r="Z645" s="292" t="s">
        <v>334</v>
      </c>
      <c r="AA645" s="292" t="s">
        <v>334</v>
      </c>
      <c r="AB645" s="292" t="s">
        <v>334</v>
      </c>
      <c r="AC645" s="271" t="s">
        <v>334</v>
      </c>
      <c r="AD645" s="292"/>
      <c r="AE645" s="292" t="s">
        <v>334</v>
      </c>
      <c r="AF645" s="292" t="s">
        <v>2722</v>
      </c>
      <c r="AG645" s="292" t="s">
        <v>2722</v>
      </c>
    </row>
    <row r="646" spans="1:33" ht="43.2" x14ac:dyDescent="0.3">
      <c r="A646" s="270">
        <v>121149</v>
      </c>
      <c r="B646" s="271" t="s">
        <v>1518</v>
      </c>
      <c r="C646" s="271" t="s">
        <v>395</v>
      </c>
      <c r="D646" s="271" t="s">
        <v>531</v>
      </c>
      <c r="E646" s="271" t="s">
        <v>334</v>
      </c>
      <c r="F646" s="271" t="s">
        <v>334</v>
      </c>
      <c r="G646" s="271" t="s">
        <v>334</v>
      </c>
      <c r="H646" s="271" t="s">
        <v>334</v>
      </c>
      <c r="I646" s="271" t="s">
        <v>59</v>
      </c>
      <c r="J646" s="271" t="s">
        <v>334</v>
      </c>
      <c r="K646" s="271" t="s">
        <v>334</v>
      </c>
      <c r="L646" s="271" t="s">
        <v>334</v>
      </c>
      <c r="M646" s="292" t="s">
        <v>334</v>
      </c>
      <c r="N646" s="271" t="s">
        <v>334</v>
      </c>
      <c r="O646" s="277" t="s">
        <v>334</v>
      </c>
      <c r="P646" s="270">
        <v>0</v>
      </c>
      <c r="Q646" s="292" t="s">
        <v>334</v>
      </c>
      <c r="R646" s="292" t="s">
        <v>334</v>
      </c>
      <c r="S646" s="292" t="s">
        <v>334</v>
      </c>
      <c r="T646" s="292" t="s">
        <v>334</v>
      </c>
      <c r="U646" s="292" t="s">
        <v>334</v>
      </c>
      <c r="V646" s="292" t="s">
        <v>334</v>
      </c>
      <c r="W646" s="292" t="s">
        <v>334</v>
      </c>
      <c r="X646" s="292" t="s">
        <v>334</v>
      </c>
      <c r="Y646" s="292" t="s">
        <v>334</v>
      </c>
      <c r="Z646" s="292" t="s">
        <v>334</v>
      </c>
      <c r="AA646" s="292" t="s">
        <v>334</v>
      </c>
      <c r="AB646" s="292" t="s">
        <v>334</v>
      </c>
      <c r="AC646" s="271" t="s">
        <v>2772</v>
      </c>
      <c r="AD646" s="292"/>
      <c r="AE646" s="292" t="s">
        <v>334</v>
      </c>
      <c r="AF646" s="292" t="s">
        <v>2722</v>
      </c>
      <c r="AG646" s="292" t="s">
        <v>2722</v>
      </c>
    </row>
    <row r="647" spans="1:33" ht="28.8" x14ac:dyDescent="0.3">
      <c r="A647" s="272">
        <v>121154</v>
      </c>
      <c r="B647" s="273" t="s">
        <v>1517</v>
      </c>
      <c r="C647" s="273" t="s">
        <v>457</v>
      </c>
      <c r="D647" s="273" t="s">
        <v>427</v>
      </c>
      <c r="E647" s="273" t="s">
        <v>2103</v>
      </c>
      <c r="F647" s="291">
        <v>35545</v>
      </c>
      <c r="G647" s="273" t="s">
        <v>342</v>
      </c>
      <c r="H647" s="273" t="s">
        <v>361</v>
      </c>
      <c r="I647" s="273" t="s">
        <v>2531</v>
      </c>
      <c r="J647" s="273" t="s">
        <v>2267</v>
      </c>
      <c r="K647" s="272">
        <v>0</v>
      </c>
      <c r="L647" s="273" t="s">
        <v>2267</v>
      </c>
      <c r="N647" s="271">
        <v>327</v>
      </c>
      <c r="O647" s="277">
        <v>45341</v>
      </c>
      <c r="P647" s="270">
        <v>20000</v>
      </c>
      <c r="AC647" s="273" t="s">
        <v>334</v>
      </c>
    </row>
    <row r="648" spans="1:33" ht="43.2" x14ac:dyDescent="0.3">
      <c r="A648" s="272">
        <v>121160</v>
      </c>
      <c r="B648" s="273" t="s">
        <v>930</v>
      </c>
      <c r="C648" s="273" t="s">
        <v>405</v>
      </c>
      <c r="D648" s="273" t="s">
        <v>252</v>
      </c>
      <c r="E648" s="273" t="s">
        <v>360</v>
      </c>
      <c r="F648" s="275"/>
      <c r="G648" s="273" t="s">
        <v>2506</v>
      </c>
      <c r="H648" s="273" t="s">
        <v>2267</v>
      </c>
      <c r="I648" s="273" t="s">
        <v>2591</v>
      </c>
      <c r="J648" s="273" t="s">
        <v>2267</v>
      </c>
      <c r="K648" s="272">
        <v>0</v>
      </c>
      <c r="L648" s="273" t="s">
        <v>2267</v>
      </c>
      <c r="N648" s="271" t="s">
        <v>334</v>
      </c>
      <c r="O648" s="277" t="s">
        <v>334</v>
      </c>
      <c r="P648" s="270">
        <v>0</v>
      </c>
      <c r="AC648" s="273" t="s">
        <v>2762</v>
      </c>
    </row>
    <row r="649" spans="1:33" ht="43.2" x14ac:dyDescent="0.3">
      <c r="A649" s="270">
        <v>121165</v>
      </c>
      <c r="B649" s="271" t="s">
        <v>1515</v>
      </c>
      <c r="C649" s="271" t="s">
        <v>160</v>
      </c>
      <c r="D649" s="271" t="s">
        <v>1516</v>
      </c>
      <c r="E649" s="271" t="s">
        <v>334</v>
      </c>
      <c r="F649" s="271" t="s">
        <v>334</v>
      </c>
      <c r="G649" s="271" t="s">
        <v>334</v>
      </c>
      <c r="H649" s="271" t="s">
        <v>334</v>
      </c>
      <c r="I649" s="271" t="s">
        <v>59</v>
      </c>
      <c r="J649" s="271" t="s">
        <v>334</v>
      </c>
      <c r="K649" s="271" t="s">
        <v>334</v>
      </c>
      <c r="L649" s="271" t="s">
        <v>334</v>
      </c>
      <c r="M649" s="292" t="s">
        <v>334</v>
      </c>
      <c r="N649" s="271" t="s">
        <v>334</v>
      </c>
      <c r="O649" s="277" t="s">
        <v>334</v>
      </c>
      <c r="P649" s="270">
        <v>0</v>
      </c>
      <c r="Q649" s="292" t="s">
        <v>334</v>
      </c>
      <c r="R649" s="292" t="s">
        <v>334</v>
      </c>
      <c r="S649" s="292" t="s">
        <v>334</v>
      </c>
      <c r="T649" s="292" t="s">
        <v>334</v>
      </c>
      <c r="U649" s="292" t="s">
        <v>334</v>
      </c>
      <c r="V649" s="292" t="s">
        <v>334</v>
      </c>
      <c r="W649" s="292" t="s">
        <v>334</v>
      </c>
      <c r="X649" s="292" t="s">
        <v>334</v>
      </c>
      <c r="Y649" s="292" t="s">
        <v>334</v>
      </c>
      <c r="Z649" s="292" t="s">
        <v>334</v>
      </c>
      <c r="AA649" s="292" t="s">
        <v>334</v>
      </c>
      <c r="AB649" s="292" t="s">
        <v>334</v>
      </c>
      <c r="AC649" s="271" t="s">
        <v>2766</v>
      </c>
      <c r="AD649" s="292"/>
      <c r="AE649" s="292" t="s">
        <v>334</v>
      </c>
      <c r="AF649" s="292" t="s">
        <v>2722</v>
      </c>
      <c r="AG649" s="292" t="s">
        <v>2722</v>
      </c>
    </row>
    <row r="650" spans="1:33" ht="28.8" x14ac:dyDescent="0.3">
      <c r="A650" s="272">
        <v>121177</v>
      </c>
      <c r="B650" s="273" t="s">
        <v>1514</v>
      </c>
      <c r="C650" s="273" t="s">
        <v>712</v>
      </c>
      <c r="D650" s="273" t="s">
        <v>308</v>
      </c>
      <c r="E650" s="273" t="s">
        <v>2103</v>
      </c>
      <c r="F650" s="291">
        <v>32845</v>
      </c>
      <c r="G650" s="273" t="s">
        <v>2370</v>
      </c>
      <c r="H650" s="273" t="s">
        <v>361</v>
      </c>
      <c r="I650" s="273" t="s">
        <v>59</v>
      </c>
      <c r="J650" s="273" t="s">
        <v>343</v>
      </c>
      <c r="K650" s="272">
        <v>2008</v>
      </c>
      <c r="L650" s="273" t="s">
        <v>342</v>
      </c>
      <c r="N650" s="271">
        <v>463</v>
      </c>
      <c r="O650" s="277">
        <v>45349</v>
      </c>
      <c r="P650" s="270">
        <v>40000</v>
      </c>
      <c r="AC650" s="273" t="s">
        <v>334</v>
      </c>
    </row>
    <row r="651" spans="1:33" ht="28.8" x14ac:dyDescent="0.3">
      <c r="A651" s="272">
        <v>121188</v>
      </c>
      <c r="B651" s="273" t="s">
        <v>1513</v>
      </c>
      <c r="C651" s="273" t="s">
        <v>735</v>
      </c>
      <c r="D651" s="273" t="s">
        <v>311</v>
      </c>
      <c r="E651" s="273" t="s">
        <v>360</v>
      </c>
      <c r="F651" s="275"/>
      <c r="G651" s="273" t="s">
        <v>342</v>
      </c>
      <c r="H651" s="273" t="s">
        <v>361</v>
      </c>
      <c r="I651" s="273" t="s">
        <v>59</v>
      </c>
      <c r="J651" s="273" t="s">
        <v>343</v>
      </c>
      <c r="K651" s="272">
        <v>2017</v>
      </c>
      <c r="L651" s="273" t="s">
        <v>342</v>
      </c>
      <c r="N651" s="271" t="s">
        <v>334</v>
      </c>
      <c r="O651" s="277" t="s">
        <v>334</v>
      </c>
      <c r="P651" s="270">
        <v>0</v>
      </c>
      <c r="AC651" s="273" t="s">
        <v>334</v>
      </c>
    </row>
    <row r="652" spans="1:33" ht="28.8" x14ac:dyDescent="0.3">
      <c r="A652" s="272">
        <v>121189</v>
      </c>
      <c r="B652" s="273" t="s">
        <v>1512</v>
      </c>
      <c r="C652" s="273" t="s">
        <v>173</v>
      </c>
      <c r="D652" s="273" t="s">
        <v>782</v>
      </c>
      <c r="E652" s="273" t="s">
        <v>2103</v>
      </c>
      <c r="F652" s="291">
        <v>36270</v>
      </c>
      <c r="G652" s="273" t="s">
        <v>342</v>
      </c>
      <c r="H652" s="273" t="s">
        <v>361</v>
      </c>
      <c r="I652" s="273" t="s">
        <v>59</v>
      </c>
      <c r="J652" s="273" t="s">
        <v>343</v>
      </c>
      <c r="K652" s="272">
        <v>2017</v>
      </c>
      <c r="L652" s="273" t="s">
        <v>342</v>
      </c>
      <c r="N652" s="271" t="s">
        <v>334</v>
      </c>
      <c r="O652" s="277" t="s">
        <v>334</v>
      </c>
      <c r="P652" s="270">
        <v>0</v>
      </c>
      <c r="AC652" s="273" t="s">
        <v>334</v>
      </c>
    </row>
    <row r="653" spans="1:33" ht="43.2" x14ac:dyDescent="0.3">
      <c r="A653" s="270">
        <v>121190</v>
      </c>
      <c r="B653" s="271" t="s">
        <v>1511</v>
      </c>
      <c r="C653" s="271" t="s">
        <v>553</v>
      </c>
      <c r="D653" s="271" t="s">
        <v>253</v>
      </c>
      <c r="E653" s="271" t="s">
        <v>334</v>
      </c>
      <c r="F653" s="271" t="s">
        <v>334</v>
      </c>
      <c r="G653" s="271" t="s">
        <v>334</v>
      </c>
      <c r="H653" s="271" t="s">
        <v>334</v>
      </c>
      <c r="I653" s="271" t="s">
        <v>59</v>
      </c>
      <c r="J653" s="271" t="s">
        <v>334</v>
      </c>
      <c r="K653" s="271" t="s">
        <v>334</v>
      </c>
      <c r="L653" s="271" t="s">
        <v>334</v>
      </c>
      <c r="M653" s="292" t="s">
        <v>334</v>
      </c>
      <c r="N653" s="271" t="s">
        <v>334</v>
      </c>
      <c r="O653" s="277" t="s">
        <v>334</v>
      </c>
      <c r="P653" s="270">
        <v>0</v>
      </c>
      <c r="Q653" s="292" t="s">
        <v>334</v>
      </c>
      <c r="R653" s="292" t="s">
        <v>334</v>
      </c>
      <c r="S653" s="292" t="s">
        <v>334</v>
      </c>
      <c r="T653" s="292" t="s">
        <v>334</v>
      </c>
      <c r="U653" s="292" t="s">
        <v>334</v>
      </c>
      <c r="V653" s="292" t="s">
        <v>334</v>
      </c>
      <c r="W653" s="292" t="s">
        <v>334</v>
      </c>
      <c r="X653" s="292" t="s">
        <v>334</v>
      </c>
      <c r="Y653" s="292" t="s">
        <v>334</v>
      </c>
      <c r="Z653" s="292" t="s">
        <v>334</v>
      </c>
      <c r="AA653" s="292" t="s">
        <v>334</v>
      </c>
      <c r="AB653" s="292" t="s">
        <v>334</v>
      </c>
      <c r="AC653" s="271" t="s">
        <v>2772</v>
      </c>
      <c r="AD653" s="292"/>
      <c r="AE653" s="292" t="s">
        <v>334</v>
      </c>
      <c r="AF653" s="292" t="s">
        <v>2722</v>
      </c>
      <c r="AG653" s="292" t="s">
        <v>2722</v>
      </c>
    </row>
    <row r="654" spans="1:33" ht="43.2" x14ac:dyDescent="0.3">
      <c r="A654" s="270">
        <v>121194</v>
      </c>
      <c r="B654" s="271" t="s">
        <v>1510</v>
      </c>
      <c r="C654" s="271" t="s">
        <v>88</v>
      </c>
      <c r="D654" s="271" t="s">
        <v>226</v>
      </c>
      <c r="E654" s="271" t="s">
        <v>334</v>
      </c>
      <c r="F654" s="292" t="s">
        <v>334</v>
      </c>
      <c r="G654" s="271" t="s">
        <v>334</v>
      </c>
      <c r="H654" s="271" t="s">
        <v>334</v>
      </c>
      <c r="I654" s="271" t="s">
        <v>59</v>
      </c>
      <c r="J654" s="271" t="s">
        <v>334</v>
      </c>
      <c r="K654" s="271" t="s">
        <v>334</v>
      </c>
      <c r="L654" s="271" t="s">
        <v>334</v>
      </c>
      <c r="M654" s="292" t="s">
        <v>334</v>
      </c>
      <c r="N654" s="271" t="s">
        <v>334</v>
      </c>
      <c r="O654" s="277" t="s">
        <v>334</v>
      </c>
      <c r="P654" s="270">
        <v>0</v>
      </c>
      <c r="Q654" s="292" t="s">
        <v>334</v>
      </c>
      <c r="R654" s="292" t="s">
        <v>334</v>
      </c>
      <c r="S654" s="292" t="s">
        <v>334</v>
      </c>
      <c r="T654" s="292" t="s">
        <v>334</v>
      </c>
      <c r="U654" s="292" t="s">
        <v>334</v>
      </c>
      <c r="V654" s="292" t="s">
        <v>334</v>
      </c>
      <c r="W654" s="292" t="s">
        <v>334</v>
      </c>
      <c r="X654" s="292" t="s">
        <v>334</v>
      </c>
      <c r="Y654" s="292" t="s">
        <v>334</v>
      </c>
      <c r="Z654" s="292" t="s">
        <v>334</v>
      </c>
      <c r="AA654" s="292" t="s">
        <v>334</v>
      </c>
      <c r="AB654" s="292" t="s">
        <v>334</v>
      </c>
      <c r="AC654" s="271" t="s">
        <v>2772</v>
      </c>
      <c r="AD654" s="292"/>
      <c r="AE654" s="292" t="s">
        <v>334</v>
      </c>
      <c r="AF654" s="292" t="s">
        <v>2722</v>
      </c>
      <c r="AG654" s="292" t="s">
        <v>2722</v>
      </c>
    </row>
    <row r="655" spans="1:33" ht="43.2" x14ac:dyDescent="0.3">
      <c r="A655" s="270">
        <v>121199</v>
      </c>
      <c r="B655" s="271" t="s">
        <v>1509</v>
      </c>
      <c r="C655" s="271" t="s">
        <v>450</v>
      </c>
      <c r="D655" s="271" t="s">
        <v>224</v>
      </c>
      <c r="E655" s="271" t="s">
        <v>360</v>
      </c>
      <c r="F655" s="271" t="s">
        <v>2650</v>
      </c>
      <c r="G655" s="271" t="s">
        <v>2366</v>
      </c>
      <c r="H655" s="271" t="s">
        <v>361</v>
      </c>
      <c r="I655" s="271" t="s">
        <v>59</v>
      </c>
      <c r="J655" s="271" t="s">
        <v>343</v>
      </c>
      <c r="K655" s="271" t="s">
        <v>2846</v>
      </c>
      <c r="L655" s="271" t="s">
        <v>344</v>
      </c>
      <c r="M655" s="292" t="s">
        <v>334</v>
      </c>
      <c r="N655" s="271" t="s">
        <v>334</v>
      </c>
      <c r="O655" s="277" t="s">
        <v>334</v>
      </c>
      <c r="P655" s="270">
        <v>0</v>
      </c>
      <c r="Q655" s="292" t="s">
        <v>334</v>
      </c>
      <c r="R655" s="292" t="s">
        <v>334</v>
      </c>
      <c r="S655" s="292" t="s">
        <v>334</v>
      </c>
      <c r="T655" s="292" t="s">
        <v>334</v>
      </c>
      <c r="U655" s="292" t="s">
        <v>334</v>
      </c>
      <c r="V655" s="292" t="s">
        <v>334</v>
      </c>
      <c r="W655" s="292" t="s">
        <v>334</v>
      </c>
      <c r="X655" s="292" t="s">
        <v>334</v>
      </c>
      <c r="Y655" s="292" t="s">
        <v>334</v>
      </c>
      <c r="Z655" s="292" t="s">
        <v>334</v>
      </c>
      <c r="AA655" s="292" t="s">
        <v>334</v>
      </c>
      <c r="AB655" s="292" t="s">
        <v>334</v>
      </c>
      <c r="AC655" s="271" t="s">
        <v>2772</v>
      </c>
      <c r="AD655" s="292"/>
      <c r="AE655" s="292" t="s">
        <v>334</v>
      </c>
      <c r="AF655" s="292"/>
      <c r="AG655" s="292" t="s">
        <v>2722</v>
      </c>
    </row>
    <row r="656" spans="1:33" ht="28.8" x14ac:dyDescent="0.3">
      <c r="A656" s="270">
        <v>121203</v>
      </c>
      <c r="B656" s="271" t="s">
        <v>1507</v>
      </c>
      <c r="C656" s="271" t="s">
        <v>1508</v>
      </c>
      <c r="D656" s="271" t="s">
        <v>323</v>
      </c>
      <c r="E656" s="271" t="s">
        <v>360</v>
      </c>
      <c r="F656" s="292" t="s">
        <v>2651</v>
      </c>
      <c r="G656" s="271" t="s">
        <v>2453</v>
      </c>
      <c r="H656" s="271" t="s">
        <v>361</v>
      </c>
      <c r="I656" s="271" t="s">
        <v>59</v>
      </c>
      <c r="J656" s="271" t="s">
        <v>343</v>
      </c>
      <c r="K656" s="271" t="s">
        <v>2846</v>
      </c>
      <c r="L656" s="271" t="s">
        <v>344</v>
      </c>
      <c r="M656" s="292" t="s">
        <v>334</v>
      </c>
      <c r="N656" s="271" t="s">
        <v>334</v>
      </c>
      <c r="O656" s="277" t="s">
        <v>334</v>
      </c>
      <c r="P656" s="270">
        <v>0</v>
      </c>
      <c r="Q656" s="292" t="s">
        <v>334</v>
      </c>
      <c r="R656" s="292" t="s">
        <v>334</v>
      </c>
      <c r="S656" s="292" t="s">
        <v>334</v>
      </c>
      <c r="T656" s="292" t="s">
        <v>334</v>
      </c>
      <c r="U656" s="292" t="s">
        <v>334</v>
      </c>
      <c r="V656" s="292" t="s">
        <v>334</v>
      </c>
      <c r="W656" s="292" t="s">
        <v>334</v>
      </c>
      <c r="X656" s="292" t="s">
        <v>334</v>
      </c>
      <c r="Y656" s="292" t="s">
        <v>334</v>
      </c>
      <c r="Z656" s="292" t="s">
        <v>334</v>
      </c>
      <c r="AA656" s="292" t="s">
        <v>334</v>
      </c>
      <c r="AB656" s="292" t="s">
        <v>334</v>
      </c>
      <c r="AC656" s="271" t="s">
        <v>334</v>
      </c>
      <c r="AD656" s="292"/>
      <c r="AE656" s="292" t="s">
        <v>334</v>
      </c>
      <c r="AF656" s="292"/>
      <c r="AG656" s="292" t="s">
        <v>2722</v>
      </c>
    </row>
    <row r="657" spans="1:33" ht="28.8" x14ac:dyDescent="0.3">
      <c r="A657" s="272">
        <v>121206</v>
      </c>
      <c r="B657" s="273" t="s">
        <v>1506</v>
      </c>
      <c r="C657" s="273" t="s">
        <v>75</v>
      </c>
      <c r="D657" s="273" t="s">
        <v>818</v>
      </c>
      <c r="E657" s="273" t="s">
        <v>360</v>
      </c>
      <c r="F657" s="275"/>
      <c r="G657" s="273" t="s">
        <v>2464</v>
      </c>
      <c r="H657" s="273" t="s">
        <v>361</v>
      </c>
      <c r="I657" s="273" t="s">
        <v>59</v>
      </c>
      <c r="J657" s="273" t="s">
        <v>343</v>
      </c>
      <c r="K657" s="272">
        <v>2013</v>
      </c>
      <c r="L657" s="273" t="s">
        <v>355</v>
      </c>
      <c r="N657" s="271" t="s">
        <v>334</v>
      </c>
      <c r="O657" s="277" t="s">
        <v>334</v>
      </c>
      <c r="P657" s="270">
        <v>0</v>
      </c>
      <c r="AC657" s="273" t="s">
        <v>334</v>
      </c>
    </row>
    <row r="658" spans="1:33" ht="28.8" x14ac:dyDescent="0.3">
      <c r="A658" s="272">
        <v>121207</v>
      </c>
      <c r="B658" s="273" t="s">
        <v>1505</v>
      </c>
      <c r="C658" s="273" t="s">
        <v>68</v>
      </c>
      <c r="D658" s="273" t="s">
        <v>249</v>
      </c>
      <c r="E658" s="273" t="s">
        <v>2103</v>
      </c>
      <c r="F658" s="291">
        <v>0</v>
      </c>
      <c r="G658" s="273" t="s">
        <v>353</v>
      </c>
      <c r="H658" s="273" t="s">
        <v>361</v>
      </c>
      <c r="I658" s="273" t="s">
        <v>59</v>
      </c>
      <c r="J658" s="273" t="s">
        <v>343</v>
      </c>
      <c r="K658" s="272">
        <v>2013</v>
      </c>
      <c r="L658" s="273" t="s">
        <v>353</v>
      </c>
      <c r="N658" s="271" t="s">
        <v>334</v>
      </c>
      <c r="O658" s="277" t="s">
        <v>334</v>
      </c>
      <c r="P658" s="270">
        <v>0</v>
      </c>
      <c r="AC658" s="273" t="s">
        <v>334</v>
      </c>
    </row>
    <row r="659" spans="1:33" ht="28.8" x14ac:dyDescent="0.3">
      <c r="A659" s="272">
        <v>121211</v>
      </c>
      <c r="B659" s="273" t="s">
        <v>1503</v>
      </c>
      <c r="C659" s="273" t="s">
        <v>128</v>
      </c>
      <c r="D659" s="273" t="s">
        <v>1504</v>
      </c>
      <c r="E659" s="273" t="s">
        <v>2103</v>
      </c>
      <c r="F659" s="291">
        <v>36180</v>
      </c>
      <c r="G659" s="273" t="s">
        <v>417</v>
      </c>
      <c r="H659" s="273" t="s">
        <v>361</v>
      </c>
      <c r="I659" s="273" t="s">
        <v>59</v>
      </c>
      <c r="J659" s="273" t="s">
        <v>343</v>
      </c>
      <c r="K659" s="272">
        <v>2018</v>
      </c>
      <c r="L659" s="273" t="s">
        <v>346</v>
      </c>
      <c r="N659" s="271" t="s">
        <v>334</v>
      </c>
      <c r="O659" s="277" t="s">
        <v>334</v>
      </c>
      <c r="P659" s="270">
        <v>0</v>
      </c>
      <c r="AC659" s="273" t="s">
        <v>334</v>
      </c>
    </row>
    <row r="660" spans="1:33" ht="28.8" x14ac:dyDescent="0.3">
      <c r="A660" s="272">
        <v>121213</v>
      </c>
      <c r="B660" s="273" t="s">
        <v>1501</v>
      </c>
      <c r="C660" s="273" t="s">
        <v>753</v>
      </c>
      <c r="D660" s="273" t="s">
        <v>1502</v>
      </c>
      <c r="E660" s="273" t="s">
        <v>2103</v>
      </c>
      <c r="F660" s="274">
        <v>36335</v>
      </c>
      <c r="G660" s="273" t="s">
        <v>342</v>
      </c>
      <c r="H660" s="273" t="s">
        <v>361</v>
      </c>
      <c r="I660" s="273" t="s">
        <v>2531</v>
      </c>
      <c r="J660" s="273" t="s">
        <v>343</v>
      </c>
      <c r="K660" s="272">
        <v>2017</v>
      </c>
      <c r="L660" s="273" t="s">
        <v>342</v>
      </c>
      <c r="N660" s="271" t="s">
        <v>334</v>
      </c>
      <c r="O660" s="277" t="s">
        <v>334</v>
      </c>
      <c r="P660" s="270">
        <v>0</v>
      </c>
      <c r="AC660" s="273" t="s">
        <v>334</v>
      </c>
    </row>
    <row r="661" spans="1:33" ht="28.8" x14ac:dyDescent="0.3">
      <c r="A661" s="272">
        <v>121224</v>
      </c>
      <c r="B661" s="273" t="s">
        <v>1500</v>
      </c>
      <c r="C661" s="273" t="s">
        <v>105</v>
      </c>
      <c r="D661" s="273" t="s">
        <v>222</v>
      </c>
      <c r="E661" s="273" t="s">
        <v>360</v>
      </c>
      <c r="F661" s="275"/>
      <c r="G661" s="273" t="s">
        <v>342</v>
      </c>
      <c r="H661" s="273" t="s">
        <v>361</v>
      </c>
      <c r="I661" s="273" t="s">
        <v>59</v>
      </c>
      <c r="J661" s="273" t="s">
        <v>343</v>
      </c>
      <c r="K661" s="272">
        <v>2015</v>
      </c>
      <c r="L661" s="273" t="s">
        <v>342</v>
      </c>
      <c r="N661" s="271" t="s">
        <v>334</v>
      </c>
      <c r="O661" s="277" t="s">
        <v>334</v>
      </c>
      <c r="P661" s="270">
        <v>0</v>
      </c>
      <c r="AC661" s="273" t="s">
        <v>334</v>
      </c>
    </row>
    <row r="662" spans="1:33" ht="28.8" x14ac:dyDescent="0.3">
      <c r="A662" s="270">
        <v>121226</v>
      </c>
      <c r="B662" s="271" t="s">
        <v>1499</v>
      </c>
      <c r="C662" s="271" t="s">
        <v>102</v>
      </c>
      <c r="D662" s="271" t="s">
        <v>555</v>
      </c>
      <c r="E662" s="271" t="s">
        <v>334</v>
      </c>
      <c r="F662" s="292" t="s">
        <v>334</v>
      </c>
      <c r="G662" s="271" t="s">
        <v>334</v>
      </c>
      <c r="H662" s="271" t="s">
        <v>334</v>
      </c>
      <c r="I662" s="271" t="s">
        <v>59</v>
      </c>
      <c r="J662" s="271" t="s">
        <v>334</v>
      </c>
      <c r="K662" s="271" t="s">
        <v>334</v>
      </c>
      <c r="L662" s="271" t="s">
        <v>334</v>
      </c>
      <c r="M662" s="292" t="s">
        <v>334</v>
      </c>
      <c r="N662" s="271" t="s">
        <v>334</v>
      </c>
      <c r="O662" s="277" t="s">
        <v>334</v>
      </c>
      <c r="P662" s="270">
        <v>0</v>
      </c>
      <c r="Q662" s="292" t="s">
        <v>334</v>
      </c>
      <c r="R662" s="292" t="s">
        <v>334</v>
      </c>
      <c r="S662" s="292" t="s">
        <v>334</v>
      </c>
      <c r="T662" s="292" t="s">
        <v>334</v>
      </c>
      <c r="U662" s="292" t="s">
        <v>334</v>
      </c>
      <c r="V662" s="292" t="s">
        <v>334</v>
      </c>
      <c r="W662" s="292" t="s">
        <v>334</v>
      </c>
      <c r="X662" s="292" t="s">
        <v>334</v>
      </c>
      <c r="Y662" s="292" t="s">
        <v>334</v>
      </c>
      <c r="Z662" s="292" t="s">
        <v>334</v>
      </c>
      <c r="AA662" s="292" t="s">
        <v>334</v>
      </c>
      <c r="AB662" s="292" t="s">
        <v>334</v>
      </c>
      <c r="AC662" s="271" t="s">
        <v>334</v>
      </c>
      <c r="AD662" s="292"/>
      <c r="AE662" s="292" t="s">
        <v>334</v>
      </c>
      <c r="AF662" s="292" t="s">
        <v>2722</v>
      </c>
      <c r="AG662" s="292" t="s">
        <v>2722</v>
      </c>
    </row>
    <row r="663" spans="1:33" ht="43.2" x14ac:dyDescent="0.3">
      <c r="A663" s="272">
        <v>121232</v>
      </c>
      <c r="B663" s="273" t="s">
        <v>928</v>
      </c>
      <c r="C663" s="273" t="s">
        <v>77</v>
      </c>
      <c r="D663" s="273" t="s">
        <v>929</v>
      </c>
      <c r="E663" s="273" t="s">
        <v>360</v>
      </c>
      <c r="F663" s="274">
        <v>35998</v>
      </c>
      <c r="G663" s="273" t="s">
        <v>353</v>
      </c>
      <c r="H663" s="273" t="s">
        <v>361</v>
      </c>
      <c r="I663" s="273" t="s">
        <v>2531</v>
      </c>
      <c r="J663" s="273" t="s">
        <v>343</v>
      </c>
      <c r="K663" s="272">
        <v>2017</v>
      </c>
      <c r="L663" s="273" t="s">
        <v>353</v>
      </c>
      <c r="N663" s="271" t="s">
        <v>334</v>
      </c>
      <c r="O663" s="277" t="s">
        <v>334</v>
      </c>
      <c r="P663" s="270">
        <v>0</v>
      </c>
      <c r="AC663" s="273" t="s">
        <v>2762</v>
      </c>
    </row>
    <row r="664" spans="1:33" ht="28.8" x14ac:dyDescent="0.3">
      <c r="A664" s="272">
        <v>121234</v>
      </c>
      <c r="B664" s="273" t="s">
        <v>1498</v>
      </c>
      <c r="C664" s="273" t="s">
        <v>184</v>
      </c>
      <c r="D664" s="273" t="s">
        <v>468</v>
      </c>
      <c r="E664" s="273" t="s">
        <v>360</v>
      </c>
      <c r="F664" s="290"/>
      <c r="G664" s="273" t="s">
        <v>342</v>
      </c>
      <c r="H664" s="273" t="s">
        <v>361</v>
      </c>
      <c r="I664" s="273" t="s">
        <v>2591</v>
      </c>
      <c r="J664" s="273" t="s">
        <v>343</v>
      </c>
      <c r="K664" s="272">
        <v>2017</v>
      </c>
      <c r="L664" s="273" t="s">
        <v>344</v>
      </c>
      <c r="N664" s="271" t="s">
        <v>334</v>
      </c>
      <c r="O664" s="277" t="s">
        <v>334</v>
      </c>
      <c r="P664" s="270">
        <v>0</v>
      </c>
      <c r="AC664" s="273" t="s">
        <v>334</v>
      </c>
    </row>
    <row r="665" spans="1:33" ht="28.8" x14ac:dyDescent="0.3">
      <c r="A665" s="270">
        <v>121240</v>
      </c>
      <c r="B665" s="271" t="s">
        <v>1497</v>
      </c>
      <c r="C665" s="271" t="s">
        <v>136</v>
      </c>
      <c r="D665" s="271" t="s">
        <v>213</v>
      </c>
      <c r="E665" s="271" t="s">
        <v>334</v>
      </c>
      <c r="F665" s="292" t="s">
        <v>334</v>
      </c>
      <c r="G665" s="271" t="s">
        <v>334</v>
      </c>
      <c r="H665" s="271" t="s">
        <v>334</v>
      </c>
      <c r="I665" s="271" t="s">
        <v>59</v>
      </c>
      <c r="J665" s="271" t="s">
        <v>334</v>
      </c>
      <c r="K665" s="271" t="s">
        <v>334</v>
      </c>
      <c r="L665" s="271" t="s">
        <v>334</v>
      </c>
      <c r="M665" s="292" t="s">
        <v>334</v>
      </c>
      <c r="N665" s="271" t="s">
        <v>334</v>
      </c>
      <c r="O665" s="277" t="s">
        <v>334</v>
      </c>
      <c r="P665" s="270">
        <v>0</v>
      </c>
      <c r="Q665" s="292" t="s">
        <v>334</v>
      </c>
      <c r="R665" s="292" t="s">
        <v>334</v>
      </c>
      <c r="S665" s="292" t="s">
        <v>334</v>
      </c>
      <c r="T665" s="292" t="s">
        <v>334</v>
      </c>
      <c r="U665" s="292" t="s">
        <v>334</v>
      </c>
      <c r="V665" s="292" t="s">
        <v>334</v>
      </c>
      <c r="W665" s="292" t="s">
        <v>334</v>
      </c>
      <c r="X665" s="292" t="s">
        <v>334</v>
      </c>
      <c r="Y665" s="292" t="s">
        <v>334</v>
      </c>
      <c r="Z665" s="292" t="s">
        <v>334</v>
      </c>
      <c r="AA665" s="292" t="s">
        <v>334</v>
      </c>
      <c r="AB665" s="292" t="s">
        <v>334</v>
      </c>
      <c r="AC665" s="271" t="s">
        <v>334</v>
      </c>
      <c r="AD665" s="292"/>
      <c r="AE665" s="292" t="s">
        <v>334</v>
      </c>
      <c r="AF665" s="292" t="s">
        <v>2722</v>
      </c>
      <c r="AG665" s="292" t="s">
        <v>2722</v>
      </c>
    </row>
    <row r="666" spans="1:33" ht="14.4" x14ac:dyDescent="0.3">
      <c r="A666" s="270">
        <v>121241</v>
      </c>
      <c r="B666" s="271" t="s">
        <v>1496</v>
      </c>
      <c r="C666" s="271" t="s">
        <v>68</v>
      </c>
      <c r="D666" s="271" t="s">
        <v>322</v>
      </c>
      <c r="E666" s="271" t="s">
        <v>334</v>
      </c>
      <c r="F666" s="292" t="s">
        <v>334</v>
      </c>
      <c r="G666" s="271" t="s">
        <v>334</v>
      </c>
      <c r="H666" s="271" t="s">
        <v>334</v>
      </c>
      <c r="I666" s="271" t="s">
        <v>59</v>
      </c>
      <c r="J666" s="271" t="s">
        <v>334</v>
      </c>
      <c r="K666" s="271" t="s">
        <v>334</v>
      </c>
      <c r="L666" s="271" t="s">
        <v>334</v>
      </c>
      <c r="M666" s="292" t="s">
        <v>334</v>
      </c>
      <c r="N666" s="271" t="s">
        <v>334</v>
      </c>
      <c r="O666" s="277" t="s">
        <v>334</v>
      </c>
      <c r="P666" s="270">
        <v>0</v>
      </c>
      <c r="Q666" s="292" t="s">
        <v>334</v>
      </c>
      <c r="R666" s="292" t="s">
        <v>334</v>
      </c>
      <c r="S666" s="292" t="s">
        <v>334</v>
      </c>
      <c r="T666" s="292" t="s">
        <v>334</v>
      </c>
      <c r="U666" s="292" t="s">
        <v>334</v>
      </c>
      <c r="V666" s="292" t="s">
        <v>334</v>
      </c>
      <c r="W666" s="292" t="s">
        <v>334</v>
      </c>
      <c r="X666" s="292" t="s">
        <v>334</v>
      </c>
      <c r="Y666" s="292" t="s">
        <v>334</v>
      </c>
      <c r="Z666" s="292" t="s">
        <v>334</v>
      </c>
      <c r="AA666" s="292" t="s">
        <v>334</v>
      </c>
      <c r="AB666" s="292" t="s">
        <v>334</v>
      </c>
      <c r="AC666" s="271" t="s">
        <v>334</v>
      </c>
      <c r="AD666" s="292"/>
      <c r="AE666" s="292" t="s">
        <v>334</v>
      </c>
      <c r="AF666" s="292" t="s">
        <v>2722</v>
      </c>
      <c r="AG666" s="292" t="s">
        <v>2722</v>
      </c>
    </row>
    <row r="667" spans="1:33" ht="28.8" x14ac:dyDescent="0.3">
      <c r="A667" s="272">
        <v>121249</v>
      </c>
      <c r="B667" s="273" t="s">
        <v>1495</v>
      </c>
      <c r="C667" s="273" t="s">
        <v>786</v>
      </c>
      <c r="D667" s="273" t="s">
        <v>279</v>
      </c>
      <c r="E667" s="273" t="s">
        <v>2103</v>
      </c>
      <c r="F667" s="274">
        <v>35089</v>
      </c>
      <c r="G667" s="273" t="s">
        <v>2652</v>
      </c>
      <c r="H667" s="273" t="s">
        <v>361</v>
      </c>
      <c r="I667" s="273" t="s">
        <v>59</v>
      </c>
      <c r="J667" s="273" t="s">
        <v>343</v>
      </c>
      <c r="K667" s="272">
        <v>2013</v>
      </c>
      <c r="L667" s="273" t="s">
        <v>344</v>
      </c>
      <c r="N667" s="271" t="s">
        <v>334</v>
      </c>
      <c r="O667" s="277" t="s">
        <v>334</v>
      </c>
      <c r="P667" s="270">
        <v>0</v>
      </c>
      <c r="AC667" s="273" t="s">
        <v>334</v>
      </c>
    </row>
    <row r="668" spans="1:33" ht="43.2" x14ac:dyDescent="0.3">
      <c r="A668" s="272">
        <v>121262</v>
      </c>
      <c r="B668" s="273" t="s">
        <v>1494</v>
      </c>
      <c r="C668" s="273" t="s">
        <v>116</v>
      </c>
      <c r="D668" s="273" t="s">
        <v>2355</v>
      </c>
      <c r="E668" s="273" t="s">
        <v>2103</v>
      </c>
      <c r="F668" s="291">
        <v>31804</v>
      </c>
      <c r="G668" s="273" t="s">
        <v>342</v>
      </c>
      <c r="H668" s="273" t="s">
        <v>361</v>
      </c>
      <c r="I668" s="273" t="s">
        <v>59</v>
      </c>
      <c r="J668" s="273" t="s">
        <v>343</v>
      </c>
      <c r="K668" s="272">
        <v>2005</v>
      </c>
      <c r="L668" s="273" t="s">
        <v>354</v>
      </c>
      <c r="N668" s="271" t="s">
        <v>334</v>
      </c>
      <c r="O668" s="277" t="s">
        <v>334</v>
      </c>
      <c r="P668" s="270">
        <v>0</v>
      </c>
      <c r="AC668" s="273" t="s">
        <v>2766</v>
      </c>
    </row>
    <row r="669" spans="1:33" ht="28.8" x14ac:dyDescent="0.3">
      <c r="A669" s="272">
        <v>121264</v>
      </c>
      <c r="B669" s="273" t="s">
        <v>1492</v>
      </c>
      <c r="C669" s="273" t="s">
        <v>1493</v>
      </c>
      <c r="D669" s="273" t="s">
        <v>311</v>
      </c>
      <c r="E669" s="273" t="s">
        <v>360</v>
      </c>
      <c r="F669" s="290"/>
      <c r="G669" s="273" t="s">
        <v>342</v>
      </c>
      <c r="H669" s="273" t="s">
        <v>2547</v>
      </c>
      <c r="I669" s="273" t="s">
        <v>59</v>
      </c>
      <c r="J669" s="273" t="s">
        <v>2267</v>
      </c>
      <c r="K669" s="272">
        <v>0</v>
      </c>
      <c r="L669" s="273" t="s">
        <v>2267</v>
      </c>
      <c r="N669" s="271">
        <v>424</v>
      </c>
      <c r="O669" s="277">
        <v>45348</v>
      </c>
      <c r="P669" s="270">
        <v>45000</v>
      </c>
      <c r="AC669" s="273" t="s">
        <v>334</v>
      </c>
    </row>
    <row r="670" spans="1:33" ht="28.8" x14ac:dyDescent="0.3">
      <c r="A670" s="272">
        <v>121271</v>
      </c>
      <c r="B670" s="273" t="s">
        <v>1491</v>
      </c>
      <c r="C670" s="273" t="s">
        <v>93</v>
      </c>
      <c r="D670" s="273" t="s">
        <v>459</v>
      </c>
      <c r="E670" s="273" t="s">
        <v>360</v>
      </c>
      <c r="F670" s="275"/>
      <c r="G670" s="273" t="s">
        <v>2478</v>
      </c>
      <c r="H670" s="273" t="s">
        <v>361</v>
      </c>
      <c r="I670" s="273" t="s">
        <v>2591</v>
      </c>
      <c r="J670" s="273" t="s">
        <v>343</v>
      </c>
      <c r="K670" s="272">
        <v>2013</v>
      </c>
      <c r="L670" s="273" t="s">
        <v>344</v>
      </c>
      <c r="N670" s="271" t="s">
        <v>334</v>
      </c>
      <c r="O670" s="277" t="s">
        <v>334</v>
      </c>
      <c r="P670" s="270">
        <v>0</v>
      </c>
      <c r="AC670" s="273" t="s">
        <v>334</v>
      </c>
    </row>
    <row r="671" spans="1:33" ht="28.8" x14ac:dyDescent="0.3">
      <c r="A671" s="272">
        <v>121279</v>
      </c>
      <c r="B671" s="273" t="s">
        <v>1489</v>
      </c>
      <c r="C671" s="273" t="s">
        <v>1490</v>
      </c>
      <c r="D671" s="273" t="s">
        <v>222</v>
      </c>
      <c r="E671" s="273" t="s">
        <v>360</v>
      </c>
      <c r="F671" s="275"/>
      <c r="G671" s="273" t="s">
        <v>2366</v>
      </c>
      <c r="H671" s="273" t="s">
        <v>361</v>
      </c>
      <c r="I671" s="273" t="s">
        <v>59</v>
      </c>
      <c r="J671" s="273" t="s">
        <v>343</v>
      </c>
      <c r="K671" s="272">
        <v>2011</v>
      </c>
      <c r="L671" s="273" t="s">
        <v>344</v>
      </c>
      <c r="N671" s="271" t="s">
        <v>334</v>
      </c>
      <c r="O671" s="277" t="s">
        <v>334</v>
      </c>
      <c r="P671" s="270">
        <v>0</v>
      </c>
      <c r="AC671" s="273" t="s">
        <v>334</v>
      </c>
    </row>
    <row r="672" spans="1:33" ht="28.8" x14ac:dyDescent="0.3">
      <c r="A672" s="270">
        <v>121287</v>
      </c>
      <c r="B672" s="271" t="s">
        <v>1487</v>
      </c>
      <c r="C672" s="271" t="s">
        <v>1488</v>
      </c>
      <c r="D672" s="271" t="s">
        <v>287</v>
      </c>
      <c r="E672" s="271" t="s">
        <v>334</v>
      </c>
      <c r="F672" s="271" t="s">
        <v>334</v>
      </c>
      <c r="G672" s="271" t="s">
        <v>334</v>
      </c>
      <c r="H672" s="271" t="s">
        <v>334</v>
      </c>
      <c r="I672" s="271" t="s">
        <v>59</v>
      </c>
      <c r="J672" s="271" t="s">
        <v>334</v>
      </c>
      <c r="K672" s="271" t="s">
        <v>334</v>
      </c>
      <c r="L672" s="271" t="s">
        <v>334</v>
      </c>
      <c r="M672" s="292" t="s">
        <v>334</v>
      </c>
      <c r="N672" s="271" t="s">
        <v>334</v>
      </c>
      <c r="O672" s="277" t="s">
        <v>334</v>
      </c>
      <c r="P672" s="270">
        <v>0</v>
      </c>
      <c r="Q672" s="292" t="s">
        <v>334</v>
      </c>
      <c r="R672" s="292" t="s">
        <v>334</v>
      </c>
      <c r="S672" s="292" t="s">
        <v>334</v>
      </c>
      <c r="T672" s="292" t="s">
        <v>334</v>
      </c>
      <c r="U672" s="292" t="s">
        <v>334</v>
      </c>
      <c r="V672" s="292" t="s">
        <v>334</v>
      </c>
      <c r="W672" s="292" t="s">
        <v>334</v>
      </c>
      <c r="X672" s="292" t="s">
        <v>334</v>
      </c>
      <c r="Y672" s="292" t="s">
        <v>334</v>
      </c>
      <c r="Z672" s="292" t="s">
        <v>334</v>
      </c>
      <c r="AA672" s="292" t="s">
        <v>334</v>
      </c>
      <c r="AB672" s="292" t="s">
        <v>334</v>
      </c>
      <c r="AC672" s="271" t="s">
        <v>334</v>
      </c>
      <c r="AD672" s="292"/>
      <c r="AE672" s="292" t="s">
        <v>334</v>
      </c>
      <c r="AF672" s="292" t="s">
        <v>2722</v>
      </c>
      <c r="AG672" s="292" t="s">
        <v>2722</v>
      </c>
    </row>
    <row r="673" spans="1:33" ht="28.8" x14ac:dyDescent="0.3">
      <c r="A673" s="272">
        <v>121292</v>
      </c>
      <c r="B673" s="273" t="s">
        <v>1484</v>
      </c>
      <c r="C673" s="273" t="s">
        <v>1485</v>
      </c>
      <c r="D673" s="273" t="s">
        <v>1486</v>
      </c>
      <c r="E673" s="273" t="s">
        <v>2103</v>
      </c>
      <c r="F673" s="274">
        <v>32459</v>
      </c>
      <c r="G673" s="273" t="s">
        <v>2437</v>
      </c>
      <c r="H673" s="273" t="s">
        <v>361</v>
      </c>
      <c r="I673" s="273" t="s">
        <v>59</v>
      </c>
      <c r="J673" s="273" t="s">
        <v>343</v>
      </c>
      <c r="K673" s="272">
        <v>2006</v>
      </c>
      <c r="L673" s="273" t="s">
        <v>344</v>
      </c>
      <c r="N673" s="271">
        <v>423</v>
      </c>
      <c r="O673" s="277">
        <v>45348</v>
      </c>
      <c r="P673" s="270">
        <v>95000</v>
      </c>
      <c r="AC673" s="273" t="s">
        <v>334</v>
      </c>
    </row>
    <row r="674" spans="1:33" ht="43.2" x14ac:dyDescent="0.3">
      <c r="A674" s="270">
        <v>121295</v>
      </c>
      <c r="B674" s="271" t="s">
        <v>1483</v>
      </c>
      <c r="C674" s="271" t="s">
        <v>116</v>
      </c>
      <c r="D674" s="271" t="s">
        <v>284</v>
      </c>
      <c r="E674" s="271" t="s">
        <v>334</v>
      </c>
      <c r="F674" s="271" t="s">
        <v>334</v>
      </c>
      <c r="G674" s="271" t="s">
        <v>334</v>
      </c>
      <c r="H674" s="271" t="s">
        <v>334</v>
      </c>
      <c r="I674" s="271" t="s">
        <v>59</v>
      </c>
      <c r="J674" s="271" t="s">
        <v>334</v>
      </c>
      <c r="K674" s="271" t="s">
        <v>334</v>
      </c>
      <c r="L674" s="271" t="s">
        <v>334</v>
      </c>
      <c r="M674" s="292" t="s">
        <v>334</v>
      </c>
      <c r="N674" s="271" t="s">
        <v>334</v>
      </c>
      <c r="O674" s="277" t="s">
        <v>334</v>
      </c>
      <c r="P674" s="270">
        <v>0</v>
      </c>
      <c r="Q674" s="292" t="s">
        <v>334</v>
      </c>
      <c r="R674" s="292" t="s">
        <v>334</v>
      </c>
      <c r="S674" s="292" t="s">
        <v>334</v>
      </c>
      <c r="T674" s="292" t="s">
        <v>334</v>
      </c>
      <c r="U674" s="292" t="s">
        <v>334</v>
      </c>
      <c r="V674" s="292" t="s">
        <v>334</v>
      </c>
      <c r="W674" s="292" t="s">
        <v>334</v>
      </c>
      <c r="X674" s="292" t="s">
        <v>334</v>
      </c>
      <c r="Y674" s="292" t="s">
        <v>334</v>
      </c>
      <c r="Z674" s="292" t="s">
        <v>334</v>
      </c>
      <c r="AA674" s="292" t="s">
        <v>334</v>
      </c>
      <c r="AB674" s="292" t="s">
        <v>334</v>
      </c>
      <c r="AC674" s="271" t="s">
        <v>2766</v>
      </c>
      <c r="AD674" s="292"/>
      <c r="AE674" s="292" t="s">
        <v>334</v>
      </c>
      <c r="AF674" s="292" t="s">
        <v>2722</v>
      </c>
      <c r="AG674" s="292" t="s">
        <v>2722</v>
      </c>
    </row>
    <row r="675" spans="1:33" ht="43.2" x14ac:dyDescent="0.3">
      <c r="A675" s="272">
        <v>121296</v>
      </c>
      <c r="B675" s="273" t="s">
        <v>1482</v>
      </c>
      <c r="C675" s="273" t="s">
        <v>63</v>
      </c>
      <c r="D675" s="273" t="s">
        <v>244</v>
      </c>
      <c r="E675" s="273" t="s">
        <v>2103</v>
      </c>
      <c r="F675" s="275"/>
      <c r="G675" s="273" t="s">
        <v>342</v>
      </c>
      <c r="H675" s="273" t="s">
        <v>363</v>
      </c>
      <c r="I675" s="273" t="s">
        <v>59</v>
      </c>
      <c r="J675" s="273" t="s">
        <v>343</v>
      </c>
      <c r="K675" s="272">
        <v>0</v>
      </c>
      <c r="L675" s="273" t="s">
        <v>342</v>
      </c>
      <c r="N675" s="271" t="s">
        <v>334</v>
      </c>
      <c r="O675" s="277" t="s">
        <v>334</v>
      </c>
      <c r="P675" s="270">
        <v>0</v>
      </c>
      <c r="AC675" s="273" t="s">
        <v>2766</v>
      </c>
    </row>
    <row r="676" spans="1:33" ht="28.8" x14ac:dyDescent="0.3">
      <c r="A676" s="272">
        <v>121302</v>
      </c>
      <c r="B676" s="273" t="s">
        <v>1481</v>
      </c>
      <c r="C676" s="273" t="s">
        <v>384</v>
      </c>
      <c r="D676" s="273" t="s">
        <v>207</v>
      </c>
      <c r="E676" s="273" t="s">
        <v>2103</v>
      </c>
      <c r="F676" s="291">
        <v>35145</v>
      </c>
      <c r="G676" s="273" t="s">
        <v>2454</v>
      </c>
      <c r="H676" s="273" t="s">
        <v>361</v>
      </c>
      <c r="I676" s="273" t="s">
        <v>59</v>
      </c>
      <c r="J676" s="273" t="s">
        <v>343</v>
      </c>
      <c r="K676" s="272">
        <v>2015</v>
      </c>
      <c r="L676" s="273" t="s">
        <v>344</v>
      </c>
      <c r="N676" s="271" t="s">
        <v>334</v>
      </c>
      <c r="O676" s="277" t="s">
        <v>334</v>
      </c>
      <c r="P676" s="270">
        <v>0</v>
      </c>
      <c r="AC676" s="273" t="s">
        <v>334</v>
      </c>
    </row>
    <row r="677" spans="1:33" ht="28.8" x14ac:dyDescent="0.3">
      <c r="A677" s="272">
        <v>121304</v>
      </c>
      <c r="B677" s="273" t="s">
        <v>1479</v>
      </c>
      <c r="C677" s="273" t="s">
        <v>1480</v>
      </c>
      <c r="D677" s="273" t="s">
        <v>254</v>
      </c>
      <c r="E677" s="273" t="s">
        <v>2103</v>
      </c>
      <c r="F677" s="290"/>
      <c r="G677" s="273" t="s">
        <v>342</v>
      </c>
      <c r="H677" s="273" t="s">
        <v>361</v>
      </c>
      <c r="I677" s="273" t="s">
        <v>59</v>
      </c>
      <c r="J677" s="273" t="s">
        <v>2362</v>
      </c>
      <c r="K677" s="272">
        <v>2018</v>
      </c>
      <c r="L677" s="273" t="s">
        <v>342</v>
      </c>
      <c r="N677" s="271" t="s">
        <v>334</v>
      </c>
      <c r="O677" s="277" t="s">
        <v>334</v>
      </c>
      <c r="P677" s="270">
        <v>0</v>
      </c>
      <c r="AC677" s="273" t="s">
        <v>334</v>
      </c>
    </row>
    <row r="678" spans="1:33" ht="28.8" x14ac:dyDescent="0.3">
      <c r="A678" s="272">
        <v>121319</v>
      </c>
      <c r="B678" s="273" t="s">
        <v>1478</v>
      </c>
      <c r="C678" s="273" t="s">
        <v>407</v>
      </c>
      <c r="D678" s="273" t="s">
        <v>222</v>
      </c>
      <c r="E678" s="273" t="s">
        <v>2103</v>
      </c>
      <c r="F678" s="274">
        <v>32121</v>
      </c>
      <c r="G678" s="273" t="s">
        <v>2863</v>
      </c>
      <c r="H678" s="273" t="s">
        <v>361</v>
      </c>
      <c r="I678" s="273" t="s">
        <v>2531</v>
      </c>
      <c r="J678" s="273" t="s">
        <v>2362</v>
      </c>
      <c r="K678" s="272">
        <v>2012</v>
      </c>
      <c r="L678" s="273" t="s">
        <v>353</v>
      </c>
      <c r="N678" s="271" t="s">
        <v>334</v>
      </c>
      <c r="O678" s="277" t="s">
        <v>334</v>
      </c>
      <c r="P678" s="270">
        <v>0</v>
      </c>
      <c r="AC678" s="273" t="s">
        <v>334</v>
      </c>
    </row>
    <row r="679" spans="1:33" ht="28.8" x14ac:dyDescent="0.3">
      <c r="A679" s="272">
        <v>121320</v>
      </c>
      <c r="B679" s="273" t="s">
        <v>1477</v>
      </c>
      <c r="C679" s="273" t="s">
        <v>66</v>
      </c>
      <c r="D679" s="273" t="s">
        <v>234</v>
      </c>
      <c r="E679" s="273" t="s">
        <v>359</v>
      </c>
      <c r="F679" s="290"/>
      <c r="G679" s="273" t="s">
        <v>342</v>
      </c>
      <c r="H679" s="273" t="s">
        <v>361</v>
      </c>
      <c r="I679" s="273" t="s">
        <v>59</v>
      </c>
      <c r="J679" s="273" t="s">
        <v>362</v>
      </c>
      <c r="K679" s="272">
        <v>2017</v>
      </c>
      <c r="L679" s="273" t="s">
        <v>342</v>
      </c>
      <c r="N679" s="271" t="s">
        <v>334</v>
      </c>
      <c r="O679" s="277" t="s">
        <v>334</v>
      </c>
      <c r="P679" s="270">
        <v>0</v>
      </c>
      <c r="AC679" s="273" t="s">
        <v>334</v>
      </c>
    </row>
    <row r="680" spans="1:33" ht="28.8" x14ac:dyDescent="0.3">
      <c r="A680" s="272">
        <v>121321</v>
      </c>
      <c r="B680" s="273" t="s">
        <v>1476</v>
      </c>
      <c r="C680" s="273" t="s">
        <v>68</v>
      </c>
      <c r="D680" s="273" t="s">
        <v>391</v>
      </c>
      <c r="E680" s="273" t="s">
        <v>359</v>
      </c>
      <c r="F680" s="274">
        <v>29331</v>
      </c>
      <c r="G680" s="273" t="s">
        <v>342</v>
      </c>
      <c r="H680" s="273" t="s">
        <v>361</v>
      </c>
      <c r="I680" s="273" t="s">
        <v>2531</v>
      </c>
      <c r="J680" s="273" t="s">
        <v>2362</v>
      </c>
      <c r="K680" s="272">
        <v>2016</v>
      </c>
      <c r="L680" s="273" t="s">
        <v>342</v>
      </c>
      <c r="N680" s="271" t="s">
        <v>334</v>
      </c>
      <c r="O680" s="277" t="s">
        <v>334</v>
      </c>
      <c r="P680" s="270">
        <v>0</v>
      </c>
      <c r="AC680" s="273" t="s">
        <v>334</v>
      </c>
    </row>
    <row r="681" spans="1:33" ht="43.2" x14ac:dyDescent="0.3">
      <c r="A681" s="272">
        <v>121322</v>
      </c>
      <c r="B681" s="273" t="s">
        <v>1474</v>
      </c>
      <c r="C681" s="273" t="s">
        <v>96</v>
      </c>
      <c r="D681" s="273" t="s">
        <v>1475</v>
      </c>
      <c r="E681" s="273" t="s">
        <v>2103</v>
      </c>
      <c r="F681" s="274">
        <v>35091</v>
      </c>
      <c r="G681" s="273" t="s">
        <v>342</v>
      </c>
      <c r="H681" s="273" t="s">
        <v>361</v>
      </c>
      <c r="I681" s="273" t="s">
        <v>59</v>
      </c>
      <c r="J681" s="273" t="s">
        <v>2362</v>
      </c>
      <c r="K681" s="272">
        <v>2013</v>
      </c>
      <c r="L681" s="273" t="s">
        <v>344</v>
      </c>
      <c r="N681" s="271" t="s">
        <v>334</v>
      </c>
      <c r="O681" s="277" t="s">
        <v>334</v>
      </c>
      <c r="P681" s="270">
        <v>0</v>
      </c>
      <c r="AC681" s="273" t="s">
        <v>2766</v>
      </c>
    </row>
    <row r="682" spans="1:33" ht="28.8" x14ac:dyDescent="0.3">
      <c r="A682" s="272">
        <v>121323</v>
      </c>
      <c r="B682" s="273" t="s">
        <v>1473</v>
      </c>
      <c r="C682" s="273" t="s">
        <v>416</v>
      </c>
      <c r="D682" s="273" t="s">
        <v>294</v>
      </c>
      <c r="E682" s="273" t="s">
        <v>2103</v>
      </c>
      <c r="F682" s="291">
        <v>34700</v>
      </c>
      <c r="G682" s="273" t="s">
        <v>342</v>
      </c>
      <c r="H682" s="273" t="s">
        <v>361</v>
      </c>
      <c r="I682" s="273" t="s">
        <v>59</v>
      </c>
      <c r="J682" s="273" t="s">
        <v>2362</v>
      </c>
      <c r="K682" s="272">
        <v>2010</v>
      </c>
      <c r="L682" s="273" t="s">
        <v>342</v>
      </c>
      <c r="N682" s="271">
        <v>387</v>
      </c>
      <c r="O682" s="277">
        <v>45344</v>
      </c>
      <c r="P682" s="270">
        <v>35000</v>
      </c>
      <c r="AC682" s="273" t="s">
        <v>334</v>
      </c>
    </row>
    <row r="683" spans="1:33" ht="28.8" x14ac:dyDescent="0.3">
      <c r="A683" s="272">
        <v>121331</v>
      </c>
      <c r="B683" s="273" t="s">
        <v>1472</v>
      </c>
      <c r="C683" s="273" t="s">
        <v>1199</v>
      </c>
      <c r="D683" s="273" t="s">
        <v>501</v>
      </c>
      <c r="E683" s="273" t="s">
        <v>360</v>
      </c>
      <c r="F683" s="290"/>
      <c r="G683" s="273" t="s">
        <v>342</v>
      </c>
      <c r="H683" s="273" t="s">
        <v>361</v>
      </c>
      <c r="I683" s="273" t="s">
        <v>2591</v>
      </c>
      <c r="J683" s="273" t="s">
        <v>362</v>
      </c>
      <c r="K683" s="272">
        <v>2017</v>
      </c>
      <c r="L683" s="273" t="s">
        <v>342</v>
      </c>
      <c r="N683" s="271" t="s">
        <v>334</v>
      </c>
      <c r="O683" s="277" t="s">
        <v>334</v>
      </c>
      <c r="P683" s="270">
        <v>0</v>
      </c>
      <c r="AC683" s="273" t="s">
        <v>334</v>
      </c>
    </row>
    <row r="684" spans="1:33" ht="28.8" x14ac:dyDescent="0.3">
      <c r="A684" s="272">
        <v>121336</v>
      </c>
      <c r="B684" s="273" t="s">
        <v>1471</v>
      </c>
      <c r="C684" s="273" t="s">
        <v>86</v>
      </c>
      <c r="D684" s="273" t="s">
        <v>276</v>
      </c>
      <c r="E684" s="273" t="s">
        <v>360</v>
      </c>
      <c r="F684" s="290"/>
      <c r="G684" s="273" t="s">
        <v>2365</v>
      </c>
      <c r="H684" s="273" t="s">
        <v>361</v>
      </c>
      <c r="I684" s="273" t="s">
        <v>59</v>
      </c>
      <c r="J684" s="273" t="s">
        <v>362</v>
      </c>
      <c r="K684" s="272">
        <v>2011</v>
      </c>
      <c r="L684" s="273" t="s">
        <v>344</v>
      </c>
      <c r="N684" s="271" t="s">
        <v>334</v>
      </c>
      <c r="O684" s="277" t="s">
        <v>334</v>
      </c>
      <c r="P684" s="270">
        <v>0</v>
      </c>
      <c r="AC684" s="273" t="s">
        <v>334</v>
      </c>
    </row>
    <row r="685" spans="1:33" ht="43.2" x14ac:dyDescent="0.3">
      <c r="A685" s="272">
        <v>121338</v>
      </c>
      <c r="B685" s="273" t="s">
        <v>1469</v>
      </c>
      <c r="C685" s="273" t="s">
        <v>772</v>
      </c>
      <c r="D685" s="273" t="s">
        <v>1470</v>
      </c>
      <c r="E685" s="273" t="s">
        <v>2103</v>
      </c>
      <c r="F685" s="291">
        <v>36526</v>
      </c>
      <c r="G685" s="273" t="s">
        <v>342</v>
      </c>
      <c r="H685" s="273" t="s">
        <v>361</v>
      </c>
      <c r="I685" s="273" t="s">
        <v>59</v>
      </c>
      <c r="J685" s="273" t="s">
        <v>2362</v>
      </c>
      <c r="K685" s="272">
        <v>2018</v>
      </c>
      <c r="L685" s="273" t="s">
        <v>342</v>
      </c>
      <c r="N685" s="271" t="s">
        <v>334</v>
      </c>
      <c r="O685" s="277" t="s">
        <v>334</v>
      </c>
      <c r="P685" s="270">
        <v>0</v>
      </c>
      <c r="AC685" s="273" t="s">
        <v>2772</v>
      </c>
    </row>
    <row r="686" spans="1:33" ht="28.8" x14ac:dyDescent="0.3">
      <c r="A686" s="272">
        <v>121339</v>
      </c>
      <c r="B686" s="273" t="s">
        <v>1468</v>
      </c>
      <c r="C686" s="273" t="s">
        <v>159</v>
      </c>
      <c r="D686" s="273" t="s">
        <v>215</v>
      </c>
      <c r="E686" s="273" t="s">
        <v>2103</v>
      </c>
      <c r="F686" s="274">
        <v>36553</v>
      </c>
      <c r="G686" s="273" t="s">
        <v>342</v>
      </c>
      <c r="H686" s="273" t="s">
        <v>361</v>
      </c>
      <c r="I686" s="273" t="s">
        <v>2531</v>
      </c>
      <c r="J686" s="273" t="s">
        <v>2362</v>
      </c>
      <c r="K686" s="272">
        <v>2017</v>
      </c>
      <c r="L686" s="273" t="s">
        <v>342</v>
      </c>
      <c r="N686" s="271" t="s">
        <v>334</v>
      </c>
      <c r="O686" s="277" t="s">
        <v>334</v>
      </c>
      <c r="P686" s="270">
        <v>0</v>
      </c>
      <c r="AC686" s="273" t="s">
        <v>334</v>
      </c>
    </row>
    <row r="687" spans="1:33" ht="14.4" x14ac:dyDescent="0.3">
      <c r="A687" s="272">
        <v>121342</v>
      </c>
      <c r="B687" s="273" t="s">
        <v>1467</v>
      </c>
      <c r="C687" s="273" t="s">
        <v>751</v>
      </c>
      <c r="D687" s="273" t="s">
        <v>782</v>
      </c>
      <c r="E687" s="273" t="s">
        <v>360</v>
      </c>
      <c r="F687" s="290"/>
      <c r="G687" s="273" t="s">
        <v>2506</v>
      </c>
      <c r="H687" s="273" t="s">
        <v>2267</v>
      </c>
      <c r="I687" s="273" t="s">
        <v>59</v>
      </c>
      <c r="J687" s="273" t="s">
        <v>362</v>
      </c>
      <c r="K687" s="272">
        <v>2018</v>
      </c>
      <c r="L687" s="273" t="s">
        <v>342</v>
      </c>
      <c r="N687" s="271" t="s">
        <v>334</v>
      </c>
      <c r="O687" s="277" t="s">
        <v>334</v>
      </c>
      <c r="P687" s="270">
        <v>0</v>
      </c>
      <c r="AC687" s="273" t="s">
        <v>334</v>
      </c>
    </row>
    <row r="688" spans="1:33" ht="28.8" x14ac:dyDescent="0.3">
      <c r="A688" s="272">
        <v>121346</v>
      </c>
      <c r="B688" s="273" t="s">
        <v>1466</v>
      </c>
      <c r="C688" s="273" t="s">
        <v>493</v>
      </c>
      <c r="D688" s="273" t="s">
        <v>206</v>
      </c>
      <c r="E688" s="273" t="s">
        <v>360</v>
      </c>
      <c r="F688" s="290"/>
      <c r="G688" s="273" t="s">
        <v>342</v>
      </c>
      <c r="H688" s="273" t="s">
        <v>361</v>
      </c>
      <c r="I688" s="273" t="s">
        <v>59</v>
      </c>
      <c r="J688" s="273" t="s">
        <v>603</v>
      </c>
      <c r="K688" s="272">
        <v>0</v>
      </c>
      <c r="L688" s="273" t="s">
        <v>342</v>
      </c>
      <c r="N688" s="271">
        <v>380</v>
      </c>
      <c r="O688" s="277">
        <v>45344</v>
      </c>
      <c r="P688" s="270">
        <v>40000</v>
      </c>
      <c r="AC688" s="273" t="s">
        <v>334</v>
      </c>
    </row>
    <row r="689" spans="1:33" ht="28.8" x14ac:dyDescent="0.3">
      <c r="A689" s="272">
        <v>121349</v>
      </c>
      <c r="B689" s="273" t="s">
        <v>1465</v>
      </c>
      <c r="C689" s="273" t="s">
        <v>156</v>
      </c>
      <c r="D689" s="273" t="s">
        <v>209</v>
      </c>
      <c r="E689" s="273" t="s">
        <v>2103</v>
      </c>
      <c r="F689" s="275"/>
      <c r="G689" s="273" t="s">
        <v>342</v>
      </c>
      <c r="H689" s="273" t="s">
        <v>361</v>
      </c>
      <c r="I689" s="273" t="s">
        <v>2591</v>
      </c>
      <c r="J689" s="273" t="s">
        <v>362</v>
      </c>
      <c r="K689" s="272">
        <v>2006</v>
      </c>
      <c r="L689" s="273" t="s">
        <v>342</v>
      </c>
      <c r="N689" s="271" t="s">
        <v>334</v>
      </c>
      <c r="O689" s="277" t="s">
        <v>334</v>
      </c>
      <c r="P689" s="270">
        <v>0</v>
      </c>
      <c r="AC689" s="273" t="s">
        <v>334</v>
      </c>
    </row>
    <row r="690" spans="1:33" ht="43.2" x14ac:dyDescent="0.3">
      <c r="A690" s="270">
        <v>121350</v>
      </c>
      <c r="B690" s="271" t="s">
        <v>1464</v>
      </c>
      <c r="C690" s="271" t="s">
        <v>128</v>
      </c>
      <c r="D690" s="271" t="s">
        <v>234</v>
      </c>
      <c r="E690" s="271" t="s">
        <v>2103</v>
      </c>
      <c r="F690" s="271" t="s">
        <v>2548</v>
      </c>
      <c r="G690" s="271" t="s">
        <v>342</v>
      </c>
      <c r="H690" s="271" t="s">
        <v>361</v>
      </c>
      <c r="I690" s="271" t="s">
        <v>59</v>
      </c>
      <c r="J690" s="271" t="s">
        <v>2267</v>
      </c>
      <c r="K690" s="271" t="s">
        <v>2267</v>
      </c>
      <c r="L690" s="271" t="s">
        <v>2267</v>
      </c>
      <c r="M690" s="292" t="s">
        <v>334</v>
      </c>
      <c r="N690" s="271" t="s">
        <v>334</v>
      </c>
      <c r="O690" s="277" t="s">
        <v>334</v>
      </c>
      <c r="P690" s="270">
        <v>0</v>
      </c>
      <c r="Q690" s="292" t="s">
        <v>334</v>
      </c>
      <c r="R690" s="292" t="s">
        <v>334</v>
      </c>
      <c r="S690" s="292" t="s">
        <v>334</v>
      </c>
      <c r="T690" s="292" t="s">
        <v>334</v>
      </c>
      <c r="U690" s="292" t="s">
        <v>334</v>
      </c>
      <c r="V690" s="292" t="s">
        <v>334</v>
      </c>
      <c r="W690" s="292" t="s">
        <v>334</v>
      </c>
      <c r="X690" s="292" t="s">
        <v>334</v>
      </c>
      <c r="Y690" s="292" t="s">
        <v>334</v>
      </c>
      <c r="Z690" s="292" t="s">
        <v>334</v>
      </c>
      <c r="AA690" s="292" t="s">
        <v>334</v>
      </c>
      <c r="AB690" s="292" t="s">
        <v>334</v>
      </c>
      <c r="AC690" s="271" t="s">
        <v>2772</v>
      </c>
      <c r="AD690" s="292"/>
      <c r="AE690" s="292" t="s">
        <v>334</v>
      </c>
      <c r="AF690" s="292"/>
      <c r="AG690" s="292" t="s">
        <v>2722</v>
      </c>
    </row>
    <row r="691" spans="1:33" ht="28.8" x14ac:dyDescent="0.3">
      <c r="A691" s="272">
        <v>121358</v>
      </c>
      <c r="B691" s="273" t="s">
        <v>1463</v>
      </c>
      <c r="C691" s="273" t="s">
        <v>177</v>
      </c>
      <c r="D691" s="273" t="s">
        <v>396</v>
      </c>
      <c r="E691" s="273" t="s">
        <v>360</v>
      </c>
      <c r="F691" s="290"/>
      <c r="G691" s="273" t="s">
        <v>342</v>
      </c>
      <c r="H691" s="273" t="s">
        <v>361</v>
      </c>
      <c r="I691" s="273" t="s">
        <v>2531</v>
      </c>
      <c r="J691" s="273" t="s">
        <v>362</v>
      </c>
      <c r="K691" s="272">
        <v>2014</v>
      </c>
      <c r="L691" s="273" t="s">
        <v>342</v>
      </c>
      <c r="N691" s="271" t="s">
        <v>334</v>
      </c>
      <c r="O691" s="277" t="s">
        <v>334</v>
      </c>
      <c r="P691" s="270">
        <v>0</v>
      </c>
      <c r="AC691" s="273" t="s">
        <v>334</v>
      </c>
    </row>
    <row r="692" spans="1:33" ht="28.8" x14ac:dyDescent="0.3">
      <c r="A692" s="272">
        <v>121362</v>
      </c>
      <c r="B692" s="273" t="s">
        <v>1461</v>
      </c>
      <c r="C692" s="273" t="s">
        <v>162</v>
      </c>
      <c r="D692" s="273" t="s">
        <v>1462</v>
      </c>
      <c r="E692" s="273" t="s">
        <v>359</v>
      </c>
      <c r="F692" s="274">
        <v>36539</v>
      </c>
      <c r="G692" s="273" t="s">
        <v>342</v>
      </c>
      <c r="H692" s="273" t="s">
        <v>361</v>
      </c>
      <c r="I692" s="273" t="s">
        <v>2531</v>
      </c>
      <c r="J692" s="273" t="s">
        <v>2362</v>
      </c>
      <c r="K692" s="272">
        <v>2018</v>
      </c>
      <c r="L692" s="273" t="s">
        <v>342</v>
      </c>
      <c r="N692" s="271" t="s">
        <v>334</v>
      </c>
      <c r="O692" s="277" t="s">
        <v>334</v>
      </c>
      <c r="P692" s="270">
        <v>0</v>
      </c>
      <c r="AC692" s="273" t="s">
        <v>334</v>
      </c>
    </row>
    <row r="693" spans="1:33" ht="28.8" x14ac:dyDescent="0.3">
      <c r="A693" s="272">
        <v>121367</v>
      </c>
      <c r="B693" s="273" t="s">
        <v>2789</v>
      </c>
      <c r="C693" s="273" t="s">
        <v>81</v>
      </c>
      <c r="D693" s="273" t="s">
        <v>803</v>
      </c>
      <c r="E693" s="273" t="s">
        <v>2103</v>
      </c>
      <c r="F693" s="274">
        <v>32874</v>
      </c>
      <c r="G693" s="273" t="s">
        <v>2549</v>
      </c>
      <c r="H693" s="273" t="s">
        <v>361</v>
      </c>
      <c r="I693" s="273" t="s">
        <v>59</v>
      </c>
      <c r="J693" s="273" t="s">
        <v>2362</v>
      </c>
      <c r="K693" s="272">
        <v>2008</v>
      </c>
      <c r="L693" s="273" t="s">
        <v>356</v>
      </c>
      <c r="N693" s="271" t="s">
        <v>334</v>
      </c>
      <c r="O693" s="277" t="s">
        <v>334</v>
      </c>
      <c r="P693" s="270">
        <v>0</v>
      </c>
      <c r="AC693" s="273" t="s">
        <v>334</v>
      </c>
    </row>
    <row r="694" spans="1:33" ht="28.8" x14ac:dyDescent="0.3">
      <c r="A694" s="272">
        <v>121372</v>
      </c>
      <c r="B694" s="273" t="s">
        <v>1458</v>
      </c>
      <c r="C694" s="273" t="s">
        <v>1459</v>
      </c>
      <c r="D694" s="273" t="s">
        <v>1460</v>
      </c>
      <c r="E694" s="273" t="s">
        <v>2103</v>
      </c>
      <c r="F694" s="274">
        <v>33946</v>
      </c>
      <c r="G694" s="273" t="s">
        <v>2385</v>
      </c>
      <c r="H694" s="273" t="s">
        <v>361</v>
      </c>
      <c r="I694" s="273" t="s">
        <v>59</v>
      </c>
      <c r="J694" s="273" t="s">
        <v>2362</v>
      </c>
      <c r="K694" s="272">
        <v>2010</v>
      </c>
      <c r="L694" s="273" t="s">
        <v>342</v>
      </c>
      <c r="N694" s="271">
        <v>429</v>
      </c>
      <c r="O694" s="277">
        <v>45348</v>
      </c>
      <c r="P694" s="270">
        <v>40000</v>
      </c>
      <c r="AC694" s="273" t="s">
        <v>334</v>
      </c>
    </row>
    <row r="695" spans="1:33" ht="28.8" x14ac:dyDescent="0.3">
      <c r="A695" s="272">
        <v>121377</v>
      </c>
      <c r="B695" s="273" t="s">
        <v>1457</v>
      </c>
      <c r="C695" s="273" t="s">
        <v>85</v>
      </c>
      <c r="D695" s="273" t="s">
        <v>248</v>
      </c>
      <c r="E695" s="273" t="s">
        <v>360</v>
      </c>
      <c r="F695" s="291">
        <v>35292</v>
      </c>
      <c r="G695" s="273" t="s">
        <v>342</v>
      </c>
      <c r="H695" s="273" t="s">
        <v>361</v>
      </c>
      <c r="I695" s="273" t="s">
        <v>59</v>
      </c>
      <c r="J695" s="273" t="s">
        <v>362</v>
      </c>
      <c r="K695" s="272">
        <v>2015</v>
      </c>
      <c r="L695" s="273" t="s">
        <v>344</v>
      </c>
      <c r="N695" s="271" t="s">
        <v>334</v>
      </c>
      <c r="O695" s="277" t="s">
        <v>334</v>
      </c>
      <c r="P695" s="270">
        <v>0</v>
      </c>
      <c r="AC695" s="273" t="s">
        <v>334</v>
      </c>
    </row>
    <row r="696" spans="1:33" ht="28.8" x14ac:dyDescent="0.3">
      <c r="A696" s="272">
        <v>121378</v>
      </c>
      <c r="B696" s="273" t="s">
        <v>1456</v>
      </c>
      <c r="C696" s="273" t="s">
        <v>100</v>
      </c>
      <c r="D696" s="273" t="s">
        <v>429</v>
      </c>
      <c r="E696" s="273" t="s">
        <v>360</v>
      </c>
      <c r="F696" s="275"/>
      <c r="G696" s="273" t="s">
        <v>342</v>
      </c>
      <c r="H696" s="273" t="s">
        <v>361</v>
      </c>
      <c r="I696" s="273" t="s">
        <v>59</v>
      </c>
      <c r="J696" s="273" t="s">
        <v>362</v>
      </c>
      <c r="K696" s="272">
        <v>2015</v>
      </c>
      <c r="L696" s="273" t="s">
        <v>342</v>
      </c>
      <c r="N696" s="271" t="s">
        <v>334</v>
      </c>
      <c r="O696" s="277" t="s">
        <v>334</v>
      </c>
      <c r="P696" s="270">
        <v>0</v>
      </c>
      <c r="AC696" s="273" t="s">
        <v>334</v>
      </c>
    </row>
    <row r="697" spans="1:33" ht="28.8" x14ac:dyDescent="0.3">
      <c r="A697" s="272">
        <v>121379</v>
      </c>
      <c r="B697" s="273" t="s">
        <v>1455</v>
      </c>
      <c r="C697" s="273" t="s">
        <v>105</v>
      </c>
      <c r="D697" s="273" t="s">
        <v>239</v>
      </c>
      <c r="E697" s="273" t="s">
        <v>2103</v>
      </c>
      <c r="F697" s="291">
        <v>29963</v>
      </c>
      <c r="G697" s="273" t="s">
        <v>2550</v>
      </c>
      <c r="H697" s="273" t="s">
        <v>361</v>
      </c>
      <c r="I697" s="273" t="s">
        <v>59</v>
      </c>
      <c r="J697" s="273" t="s">
        <v>2362</v>
      </c>
      <c r="K697" s="272">
        <v>2001</v>
      </c>
      <c r="L697" s="273" t="s">
        <v>344</v>
      </c>
      <c r="N697" s="271" t="s">
        <v>334</v>
      </c>
      <c r="O697" s="277" t="s">
        <v>334</v>
      </c>
      <c r="P697" s="270">
        <v>0</v>
      </c>
      <c r="AC697" s="273" t="s">
        <v>334</v>
      </c>
    </row>
    <row r="698" spans="1:33" ht="28.8" x14ac:dyDescent="0.3">
      <c r="A698" s="272">
        <v>121385</v>
      </c>
      <c r="B698" s="273" t="s">
        <v>1454</v>
      </c>
      <c r="C698" s="273" t="s">
        <v>154</v>
      </c>
      <c r="D698" s="273" t="s">
        <v>262</v>
      </c>
      <c r="E698" s="273" t="s">
        <v>359</v>
      </c>
      <c r="F698" s="290"/>
      <c r="G698" s="273" t="s">
        <v>2506</v>
      </c>
      <c r="H698" s="273" t="s">
        <v>361</v>
      </c>
      <c r="I698" s="273" t="s">
        <v>59</v>
      </c>
      <c r="J698" s="273" t="s">
        <v>362</v>
      </c>
      <c r="K698" s="272">
        <v>0</v>
      </c>
      <c r="L698" s="273" t="s">
        <v>342</v>
      </c>
      <c r="N698" s="271" t="s">
        <v>334</v>
      </c>
      <c r="O698" s="277" t="s">
        <v>334</v>
      </c>
      <c r="P698" s="270">
        <v>0</v>
      </c>
      <c r="AC698" s="273" t="s">
        <v>334</v>
      </c>
    </row>
    <row r="699" spans="1:33" ht="28.8" x14ac:dyDescent="0.3">
      <c r="A699" s="272">
        <v>121391</v>
      </c>
      <c r="B699" s="273" t="s">
        <v>1453</v>
      </c>
      <c r="C699" s="273" t="s">
        <v>68</v>
      </c>
      <c r="D699" s="273" t="s">
        <v>249</v>
      </c>
      <c r="E699" s="273" t="s">
        <v>360</v>
      </c>
      <c r="F699" s="290"/>
      <c r="G699" s="273" t="s">
        <v>342</v>
      </c>
      <c r="H699" s="273" t="s">
        <v>361</v>
      </c>
      <c r="I699" s="273" t="s">
        <v>2531</v>
      </c>
      <c r="J699" s="273" t="s">
        <v>2267</v>
      </c>
      <c r="K699" s="272">
        <v>0</v>
      </c>
      <c r="L699" s="273" t="s">
        <v>342</v>
      </c>
      <c r="N699" s="271" t="s">
        <v>334</v>
      </c>
      <c r="O699" s="277" t="s">
        <v>334</v>
      </c>
      <c r="P699" s="270">
        <v>0</v>
      </c>
      <c r="AC699" s="273" t="s">
        <v>334</v>
      </c>
    </row>
    <row r="700" spans="1:33" ht="43.2" x14ac:dyDescent="0.3">
      <c r="A700" s="270">
        <v>121392</v>
      </c>
      <c r="B700" s="271" t="s">
        <v>579</v>
      </c>
      <c r="C700" s="271" t="s">
        <v>88</v>
      </c>
      <c r="D700" s="271" t="s">
        <v>214</v>
      </c>
      <c r="E700" s="271" t="s">
        <v>334</v>
      </c>
      <c r="F700" s="292" t="s">
        <v>334</v>
      </c>
      <c r="G700" s="271" t="s">
        <v>334</v>
      </c>
      <c r="H700" s="271" t="s">
        <v>334</v>
      </c>
      <c r="I700" s="271" t="s">
        <v>59</v>
      </c>
      <c r="J700" s="271" t="s">
        <v>334</v>
      </c>
      <c r="K700" s="271" t="s">
        <v>334</v>
      </c>
      <c r="L700" s="271" t="s">
        <v>334</v>
      </c>
      <c r="M700" s="292" t="s">
        <v>334</v>
      </c>
      <c r="N700" s="271" t="s">
        <v>334</v>
      </c>
      <c r="O700" s="277" t="s">
        <v>334</v>
      </c>
      <c r="P700" s="270">
        <v>0</v>
      </c>
      <c r="Q700" s="292" t="s">
        <v>334</v>
      </c>
      <c r="R700" s="292" t="s">
        <v>334</v>
      </c>
      <c r="S700" s="292" t="s">
        <v>334</v>
      </c>
      <c r="T700" s="292" t="s">
        <v>334</v>
      </c>
      <c r="U700" s="292" t="s">
        <v>334</v>
      </c>
      <c r="V700" s="292" t="s">
        <v>334</v>
      </c>
      <c r="W700" s="292" t="s">
        <v>334</v>
      </c>
      <c r="X700" s="292" t="s">
        <v>334</v>
      </c>
      <c r="Y700" s="292" t="s">
        <v>334</v>
      </c>
      <c r="Z700" s="292" t="s">
        <v>334</v>
      </c>
      <c r="AA700" s="292" t="s">
        <v>334</v>
      </c>
      <c r="AB700" s="292" t="s">
        <v>334</v>
      </c>
      <c r="AC700" s="271" t="s">
        <v>2766</v>
      </c>
      <c r="AD700" s="292"/>
      <c r="AE700" s="292" t="s">
        <v>334</v>
      </c>
      <c r="AF700" s="292" t="s">
        <v>2722</v>
      </c>
      <c r="AG700" s="292" t="s">
        <v>2722</v>
      </c>
    </row>
    <row r="701" spans="1:33" ht="14.4" x14ac:dyDescent="0.3">
      <c r="A701" s="270">
        <v>121411</v>
      </c>
      <c r="B701" s="271" t="s">
        <v>1452</v>
      </c>
      <c r="C701" s="271" t="s">
        <v>105</v>
      </c>
      <c r="D701" s="271" t="s">
        <v>567</v>
      </c>
      <c r="E701" s="271" t="s">
        <v>334</v>
      </c>
      <c r="F701" s="271" t="s">
        <v>334</v>
      </c>
      <c r="G701" s="271" t="s">
        <v>334</v>
      </c>
      <c r="H701" s="271" t="s">
        <v>334</v>
      </c>
      <c r="I701" s="271" t="s">
        <v>59</v>
      </c>
      <c r="J701" s="271" t="s">
        <v>334</v>
      </c>
      <c r="K701" s="271" t="s">
        <v>334</v>
      </c>
      <c r="L701" s="271" t="s">
        <v>334</v>
      </c>
      <c r="M701" s="292" t="s">
        <v>334</v>
      </c>
      <c r="N701" s="271" t="s">
        <v>334</v>
      </c>
      <c r="O701" s="277" t="s">
        <v>334</v>
      </c>
      <c r="P701" s="270">
        <v>0</v>
      </c>
      <c r="Q701" s="292" t="s">
        <v>334</v>
      </c>
      <c r="R701" s="292" t="s">
        <v>334</v>
      </c>
      <c r="S701" s="292" t="s">
        <v>334</v>
      </c>
      <c r="T701" s="292" t="s">
        <v>334</v>
      </c>
      <c r="U701" s="292" t="s">
        <v>334</v>
      </c>
      <c r="V701" s="292" t="s">
        <v>334</v>
      </c>
      <c r="W701" s="292" t="s">
        <v>334</v>
      </c>
      <c r="X701" s="292" t="s">
        <v>334</v>
      </c>
      <c r="Y701" s="292" t="s">
        <v>334</v>
      </c>
      <c r="Z701" s="292" t="s">
        <v>334</v>
      </c>
      <c r="AA701" s="292" t="s">
        <v>334</v>
      </c>
      <c r="AB701" s="292" t="s">
        <v>334</v>
      </c>
      <c r="AC701" s="271" t="s">
        <v>334</v>
      </c>
      <c r="AD701" s="292"/>
      <c r="AE701" s="292" t="s">
        <v>334</v>
      </c>
      <c r="AF701" s="292" t="s">
        <v>2722</v>
      </c>
      <c r="AG701" s="292" t="s">
        <v>2722</v>
      </c>
    </row>
    <row r="702" spans="1:33" ht="28.8" x14ac:dyDescent="0.3">
      <c r="A702" s="270">
        <v>121412</v>
      </c>
      <c r="B702" s="271" t="s">
        <v>1451</v>
      </c>
      <c r="C702" s="271" t="s">
        <v>105</v>
      </c>
      <c r="D702" s="271" t="s">
        <v>289</v>
      </c>
      <c r="E702" s="271" t="s">
        <v>360</v>
      </c>
      <c r="F702" s="271" t="s">
        <v>2653</v>
      </c>
      <c r="G702" s="271" t="s">
        <v>342</v>
      </c>
      <c r="H702" s="271" t="s">
        <v>361</v>
      </c>
      <c r="I702" s="271" t="s">
        <v>59</v>
      </c>
      <c r="J702" s="271" t="s">
        <v>362</v>
      </c>
      <c r="K702" s="271" t="s">
        <v>2843</v>
      </c>
      <c r="L702" s="271" t="s">
        <v>344</v>
      </c>
      <c r="M702" s="292" t="s">
        <v>334</v>
      </c>
      <c r="N702" s="271" t="s">
        <v>334</v>
      </c>
      <c r="O702" s="277" t="s">
        <v>334</v>
      </c>
      <c r="P702" s="270">
        <v>0</v>
      </c>
      <c r="Q702" s="292" t="s">
        <v>334</v>
      </c>
      <c r="R702" s="292" t="s">
        <v>334</v>
      </c>
      <c r="S702" s="292" t="s">
        <v>334</v>
      </c>
      <c r="T702" s="292" t="s">
        <v>334</v>
      </c>
      <c r="U702" s="292" t="s">
        <v>334</v>
      </c>
      <c r="V702" s="292" t="s">
        <v>334</v>
      </c>
      <c r="W702" s="292" t="s">
        <v>334</v>
      </c>
      <c r="X702" s="292" t="s">
        <v>334</v>
      </c>
      <c r="Y702" s="292" t="s">
        <v>334</v>
      </c>
      <c r="Z702" s="292" t="s">
        <v>334</v>
      </c>
      <c r="AA702" s="292" t="s">
        <v>334</v>
      </c>
      <c r="AB702" s="292" t="s">
        <v>334</v>
      </c>
      <c r="AC702" s="271" t="s">
        <v>334</v>
      </c>
      <c r="AD702" s="292"/>
      <c r="AE702" s="292" t="s">
        <v>334</v>
      </c>
      <c r="AF702" s="292"/>
      <c r="AG702" s="292" t="s">
        <v>2722</v>
      </c>
    </row>
    <row r="703" spans="1:33" ht="28.8" x14ac:dyDescent="0.3">
      <c r="A703" s="272">
        <v>121416</v>
      </c>
      <c r="B703" s="273" t="s">
        <v>1450</v>
      </c>
      <c r="C703" s="273" t="s">
        <v>168</v>
      </c>
      <c r="D703" s="273" t="s">
        <v>280</v>
      </c>
      <c r="E703" s="273" t="s">
        <v>360</v>
      </c>
      <c r="F703" s="274">
        <v>35796</v>
      </c>
      <c r="G703" s="273" t="s">
        <v>342</v>
      </c>
      <c r="H703" s="273" t="s">
        <v>361</v>
      </c>
      <c r="I703" s="273" t="s">
        <v>59</v>
      </c>
      <c r="J703" s="273" t="s">
        <v>362</v>
      </c>
      <c r="K703" s="272">
        <v>2016</v>
      </c>
      <c r="L703" s="273" t="s">
        <v>342</v>
      </c>
      <c r="N703" s="271" t="s">
        <v>334</v>
      </c>
      <c r="O703" s="277" t="s">
        <v>334</v>
      </c>
      <c r="P703" s="270">
        <v>0</v>
      </c>
      <c r="AC703" s="273" t="s">
        <v>334</v>
      </c>
    </row>
    <row r="704" spans="1:33" ht="28.8" x14ac:dyDescent="0.3">
      <c r="A704" s="272">
        <v>121428</v>
      </c>
      <c r="B704" s="273" t="s">
        <v>1449</v>
      </c>
      <c r="C704" s="273" t="s">
        <v>403</v>
      </c>
      <c r="D704" s="273" t="s">
        <v>408</v>
      </c>
      <c r="E704" s="273" t="s">
        <v>360</v>
      </c>
      <c r="F704" s="275"/>
      <c r="G704" s="273" t="s">
        <v>2364</v>
      </c>
      <c r="H704" s="273" t="s">
        <v>361</v>
      </c>
      <c r="I704" s="273" t="s">
        <v>59</v>
      </c>
      <c r="J704" s="273" t="s">
        <v>362</v>
      </c>
      <c r="K704" s="272">
        <v>0</v>
      </c>
      <c r="L704" s="273" t="s">
        <v>348</v>
      </c>
      <c r="N704" s="271" t="s">
        <v>334</v>
      </c>
      <c r="O704" s="277" t="s">
        <v>334</v>
      </c>
      <c r="P704" s="270">
        <v>0</v>
      </c>
      <c r="AC704" s="273" t="s">
        <v>334</v>
      </c>
    </row>
    <row r="705" spans="1:33" ht="14.4" x14ac:dyDescent="0.3">
      <c r="A705" s="270">
        <v>121441</v>
      </c>
      <c r="B705" s="271" t="s">
        <v>1448</v>
      </c>
      <c r="C705" s="271" t="s">
        <v>874</v>
      </c>
      <c r="D705" s="271" t="s">
        <v>308</v>
      </c>
      <c r="E705" s="271" t="s">
        <v>334</v>
      </c>
      <c r="F705" s="271" t="s">
        <v>334</v>
      </c>
      <c r="G705" s="271" t="s">
        <v>334</v>
      </c>
      <c r="H705" s="271" t="s">
        <v>334</v>
      </c>
      <c r="I705" s="271" t="s">
        <v>59</v>
      </c>
      <c r="J705" s="271" t="s">
        <v>334</v>
      </c>
      <c r="K705" s="271" t="s">
        <v>334</v>
      </c>
      <c r="L705" s="271" t="s">
        <v>334</v>
      </c>
      <c r="M705" s="292" t="s">
        <v>334</v>
      </c>
      <c r="N705" s="271" t="s">
        <v>334</v>
      </c>
      <c r="O705" s="277" t="s">
        <v>334</v>
      </c>
      <c r="P705" s="270">
        <v>0</v>
      </c>
      <c r="Q705" s="292" t="s">
        <v>334</v>
      </c>
      <c r="R705" s="292" t="s">
        <v>334</v>
      </c>
      <c r="S705" s="292" t="s">
        <v>334</v>
      </c>
      <c r="T705" s="292" t="s">
        <v>334</v>
      </c>
      <c r="U705" s="292" t="s">
        <v>334</v>
      </c>
      <c r="V705" s="292" t="s">
        <v>334</v>
      </c>
      <c r="W705" s="292" t="s">
        <v>334</v>
      </c>
      <c r="X705" s="292" t="s">
        <v>334</v>
      </c>
      <c r="Y705" s="292" t="s">
        <v>334</v>
      </c>
      <c r="Z705" s="292" t="s">
        <v>334</v>
      </c>
      <c r="AA705" s="292" t="s">
        <v>334</v>
      </c>
      <c r="AB705" s="292" t="s">
        <v>334</v>
      </c>
      <c r="AC705" s="271" t="s">
        <v>334</v>
      </c>
      <c r="AD705" s="292"/>
      <c r="AE705" s="292" t="s">
        <v>334</v>
      </c>
      <c r="AF705" s="292" t="s">
        <v>2722</v>
      </c>
      <c r="AG705" s="292" t="s">
        <v>2722</v>
      </c>
    </row>
    <row r="706" spans="1:33" ht="28.8" x14ac:dyDescent="0.3">
      <c r="A706" s="272">
        <v>121444</v>
      </c>
      <c r="B706" s="273" t="s">
        <v>1446</v>
      </c>
      <c r="C706" s="273" t="s">
        <v>93</v>
      </c>
      <c r="D706" s="273" t="s">
        <v>1447</v>
      </c>
      <c r="E706" s="273" t="s">
        <v>2103</v>
      </c>
      <c r="F706" s="274">
        <v>27485</v>
      </c>
      <c r="G706" s="273" t="s">
        <v>2551</v>
      </c>
      <c r="H706" s="273" t="s">
        <v>361</v>
      </c>
      <c r="I706" s="273" t="s">
        <v>59</v>
      </c>
      <c r="J706" s="273" t="s">
        <v>343</v>
      </c>
      <c r="K706" s="272">
        <v>1994</v>
      </c>
      <c r="L706" s="273" t="s">
        <v>344</v>
      </c>
      <c r="N706" s="271" t="s">
        <v>334</v>
      </c>
      <c r="O706" s="277" t="s">
        <v>334</v>
      </c>
      <c r="P706" s="270">
        <v>0</v>
      </c>
      <c r="AC706" s="273" t="s">
        <v>334</v>
      </c>
    </row>
    <row r="707" spans="1:33" ht="28.8" x14ac:dyDescent="0.3">
      <c r="A707" s="272">
        <v>121447</v>
      </c>
      <c r="B707" s="273" t="s">
        <v>1445</v>
      </c>
      <c r="C707" s="273" t="s">
        <v>158</v>
      </c>
      <c r="D707" s="273" t="s">
        <v>269</v>
      </c>
      <c r="E707" s="273" t="s">
        <v>2103</v>
      </c>
      <c r="F707" s="274">
        <v>31149</v>
      </c>
      <c r="G707" s="273" t="s">
        <v>342</v>
      </c>
      <c r="H707" s="273" t="s">
        <v>361</v>
      </c>
      <c r="I707" s="273" t="s">
        <v>2531</v>
      </c>
      <c r="J707" s="273" t="s">
        <v>2362</v>
      </c>
      <c r="K707" s="272">
        <v>0</v>
      </c>
      <c r="L707" s="273" t="s">
        <v>342</v>
      </c>
      <c r="N707" s="271" t="s">
        <v>334</v>
      </c>
      <c r="O707" s="277" t="s">
        <v>334</v>
      </c>
      <c r="P707" s="270">
        <v>0</v>
      </c>
      <c r="AC707" s="273" t="s">
        <v>334</v>
      </c>
    </row>
    <row r="708" spans="1:33" ht="28.8" x14ac:dyDescent="0.3">
      <c r="A708" s="272">
        <v>121448</v>
      </c>
      <c r="B708" s="273" t="s">
        <v>1444</v>
      </c>
      <c r="C708" s="273" t="s">
        <v>169</v>
      </c>
      <c r="D708" s="273" t="s">
        <v>231</v>
      </c>
      <c r="E708" s="273" t="s">
        <v>359</v>
      </c>
      <c r="F708" s="274">
        <v>28135</v>
      </c>
      <c r="G708" s="273" t="s">
        <v>2396</v>
      </c>
      <c r="H708" s="273" t="s">
        <v>361</v>
      </c>
      <c r="I708" s="273" t="s">
        <v>59</v>
      </c>
      <c r="J708" s="273" t="s">
        <v>2362</v>
      </c>
      <c r="K708" s="272">
        <v>2001</v>
      </c>
      <c r="L708" s="273" t="s">
        <v>342</v>
      </c>
      <c r="N708" s="271" t="s">
        <v>334</v>
      </c>
      <c r="O708" s="277" t="s">
        <v>334</v>
      </c>
      <c r="P708" s="270">
        <v>0</v>
      </c>
      <c r="AC708" s="273" t="s">
        <v>334</v>
      </c>
    </row>
    <row r="709" spans="1:33" ht="28.8" x14ac:dyDescent="0.3">
      <c r="A709" s="272">
        <v>121456</v>
      </c>
      <c r="B709" s="273" t="s">
        <v>1443</v>
      </c>
      <c r="C709" s="273" t="s">
        <v>747</v>
      </c>
      <c r="D709" s="273" t="s">
        <v>282</v>
      </c>
      <c r="E709" s="273" t="s">
        <v>359</v>
      </c>
      <c r="F709" s="290"/>
      <c r="G709" s="273" t="s">
        <v>2412</v>
      </c>
      <c r="H709" s="273" t="s">
        <v>361</v>
      </c>
      <c r="I709" s="273" t="s">
        <v>2591</v>
      </c>
      <c r="J709" s="273" t="s">
        <v>362</v>
      </c>
      <c r="K709" s="272">
        <v>2015</v>
      </c>
      <c r="L709" s="273" t="s">
        <v>344</v>
      </c>
      <c r="N709" s="271" t="s">
        <v>334</v>
      </c>
      <c r="O709" s="277" t="s">
        <v>334</v>
      </c>
      <c r="P709" s="270">
        <v>0</v>
      </c>
      <c r="AC709" s="273" t="s">
        <v>334</v>
      </c>
    </row>
    <row r="710" spans="1:33" ht="43.2" x14ac:dyDescent="0.3">
      <c r="A710" s="272">
        <v>121468</v>
      </c>
      <c r="B710" s="273" t="s">
        <v>927</v>
      </c>
      <c r="C710" s="273" t="s">
        <v>82</v>
      </c>
      <c r="D710" s="273" t="s">
        <v>234</v>
      </c>
      <c r="E710" s="273" t="s">
        <v>359</v>
      </c>
      <c r="F710" s="275"/>
      <c r="G710" s="273" t="s">
        <v>350</v>
      </c>
      <c r="H710" s="273" t="s">
        <v>361</v>
      </c>
      <c r="I710" s="273" t="s">
        <v>59</v>
      </c>
      <c r="J710" s="273" t="s">
        <v>2267</v>
      </c>
      <c r="K710" s="272">
        <v>0</v>
      </c>
      <c r="L710" s="273" t="s">
        <v>350</v>
      </c>
      <c r="N710" s="271" t="s">
        <v>334</v>
      </c>
      <c r="O710" s="277" t="s">
        <v>334</v>
      </c>
      <c r="P710" s="270">
        <v>0</v>
      </c>
      <c r="AC710" s="273" t="s">
        <v>2762</v>
      </c>
    </row>
    <row r="711" spans="1:33" ht="43.2" x14ac:dyDescent="0.3">
      <c r="A711" s="270">
        <v>121469</v>
      </c>
      <c r="B711" s="271" t="s">
        <v>926</v>
      </c>
      <c r="C711" s="271" t="s">
        <v>812</v>
      </c>
      <c r="D711" s="271" t="s">
        <v>217</v>
      </c>
      <c r="E711" s="271" t="s">
        <v>334</v>
      </c>
      <c r="F711" s="271" t="s">
        <v>334</v>
      </c>
      <c r="G711" s="271" t="s">
        <v>334</v>
      </c>
      <c r="H711" s="271" t="s">
        <v>334</v>
      </c>
      <c r="I711" s="271" t="s">
        <v>59</v>
      </c>
      <c r="J711" s="271" t="s">
        <v>334</v>
      </c>
      <c r="K711" s="271" t="s">
        <v>334</v>
      </c>
      <c r="L711" s="271" t="s">
        <v>334</v>
      </c>
      <c r="M711" s="292" t="s">
        <v>334</v>
      </c>
      <c r="N711" s="271" t="s">
        <v>334</v>
      </c>
      <c r="O711" s="277" t="s">
        <v>334</v>
      </c>
      <c r="P711" s="270">
        <v>0</v>
      </c>
      <c r="Q711" s="292" t="s">
        <v>334</v>
      </c>
      <c r="R711" s="292" t="s">
        <v>334</v>
      </c>
      <c r="S711" s="292" t="s">
        <v>334</v>
      </c>
      <c r="T711" s="292" t="s">
        <v>334</v>
      </c>
      <c r="U711" s="292" t="s">
        <v>334</v>
      </c>
      <c r="V711" s="292" t="s">
        <v>334</v>
      </c>
      <c r="W711" s="292" t="s">
        <v>334</v>
      </c>
      <c r="X711" s="292" t="s">
        <v>334</v>
      </c>
      <c r="Y711" s="292" t="s">
        <v>334</v>
      </c>
      <c r="Z711" s="292" t="s">
        <v>334</v>
      </c>
      <c r="AA711" s="292" t="s">
        <v>334</v>
      </c>
      <c r="AB711" s="292" t="s">
        <v>334</v>
      </c>
      <c r="AC711" s="271" t="s">
        <v>2762</v>
      </c>
      <c r="AD711" s="292"/>
      <c r="AE711" s="292" t="s">
        <v>334</v>
      </c>
      <c r="AF711" s="292" t="s">
        <v>2722</v>
      </c>
      <c r="AG711" s="292" t="s">
        <v>2722</v>
      </c>
    </row>
    <row r="712" spans="1:33" ht="28.8" x14ac:dyDescent="0.3">
      <c r="A712" s="272">
        <v>121475</v>
      </c>
      <c r="B712" s="273" t="s">
        <v>1442</v>
      </c>
      <c r="C712" s="273" t="s">
        <v>138</v>
      </c>
      <c r="D712" s="273" t="s">
        <v>221</v>
      </c>
      <c r="E712" s="273" t="s">
        <v>2103</v>
      </c>
      <c r="F712" s="291">
        <v>34996</v>
      </c>
      <c r="G712" s="273" t="s">
        <v>2426</v>
      </c>
      <c r="H712" s="273" t="s">
        <v>361</v>
      </c>
      <c r="I712" s="273" t="s">
        <v>59</v>
      </c>
      <c r="J712" s="273" t="s">
        <v>343</v>
      </c>
      <c r="K712" s="272">
        <v>2013</v>
      </c>
      <c r="L712" s="273" t="s">
        <v>353</v>
      </c>
      <c r="N712" s="271" t="s">
        <v>334</v>
      </c>
      <c r="O712" s="277" t="s">
        <v>334</v>
      </c>
      <c r="P712" s="270">
        <v>0</v>
      </c>
      <c r="AC712" s="273" t="s">
        <v>334</v>
      </c>
    </row>
    <row r="713" spans="1:33" ht="28.8" x14ac:dyDescent="0.3">
      <c r="A713" s="272">
        <v>121480</v>
      </c>
      <c r="B713" s="273" t="s">
        <v>1441</v>
      </c>
      <c r="C713" s="273" t="s">
        <v>63</v>
      </c>
      <c r="D713" s="273" t="s">
        <v>293</v>
      </c>
      <c r="E713" s="273" t="s">
        <v>2103</v>
      </c>
      <c r="F713" s="274">
        <v>35435</v>
      </c>
      <c r="G713" s="273" t="s">
        <v>342</v>
      </c>
      <c r="H713" s="273" t="s">
        <v>361</v>
      </c>
      <c r="I713" s="273" t="s">
        <v>59</v>
      </c>
      <c r="J713" s="273" t="s">
        <v>2362</v>
      </c>
      <c r="K713" s="272">
        <v>2017</v>
      </c>
      <c r="L713" s="273" t="s">
        <v>342</v>
      </c>
      <c r="N713" s="271">
        <v>379</v>
      </c>
      <c r="O713" s="277">
        <v>45344</v>
      </c>
      <c r="P713" s="270">
        <v>30000</v>
      </c>
      <c r="AC713" s="273" t="s">
        <v>334</v>
      </c>
    </row>
    <row r="714" spans="1:33" ht="28.8" x14ac:dyDescent="0.3">
      <c r="A714" s="272">
        <v>121483</v>
      </c>
      <c r="B714" s="273" t="s">
        <v>1440</v>
      </c>
      <c r="C714" s="273" t="s">
        <v>66</v>
      </c>
      <c r="D714" s="273" t="s">
        <v>436</v>
      </c>
      <c r="E714" s="273" t="s">
        <v>360</v>
      </c>
      <c r="F714" s="291">
        <v>34247</v>
      </c>
      <c r="G714" s="273" t="s">
        <v>342</v>
      </c>
      <c r="H714" s="273" t="s">
        <v>361</v>
      </c>
      <c r="I714" s="273" t="s">
        <v>59</v>
      </c>
      <c r="J714" s="273" t="s">
        <v>343</v>
      </c>
      <c r="K714" s="272">
        <v>2012</v>
      </c>
      <c r="L714" s="273" t="s">
        <v>344</v>
      </c>
      <c r="N714" s="271" t="s">
        <v>334</v>
      </c>
      <c r="O714" s="277" t="s">
        <v>334</v>
      </c>
      <c r="P714" s="270">
        <v>0</v>
      </c>
      <c r="AC714" s="273" t="s">
        <v>334</v>
      </c>
    </row>
    <row r="715" spans="1:33" ht="28.8" x14ac:dyDescent="0.3">
      <c r="A715" s="272">
        <v>121497</v>
      </c>
      <c r="B715" s="273" t="s">
        <v>1439</v>
      </c>
      <c r="C715" s="273" t="s">
        <v>105</v>
      </c>
      <c r="D715" s="273" t="s">
        <v>299</v>
      </c>
      <c r="E715" s="273" t="s">
        <v>360</v>
      </c>
      <c r="F715" s="274">
        <v>31608</v>
      </c>
      <c r="G715" s="273" t="s">
        <v>342</v>
      </c>
      <c r="H715" s="273" t="s">
        <v>361</v>
      </c>
      <c r="I715" s="273" t="s">
        <v>2531</v>
      </c>
      <c r="J715" s="273" t="s">
        <v>343</v>
      </c>
      <c r="K715" s="272">
        <v>2009</v>
      </c>
      <c r="L715" s="273" t="s">
        <v>342</v>
      </c>
      <c r="N715" s="271" t="s">
        <v>334</v>
      </c>
      <c r="O715" s="277" t="s">
        <v>334</v>
      </c>
      <c r="P715" s="270">
        <v>0</v>
      </c>
      <c r="AC715" s="273" t="s">
        <v>334</v>
      </c>
    </row>
    <row r="716" spans="1:33" ht="28.8" x14ac:dyDescent="0.3">
      <c r="A716" s="270">
        <v>121503</v>
      </c>
      <c r="B716" s="271" t="s">
        <v>1437</v>
      </c>
      <c r="C716" s="271" t="s">
        <v>1438</v>
      </c>
      <c r="D716" s="271" t="s">
        <v>225</v>
      </c>
      <c r="E716" s="271" t="s">
        <v>359</v>
      </c>
      <c r="F716" s="271" t="s">
        <v>2654</v>
      </c>
      <c r="G716" s="271" t="s">
        <v>346</v>
      </c>
      <c r="H716" s="271" t="s">
        <v>361</v>
      </c>
      <c r="I716" s="271" t="s">
        <v>59</v>
      </c>
      <c r="J716" s="271" t="s">
        <v>343</v>
      </c>
      <c r="K716" s="271" t="s">
        <v>2840</v>
      </c>
      <c r="L716" s="271" t="s">
        <v>346</v>
      </c>
      <c r="M716" s="292" t="s">
        <v>334</v>
      </c>
      <c r="N716" s="271" t="s">
        <v>334</v>
      </c>
      <c r="O716" s="277" t="s">
        <v>334</v>
      </c>
      <c r="P716" s="270">
        <v>0</v>
      </c>
      <c r="Q716" s="292" t="s">
        <v>334</v>
      </c>
      <c r="R716" s="292" t="s">
        <v>334</v>
      </c>
      <c r="S716" s="292" t="s">
        <v>334</v>
      </c>
      <c r="T716" s="292" t="s">
        <v>334</v>
      </c>
      <c r="U716" s="292" t="s">
        <v>334</v>
      </c>
      <c r="V716" s="292" t="s">
        <v>334</v>
      </c>
      <c r="W716" s="292" t="s">
        <v>334</v>
      </c>
      <c r="X716" s="292" t="s">
        <v>334</v>
      </c>
      <c r="Y716" s="292" t="s">
        <v>334</v>
      </c>
      <c r="Z716" s="292" t="s">
        <v>334</v>
      </c>
      <c r="AA716" s="292" t="s">
        <v>334</v>
      </c>
      <c r="AB716" s="292" t="s">
        <v>334</v>
      </c>
      <c r="AC716" s="271" t="s">
        <v>334</v>
      </c>
      <c r="AD716" s="292"/>
      <c r="AE716" s="292" t="s">
        <v>334</v>
      </c>
      <c r="AF716" s="292"/>
      <c r="AG716" s="292" t="s">
        <v>2722</v>
      </c>
    </row>
    <row r="717" spans="1:33" ht="28.8" x14ac:dyDescent="0.3">
      <c r="A717" s="272">
        <v>121506</v>
      </c>
      <c r="B717" s="273" t="s">
        <v>1436</v>
      </c>
      <c r="C717" s="273" t="s">
        <v>393</v>
      </c>
      <c r="D717" s="273" t="s">
        <v>427</v>
      </c>
      <c r="E717" s="273" t="s">
        <v>2103</v>
      </c>
      <c r="F717" s="274">
        <v>35614</v>
      </c>
      <c r="G717" s="273" t="s">
        <v>342</v>
      </c>
      <c r="H717" s="273" t="s">
        <v>361</v>
      </c>
      <c r="I717" s="273" t="s">
        <v>2591</v>
      </c>
      <c r="J717" s="273" t="s">
        <v>343</v>
      </c>
      <c r="K717" s="272">
        <v>2015</v>
      </c>
      <c r="L717" s="273" t="s">
        <v>342</v>
      </c>
      <c r="N717" s="271" t="s">
        <v>334</v>
      </c>
      <c r="O717" s="277" t="s">
        <v>334</v>
      </c>
      <c r="P717" s="270">
        <v>0</v>
      </c>
      <c r="AC717" s="273" t="s">
        <v>334</v>
      </c>
    </row>
    <row r="718" spans="1:33" ht="43.2" x14ac:dyDescent="0.3">
      <c r="A718" s="272">
        <v>121508</v>
      </c>
      <c r="B718" s="273" t="s">
        <v>1435</v>
      </c>
      <c r="C718" s="273" t="s">
        <v>389</v>
      </c>
      <c r="D718" s="273" t="s">
        <v>455</v>
      </c>
      <c r="E718" s="273" t="s">
        <v>360</v>
      </c>
      <c r="F718" s="291">
        <v>0</v>
      </c>
      <c r="G718" s="273" t="s">
        <v>2267</v>
      </c>
      <c r="H718" s="273" t="s">
        <v>361</v>
      </c>
      <c r="I718" s="273" t="s">
        <v>59</v>
      </c>
      <c r="J718" s="273" t="s">
        <v>343</v>
      </c>
      <c r="K718" s="290"/>
      <c r="L718" s="273" t="s">
        <v>353</v>
      </c>
      <c r="N718" s="271" t="s">
        <v>334</v>
      </c>
      <c r="O718" s="277" t="s">
        <v>334</v>
      </c>
      <c r="P718" s="270">
        <v>0</v>
      </c>
      <c r="AC718" s="273" t="s">
        <v>2766</v>
      </c>
    </row>
    <row r="719" spans="1:33" ht="28.8" x14ac:dyDescent="0.3">
      <c r="A719" s="272">
        <v>121509</v>
      </c>
      <c r="B719" s="273" t="s">
        <v>1434</v>
      </c>
      <c r="C719" s="273" t="s">
        <v>144</v>
      </c>
      <c r="D719" s="273" t="s">
        <v>226</v>
      </c>
      <c r="E719" s="273" t="s">
        <v>360</v>
      </c>
      <c r="F719" s="290"/>
      <c r="G719" s="273" t="s">
        <v>2497</v>
      </c>
      <c r="H719" s="273" t="s">
        <v>361</v>
      </c>
      <c r="I719" s="273" t="s">
        <v>59</v>
      </c>
      <c r="J719" s="273" t="s">
        <v>343</v>
      </c>
      <c r="K719" s="272">
        <v>0</v>
      </c>
      <c r="L719" s="273" t="s">
        <v>353</v>
      </c>
      <c r="N719" s="271" t="s">
        <v>334</v>
      </c>
      <c r="O719" s="277" t="s">
        <v>334</v>
      </c>
      <c r="P719" s="270">
        <v>0</v>
      </c>
      <c r="AC719" s="273" t="s">
        <v>334</v>
      </c>
    </row>
    <row r="720" spans="1:33" ht="28.8" x14ac:dyDescent="0.3">
      <c r="A720" s="272">
        <v>121512</v>
      </c>
      <c r="B720" s="273" t="s">
        <v>1432</v>
      </c>
      <c r="C720" s="273" t="s">
        <v>1433</v>
      </c>
      <c r="D720" s="273" t="s">
        <v>274</v>
      </c>
      <c r="E720" s="273" t="s">
        <v>2103</v>
      </c>
      <c r="F720" s="291">
        <v>35273</v>
      </c>
      <c r="G720" s="273" t="s">
        <v>342</v>
      </c>
      <c r="H720" s="273" t="s">
        <v>361</v>
      </c>
      <c r="I720" s="273" t="s">
        <v>59</v>
      </c>
      <c r="J720" s="273" t="s">
        <v>2362</v>
      </c>
      <c r="K720" s="272">
        <v>2016</v>
      </c>
      <c r="L720" s="273" t="s">
        <v>342</v>
      </c>
      <c r="N720" s="271" t="s">
        <v>334</v>
      </c>
      <c r="O720" s="277" t="s">
        <v>334</v>
      </c>
      <c r="P720" s="270">
        <v>0</v>
      </c>
      <c r="AC720" s="273" t="s">
        <v>334</v>
      </c>
    </row>
    <row r="721" spans="1:33" ht="28.8" x14ac:dyDescent="0.3">
      <c r="A721" s="272">
        <v>121513</v>
      </c>
      <c r="B721" s="273" t="s">
        <v>1431</v>
      </c>
      <c r="C721" s="273" t="s">
        <v>91</v>
      </c>
      <c r="D721" s="273" t="s">
        <v>227</v>
      </c>
      <c r="E721" s="273" t="s">
        <v>2103</v>
      </c>
      <c r="F721" s="274">
        <v>28987</v>
      </c>
      <c r="G721" s="273" t="s">
        <v>350</v>
      </c>
      <c r="H721" s="273" t="s">
        <v>361</v>
      </c>
      <c r="I721" s="273" t="s">
        <v>59</v>
      </c>
      <c r="J721" s="273" t="s">
        <v>343</v>
      </c>
      <c r="K721" s="272">
        <v>1998</v>
      </c>
      <c r="L721" s="273" t="s">
        <v>350</v>
      </c>
      <c r="N721" s="271" t="s">
        <v>334</v>
      </c>
      <c r="O721" s="277" t="s">
        <v>334</v>
      </c>
      <c r="P721" s="270">
        <v>0</v>
      </c>
      <c r="AC721" s="273" t="s">
        <v>334</v>
      </c>
    </row>
    <row r="722" spans="1:33" ht="28.8" x14ac:dyDescent="0.3">
      <c r="A722" s="272">
        <v>121536</v>
      </c>
      <c r="B722" s="273" t="s">
        <v>1430</v>
      </c>
      <c r="C722" s="273" t="s">
        <v>66</v>
      </c>
      <c r="D722" s="273" t="s">
        <v>288</v>
      </c>
      <c r="E722" s="273" t="s">
        <v>359</v>
      </c>
      <c r="F722" s="274">
        <v>32599</v>
      </c>
      <c r="G722" s="273" t="s">
        <v>342</v>
      </c>
      <c r="H722" s="273" t="s">
        <v>361</v>
      </c>
      <c r="I722" s="273" t="s">
        <v>59</v>
      </c>
      <c r="J722" s="273" t="s">
        <v>343</v>
      </c>
      <c r="K722" s="272">
        <v>2009</v>
      </c>
      <c r="L722" s="273" t="s">
        <v>342</v>
      </c>
      <c r="N722" s="271">
        <v>376</v>
      </c>
      <c r="O722" s="277">
        <v>45344</v>
      </c>
      <c r="P722" s="270">
        <v>40000</v>
      </c>
      <c r="AC722" s="273" t="s">
        <v>334</v>
      </c>
    </row>
    <row r="723" spans="1:33" ht="28.8" x14ac:dyDescent="0.3">
      <c r="A723" s="272">
        <v>121565</v>
      </c>
      <c r="B723" s="273" t="s">
        <v>1428</v>
      </c>
      <c r="C723" s="273" t="s">
        <v>745</v>
      </c>
      <c r="D723" s="273" t="s">
        <v>2790</v>
      </c>
      <c r="E723" s="273" t="s">
        <v>2103</v>
      </c>
      <c r="F723" s="291">
        <v>31048</v>
      </c>
      <c r="G723" s="273" t="s">
        <v>2864</v>
      </c>
      <c r="H723" s="273" t="s">
        <v>361</v>
      </c>
      <c r="I723" s="273" t="s">
        <v>2531</v>
      </c>
      <c r="J723" s="273" t="s">
        <v>2362</v>
      </c>
      <c r="K723" s="272">
        <v>2005</v>
      </c>
      <c r="L723" s="273" t="s">
        <v>344</v>
      </c>
      <c r="N723" s="271" t="s">
        <v>334</v>
      </c>
      <c r="O723" s="277" t="s">
        <v>334</v>
      </c>
      <c r="P723" s="270">
        <v>0</v>
      </c>
      <c r="AC723" s="273" t="s">
        <v>334</v>
      </c>
    </row>
    <row r="724" spans="1:33" ht="28.8" x14ac:dyDescent="0.3">
      <c r="A724" s="272">
        <v>121566</v>
      </c>
      <c r="B724" s="273" t="s">
        <v>1427</v>
      </c>
      <c r="C724" s="273" t="s">
        <v>83</v>
      </c>
      <c r="D724" s="273" t="s">
        <v>534</v>
      </c>
      <c r="E724" s="273" t="s">
        <v>2103</v>
      </c>
      <c r="F724" s="275"/>
      <c r="G724" s="273" t="s">
        <v>2410</v>
      </c>
      <c r="H724" s="273" t="s">
        <v>361</v>
      </c>
      <c r="I724" s="273" t="s">
        <v>2591</v>
      </c>
      <c r="J724" s="273" t="s">
        <v>343</v>
      </c>
      <c r="K724" s="272">
        <v>2013</v>
      </c>
      <c r="L724" s="273" t="s">
        <v>355</v>
      </c>
      <c r="N724" s="271" t="s">
        <v>334</v>
      </c>
      <c r="O724" s="277" t="s">
        <v>334</v>
      </c>
      <c r="P724" s="270">
        <v>0</v>
      </c>
      <c r="AC724" s="273" t="s">
        <v>334</v>
      </c>
    </row>
    <row r="725" spans="1:33" ht="28.8" x14ac:dyDescent="0.3">
      <c r="A725" s="272">
        <v>121569</v>
      </c>
      <c r="B725" s="273" t="s">
        <v>1425</v>
      </c>
      <c r="C725" s="273" t="s">
        <v>402</v>
      </c>
      <c r="D725" s="273" t="s">
        <v>1426</v>
      </c>
      <c r="E725" s="273" t="s">
        <v>360</v>
      </c>
      <c r="F725" s="291">
        <v>35863</v>
      </c>
      <c r="G725" s="273" t="s">
        <v>2420</v>
      </c>
      <c r="H725" s="273" t="s">
        <v>361</v>
      </c>
      <c r="I725" s="273" t="s">
        <v>2531</v>
      </c>
      <c r="J725" s="273" t="s">
        <v>362</v>
      </c>
      <c r="K725" s="272">
        <v>2016</v>
      </c>
      <c r="L725" s="273" t="s">
        <v>354</v>
      </c>
      <c r="N725" s="271" t="s">
        <v>334</v>
      </c>
      <c r="O725" s="277" t="s">
        <v>334</v>
      </c>
      <c r="P725" s="270">
        <v>0</v>
      </c>
      <c r="AC725" s="273" t="s">
        <v>334</v>
      </c>
    </row>
    <row r="726" spans="1:33" ht="28.8" x14ac:dyDescent="0.3">
      <c r="A726" s="272">
        <v>121576</v>
      </c>
      <c r="B726" s="273" t="s">
        <v>1424</v>
      </c>
      <c r="C726" s="273" t="s">
        <v>761</v>
      </c>
      <c r="D726" s="273" t="s">
        <v>246</v>
      </c>
      <c r="E726" s="273" t="s">
        <v>2103</v>
      </c>
      <c r="F726" s="274">
        <v>35074</v>
      </c>
      <c r="G726" s="273" t="s">
        <v>2366</v>
      </c>
      <c r="H726" s="273" t="s">
        <v>361</v>
      </c>
      <c r="I726" s="273" t="s">
        <v>59</v>
      </c>
      <c r="J726" s="273" t="s">
        <v>343</v>
      </c>
      <c r="K726" s="272">
        <v>2013</v>
      </c>
      <c r="L726" s="273" t="s">
        <v>344</v>
      </c>
      <c r="N726" s="271" t="s">
        <v>334</v>
      </c>
      <c r="O726" s="277" t="s">
        <v>334</v>
      </c>
      <c r="P726" s="270">
        <v>0</v>
      </c>
      <c r="AC726" s="273" t="s">
        <v>334</v>
      </c>
    </row>
    <row r="727" spans="1:33" ht="28.8" x14ac:dyDescent="0.3">
      <c r="A727" s="272">
        <v>121595</v>
      </c>
      <c r="B727" s="273" t="s">
        <v>1423</v>
      </c>
      <c r="C727" s="273" t="s">
        <v>736</v>
      </c>
      <c r="D727" s="273" t="s">
        <v>242</v>
      </c>
      <c r="E727" s="273" t="s">
        <v>2103</v>
      </c>
      <c r="F727" s="291">
        <v>35320</v>
      </c>
      <c r="G727" s="273" t="s">
        <v>2448</v>
      </c>
      <c r="H727" s="273" t="s">
        <v>361</v>
      </c>
      <c r="I727" s="273" t="s">
        <v>59</v>
      </c>
      <c r="J727" s="273" t="s">
        <v>343</v>
      </c>
      <c r="K727" s="272">
        <v>2014</v>
      </c>
      <c r="L727" s="273" t="s">
        <v>344</v>
      </c>
      <c r="N727" s="271" t="s">
        <v>334</v>
      </c>
      <c r="O727" s="277" t="s">
        <v>334</v>
      </c>
      <c r="P727" s="270">
        <v>0</v>
      </c>
      <c r="AC727" s="273" t="s">
        <v>334</v>
      </c>
    </row>
    <row r="728" spans="1:33" ht="28.8" x14ac:dyDescent="0.3">
      <c r="A728" s="272">
        <v>121604</v>
      </c>
      <c r="B728" s="273" t="s">
        <v>1422</v>
      </c>
      <c r="C728" s="273" t="s">
        <v>60</v>
      </c>
      <c r="D728" s="273" t="s">
        <v>314</v>
      </c>
      <c r="E728" s="273" t="s">
        <v>359</v>
      </c>
      <c r="F728" s="290"/>
      <c r="G728" s="273" t="s">
        <v>342</v>
      </c>
      <c r="H728" s="273" t="s">
        <v>361</v>
      </c>
      <c r="I728" s="273" t="s">
        <v>2531</v>
      </c>
      <c r="J728" s="273" t="s">
        <v>343</v>
      </c>
      <c r="K728" s="272">
        <v>2016</v>
      </c>
      <c r="L728" s="273" t="s">
        <v>342</v>
      </c>
      <c r="N728" s="271" t="s">
        <v>334</v>
      </c>
      <c r="O728" s="277" t="s">
        <v>334</v>
      </c>
      <c r="P728" s="270">
        <v>0</v>
      </c>
      <c r="AC728" s="273" t="s">
        <v>334</v>
      </c>
    </row>
    <row r="729" spans="1:33" ht="28.8" x14ac:dyDescent="0.3">
      <c r="A729" s="272">
        <v>121605</v>
      </c>
      <c r="B729" s="273" t="s">
        <v>520</v>
      </c>
      <c r="C729" s="273" t="s">
        <v>418</v>
      </c>
      <c r="D729" s="273" t="s">
        <v>1421</v>
      </c>
      <c r="E729" s="273" t="s">
        <v>360</v>
      </c>
      <c r="F729" s="275"/>
      <c r="G729" s="273" t="s">
        <v>2408</v>
      </c>
      <c r="H729" s="273" t="s">
        <v>361</v>
      </c>
      <c r="I729" s="273" t="s">
        <v>59</v>
      </c>
      <c r="J729" s="273" t="s">
        <v>343</v>
      </c>
      <c r="K729" s="272">
        <v>2011</v>
      </c>
      <c r="L729" s="273" t="s">
        <v>342</v>
      </c>
      <c r="N729" s="271" t="s">
        <v>334</v>
      </c>
      <c r="O729" s="277" t="s">
        <v>334</v>
      </c>
      <c r="P729" s="270">
        <v>0</v>
      </c>
      <c r="AC729" s="273" t="s">
        <v>334</v>
      </c>
    </row>
    <row r="730" spans="1:33" ht="28.8" x14ac:dyDescent="0.3">
      <c r="A730" s="272">
        <v>121606</v>
      </c>
      <c r="B730" s="273" t="s">
        <v>1420</v>
      </c>
      <c r="C730" s="273" t="s">
        <v>385</v>
      </c>
      <c r="D730" s="273" t="s">
        <v>253</v>
      </c>
      <c r="E730" s="273" t="s">
        <v>2103</v>
      </c>
      <c r="F730" s="274">
        <v>31465</v>
      </c>
      <c r="G730" s="273" t="s">
        <v>342</v>
      </c>
      <c r="H730" s="273" t="s">
        <v>361</v>
      </c>
      <c r="I730" s="273" t="s">
        <v>2591</v>
      </c>
      <c r="J730" s="273" t="s">
        <v>2362</v>
      </c>
      <c r="K730" s="272">
        <v>2004</v>
      </c>
      <c r="L730" s="273" t="s">
        <v>342</v>
      </c>
      <c r="N730" s="271" t="s">
        <v>334</v>
      </c>
      <c r="O730" s="277" t="s">
        <v>334</v>
      </c>
      <c r="P730" s="270">
        <v>0</v>
      </c>
      <c r="AC730" s="273" t="s">
        <v>334</v>
      </c>
    </row>
    <row r="731" spans="1:33" ht="28.8" x14ac:dyDescent="0.3">
      <c r="A731" s="272">
        <v>121609</v>
      </c>
      <c r="B731" s="273" t="s">
        <v>1418</v>
      </c>
      <c r="C731" s="273" t="s">
        <v>152</v>
      </c>
      <c r="D731" s="273" t="s">
        <v>1419</v>
      </c>
      <c r="E731" s="273" t="s">
        <v>360</v>
      </c>
      <c r="F731" s="275"/>
      <c r="G731" s="273" t="s">
        <v>2436</v>
      </c>
      <c r="H731" s="273" t="s">
        <v>361</v>
      </c>
      <c r="I731" s="273" t="s">
        <v>2531</v>
      </c>
      <c r="J731" s="273" t="s">
        <v>362</v>
      </c>
      <c r="K731" s="272">
        <v>2016</v>
      </c>
      <c r="L731" s="273" t="s">
        <v>344</v>
      </c>
      <c r="N731" s="271" t="s">
        <v>334</v>
      </c>
      <c r="O731" s="277" t="s">
        <v>334</v>
      </c>
      <c r="P731" s="270">
        <v>0</v>
      </c>
      <c r="AC731" s="273" t="s">
        <v>334</v>
      </c>
    </row>
    <row r="732" spans="1:33" ht="28.8" x14ac:dyDescent="0.3">
      <c r="A732" s="272">
        <v>121611</v>
      </c>
      <c r="B732" s="273" t="s">
        <v>1417</v>
      </c>
      <c r="C732" s="273" t="s">
        <v>912</v>
      </c>
      <c r="D732" s="273" t="s">
        <v>754</v>
      </c>
      <c r="E732" s="273" t="s">
        <v>360</v>
      </c>
      <c r="F732" s="274">
        <v>33328</v>
      </c>
      <c r="G732" s="273" t="s">
        <v>342</v>
      </c>
      <c r="H732" s="273" t="s">
        <v>361</v>
      </c>
      <c r="I732" s="273" t="s">
        <v>59</v>
      </c>
      <c r="J732" s="273" t="s">
        <v>362</v>
      </c>
      <c r="K732" s="272">
        <v>2009</v>
      </c>
      <c r="L732" s="273" t="s">
        <v>342</v>
      </c>
      <c r="N732" s="271" t="s">
        <v>334</v>
      </c>
      <c r="O732" s="277" t="s">
        <v>334</v>
      </c>
      <c r="P732" s="270">
        <v>0</v>
      </c>
      <c r="AC732" s="273" t="s">
        <v>334</v>
      </c>
    </row>
    <row r="733" spans="1:33" ht="28.8" x14ac:dyDescent="0.3">
      <c r="A733" s="272">
        <v>121612</v>
      </c>
      <c r="B733" s="273" t="s">
        <v>1416</v>
      </c>
      <c r="C733" s="273" t="s">
        <v>105</v>
      </c>
      <c r="D733" s="273" t="s">
        <v>275</v>
      </c>
      <c r="E733" s="273" t="s">
        <v>2103</v>
      </c>
      <c r="F733" s="274">
        <v>32511</v>
      </c>
      <c r="G733" s="273" t="s">
        <v>2418</v>
      </c>
      <c r="H733" s="273" t="s">
        <v>361</v>
      </c>
      <c r="I733" s="273" t="s">
        <v>59</v>
      </c>
      <c r="J733" s="273" t="s">
        <v>343</v>
      </c>
      <c r="K733" s="272">
        <v>2006</v>
      </c>
      <c r="L733" s="273" t="s">
        <v>355</v>
      </c>
      <c r="N733" s="271" t="s">
        <v>334</v>
      </c>
      <c r="O733" s="277" t="s">
        <v>334</v>
      </c>
      <c r="P733" s="270">
        <v>0</v>
      </c>
      <c r="AC733" s="273" t="s">
        <v>334</v>
      </c>
    </row>
    <row r="734" spans="1:33" ht="28.8" x14ac:dyDescent="0.3">
      <c r="A734" s="272">
        <v>121616</v>
      </c>
      <c r="B734" s="273" t="s">
        <v>1415</v>
      </c>
      <c r="C734" s="273" t="s">
        <v>66</v>
      </c>
      <c r="D734" s="273" t="s">
        <v>207</v>
      </c>
      <c r="E734" s="273" t="s">
        <v>2103</v>
      </c>
      <c r="F734" s="274">
        <v>33059</v>
      </c>
      <c r="G734" s="273" t="s">
        <v>2390</v>
      </c>
      <c r="H734" s="273" t="s">
        <v>361</v>
      </c>
      <c r="I734" s="273" t="s">
        <v>59</v>
      </c>
      <c r="J734" s="273" t="s">
        <v>343</v>
      </c>
      <c r="K734" s="272">
        <v>2008</v>
      </c>
      <c r="L734" s="273" t="s">
        <v>344</v>
      </c>
      <c r="N734" s="271" t="s">
        <v>334</v>
      </c>
      <c r="O734" s="277" t="s">
        <v>334</v>
      </c>
      <c r="P734" s="270">
        <v>0</v>
      </c>
      <c r="AC734" s="273" t="s">
        <v>334</v>
      </c>
    </row>
    <row r="735" spans="1:33" ht="14.4" x14ac:dyDescent="0.3">
      <c r="A735" s="270">
        <v>121618</v>
      </c>
      <c r="B735" s="271" t="s">
        <v>1414</v>
      </c>
      <c r="C735" s="271" t="s">
        <v>86</v>
      </c>
      <c r="D735" s="271" t="s">
        <v>901</v>
      </c>
      <c r="E735" s="271" t="s">
        <v>334</v>
      </c>
      <c r="F735" s="292" t="s">
        <v>334</v>
      </c>
      <c r="G735" s="271" t="s">
        <v>334</v>
      </c>
      <c r="H735" s="271" t="s">
        <v>334</v>
      </c>
      <c r="I735" s="271" t="s">
        <v>59</v>
      </c>
      <c r="J735" s="271" t="s">
        <v>334</v>
      </c>
      <c r="K735" s="271" t="s">
        <v>334</v>
      </c>
      <c r="L735" s="271" t="s">
        <v>334</v>
      </c>
      <c r="M735" s="292" t="s">
        <v>334</v>
      </c>
      <c r="N735" s="271" t="s">
        <v>334</v>
      </c>
      <c r="O735" s="277" t="s">
        <v>334</v>
      </c>
      <c r="P735" s="270">
        <v>0</v>
      </c>
      <c r="Q735" s="292" t="s">
        <v>334</v>
      </c>
      <c r="R735" s="292" t="s">
        <v>334</v>
      </c>
      <c r="S735" s="292" t="s">
        <v>334</v>
      </c>
      <c r="T735" s="292" t="s">
        <v>334</v>
      </c>
      <c r="U735" s="292" t="s">
        <v>334</v>
      </c>
      <c r="V735" s="292" t="s">
        <v>334</v>
      </c>
      <c r="W735" s="292" t="s">
        <v>334</v>
      </c>
      <c r="X735" s="292" t="s">
        <v>334</v>
      </c>
      <c r="Y735" s="292" t="s">
        <v>334</v>
      </c>
      <c r="Z735" s="292" t="s">
        <v>334</v>
      </c>
      <c r="AA735" s="292" t="s">
        <v>334</v>
      </c>
      <c r="AB735" s="292" t="s">
        <v>334</v>
      </c>
      <c r="AC735" s="271" t="s">
        <v>334</v>
      </c>
      <c r="AD735" s="292"/>
      <c r="AE735" s="292" t="s">
        <v>334</v>
      </c>
      <c r="AF735" s="292" t="s">
        <v>2722</v>
      </c>
      <c r="AG735" s="292" t="s">
        <v>2722</v>
      </c>
    </row>
    <row r="736" spans="1:33" ht="14.4" x14ac:dyDescent="0.3">
      <c r="A736" s="270">
        <v>121629</v>
      </c>
      <c r="B736" s="271" t="s">
        <v>1413</v>
      </c>
      <c r="C736" s="271" t="s">
        <v>524</v>
      </c>
      <c r="D736" s="271" t="s">
        <v>300</v>
      </c>
      <c r="E736" s="271" t="s">
        <v>334</v>
      </c>
      <c r="F736" s="292" t="s">
        <v>334</v>
      </c>
      <c r="G736" s="271" t="s">
        <v>334</v>
      </c>
      <c r="H736" s="271" t="s">
        <v>334</v>
      </c>
      <c r="I736" s="271" t="s">
        <v>59</v>
      </c>
      <c r="J736" s="271" t="s">
        <v>334</v>
      </c>
      <c r="K736" s="271" t="s">
        <v>334</v>
      </c>
      <c r="L736" s="271" t="s">
        <v>334</v>
      </c>
      <c r="M736" s="292" t="s">
        <v>334</v>
      </c>
      <c r="N736" s="271" t="s">
        <v>334</v>
      </c>
      <c r="O736" s="277" t="s">
        <v>334</v>
      </c>
      <c r="P736" s="270">
        <v>0</v>
      </c>
      <c r="Q736" s="292" t="s">
        <v>334</v>
      </c>
      <c r="R736" s="292" t="s">
        <v>334</v>
      </c>
      <c r="S736" s="292" t="s">
        <v>334</v>
      </c>
      <c r="T736" s="292" t="s">
        <v>334</v>
      </c>
      <c r="U736" s="292" t="s">
        <v>334</v>
      </c>
      <c r="V736" s="292" t="s">
        <v>334</v>
      </c>
      <c r="W736" s="292" t="s">
        <v>334</v>
      </c>
      <c r="X736" s="292" t="s">
        <v>334</v>
      </c>
      <c r="Y736" s="292" t="s">
        <v>334</v>
      </c>
      <c r="Z736" s="292" t="s">
        <v>334</v>
      </c>
      <c r="AA736" s="292" t="s">
        <v>334</v>
      </c>
      <c r="AB736" s="292" t="s">
        <v>334</v>
      </c>
      <c r="AC736" s="271" t="s">
        <v>334</v>
      </c>
      <c r="AD736" s="292"/>
      <c r="AE736" s="292" t="s">
        <v>334</v>
      </c>
      <c r="AF736" s="292" t="s">
        <v>2722</v>
      </c>
      <c r="AG736" s="292" t="s">
        <v>2722</v>
      </c>
    </row>
    <row r="737" spans="1:33" ht="28.8" x14ac:dyDescent="0.3">
      <c r="A737" s="272">
        <v>121631</v>
      </c>
      <c r="B737" s="273" t="s">
        <v>1412</v>
      </c>
      <c r="C737" s="273" t="s">
        <v>116</v>
      </c>
      <c r="D737" s="273" t="s">
        <v>275</v>
      </c>
      <c r="E737" s="273" t="s">
        <v>360</v>
      </c>
      <c r="F737" s="274">
        <v>34604</v>
      </c>
      <c r="G737" s="273" t="s">
        <v>342</v>
      </c>
      <c r="H737" s="273" t="s">
        <v>361</v>
      </c>
      <c r="I737" s="273" t="s">
        <v>2531</v>
      </c>
      <c r="J737" s="273" t="s">
        <v>362</v>
      </c>
      <c r="K737" s="272">
        <v>2014</v>
      </c>
      <c r="L737" s="273" t="s">
        <v>342</v>
      </c>
      <c r="N737" s="271" t="s">
        <v>334</v>
      </c>
      <c r="O737" s="277" t="s">
        <v>334</v>
      </c>
      <c r="P737" s="270">
        <v>0</v>
      </c>
      <c r="AC737" s="273" t="s">
        <v>334</v>
      </c>
    </row>
    <row r="738" spans="1:33" ht="28.8" x14ac:dyDescent="0.3">
      <c r="A738" s="272">
        <v>121633</v>
      </c>
      <c r="B738" s="273" t="s">
        <v>1411</v>
      </c>
      <c r="C738" s="273" t="s">
        <v>148</v>
      </c>
      <c r="D738" s="273" t="s">
        <v>841</v>
      </c>
      <c r="E738" s="273" t="s">
        <v>2103</v>
      </c>
      <c r="F738" s="274">
        <v>33785</v>
      </c>
      <c r="G738" s="273" t="s">
        <v>2367</v>
      </c>
      <c r="H738" s="273" t="s">
        <v>361</v>
      </c>
      <c r="I738" s="273" t="s">
        <v>2531</v>
      </c>
      <c r="J738" s="273" t="s">
        <v>2362</v>
      </c>
      <c r="K738" s="272">
        <v>2010</v>
      </c>
      <c r="L738" s="273" t="s">
        <v>602</v>
      </c>
      <c r="N738" s="271">
        <v>323</v>
      </c>
      <c r="O738" s="277">
        <v>45341</v>
      </c>
      <c r="P738" s="270">
        <v>20000</v>
      </c>
      <c r="AC738" s="273" t="s">
        <v>334</v>
      </c>
    </row>
    <row r="739" spans="1:33" ht="14.4" x14ac:dyDescent="0.3">
      <c r="A739" s="270">
        <v>121635</v>
      </c>
      <c r="B739" s="271" t="s">
        <v>1410</v>
      </c>
      <c r="C739" s="271" t="s">
        <v>96</v>
      </c>
      <c r="D739" s="271" t="s">
        <v>316</v>
      </c>
      <c r="E739" s="271" t="s">
        <v>334</v>
      </c>
      <c r="F739" s="292" t="s">
        <v>334</v>
      </c>
      <c r="G739" s="271" t="s">
        <v>334</v>
      </c>
      <c r="H739" s="271" t="s">
        <v>334</v>
      </c>
      <c r="I739" s="271" t="s">
        <v>59</v>
      </c>
      <c r="J739" s="271" t="s">
        <v>334</v>
      </c>
      <c r="K739" s="271" t="s">
        <v>334</v>
      </c>
      <c r="L739" s="271" t="s">
        <v>334</v>
      </c>
      <c r="M739" s="292" t="s">
        <v>334</v>
      </c>
      <c r="N739" s="271" t="s">
        <v>334</v>
      </c>
      <c r="O739" s="277" t="s">
        <v>334</v>
      </c>
      <c r="P739" s="270">
        <v>0</v>
      </c>
      <c r="Q739" s="292" t="s">
        <v>334</v>
      </c>
      <c r="R739" s="292" t="s">
        <v>334</v>
      </c>
      <c r="S739" s="292" t="s">
        <v>334</v>
      </c>
      <c r="T739" s="292" t="s">
        <v>334</v>
      </c>
      <c r="U739" s="292" t="s">
        <v>334</v>
      </c>
      <c r="V739" s="292" t="s">
        <v>334</v>
      </c>
      <c r="W739" s="292" t="s">
        <v>334</v>
      </c>
      <c r="X739" s="292" t="s">
        <v>334</v>
      </c>
      <c r="Y739" s="292" t="s">
        <v>334</v>
      </c>
      <c r="Z739" s="292" t="s">
        <v>334</v>
      </c>
      <c r="AA739" s="292" t="s">
        <v>334</v>
      </c>
      <c r="AB739" s="292" t="s">
        <v>334</v>
      </c>
      <c r="AC739" s="271" t="s">
        <v>334</v>
      </c>
      <c r="AD739" s="292"/>
      <c r="AE739" s="292" t="s">
        <v>334</v>
      </c>
      <c r="AF739" s="292" t="s">
        <v>2722</v>
      </c>
      <c r="AG739" s="292" t="s">
        <v>2722</v>
      </c>
    </row>
    <row r="740" spans="1:33" ht="28.8" x14ac:dyDescent="0.3">
      <c r="A740" s="270">
        <v>121642</v>
      </c>
      <c r="B740" s="271" t="s">
        <v>1408</v>
      </c>
      <c r="C740" s="271" t="s">
        <v>1409</v>
      </c>
      <c r="D740" s="271" t="s">
        <v>788</v>
      </c>
      <c r="E740" s="271" t="s">
        <v>360</v>
      </c>
      <c r="F740" s="292" t="s">
        <v>2655</v>
      </c>
      <c r="G740" s="271" t="s">
        <v>601</v>
      </c>
      <c r="H740" s="271" t="s">
        <v>361</v>
      </c>
      <c r="I740" s="271" t="s">
        <v>59</v>
      </c>
      <c r="J740" s="271" t="s">
        <v>343</v>
      </c>
      <c r="K740" s="271" t="s">
        <v>2832</v>
      </c>
      <c r="L740" s="271" t="s">
        <v>355</v>
      </c>
      <c r="M740" s="292" t="s">
        <v>334</v>
      </c>
      <c r="N740" s="271" t="s">
        <v>334</v>
      </c>
      <c r="O740" s="277" t="s">
        <v>334</v>
      </c>
      <c r="P740" s="270">
        <v>0</v>
      </c>
      <c r="Q740" s="292" t="s">
        <v>334</v>
      </c>
      <c r="R740" s="292" t="s">
        <v>334</v>
      </c>
      <c r="S740" s="292" t="s">
        <v>334</v>
      </c>
      <c r="T740" s="292" t="s">
        <v>334</v>
      </c>
      <c r="U740" s="292" t="s">
        <v>334</v>
      </c>
      <c r="V740" s="292" t="s">
        <v>334</v>
      </c>
      <c r="W740" s="292" t="s">
        <v>334</v>
      </c>
      <c r="X740" s="292" t="s">
        <v>334</v>
      </c>
      <c r="Y740" s="292" t="s">
        <v>334</v>
      </c>
      <c r="Z740" s="292" t="s">
        <v>334</v>
      </c>
      <c r="AA740" s="292" t="s">
        <v>334</v>
      </c>
      <c r="AB740" s="292" t="s">
        <v>334</v>
      </c>
      <c r="AC740" s="271" t="s">
        <v>334</v>
      </c>
      <c r="AD740" s="292"/>
      <c r="AE740" s="292" t="s">
        <v>334</v>
      </c>
      <c r="AF740" s="292"/>
      <c r="AG740" s="292" t="s">
        <v>2722</v>
      </c>
    </row>
    <row r="741" spans="1:33" ht="43.2" x14ac:dyDescent="0.3">
      <c r="A741" s="272">
        <v>121643</v>
      </c>
      <c r="B741" s="273" t="s">
        <v>1407</v>
      </c>
      <c r="C741" s="273" t="s">
        <v>105</v>
      </c>
      <c r="D741" s="273" t="s">
        <v>262</v>
      </c>
      <c r="E741" s="273" t="s">
        <v>2103</v>
      </c>
      <c r="F741" s="291">
        <v>30317</v>
      </c>
      <c r="G741" s="273" t="s">
        <v>357</v>
      </c>
      <c r="H741" s="273" t="s">
        <v>361</v>
      </c>
      <c r="I741" s="273" t="s">
        <v>59</v>
      </c>
      <c r="J741" s="273" t="s">
        <v>2362</v>
      </c>
      <c r="K741" s="272">
        <v>2000</v>
      </c>
      <c r="L741" s="273" t="s">
        <v>357</v>
      </c>
      <c r="N741" s="271" t="s">
        <v>334</v>
      </c>
      <c r="O741" s="277" t="s">
        <v>334</v>
      </c>
      <c r="P741" s="270">
        <v>0</v>
      </c>
      <c r="AC741" s="273" t="s">
        <v>334</v>
      </c>
    </row>
    <row r="742" spans="1:33" ht="28.8" x14ac:dyDescent="0.3">
      <c r="A742" s="272">
        <v>121648</v>
      </c>
      <c r="B742" s="273" t="s">
        <v>1406</v>
      </c>
      <c r="C742" s="273" t="s">
        <v>89</v>
      </c>
      <c r="D742" s="273" t="s">
        <v>799</v>
      </c>
      <c r="E742" s="273" t="s">
        <v>2103</v>
      </c>
      <c r="F742" s="291">
        <v>35065</v>
      </c>
      <c r="G742" s="273" t="s">
        <v>2865</v>
      </c>
      <c r="H742" s="273" t="s">
        <v>361</v>
      </c>
      <c r="I742" s="273" t="s">
        <v>2531</v>
      </c>
      <c r="J742" s="273" t="s">
        <v>343</v>
      </c>
      <c r="K742" s="272">
        <v>2013</v>
      </c>
      <c r="L742" s="273" t="s">
        <v>347</v>
      </c>
      <c r="N742" s="271" t="s">
        <v>334</v>
      </c>
      <c r="O742" s="277" t="s">
        <v>334</v>
      </c>
      <c r="P742" s="270">
        <v>0</v>
      </c>
      <c r="AC742" s="273" t="s">
        <v>334</v>
      </c>
    </row>
    <row r="743" spans="1:33" ht="28.8" x14ac:dyDescent="0.3">
      <c r="A743" s="272">
        <v>121651</v>
      </c>
      <c r="B743" s="273" t="s">
        <v>1405</v>
      </c>
      <c r="C743" s="273" t="s">
        <v>63</v>
      </c>
      <c r="D743" s="273" t="s">
        <v>235</v>
      </c>
      <c r="E743" s="273" t="s">
        <v>2103</v>
      </c>
      <c r="F743" s="274">
        <v>35862</v>
      </c>
      <c r="G743" s="273" t="s">
        <v>2463</v>
      </c>
      <c r="H743" s="273" t="s">
        <v>361</v>
      </c>
      <c r="I743" s="273" t="s">
        <v>2591</v>
      </c>
      <c r="J743" s="273" t="s">
        <v>343</v>
      </c>
      <c r="K743" s="272">
        <v>2016</v>
      </c>
      <c r="L743" s="273" t="s">
        <v>344</v>
      </c>
      <c r="N743" s="271" t="s">
        <v>334</v>
      </c>
      <c r="O743" s="277" t="s">
        <v>334</v>
      </c>
      <c r="P743" s="270">
        <v>0</v>
      </c>
      <c r="AC743" s="273" t="s">
        <v>334</v>
      </c>
    </row>
    <row r="744" spans="1:33" ht="28.8" x14ac:dyDescent="0.3">
      <c r="A744" s="272">
        <v>121652</v>
      </c>
      <c r="B744" s="273" t="s">
        <v>1404</v>
      </c>
      <c r="C744" s="273" t="s">
        <v>712</v>
      </c>
      <c r="D744" s="273" t="s">
        <v>264</v>
      </c>
      <c r="E744" s="273" t="s">
        <v>360</v>
      </c>
      <c r="F744" s="274">
        <v>35145</v>
      </c>
      <c r="G744" s="273" t="s">
        <v>342</v>
      </c>
      <c r="H744" s="273" t="s">
        <v>361</v>
      </c>
      <c r="I744" s="273" t="s">
        <v>2531</v>
      </c>
      <c r="J744" s="273" t="s">
        <v>362</v>
      </c>
      <c r="K744" s="272">
        <v>2016</v>
      </c>
      <c r="L744" s="273" t="s">
        <v>342</v>
      </c>
      <c r="N744" s="271" t="s">
        <v>334</v>
      </c>
      <c r="O744" s="277" t="s">
        <v>334</v>
      </c>
      <c r="P744" s="270">
        <v>0</v>
      </c>
      <c r="AC744" s="273" t="s">
        <v>334</v>
      </c>
    </row>
    <row r="745" spans="1:33" ht="28.8" x14ac:dyDescent="0.3">
      <c r="A745" s="272">
        <v>121655</v>
      </c>
      <c r="B745" s="273" t="s">
        <v>1403</v>
      </c>
      <c r="C745" s="273" t="s">
        <v>786</v>
      </c>
      <c r="D745" s="273" t="s">
        <v>231</v>
      </c>
      <c r="E745" s="273" t="s">
        <v>360</v>
      </c>
      <c r="F745" s="290"/>
      <c r="G745" s="273" t="s">
        <v>355</v>
      </c>
      <c r="H745" s="273" t="s">
        <v>361</v>
      </c>
      <c r="I745" s="273" t="s">
        <v>59</v>
      </c>
      <c r="J745" s="273" t="s">
        <v>2362</v>
      </c>
      <c r="K745" s="272">
        <v>2010</v>
      </c>
      <c r="L745" s="273" t="s">
        <v>355</v>
      </c>
      <c r="N745" s="271" t="s">
        <v>334</v>
      </c>
      <c r="O745" s="277" t="s">
        <v>334</v>
      </c>
      <c r="P745" s="270">
        <v>0</v>
      </c>
      <c r="AC745" s="273" t="s">
        <v>334</v>
      </c>
    </row>
    <row r="746" spans="1:33" ht="28.8" x14ac:dyDescent="0.3">
      <c r="A746" s="270">
        <v>121659</v>
      </c>
      <c r="B746" s="271" t="s">
        <v>1402</v>
      </c>
      <c r="C746" s="271" t="s">
        <v>121</v>
      </c>
      <c r="D746" s="271" t="s">
        <v>752</v>
      </c>
      <c r="E746" s="271" t="s">
        <v>2103</v>
      </c>
      <c r="F746" s="271" t="s">
        <v>2616</v>
      </c>
      <c r="G746" s="271" t="s">
        <v>2412</v>
      </c>
      <c r="H746" s="271" t="s">
        <v>361</v>
      </c>
      <c r="I746" s="271" t="s">
        <v>59</v>
      </c>
      <c r="J746" s="271" t="s">
        <v>343</v>
      </c>
      <c r="K746" s="271" t="s">
        <v>2846</v>
      </c>
      <c r="L746" s="271" t="s">
        <v>344</v>
      </c>
      <c r="M746" s="292" t="s">
        <v>334</v>
      </c>
      <c r="N746" s="271" t="s">
        <v>334</v>
      </c>
      <c r="O746" s="277" t="s">
        <v>334</v>
      </c>
      <c r="P746" s="270">
        <v>0</v>
      </c>
      <c r="Q746" s="292" t="s">
        <v>334</v>
      </c>
      <c r="R746" s="292" t="s">
        <v>334</v>
      </c>
      <c r="S746" s="292" t="s">
        <v>334</v>
      </c>
      <c r="T746" s="292" t="s">
        <v>334</v>
      </c>
      <c r="U746" s="292" t="s">
        <v>334</v>
      </c>
      <c r="V746" s="292" t="s">
        <v>334</v>
      </c>
      <c r="W746" s="292" t="s">
        <v>334</v>
      </c>
      <c r="X746" s="292" t="s">
        <v>334</v>
      </c>
      <c r="Y746" s="292" t="s">
        <v>334</v>
      </c>
      <c r="Z746" s="292" t="s">
        <v>334</v>
      </c>
      <c r="AA746" s="292" t="s">
        <v>334</v>
      </c>
      <c r="AB746" s="292" t="s">
        <v>334</v>
      </c>
      <c r="AC746" s="271" t="s">
        <v>334</v>
      </c>
      <c r="AD746" s="292"/>
      <c r="AE746" s="292" t="s">
        <v>334</v>
      </c>
      <c r="AF746" s="292"/>
      <c r="AG746" s="292" t="s">
        <v>2722</v>
      </c>
    </row>
    <row r="747" spans="1:33" ht="28.8" x14ac:dyDescent="0.3">
      <c r="A747" s="272">
        <v>121669</v>
      </c>
      <c r="B747" s="273" t="s">
        <v>1401</v>
      </c>
      <c r="C747" s="273" t="s">
        <v>70</v>
      </c>
      <c r="D747" s="273" t="s">
        <v>206</v>
      </c>
      <c r="E747" s="273" t="s">
        <v>2103</v>
      </c>
      <c r="F747" s="291">
        <v>34311</v>
      </c>
      <c r="G747" s="273" t="s">
        <v>2366</v>
      </c>
      <c r="H747" s="273" t="s">
        <v>361</v>
      </c>
      <c r="I747" s="273" t="s">
        <v>2531</v>
      </c>
      <c r="J747" s="273" t="s">
        <v>2362</v>
      </c>
      <c r="K747" s="272">
        <v>2011</v>
      </c>
      <c r="L747" s="273" t="s">
        <v>344</v>
      </c>
      <c r="N747" s="271" t="s">
        <v>334</v>
      </c>
      <c r="O747" s="277" t="s">
        <v>334</v>
      </c>
      <c r="P747" s="270">
        <v>0</v>
      </c>
      <c r="AC747" s="273" t="s">
        <v>334</v>
      </c>
    </row>
    <row r="748" spans="1:33" ht="28.8" x14ac:dyDescent="0.3">
      <c r="A748" s="272">
        <v>121670</v>
      </c>
      <c r="B748" s="273" t="s">
        <v>1399</v>
      </c>
      <c r="C748" s="273" t="s">
        <v>1400</v>
      </c>
      <c r="D748" s="273" t="s">
        <v>242</v>
      </c>
      <c r="E748" s="273" t="s">
        <v>2103</v>
      </c>
      <c r="F748" s="274">
        <v>34574</v>
      </c>
      <c r="G748" s="273" t="s">
        <v>342</v>
      </c>
      <c r="H748" s="273" t="s">
        <v>361</v>
      </c>
      <c r="I748" s="273" t="s">
        <v>2591</v>
      </c>
      <c r="J748" s="273" t="s">
        <v>2362</v>
      </c>
      <c r="K748" s="272">
        <v>2013</v>
      </c>
      <c r="L748" s="273" t="s">
        <v>342</v>
      </c>
      <c r="N748" s="271" t="s">
        <v>334</v>
      </c>
      <c r="O748" s="277" t="s">
        <v>334</v>
      </c>
      <c r="P748" s="270">
        <v>0</v>
      </c>
      <c r="AC748" s="273" t="s">
        <v>334</v>
      </c>
    </row>
    <row r="749" spans="1:33" ht="28.8" x14ac:dyDescent="0.3">
      <c r="A749" s="272">
        <v>121672</v>
      </c>
      <c r="B749" s="273" t="s">
        <v>1398</v>
      </c>
      <c r="C749" s="273" t="s">
        <v>500</v>
      </c>
      <c r="D749" s="273" t="s">
        <v>258</v>
      </c>
      <c r="E749" s="273" t="s">
        <v>360</v>
      </c>
      <c r="F749" s="275"/>
      <c r="G749" s="273" t="s">
        <v>348</v>
      </c>
      <c r="H749" s="273" t="s">
        <v>361</v>
      </c>
      <c r="I749" s="273" t="s">
        <v>59</v>
      </c>
      <c r="J749" s="273" t="s">
        <v>343</v>
      </c>
      <c r="K749" s="272">
        <v>2015</v>
      </c>
      <c r="L749" s="273" t="s">
        <v>342</v>
      </c>
      <c r="N749" s="271" t="s">
        <v>334</v>
      </c>
      <c r="O749" s="277" t="s">
        <v>334</v>
      </c>
      <c r="P749" s="270">
        <v>0</v>
      </c>
      <c r="AC749" s="273" t="s">
        <v>334</v>
      </c>
    </row>
    <row r="750" spans="1:33" ht="28.8" x14ac:dyDescent="0.3">
      <c r="A750" s="272">
        <v>121681</v>
      </c>
      <c r="B750" s="273" t="s">
        <v>1396</v>
      </c>
      <c r="C750" s="273" t="s">
        <v>74</v>
      </c>
      <c r="D750" s="273" t="s">
        <v>689</v>
      </c>
      <c r="E750" s="273" t="s">
        <v>360</v>
      </c>
      <c r="F750" s="291">
        <v>34820</v>
      </c>
      <c r="G750" s="273" t="s">
        <v>342</v>
      </c>
      <c r="H750" s="273" t="s">
        <v>361</v>
      </c>
      <c r="I750" s="273" t="s">
        <v>59</v>
      </c>
      <c r="J750" s="273" t="s">
        <v>343</v>
      </c>
      <c r="K750" s="272">
        <v>2013</v>
      </c>
      <c r="L750" s="273" t="s">
        <v>342</v>
      </c>
      <c r="N750" s="271" t="s">
        <v>334</v>
      </c>
      <c r="O750" s="277" t="s">
        <v>334</v>
      </c>
      <c r="P750" s="270">
        <v>0</v>
      </c>
      <c r="AC750" s="273" t="s">
        <v>334</v>
      </c>
    </row>
    <row r="751" spans="1:33" ht="28.8" x14ac:dyDescent="0.3">
      <c r="A751" s="272">
        <v>121682</v>
      </c>
      <c r="B751" s="273" t="s">
        <v>1394</v>
      </c>
      <c r="C751" s="273" t="s">
        <v>127</v>
      </c>
      <c r="D751" s="273" t="s">
        <v>1395</v>
      </c>
      <c r="E751" s="273" t="s">
        <v>360</v>
      </c>
      <c r="F751" s="274">
        <v>36192</v>
      </c>
      <c r="G751" s="273" t="s">
        <v>342</v>
      </c>
      <c r="H751" s="273" t="s">
        <v>361</v>
      </c>
      <c r="I751" s="273" t="s">
        <v>65</v>
      </c>
      <c r="J751" s="273" t="s">
        <v>343</v>
      </c>
      <c r="K751" s="272">
        <v>2016</v>
      </c>
      <c r="L751" s="273" t="s">
        <v>342</v>
      </c>
      <c r="N751" s="271" t="s">
        <v>334</v>
      </c>
      <c r="O751" s="277" t="s">
        <v>334</v>
      </c>
      <c r="P751" s="270">
        <v>0</v>
      </c>
      <c r="AC751" s="273" t="s">
        <v>334</v>
      </c>
    </row>
    <row r="752" spans="1:33" ht="28.8" x14ac:dyDescent="0.3">
      <c r="A752" s="272">
        <v>121692</v>
      </c>
      <c r="B752" s="273" t="s">
        <v>1393</v>
      </c>
      <c r="C752" s="273" t="s">
        <v>478</v>
      </c>
      <c r="D752" s="273" t="s">
        <v>828</v>
      </c>
      <c r="E752" s="273" t="s">
        <v>360</v>
      </c>
      <c r="F752" s="275"/>
      <c r="G752" s="273" t="s">
        <v>2375</v>
      </c>
      <c r="H752" s="273" t="s">
        <v>361</v>
      </c>
      <c r="I752" s="273" t="s">
        <v>2531</v>
      </c>
      <c r="J752" s="273" t="s">
        <v>343</v>
      </c>
      <c r="K752" s="272">
        <v>2014</v>
      </c>
      <c r="L752" s="273" t="s">
        <v>353</v>
      </c>
      <c r="N752" s="271" t="s">
        <v>334</v>
      </c>
      <c r="O752" s="277" t="s">
        <v>334</v>
      </c>
      <c r="P752" s="270">
        <v>0</v>
      </c>
      <c r="AC752" s="273" t="s">
        <v>334</v>
      </c>
    </row>
    <row r="753" spans="1:33" ht="28.8" x14ac:dyDescent="0.3">
      <c r="A753" s="272">
        <v>121710</v>
      </c>
      <c r="B753" s="273" t="s">
        <v>1392</v>
      </c>
      <c r="C753" s="273" t="s">
        <v>724</v>
      </c>
      <c r="D753" s="273" t="s">
        <v>292</v>
      </c>
      <c r="E753" s="273" t="s">
        <v>360</v>
      </c>
      <c r="F753" s="290"/>
      <c r="G753" s="273" t="s">
        <v>2403</v>
      </c>
      <c r="H753" s="273" t="s">
        <v>361</v>
      </c>
      <c r="I753" s="273" t="s">
        <v>2531</v>
      </c>
      <c r="J753" s="273" t="s">
        <v>362</v>
      </c>
      <c r="K753" s="272">
        <v>2010</v>
      </c>
      <c r="L753" s="273" t="s">
        <v>344</v>
      </c>
      <c r="N753" s="271" t="s">
        <v>334</v>
      </c>
      <c r="O753" s="277" t="s">
        <v>334</v>
      </c>
      <c r="P753" s="270">
        <v>0</v>
      </c>
      <c r="AC753" s="273" t="s">
        <v>334</v>
      </c>
    </row>
    <row r="754" spans="1:33" ht="28.8" x14ac:dyDescent="0.3">
      <c r="A754" s="272">
        <v>121715</v>
      </c>
      <c r="B754" s="273" t="s">
        <v>1391</v>
      </c>
      <c r="C754" s="273" t="s">
        <v>63</v>
      </c>
      <c r="D754" s="273" t="s">
        <v>462</v>
      </c>
      <c r="E754" s="273" t="s">
        <v>2103</v>
      </c>
      <c r="F754" s="274">
        <v>34335</v>
      </c>
      <c r="G754" s="273" t="s">
        <v>2394</v>
      </c>
      <c r="H754" s="273" t="s">
        <v>361</v>
      </c>
      <c r="I754" s="273" t="s">
        <v>2591</v>
      </c>
      <c r="J754" s="273" t="s">
        <v>343</v>
      </c>
      <c r="K754" s="272">
        <v>2013</v>
      </c>
      <c r="L754" s="273" t="s">
        <v>344</v>
      </c>
      <c r="N754" s="271" t="s">
        <v>334</v>
      </c>
      <c r="O754" s="277" t="s">
        <v>334</v>
      </c>
      <c r="P754" s="270">
        <v>0</v>
      </c>
      <c r="AC754" s="273" t="s">
        <v>334</v>
      </c>
    </row>
    <row r="755" spans="1:33" ht="28.8" x14ac:dyDescent="0.3">
      <c r="A755" s="272">
        <v>121722</v>
      </c>
      <c r="B755" s="273" t="s">
        <v>1390</v>
      </c>
      <c r="C755" s="273" t="s">
        <v>66</v>
      </c>
      <c r="D755" s="273" t="s">
        <v>412</v>
      </c>
      <c r="E755" s="273" t="s">
        <v>360</v>
      </c>
      <c r="F755" s="274">
        <v>35079</v>
      </c>
      <c r="G755" s="273" t="s">
        <v>2478</v>
      </c>
      <c r="H755" s="273" t="s">
        <v>361</v>
      </c>
      <c r="I755" s="273" t="s">
        <v>59</v>
      </c>
      <c r="J755" s="273" t="s">
        <v>343</v>
      </c>
      <c r="K755" s="272">
        <v>2013</v>
      </c>
      <c r="L755" s="273" t="s">
        <v>344</v>
      </c>
      <c r="N755" s="271" t="s">
        <v>334</v>
      </c>
      <c r="O755" s="277" t="s">
        <v>334</v>
      </c>
      <c r="P755" s="270">
        <v>0</v>
      </c>
      <c r="AC755" s="273" t="s">
        <v>334</v>
      </c>
    </row>
    <row r="756" spans="1:33" ht="28.8" x14ac:dyDescent="0.3">
      <c r="A756" s="272">
        <v>121724</v>
      </c>
      <c r="B756" s="273" t="s">
        <v>1389</v>
      </c>
      <c r="C756" s="273" t="s">
        <v>402</v>
      </c>
      <c r="D756" s="273" t="s">
        <v>183</v>
      </c>
      <c r="E756" s="273" t="s">
        <v>2103</v>
      </c>
      <c r="F756" s="291">
        <v>34646</v>
      </c>
      <c r="G756" s="273" t="s">
        <v>2479</v>
      </c>
      <c r="H756" s="273" t="s">
        <v>361</v>
      </c>
      <c r="I756" s="273" t="s">
        <v>2531</v>
      </c>
      <c r="J756" s="273" t="s">
        <v>2362</v>
      </c>
      <c r="K756" s="272">
        <v>2012</v>
      </c>
      <c r="L756" s="273" t="s">
        <v>344</v>
      </c>
      <c r="N756" s="271" t="s">
        <v>334</v>
      </c>
      <c r="O756" s="277" t="s">
        <v>334</v>
      </c>
      <c r="P756" s="270">
        <v>0</v>
      </c>
      <c r="AC756" s="273" t="s">
        <v>334</v>
      </c>
    </row>
    <row r="757" spans="1:33" ht="28.8" x14ac:dyDescent="0.3">
      <c r="A757" s="272">
        <v>121734</v>
      </c>
      <c r="B757" s="273" t="s">
        <v>1387</v>
      </c>
      <c r="C757" s="273" t="s">
        <v>70</v>
      </c>
      <c r="D757" s="273" t="s">
        <v>303</v>
      </c>
      <c r="E757" s="273" t="s">
        <v>2103</v>
      </c>
      <c r="F757" s="291">
        <v>30637</v>
      </c>
      <c r="G757" s="273" t="s">
        <v>2482</v>
      </c>
      <c r="H757" s="273" t="s">
        <v>361</v>
      </c>
      <c r="I757" s="273" t="s">
        <v>59</v>
      </c>
      <c r="J757" s="273" t="s">
        <v>343</v>
      </c>
      <c r="K757" s="272">
        <v>2001</v>
      </c>
      <c r="L757" s="273" t="s">
        <v>342</v>
      </c>
      <c r="N757" s="271" t="s">
        <v>334</v>
      </c>
      <c r="O757" s="277" t="s">
        <v>334</v>
      </c>
      <c r="P757" s="270">
        <v>0</v>
      </c>
      <c r="AC757" s="273" t="s">
        <v>334</v>
      </c>
    </row>
    <row r="758" spans="1:33" ht="28.8" x14ac:dyDescent="0.3">
      <c r="A758" s="270">
        <v>121735</v>
      </c>
      <c r="B758" s="271" t="s">
        <v>1385</v>
      </c>
      <c r="C758" s="271" t="s">
        <v>1386</v>
      </c>
      <c r="D758" s="271" t="s">
        <v>278</v>
      </c>
      <c r="E758" s="271" t="s">
        <v>360</v>
      </c>
      <c r="F758" s="271" t="s">
        <v>2656</v>
      </c>
      <c r="G758" s="271" t="s">
        <v>2365</v>
      </c>
      <c r="H758" s="271" t="s">
        <v>361</v>
      </c>
      <c r="I758" s="271" t="s">
        <v>59</v>
      </c>
      <c r="J758" s="271" t="s">
        <v>343</v>
      </c>
      <c r="K758" s="271" t="s">
        <v>2840</v>
      </c>
      <c r="L758" s="271" t="s">
        <v>344</v>
      </c>
      <c r="M758" s="292" t="s">
        <v>334</v>
      </c>
      <c r="N758" s="271" t="s">
        <v>334</v>
      </c>
      <c r="O758" s="277" t="s">
        <v>334</v>
      </c>
      <c r="P758" s="270">
        <v>0</v>
      </c>
      <c r="Q758" s="292" t="s">
        <v>334</v>
      </c>
      <c r="R758" s="292" t="s">
        <v>334</v>
      </c>
      <c r="S758" s="292" t="s">
        <v>334</v>
      </c>
      <c r="T758" s="292" t="s">
        <v>334</v>
      </c>
      <c r="U758" s="292" t="s">
        <v>334</v>
      </c>
      <c r="V758" s="292" t="s">
        <v>334</v>
      </c>
      <c r="W758" s="292" t="s">
        <v>334</v>
      </c>
      <c r="X758" s="292" t="s">
        <v>334</v>
      </c>
      <c r="Y758" s="292" t="s">
        <v>334</v>
      </c>
      <c r="Z758" s="292" t="s">
        <v>334</v>
      </c>
      <c r="AA758" s="292" t="s">
        <v>334</v>
      </c>
      <c r="AB758" s="292" t="s">
        <v>334</v>
      </c>
      <c r="AC758" s="271" t="s">
        <v>334</v>
      </c>
      <c r="AD758" s="292"/>
      <c r="AE758" s="292" t="s">
        <v>334</v>
      </c>
      <c r="AF758" s="292"/>
      <c r="AG758" s="292" t="s">
        <v>2722</v>
      </c>
    </row>
    <row r="759" spans="1:33" ht="28.8" x14ac:dyDescent="0.3">
      <c r="A759" s="272">
        <v>121738</v>
      </c>
      <c r="B759" s="273" t="s">
        <v>1384</v>
      </c>
      <c r="C759" s="273" t="s">
        <v>673</v>
      </c>
      <c r="D759" s="273" t="s">
        <v>756</v>
      </c>
      <c r="E759" s="273" t="s">
        <v>360</v>
      </c>
      <c r="F759" s="274">
        <v>30855</v>
      </c>
      <c r="G759" s="273" t="s">
        <v>342</v>
      </c>
      <c r="H759" s="273" t="s">
        <v>361</v>
      </c>
      <c r="I759" s="273" t="s">
        <v>59</v>
      </c>
      <c r="J759" s="273" t="s">
        <v>343</v>
      </c>
      <c r="K759" s="272">
        <v>2001</v>
      </c>
      <c r="L759" s="273" t="s">
        <v>342</v>
      </c>
      <c r="N759" s="271" t="s">
        <v>334</v>
      </c>
      <c r="O759" s="277" t="s">
        <v>334</v>
      </c>
      <c r="P759" s="270">
        <v>0</v>
      </c>
      <c r="AC759" s="273" t="s">
        <v>334</v>
      </c>
    </row>
    <row r="760" spans="1:33" ht="28.8" x14ac:dyDescent="0.3">
      <c r="A760" s="272">
        <v>121739</v>
      </c>
      <c r="B760" s="273" t="s">
        <v>1383</v>
      </c>
      <c r="C760" s="273" t="s">
        <v>105</v>
      </c>
      <c r="D760" s="273" t="s">
        <v>248</v>
      </c>
      <c r="E760" s="273" t="s">
        <v>359</v>
      </c>
      <c r="F760" s="274">
        <v>35852</v>
      </c>
      <c r="G760" s="273" t="s">
        <v>342</v>
      </c>
      <c r="H760" s="273" t="s">
        <v>361</v>
      </c>
      <c r="I760" s="273" t="s">
        <v>59</v>
      </c>
      <c r="J760" s="273" t="s">
        <v>2362</v>
      </c>
      <c r="K760" s="272">
        <v>2016</v>
      </c>
      <c r="L760" s="273" t="s">
        <v>344</v>
      </c>
      <c r="N760" s="271" t="s">
        <v>334</v>
      </c>
      <c r="O760" s="277" t="s">
        <v>334</v>
      </c>
      <c r="P760" s="270">
        <v>0</v>
      </c>
      <c r="AC760" s="273" t="s">
        <v>334</v>
      </c>
    </row>
    <row r="761" spans="1:33" ht="28.8" x14ac:dyDescent="0.3">
      <c r="A761" s="272">
        <v>121744</v>
      </c>
      <c r="B761" s="273" t="s">
        <v>1382</v>
      </c>
      <c r="C761" s="273" t="s">
        <v>86</v>
      </c>
      <c r="D761" s="273" t="s">
        <v>511</v>
      </c>
      <c r="E761" s="273" t="s">
        <v>2103</v>
      </c>
      <c r="F761" s="274">
        <v>34731</v>
      </c>
      <c r="G761" s="273" t="s">
        <v>342</v>
      </c>
      <c r="H761" s="273" t="s">
        <v>361</v>
      </c>
      <c r="I761" s="273" t="s">
        <v>2531</v>
      </c>
      <c r="J761" s="273" t="s">
        <v>2362</v>
      </c>
      <c r="K761" s="272">
        <v>2016</v>
      </c>
      <c r="L761" s="273" t="s">
        <v>342</v>
      </c>
      <c r="N761" s="271" t="s">
        <v>334</v>
      </c>
      <c r="O761" s="277" t="s">
        <v>334</v>
      </c>
      <c r="P761" s="270">
        <v>0</v>
      </c>
      <c r="AC761" s="273" t="s">
        <v>334</v>
      </c>
    </row>
    <row r="762" spans="1:33" ht="28.8" x14ac:dyDescent="0.3">
      <c r="A762" s="272">
        <v>121747</v>
      </c>
      <c r="B762" s="273" t="s">
        <v>776</v>
      </c>
      <c r="C762" s="273" t="s">
        <v>492</v>
      </c>
      <c r="D762" s="273" t="s">
        <v>1381</v>
      </c>
      <c r="E762" s="273" t="s">
        <v>2103</v>
      </c>
      <c r="F762" s="274">
        <v>34441</v>
      </c>
      <c r="G762" s="273" t="s">
        <v>342</v>
      </c>
      <c r="H762" s="273" t="s">
        <v>361</v>
      </c>
      <c r="I762" s="273" t="s">
        <v>59</v>
      </c>
      <c r="J762" s="273" t="s">
        <v>2362</v>
      </c>
      <c r="K762" s="272">
        <v>2012</v>
      </c>
      <c r="L762" s="273" t="s">
        <v>342</v>
      </c>
      <c r="N762" s="271" t="s">
        <v>334</v>
      </c>
      <c r="O762" s="277" t="s">
        <v>334</v>
      </c>
      <c r="P762" s="270">
        <v>0</v>
      </c>
      <c r="AC762" s="273" t="s">
        <v>334</v>
      </c>
    </row>
    <row r="763" spans="1:33" ht="28.8" x14ac:dyDescent="0.3">
      <c r="A763" s="272">
        <v>121748</v>
      </c>
      <c r="B763" s="273" t="s">
        <v>1380</v>
      </c>
      <c r="C763" s="273" t="s">
        <v>105</v>
      </c>
      <c r="D763" s="273" t="s">
        <v>208</v>
      </c>
      <c r="E763" s="273" t="s">
        <v>2103</v>
      </c>
      <c r="F763" s="290"/>
      <c r="G763" s="273" t="s">
        <v>2436</v>
      </c>
      <c r="H763" s="273" t="s">
        <v>361</v>
      </c>
      <c r="I763" s="273" t="s">
        <v>65</v>
      </c>
      <c r="J763" s="273" t="s">
        <v>343</v>
      </c>
      <c r="K763" s="293">
        <v>2015</v>
      </c>
      <c r="L763" s="273" t="s">
        <v>344</v>
      </c>
      <c r="N763" s="271" t="s">
        <v>334</v>
      </c>
      <c r="O763" s="277" t="s">
        <v>334</v>
      </c>
      <c r="P763" s="270">
        <v>0</v>
      </c>
      <c r="AC763" s="273" t="s">
        <v>334</v>
      </c>
    </row>
    <row r="764" spans="1:33" ht="28.8" x14ac:dyDescent="0.3">
      <c r="A764" s="272">
        <v>121754</v>
      </c>
      <c r="B764" s="273" t="s">
        <v>1379</v>
      </c>
      <c r="C764" s="273" t="s">
        <v>772</v>
      </c>
      <c r="D764" s="273" t="s">
        <v>219</v>
      </c>
      <c r="E764" s="273" t="s">
        <v>360</v>
      </c>
      <c r="F764" s="275"/>
      <c r="G764" s="273" t="s">
        <v>342</v>
      </c>
      <c r="H764" s="273" t="s">
        <v>361</v>
      </c>
      <c r="I764" s="273" t="s">
        <v>59</v>
      </c>
      <c r="J764" s="273" t="s">
        <v>343</v>
      </c>
      <c r="K764" s="272">
        <v>2010</v>
      </c>
      <c r="L764" s="273" t="s">
        <v>342</v>
      </c>
      <c r="N764" s="271">
        <v>530</v>
      </c>
      <c r="O764" s="277">
        <v>45356</v>
      </c>
      <c r="P764" s="270">
        <v>44000</v>
      </c>
      <c r="AC764" s="273" t="s">
        <v>334</v>
      </c>
    </row>
    <row r="765" spans="1:33" ht="28.8" x14ac:dyDescent="0.3">
      <c r="A765" s="272">
        <v>121759</v>
      </c>
      <c r="B765" s="273" t="s">
        <v>1378</v>
      </c>
      <c r="C765" s="273" t="s">
        <v>119</v>
      </c>
      <c r="D765" s="273" t="s">
        <v>448</v>
      </c>
      <c r="E765" s="273" t="s">
        <v>2103</v>
      </c>
      <c r="F765" s="274">
        <v>35127</v>
      </c>
      <c r="G765" s="273" t="s">
        <v>342</v>
      </c>
      <c r="H765" s="273" t="s">
        <v>361</v>
      </c>
      <c r="I765" s="273" t="s">
        <v>2591</v>
      </c>
      <c r="J765" s="273" t="s">
        <v>2362</v>
      </c>
      <c r="K765" s="272">
        <v>2014</v>
      </c>
      <c r="L765" s="273" t="s">
        <v>342</v>
      </c>
      <c r="N765" s="271" t="s">
        <v>334</v>
      </c>
      <c r="O765" s="277" t="s">
        <v>334</v>
      </c>
      <c r="P765" s="270">
        <v>0</v>
      </c>
      <c r="AC765" s="273" t="s">
        <v>334</v>
      </c>
    </row>
    <row r="766" spans="1:33" ht="28.8" x14ac:dyDescent="0.3">
      <c r="A766" s="272">
        <v>121761</v>
      </c>
      <c r="B766" s="273" t="s">
        <v>1377</v>
      </c>
      <c r="C766" s="273" t="s">
        <v>105</v>
      </c>
      <c r="D766" s="273" t="s">
        <v>266</v>
      </c>
      <c r="E766" s="273" t="s">
        <v>360</v>
      </c>
      <c r="F766" s="290"/>
      <c r="G766" s="273" t="s">
        <v>358</v>
      </c>
      <c r="H766" s="273" t="s">
        <v>361</v>
      </c>
      <c r="I766" s="273" t="s">
        <v>2531</v>
      </c>
      <c r="J766" s="273" t="s">
        <v>343</v>
      </c>
      <c r="K766" s="272">
        <v>2003</v>
      </c>
      <c r="L766" s="273" t="s">
        <v>358</v>
      </c>
      <c r="N766" s="271" t="s">
        <v>334</v>
      </c>
      <c r="O766" s="277" t="s">
        <v>334</v>
      </c>
      <c r="P766" s="270">
        <v>0</v>
      </c>
      <c r="AC766" s="273" t="s">
        <v>334</v>
      </c>
    </row>
    <row r="767" spans="1:33" ht="28.8" x14ac:dyDescent="0.3">
      <c r="A767" s="272">
        <v>121762</v>
      </c>
      <c r="B767" s="273" t="s">
        <v>1376</v>
      </c>
      <c r="C767" s="273" t="s">
        <v>66</v>
      </c>
      <c r="D767" s="273" t="s">
        <v>713</v>
      </c>
      <c r="E767" s="273" t="s">
        <v>2103</v>
      </c>
      <c r="F767" s="274">
        <v>33871</v>
      </c>
      <c r="G767" s="273" t="s">
        <v>342</v>
      </c>
      <c r="H767" s="273" t="s">
        <v>361</v>
      </c>
      <c r="I767" s="273" t="s">
        <v>59</v>
      </c>
      <c r="J767" s="273" t="s">
        <v>2362</v>
      </c>
      <c r="K767" s="272">
        <v>2010</v>
      </c>
      <c r="L767" s="273" t="s">
        <v>344</v>
      </c>
      <c r="N767" s="271" t="s">
        <v>334</v>
      </c>
      <c r="O767" s="277" t="s">
        <v>334</v>
      </c>
      <c r="P767" s="270">
        <v>0</v>
      </c>
      <c r="AC767" s="273" t="s">
        <v>334</v>
      </c>
    </row>
    <row r="768" spans="1:33" ht="28.8" x14ac:dyDescent="0.3">
      <c r="A768" s="272">
        <v>121773</v>
      </c>
      <c r="B768" s="273" t="s">
        <v>1373</v>
      </c>
      <c r="C768" s="273" t="s">
        <v>1374</v>
      </c>
      <c r="D768" s="273" t="s">
        <v>1375</v>
      </c>
      <c r="E768" s="273" t="s">
        <v>2103</v>
      </c>
      <c r="F768" s="274">
        <v>35921</v>
      </c>
      <c r="G768" s="273" t="s">
        <v>2446</v>
      </c>
      <c r="H768" s="273" t="s">
        <v>361</v>
      </c>
      <c r="I768" s="273" t="s">
        <v>59</v>
      </c>
      <c r="J768" s="273" t="s">
        <v>343</v>
      </c>
      <c r="K768" s="272">
        <v>2016</v>
      </c>
      <c r="L768" s="273" t="s">
        <v>344</v>
      </c>
      <c r="N768" s="271" t="s">
        <v>334</v>
      </c>
      <c r="O768" s="277" t="s">
        <v>334</v>
      </c>
      <c r="P768" s="270">
        <v>0</v>
      </c>
      <c r="AC768" s="273" t="s">
        <v>334</v>
      </c>
    </row>
    <row r="769" spans="1:33" ht="28.8" x14ac:dyDescent="0.3">
      <c r="A769" s="272">
        <v>121777</v>
      </c>
      <c r="B769" s="273" t="s">
        <v>1372</v>
      </c>
      <c r="C769" s="273" t="s">
        <v>116</v>
      </c>
      <c r="D769" s="273" t="s">
        <v>468</v>
      </c>
      <c r="E769" s="273" t="s">
        <v>2103</v>
      </c>
      <c r="F769" s="291">
        <v>35817</v>
      </c>
      <c r="G769" s="273" t="s">
        <v>342</v>
      </c>
      <c r="H769" s="273" t="s">
        <v>361</v>
      </c>
      <c r="I769" s="273" t="s">
        <v>2591</v>
      </c>
      <c r="J769" s="273" t="s">
        <v>2362</v>
      </c>
      <c r="K769" s="272">
        <v>2015</v>
      </c>
      <c r="L769" s="273" t="s">
        <v>342</v>
      </c>
      <c r="N769" s="271" t="s">
        <v>334</v>
      </c>
      <c r="O769" s="277" t="s">
        <v>334</v>
      </c>
      <c r="P769" s="270">
        <v>0</v>
      </c>
      <c r="AC769" s="273" t="s">
        <v>334</v>
      </c>
    </row>
    <row r="770" spans="1:33" ht="28.8" x14ac:dyDescent="0.3">
      <c r="A770" s="272">
        <v>121780</v>
      </c>
      <c r="B770" s="273" t="s">
        <v>1371</v>
      </c>
      <c r="C770" s="273" t="s">
        <v>181</v>
      </c>
      <c r="D770" s="273" t="s">
        <v>234</v>
      </c>
      <c r="E770" s="273" t="s">
        <v>2103</v>
      </c>
      <c r="F770" s="274">
        <v>32287</v>
      </c>
      <c r="G770" s="273" t="s">
        <v>2442</v>
      </c>
      <c r="H770" s="273" t="s">
        <v>361</v>
      </c>
      <c r="I770" s="273" t="s">
        <v>2531</v>
      </c>
      <c r="J770" s="273" t="s">
        <v>2362</v>
      </c>
      <c r="K770" s="272">
        <v>2006</v>
      </c>
      <c r="L770" s="273" t="s">
        <v>342</v>
      </c>
      <c r="N770" s="271" t="s">
        <v>334</v>
      </c>
      <c r="O770" s="277" t="s">
        <v>334</v>
      </c>
      <c r="P770" s="270">
        <v>0</v>
      </c>
      <c r="AC770" s="273" t="s">
        <v>334</v>
      </c>
    </row>
    <row r="771" spans="1:33" ht="28.8" x14ac:dyDescent="0.3">
      <c r="A771" s="272">
        <v>121787</v>
      </c>
      <c r="B771" s="273" t="s">
        <v>1370</v>
      </c>
      <c r="C771" s="273" t="s">
        <v>86</v>
      </c>
      <c r="D771" s="273" t="s">
        <v>741</v>
      </c>
      <c r="E771" s="273" t="s">
        <v>360</v>
      </c>
      <c r="F771" s="290"/>
      <c r="G771" s="273" t="s">
        <v>342</v>
      </c>
      <c r="H771" s="273" t="s">
        <v>361</v>
      </c>
      <c r="I771" s="273" t="s">
        <v>59</v>
      </c>
      <c r="J771" s="273" t="s">
        <v>2267</v>
      </c>
      <c r="K771" s="272">
        <v>0</v>
      </c>
      <c r="L771" s="273" t="s">
        <v>2267</v>
      </c>
      <c r="N771" s="271" t="s">
        <v>334</v>
      </c>
      <c r="O771" s="277" t="s">
        <v>334</v>
      </c>
      <c r="P771" s="270">
        <v>0</v>
      </c>
      <c r="AC771" s="273" t="s">
        <v>334</v>
      </c>
    </row>
    <row r="772" spans="1:33" ht="14.4" x14ac:dyDescent="0.3">
      <c r="A772" s="270">
        <v>121790</v>
      </c>
      <c r="B772" s="271" t="s">
        <v>1369</v>
      </c>
      <c r="C772" s="271" t="s">
        <v>561</v>
      </c>
      <c r="D772" s="271" t="s">
        <v>226</v>
      </c>
      <c r="E772" s="271" t="s">
        <v>334</v>
      </c>
      <c r="F772" s="271" t="s">
        <v>334</v>
      </c>
      <c r="G772" s="271" t="s">
        <v>334</v>
      </c>
      <c r="H772" s="271" t="s">
        <v>334</v>
      </c>
      <c r="I772" s="271" t="s">
        <v>59</v>
      </c>
      <c r="J772" s="271" t="s">
        <v>334</v>
      </c>
      <c r="K772" s="271" t="s">
        <v>334</v>
      </c>
      <c r="L772" s="271" t="s">
        <v>334</v>
      </c>
      <c r="M772" s="292" t="s">
        <v>334</v>
      </c>
      <c r="N772" s="271" t="s">
        <v>334</v>
      </c>
      <c r="O772" s="277" t="s">
        <v>334</v>
      </c>
      <c r="P772" s="270">
        <v>0</v>
      </c>
      <c r="Q772" s="292" t="s">
        <v>334</v>
      </c>
      <c r="R772" s="292" t="s">
        <v>334</v>
      </c>
      <c r="S772" s="292" t="s">
        <v>334</v>
      </c>
      <c r="T772" s="292" t="s">
        <v>334</v>
      </c>
      <c r="U772" s="292" t="s">
        <v>334</v>
      </c>
      <c r="V772" s="292" t="s">
        <v>334</v>
      </c>
      <c r="W772" s="292" t="s">
        <v>334</v>
      </c>
      <c r="X772" s="292" t="s">
        <v>334</v>
      </c>
      <c r="Y772" s="292" t="s">
        <v>334</v>
      </c>
      <c r="Z772" s="292" t="s">
        <v>334</v>
      </c>
      <c r="AA772" s="292" t="s">
        <v>334</v>
      </c>
      <c r="AB772" s="292" t="s">
        <v>334</v>
      </c>
      <c r="AC772" s="271" t="s">
        <v>334</v>
      </c>
      <c r="AD772" s="292"/>
      <c r="AE772" s="292" t="s">
        <v>334</v>
      </c>
      <c r="AF772" s="292" t="s">
        <v>2722</v>
      </c>
      <c r="AG772" s="292" t="s">
        <v>2722</v>
      </c>
    </row>
    <row r="773" spans="1:33" ht="28.8" x14ac:dyDescent="0.3">
      <c r="A773" s="272">
        <v>121791</v>
      </c>
      <c r="B773" s="273" t="s">
        <v>1368</v>
      </c>
      <c r="C773" s="273" t="s">
        <v>157</v>
      </c>
      <c r="D773" s="273" t="s">
        <v>250</v>
      </c>
      <c r="E773" s="273" t="s">
        <v>360</v>
      </c>
      <c r="F773" s="291">
        <v>34439</v>
      </c>
      <c r="G773" s="273" t="s">
        <v>342</v>
      </c>
      <c r="H773" s="273" t="s">
        <v>361</v>
      </c>
      <c r="I773" s="273" t="s">
        <v>2591</v>
      </c>
      <c r="J773" s="273" t="s">
        <v>343</v>
      </c>
      <c r="K773" s="272">
        <v>2013</v>
      </c>
      <c r="L773" s="273" t="s">
        <v>342</v>
      </c>
      <c r="N773" s="271" t="s">
        <v>334</v>
      </c>
      <c r="O773" s="277" t="s">
        <v>334</v>
      </c>
      <c r="P773" s="270">
        <v>0</v>
      </c>
      <c r="AC773" s="273" t="s">
        <v>334</v>
      </c>
    </row>
    <row r="774" spans="1:33" ht="28.8" x14ac:dyDescent="0.3">
      <c r="A774" s="272">
        <v>121794</v>
      </c>
      <c r="B774" s="273" t="s">
        <v>1367</v>
      </c>
      <c r="C774" s="273" t="s">
        <v>673</v>
      </c>
      <c r="D774" s="273" t="s">
        <v>227</v>
      </c>
      <c r="E774" s="273" t="s">
        <v>2103</v>
      </c>
      <c r="F774" s="291">
        <v>33613</v>
      </c>
      <c r="G774" s="273" t="s">
        <v>342</v>
      </c>
      <c r="H774" s="273" t="s">
        <v>361</v>
      </c>
      <c r="I774" s="273" t="s">
        <v>2531</v>
      </c>
      <c r="J774" s="273" t="s">
        <v>2362</v>
      </c>
      <c r="K774" s="272">
        <v>2006</v>
      </c>
      <c r="L774" s="273" t="s">
        <v>342</v>
      </c>
      <c r="N774" s="271" t="s">
        <v>334</v>
      </c>
      <c r="O774" s="277" t="s">
        <v>334</v>
      </c>
      <c r="P774" s="270">
        <v>0</v>
      </c>
      <c r="AC774" s="273" t="s">
        <v>334</v>
      </c>
    </row>
    <row r="775" spans="1:33" ht="28.8" x14ac:dyDescent="0.3">
      <c r="A775" s="272">
        <v>121797</v>
      </c>
      <c r="B775" s="273" t="s">
        <v>1366</v>
      </c>
      <c r="C775" s="273" t="s">
        <v>61</v>
      </c>
      <c r="D775" s="273" t="s">
        <v>267</v>
      </c>
      <c r="E775" s="273" t="s">
        <v>360</v>
      </c>
      <c r="F775" s="290"/>
      <c r="G775" s="273" t="s">
        <v>342</v>
      </c>
      <c r="H775" s="273" t="s">
        <v>361</v>
      </c>
      <c r="I775" s="273" t="s">
        <v>2531</v>
      </c>
      <c r="J775" s="273" t="s">
        <v>343</v>
      </c>
      <c r="K775" s="272">
        <v>2003</v>
      </c>
      <c r="L775" s="273" t="s">
        <v>342</v>
      </c>
      <c r="N775" s="271" t="s">
        <v>334</v>
      </c>
      <c r="O775" s="277" t="s">
        <v>334</v>
      </c>
      <c r="P775" s="270">
        <v>0</v>
      </c>
      <c r="AC775" s="273" t="s">
        <v>334</v>
      </c>
    </row>
    <row r="776" spans="1:33" ht="28.8" x14ac:dyDescent="0.3">
      <c r="A776" s="270">
        <v>121801</v>
      </c>
      <c r="B776" s="271" t="s">
        <v>1365</v>
      </c>
      <c r="C776" s="271" t="s">
        <v>112</v>
      </c>
      <c r="D776" s="271" t="s">
        <v>311</v>
      </c>
      <c r="E776" s="271" t="s">
        <v>334</v>
      </c>
      <c r="F776" s="292" t="s">
        <v>334</v>
      </c>
      <c r="G776" s="271" t="s">
        <v>334</v>
      </c>
      <c r="H776" s="271" t="s">
        <v>334</v>
      </c>
      <c r="I776" s="271" t="s">
        <v>59</v>
      </c>
      <c r="J776" s="271" t="s">
        <v>334</v>
      </c>
      <c r="K776" s="271" t="s">
        <v>334</v>
      </c>
      <c r="L776" s="271" t="s">
        <v>334</v>
      </c>
      <c r="M776" s="292" t="s">
        <v>334</v>
      </c>
      <c r="N776" s="271" t="s">
        <v>334</v>
      </c>
      <c r="O776" s="277" t="s">
        <v>334</v>
      </c>
      <c r="P776" s="270">
        <v>0</v>
      </c>
      <c r="Q776" s="292" t="s">
        <v>334</v>
      </c>
      <c r="R776" s="292" t="s">
        <v>334</v>
      </c>
      <c r="S776" s="292" t="s">
        <v>334</v>
      </c>
      <c r="T776" s="292" t="s">
        <v>334</v>
      </c>
      <c r="U776" s="292" t="s">
        <v>334</v>
      </c>
      <c r="V776" s="292" t="s">
        <v>334</v>
      </c>
      <c r="W776" s="292" t="s">
        <v>334</v>
      </c>
      <c r="X776" s="292" t="s">
        <v>334</v>
      </c>
      <c r="Y776" s="292" t="s">
        <v>334</v>
      </c>
      <c r="Z776" s="292" t="s">
        <v>334</v>
      </c>
      <c r="AA776" s="292" t="s">
        <v>334</v>
      </c>
      <c r="AB776" s="292" t="s">
        <v>334</v>
      </c>
      <c r="AC776" s="271" t="s">
        <v>334</v>
      </c>
      <c r="AD776" s="292"/>
      <c r="AE776" s="292" t="s">
        <v>334</v>
      </c>
      <c r="AF776" s="292" t="s">
        <v>2722</v>
      </c>
      <c r="AG776" s="292" t="s">
        <v>2722</v>
      </c>
    </row>
    <row r="777" spans="1:33" ht="28.8" x14ac:dyDescent="0.3">
      <c r="A777" s="272">
        <v>121806</v>
      </c>
      <c r="B777" s="273" t="s">
        <v>837</v>
      </c>
      <c r="C777" s="273" t="s">
        <v>514</v>
      </c>
      <c r="D777" s="273" t="s">
        <v>334</v>
      </c>
      <c r="E777" s="273" t="s">
        <v>360</v>
      </c>
      <c r="F777" s="290"/>
      <c r="G777" s="273" t="s">
        <v>2378</v>
      </c>
      <c r="H777" s="273" t="s">
        <v>361</v>
      </c>
      <c r="I777" s="273" t="s">
        <v>59</v>
      </c>
      <c r="J777" s="273" t="s">
        <v>2362</v>
      </c>
      <c r="K777" s="272">
        <v>2008</v>
      </c>
      <c r="L777" s="273" t="s">
        <v>344</v>
      </c>
      <c r="N777" s="271" t="s">
        <v>334</v>
      </c>
      <c r="O777" s="277" t="s">
        <v>334</v>
      </c>
      <c r="P777" s="270">
        <v>0</v>
      </c>
      <c r="AC777" s="273" t="s">
        <v>334</v>
      </c>
    </row>
    <row r="778" spans="1:33" ht="28.8" x14ac:dyDescent="0.3">
      <c r="A778" s="272">
        <v>121821</v>
      </c>
      <c r="B778" s="273" t="s">
        <v>1364</v>
      </c>
      <c r="C778" s="273" t="s">
        <v>171</v>
      </c>
      <c r="D778" s="273" t="s">
        <v>230</v>
      </c>
      <c r="E778" s="273" t="s">
        <v>360</v>
      </c>
      <c r="F778" s="290"/>
      <c r="G778" s="273" t="s">
        <v>342</v>
      </c>
      <c r="H778" s="273" t="s">
        <v>361</v>
      </c>
      <c r="I778" s="273" t="s">
        <v>59</v>
      </c>
      <c r="J778" s="273" t="s">
        <v>362</v>
      </c>
      <c r="K778" s="272">
        <v>2006</v>
      </c>
      <c r="L778" s="273" t="s">
        <v>342</v>
      </c>
      <c r="N778" s="271" t="s">
        <v>334</v>
      </c>
      <c r="O778" s="277" t="s">
        <v>334</v>
      </c>
      <c r="P778" s="270">
        <v>0</v>
      </c>
      <c r="AC778" s="273" t="s">
        <v>334</v>
      </c>
    </row>
    <row r="779" spans="1:33" ht="28.8" x14ac:dyDescent="0.3">
      <c r="A779" s="272">
        <v>121822</v>
      </c>
      <c r="B779" s="273" t="s">
        <v>1362</v>
      </c>
      <c r="C779" s="273" t="s">
        <v>1363</v>
      </c>
      <c r="D779" s="273" t="s">
        <v>208</v>
      </c>
      <c r="E779" s="273" t="s">
        <v>2103</v>
      </c>
      <c r="F779" s="274">
        <v>34806</v>
      </c>
      <c r="G779" s="273" t="s">
        <v>2471</v>
      </c>
      <c r="H779" s="273" t="s">
        <v>361</v>
      </c>
      <c r="I779" s="273" t="s">
        <v>2591</v>
      </c>
      <c r="J779" s="273" t="s">
        <v>343</v>
      </c>
      <c r="K779" s="272">
        <v>2015</v>
      </c>
      <c r="L779" s="273" t="s">
        <v>602</v>
      </c>
      <c r="N779" s="271" t="s">
        <v>334</v>
      </c>
      <c r="O779" s="277" t="s">
        <v>334</v>
      </c>
      <c r="P779" s="270">
        <v>0</v>
      </c>
      <c r="AC779" s="273" t="s">
        <v>334</v>
      </c>
    </row>
    <row r="780" spans="1:33" ht="28.8" x14ac:dyDescent="0.3">
      <c r="A780" s="270">
        <v>121836</v>
      </c>
      <c r="B780" s="271" t="s">
        <v>1361</v>
      </c>
      <c r="C780" s="271" t="s">
        <v>161</v>
      </c>
      <c r="D780" s="271" t="s">
        <v>242</v>
      </c>
      <c r="E780" s="271" t="s">
        <v>334</v>
      </c>
      <c r="F780" s="271" t="s">
        <v>334</v>
      </c>
      <c r="G780" s="271" t="s">
        <v>334</v>
      </c>
      <c r="H780" s="271" t="s">
        <v>334</v>
      </c>
      <c r="I780" s="271" t="s">
        <v>59</v>
      </c>
      <c r="J780" s="271" t="s">
        <v>334</v>
      </c>
      <c r="K780" s="271" t="s">
        <v>334</v>
      </c>
      <c r="L780" s="271" t="s">
        <v>334</v>
      </c>
      <c r="M780" s="292" t="s">
        <v>334</v>
      </c>
      <c r="N780" s="271" t="s">
        <v>334</v>
      </c>
      <c r="O780" s="277" t="s">
        <v>334</v>
      </c>
      <c r="P780" s="270">
        <v>0</v>
      </c>
      <c r="Q780" s="292" t="s">
        <v>334</v>
      </c>
      <c r="R780" s="292" t="s">
        <v>334</v>
      </c>
      <c r="S780" s="292" t="s">
        <v>334</v>
      </c>
      <c r="T780" s="292" t="s">
        <v>334</v>
      </c>
      <c r="U780" s="292" t="s">
        <v>334</v>
      </c>
      <c r="V780" s="292" t="s">
        <v>334</v>
      </c>
      <c r="W780" s="292" t="s">
        <v>334</v>
      </c>
      <c r="X780" s="292" t="s">
        <v>334</v>
      </c>
      <c r="Y780" s="292" t="s">
        <v>334</v>
      </c>
      <c r="Z780" s="292" t="s">
        <v>334</v>
      </c>
      <c r="AA780" s="292" t="s">
        <v>334</v>
      </c>
      <c r="AB780" s="292" t="s">
        <v>334</v>
      </c>
      <c r="AC780" s="271" t="s">
        <v>334</v>
      </c>
      <c r="AD780" s="292"/>
      <c r="AE780" s="292" t="s">
        <v>334</v>
      </c>
      <c r="AF780" s="292" t="s">
        <v>2722</v>
      </c>
      <c r="AG780" s="292" t="s">
        <v>2722</v>
      </c>
    </row>
    <row r="781" spans="1:33" ht="14.4" x14ac:dyDescent="0.3">
      <c r="A781" s="270">
        <v>121840</v>
      </c>
      <c r="B781" s="271" t="s">
        <v>1359</v>
      </c>
      <c r="C781" s="271" t="s">
        <v>562</v>
      </c>
      <c r="D781" s="271" t="s">
        <v>1360</v>
      </c>
      <c r="E781" s="271" t="s">
        <v>334</v>
      </c>
      <c r="F781" s="271" t="s">
        <v>334</v>
      </c>
      <c r="G781" s="271" t="s">
        <v>334</v>
      </c>
      <c r="H781" s="271" t="s">
        <v>334</v>
      </c>
      <c r="I781" s="271" t="s">
        <v>59</v>
      </c>
      <c r="J781" s="271" t="s">
        <v>334</v>
      </c>
      <c r="K781" s="271" t="s">
        <v>334</v>
      </c>
      <c r="L781" s="271" t="s">
        <v>334</v>
      </c>
      <c r="M781" s="292" t="s">
        <v>334</v>
      </c>
      <c r="N781" s="271" t="s">
        <v>334</v>
      </c>
      <c r="O781" s="277" t="s">
        <v>334</v>
      </c>
      <c r="P781" s="270">
        <v>0</v>
      </c>
      <c r="Q781" s="292" t="s">
        <v>334</v>
      </c>
      <c r="R781" s="292" t="s">
        <v>334</v>
      </c>
      <c r="S781" s="292" t="s">
        <v>334</v>
      </c>
      <c r="T781" s="292" t="s">
        <v>334</v>
      </c>
      <c r="U781" s="292" t="s">
        <v>334</v>
      </c>
      <c r="V781" s="292" t="s">
        <v>334</v>
      </c>
      <c r="W781" s="292" t="s">
        <v>334</v>
      </c>
      <c r="X781" s="292" t="s">
        <v>334</v>
      </c>
      <c r="Y781" s="292" t="s">
        <v>334</v>
      </c>
      <c r="Z781" s="292" t="s">
        <v>334</v>
      </c>
      <c r="AA781" s="292" t="s">
        <v>334</v>
      </c>
      <c r="AB781" s="292" t="s">
        <v>334</v>
      </c>
      <c r="AC781" s="271" t="s">
        <v>334</v>
      </c>
      <c r="AD781" s="292"/>
      <c r="AE781" s="292" t="s">
        <v>334</v>
      </c>
      <c r="AF781" s="292" t="s">
        <v>2722</v>
      </c>
      <c r="AG781" s="292" t="s">
        <v>2722</v>
      </c>
    </row>
    <row r="782" spans="1:33" ht="28.8" x14ac:dyDescent="0.3">
      <c r="A782" s="270">
        <v>121843</v>
      </c>
      <c r="B782" s="271" t="s">
        <v>1358</v>
      </c>
      <c r="C782" s="271" t="s">
        <v>102</v>
      </c>
      <c r="D782" s="271" t="s">
        <v>212</v>
      </c>
      <c r="E782" s="271" t="s">
        <v>360</v>
      </c>
      <c r="F782" s="271" t="s">
        <v>2538</v>
      </c>
      <c r="G782" s="271" t="s">
        <v>342</v>
      </c>
      <c r="H782" s="271" t="s">
        <v>361</v>
      </c>
      <c r="I782" s="271" t="s">
        <v>59</v>
      </c>
      <c r="J782" s="271" t="s">
        <v>362</v>
      </c>
      <c r="K782" s="271" t="s">
        <v>2834</v>
      </c>
      <c r="L782" s="271" t="s">
        <v>344</v>
      </c>
      <c r="M782" s="292" t="s">
        <v>334</v>
      </c>
      <c r="N782" s="271" t="s">
        <v>334</v>
      </c>
      <c r="O782" s="277" t="s">
        <v>334</v>
      </c>
      <c r="P782" s="270">
        <v>0</v>
      </c>
      <c r="Q782" s="292" t="s">
        <v>334</v>
      </c>
      <c r="R782" s="292" t="s">
        <v>334</v>
      </c>
      <c r="S782" s="292" t="s">
        <v>334</v>
      </c>
      <c r="T782" s="292" t="s">
        <v>334</v>
      </c>
      <c r="U782" s="292" t="s">
        <v>334</v>
      </c>
      <c r="V782" s="292" t="s">
        <v>334</v>
      </c>
      <c r="W782" s="292" t="s">
        <v>334</v>
      </c>
      <c r="X782" s="292" t="s">
        <v>334</v>
      </c>
      <c r="Y782" s="292" t="s">
        <v>334</v>
      </c>
      <c r="Z782" s="292" t="s">
        <v>334</v>
      </c>
      <c r="AA782" s="292" t="s">
        <v>334</v>
      </c>
      <c r="AB782" s="292" t="s">
        <v>334</v>
      </c>
      <c r="AC782" s="271" t="s">
        <v>334</v>
      </c>
      <c r="AD782" s="292"/>
      <c r="AE782" s="292" t="s">
        <v>334</v>
      </c>
      <c r="AF782" s="292"/>
      <c r="AG782" s="292" t="s">
        <v>2722</v>
      </c>
    </row>
    <row r="783" spans="1:33" ht="28.8" x14ac:dyDescent="0.3">
      <c r="A783" s="272">
        <v>121845</v>
      </c>
      <c r="B783" s="273" t="s">
        <v>988</v>
      </c>
      <c r="C783" s="273" t="s">
        <v>500</v>
      </c>
      <c r="D783" s="273" t="s">
        <v>300</v>
      </c>
      <c r="E783" s="273" t="s">
        <v>360</v>
      </c>
      <c r="F783" s="290"/>
      <c r="G783" s="273" t="s">
        <v>2477</v>
      </c>
      <c r="H783" s="273" t="s">
        <v>361</v>
      </c>
      <c r="I783" s="273" t="s">
        <v>65</v>
      </c>
      <c r="J783" s="273" t="s">
        <v>343</v>
      </c>
      <c r="K783" s="272">
        <v>0</v>
      </c>
      <c r="L783" s="273" t="s">
        <v>342</v>
      </c>
      <c r="N783" s="271" t="s">
        <v>334</v>
      </c>
      <c r="O783" s="277" t="s">
        <v>334</v>
      </c>
      <c r="P783" s="270">
        <v>0</v>
      </c>
      <c r="AC783" s="273" t="s">
        <v>334</v>
      </c>
    </row>
    <row r="784" spans="1:33" ht="28.8" x14ac:dyDescent="0.3">
      <c r="A784" s="272">
        <v>121851</v>
      </c>
      <c r="B784" s="273" t="s">
        <v>1357</v>
      </c>
      <c r="C784" s="273" t="s">
        <v>100</v>
      </c>
      <c r="D784" s="273" t="s">
        <v>319</v>
      </c>
      <c r="E784" s="273" t="s">
        <v>2103</v>
      </c>
      <c r="F784" s="274">
        <v>32843</v>
      </c>
      <c r="G784" s="273" t="s">
        <v>2394</v>
      </c>
      <c r="H784" s="273" t="s">
        <v>361</v>
      </c>
      <c r="I784" s="273" t="s">
        <v>2531</v>
      </c>
      <c r="J784" s="273" t="s">
        <v>343</v>
      </c>
      <c r="K784" s="272">
        <v>2006</v>
      </c>
      <c r="L784" s="273" t="s">
        <v>602</v>
      </c>
      <c r="N784" s="271" t="s">
        <v>334</v>
      </c>
      <c r="O784" s="277" t="s">
        <v>334</v>
      </c>
      <c r="P784" s="270">
        <v>0</v>
      </c>
      <c r="AC784" s="273" t="s">
        <v>334</v>
      </c>
    </row>
    <row r="785" spans="1:33" ht="28.8" x14ac:dyDescent="0.3">
      <c r="A785" s="272">
        <v>121858</v>
      </c>
      <c r="B785" s="273" t="s">
        <v>1356</v>
      </c>
      <c r="C785" s="273" t="s">
        <v>70</v>
      </c>
      <c r="D785" s="273" t="s">
        <v>324</v>
      </c>
      <c r="E785" s="273" t="s">
        <v>360</v>
      </c>
      <c r="F785" s="290"/>
      <c r="G785" s="273" t="s">
        <v>2659</v>
      </c>
      <c r="H785" s="273" t="s">
        <v>361</v>
      </c>
      <c r="I785" s="273" t="s">
        <v>65</v>
      </c>
      <c r="J785" s="273" t="s">
        <v>343</v>
      </c>
      <c r="K785" s="272">
        <v>0</v>
      </c>
      <c r="L785" s="273" t="s">
        <v>344</v>
      </c>
      <c r="N785" s="271" t="s">
        <v>334</v>
      </c>
      <c r="O785" s="277" t="s">
        <v>334</v>
      </c>
      <c r="P785" s="270">
        <v>0</v>
      </c>
      <c r="AC785" s="273" t="s">
        <v>334</v>
      </c>
    </row>
    <row r="786" spans="1:33" ht="28.8" x14ac:dyDescent="0.3">
      <c r="A786" s="272">
        <v>121861</v>
      </c>
      <c r="B786" s="273" t="s">
        <v>1354</v>
      </c>
      <c r="C786" s="273" t="s">
        <v>86</v>
      </c>
      <c r="D786" s="273" t="s">
        <v>1355</v>
      </c>
      <c r="E786" s="273" t="s">
        <v>360</v>
      </c>
      <c r="F786" s="275"/>
      <c r="G786" s="273" t="s">
        <v>2660</v>
      </c>
      <c r="H786" s="273" t="s">
        <v>361</v>
      </c>
      <c r="I786" s="273" t="s">
        <v>59</v>
      </c>
      <c r="J786" s="273" t="s">
        <v>343</v>
      </c>
      <c r="K786" s="272">
        <v>2015</v>
      </c>
      <c r="L786" s="273" t="s">
        <v>344</v>
      </c>
      <c r="N786" s="271" t="s">
        <v>334</v>
      </c>
      <c r="O786" s="277" t="s">
        <v>334</v>
      </c>
      <c r="P786" s="270">
        <v>0</v>
      </c>
      <c r="AC786" s="273" t="s">
        <v>334</v>
      </c>
    </row>
    <row r="787" spans="1:33" ht="43.2" x14ac:dyDescent="0.3">
      <c r="A787" s="272">
        <v>121867</v>
      </c>
      <c r="B787" s="273" t="s">
        <v>836</v>
      </c>
      <c r="C787" s="273" t="s">
        <v>66</v>
      </c>
      <c r="D787" s="273" t="s">
        <v>236</v>
      </c>
      <c r="E787" s="273" t="s">
        <v>360</v>
      </c>
      <c r="F787" s="274">
        <v>33606</v>
      </c>
      <c r="G787" s="273" t="s">
        <v>342</v>
      </c>
      <c r="H787" s="273" t="s">
        <v>361</v>
      </c>
      <c r="I787" s="273" t="s">
        <v>59</v>
      </c>
      <c r="J787" s="273" t="s">
        <v>362</v>
      </c>
      <c r="K787" s="290"/>
      <c r="L787" s="273" t="s">
        <v>342</v>
      </c>
      <c r="N787" s="271" t="s">
        <v>334</v>
      </c>
      <c r="O787" s="277" t="s">
        <v>334</v>
      </c>
      <c r="P787" s="270">
        <v>0</v>
      </c>
      <c r="AC787" s="273" t="s">
        <v>2759</v>
      </c>
    </row>
    <row r="788" spans="1:33" ht="28.8" x14ac:dyDescent="0.3">
      <c r="A788" s="272">
        <v>121873</v>
      </c>
      <c r="B788" s="273" t="s">
        <v>1353</v>
      </c>
      <c r="C788" s="273" t="s">
        <v>759</v>
      </c>
      <c r="D788" s="273" t="s">
        <v>113</v>
      </c>
      <c r="E788" s="273" t="s">
        <v>359</v>
      </c>
      <c r="F788" s="274">
        <v>33244</v>
      </c>
      <c r="G788" s="273" t="s">
        <v>345</v>
      </c>
      <c r="H788" s="273" t="s">
        <v>361</v>
      </c>
      <c r="I788" s="273" t="s">
        <v>2531</v>
      </c>
      <c r="J788" s="273" t="s">
        <v>362</v>
      </c>
      <c r="K788" s="272">
        <v>2011</v>
      </c>
      <c r="L788" s="273" t="s">
        <v>345</v>
      </c>
      <c r="N788" s="271" t="s">
        <v>334</v>
      </c>
      <c r="O788" s="277" t="s">
        <v>334</v>
      </c>
      <c r="P788" s="270">
        <v>0</v>
      </c>
      <c r="AC788" s="273" t="s">
        <v>334</v>
      </c>
    </row>
    <row r="789" spans="1:33" ht="28.8" x14ac:dyDescent="0.3">
      <c r="A789" s="272">
        <v>121879</v>
      </c>
      <c r="B789" s="273" t="s">
        <v>1352</v>
      </c>
      <c r="C789" s="273" t="s">
        <v>61</v>
      </c>
      <c r="D789" s="273" t="s">
        <v>206</v>
      </c>
      <c r="E789" s="273" t="s">
        <v>360</v>
      </c>
      <c r="F789" s="291">
        <v>34589</v>
      </c>
      <c r="G789" s="273" t="s">
        <v>2425</v>
      </c>
      <c r="H789" s="273" t="s">
        <v>363</v>
      </c>
      <c r="I789" s="273" t="s">
        <v>2531</v>
      </c>
      <c r="J789" s="273" t="s">
        <v>362</v>
      </c>
      <c r="K789" s="272">
        <v>2013</v>
      </c>
      <c r="L789" s="273" t="s">
        <v>344</v>
      </c>
      <c r="N789" s="271" t="s">
        <v>334</v>
      </c>
      <c r="O789" s="277" t="s">
        <v>334</v>
      </c>
      <c r="P789" s="270">
        <v>0</v>
      </c>
      <c r="AC789" s="273" t="s">
        <v>334</v>
      </c>
    </row>
    <row r="790" spans="1:33" ht="28.8" x14ac:dyDescent="0.3">
      <c r="A790" s="272">
        <v>121898</v>
      </c>
      <c r="B790" s="273" t="s">
        <v>1350</v>
      </c>
      <c r="C790" s="273" t="s">
        <v>68</v>
      </c>
      <c r="D790" s="273" t="s">
        <v>1351</v>
      </c>
      <c r="E790" s="273" t="s">
        <v>2103</v>
      </c>
      <c r="F790" s="274">
        <v>34978</v>
      </c>
      <c r="G790" s="273" t="s">
        <v>2364</v>
      </c>
      <c r="H790" s="273" t="s">
        <v>361</v>
      </c>
      <c r="I790" s="273" t="s">
        <v>59</v>
      </c>
      <c r="J790" s="273" t="s">
        <v>343</v>
      </c>
      <c r="K790" s="272">
        <v>2014</v>
      </c>
      <c r="L790" s="273" t="s">
        <v>348</v>
      </c>
      <c r="N790" s="271" t="s">
        <v>334</v>
      </c>
      <c r="O790" s="277" t="s">
        <v>334</v>
      </c>
      <c r="P790" s="270">
        <v>0</v>
      </c>
      <c r="AC790" s="273" t="s">
        <v>334</v>
      </c>
    </row>
    <row r="791" spans="1:33" ht="28.8" x14ac:dyDescent="0.3">
      <c r="A791" s="272">
        <v>121901</v>
      </c>
      <c r="B791" s="273" t="s">
        <v>1349</v>
      </c>
      <c r="C791" s="273" t="s">
        <v>111</v>
      </c>
      <c r="D791" s="273" t="s">
        <v>1223</v>
      </c>
      <c r="E791" s="273" t="s">
        <v>2103</v>
      </c>
      <c r="F791" s="274">
        <v>34044</v>
      </c>
      <c r="G791" s="273" t="s">
        <v>2394</v>
      </c>
      <c r="H791" s="273" t="s">
        <v>361</v>
      </c>
      <c r="I791" s="273" t="s">
        <v>2591</v>
      </c>
      <c r="J791" s="273" t="s">
        <v>2362</v>
      </c>
      <c r="K791" s="272">
        <v>2009</v>
      </c>
      <c r="L791" s="273" t="s">
        <v>344</v>
      </c>
      <c r="N791" s="271">
        <v>493</v>
      </c>
      <c r="O791" s="277">
        <v>45354</v>
      </c>
      <c r="P791" s="270">
        <v>90000</v>
      </c>
      <c r="AC791" s="273" t="s">
        <v>334</v>
      </c>
    </row>
    <row r="792" spans="1:33" ht="28.8" x14ac:dyDescent="0.3">
      <c r="A792" s="272">
        <v>121903</v>
      </c>
      <c r="B792" s="273" t="s">
        <v>1348</v>
      </c>
      <c r="C792" s="273" t="s">
        <v>451</v>
      </c>
      <c r="D792" s="273" t="s">
        <v>709</v>
      </c>
      <c r="E792" s="273" t="s">
        <v>2103</v>
      </c>
      <c r="F792" s="275"/>
      <c r="G792" s="273" t="s">
        <v>342</v>
      </c>
      <c r="H792" s="273" t="s">
        <v>361</v>
      </c>
      <c r="I792" s="273" t="s">
        <v>59</v>
      </c>
      <c r="J792" s="273" t="s">
        <v>2362</v>
      </c>
      <c r="K792" s="272">
        <v>2009</v>
      </c>
      <c r="L792" s="273" t="s">
        <v>342</v>
      </c>
      <c r="N792" s="271" t="s">
        <v>334</v>
      </c>
      <c r="O792" s="277" t="s">
        <v>334</v>
      </c>
      <c r="P792" s="270">
        <v>0</v>
      </c>
      <c r="AC792" s="273" t="s">
        <v>334</v>
      </c>
    </row>
    <row r="793" spans="1:33" ht="28.8" x14ac:dyDescent="0.3">
      <c r="A793" s="272">
        <v>121905</v>
      </c>
      <c r="B793" s="273" t="s">
        <v>1347</v>
      </c>
      <c r="C793" s="273" t="s">
        <v>745</v>
      </c>
      <c r="D793" s="273" t="s">
        <v>287</v>
      </c>
      <c r="E793" s="273" t="s">
        <v>360</v>
      </c>
      <c r="F793" s="291">
        <v>32562</v>
      </c>
      <c r="G793" s="273" t="s">
        <v>342</v>
      </c>
      <c r="H793" s="273" t="s">
        <v>361</v>
      </c>
      <c r="I793" s="273" t="s">
        <v>59</v>
      </c>
      <c r="J793" s="273" t="s">
        <v>362</v>
      </c>
      <c r="K793" s="272">
        <v>2013</v>
      </c>
      <c r="L793" s="273" t="s">
        <v>342</v>
      </c>
      <c r="N793" s="271" t="s">
        <v>334</v>
      </c>
      <c r="O793" s="277" t="s">
        <v>334</v>
      </c>
      <c r="P793" s="270">
        <v>0</v>
      </c>
      <c r="AC793" s="273" t="s">
        <v>334</v>
      </c>
    </row>
    <row r="794" spans="1:33" ht="28.8" x14ac:dyDescent="0.3">
      <c r="A794" s="272">
        <v>121910</v>
      </c>
      <c r="B794" s="273" t="s">
        <v>1346</v>
      </c>
      <c r="C794" s="273" t="s">
        <v>497</v>
      </c>
      <c r="D794" s="273" t="s">
        <v>211</v>
      </c>
      <c r="E794" s="273" t="s">
        <v>2103</v>
      </c>
      <c r="F794" s="274">
        <v>35797</v>
      </c>
      <c r="G794" s="273" t="s">
        <v>357</v>
      </c>
      <c r="H794" s="273" t="s">
        <v>361</v>
      </c>
      <c r="I794" s="273" t="s">
        <v>2531</v>
      </c>
      <c r="J794" s="273" t="s">
        <v>343</v>
      </c>
      <c r="K794" s="272">
        <v>2015</v>
      </c>
      <c r="L794" s="273" t="s">
        <v>357</v>
      </c>
      <c r="N794" s="271" t="s">
        <v>334</v>
      </c>
      <c r="O794" s="277" t="s">
        <v>334</v>
      </c>
      <c r="P794" s="270">
        <v>0</v>
      </c>
      <c r="AC794" s="273" t="s">
        <v>334</v>
      </c>
    </row>
    <row r="795" spans="1:33" ht="28.8" x14ac:dyDescent="0.3">
      <c r="A795" s="272">
        <v>121917</v>
      </c>
      <c r="B795" s="273" t="s">
        <v>1345</v>
      </c>
      <c r="C795" s="273" t="s">
        <v>130</v>
      </c>
      <c r="D795" s="273" t="s">
        <v>314</v>
      </c>
      <c r="E795" s="273" t="s">
        <v>2103</v>
      </c>
      <c r="F795" s="274">
        <v>34060</v>
      </c>
      <c r="G795" s="273" t="s">
        <v>2501</v>
      </c>
      <c r="H795" s="273" t="s">
        <v>361</v>
      </c>
      <c r="I795" s="273" t="s">
        <v>2591</v>
      </c>
      <c r="J795" s="273" t="s">
        <v>2362</v>
      </c>
      <c r="K795" s="272">
        <v>2008</v>
      </c>
      <c r="L795" s="273" t="s">
        <v>342</v>
      </c>
      <c r="N795" s="271" t="s">
        <v>334</v>
      </c>
      <c r="O795" s="277" t="s">
        <v>334</v>
      </c>
      <c r="P795" s="270">
        <v>0</v>
      </c>
      <c r="AC795" s="273" t="s">
        <v>334</v>
      </c>
    </row>
    <row r="796" spans="1:33" ht="28.8" x14ac:dyDescent="0.3">
      <c r="A796" s="272">
        <v>121923</v>
      </c>
      <c r="B796" s="273" t="s">
        <v>1344</v>
      </c>
      <c r="C796" s="273" t="s">
        <v>924</v>
      </c>
      <c r="D796" s="273" t="s">
        <v>115</v>
      </c>
      <c r="E796" s="273" t="s">
        <v>360</v>
      </c>
      <c r="F796" s="274">
        <v>34924</v>
      </c>
      <c r="G796" s="273" t="s">
        <v>2661</v>
      </c>
      <c r="H796" s="273" t="s">
        <v>363</v>
      </c>
      <c r="I796" s="273" t="s">
        <v>2531</v>
      </c>
      <c r="J796" s="273" t="s">
        <v>343</v>
      </c>
      <c r="K796" s="272">
        <v>2013</v>
      </c>
      <c r="L796" s="273" t="s">
        <v>345</v>
      </c>
      <c r="N796" s="271" t="s">
        <v>334</v>
      </c>
      <c r="O796" s="277" t="s">
        <v>334</v>
      </c>
      <c r="P796" s="270">
        <v>0</v>
      </c>
      <c r="AC796" s="273" t="s">
        <v>334</v>
      </c>
    </row>
    <row r="797" spans="1:33" ht="28.8" x14ac:dyDescent="0.3">
      <c r="A797" s="272">
        <v>121933</v>
      </c>
      <c r="B797" s="273" t="s">
        <v>1343</v>
      </c>
      <c r="C797" s="273" t="s">
        <v>678</v>
      </c>
      <c r="D797" s="273" t="s">
        <v>246</v>
      </c>
      <c r="E797" s="273" t="s">
        <v>360</v>
      </c>
      <c r="F797" s="274">
        <v>34466</v>
      </c>
      <c r="G797" s="273" t="s">
        <v>342</v>
      </c>
      <c r="H797" s="273" t="s">
        <v>361</v>
      </c>
      <c r="I797" s="273" t="s">
        <v>59</v>
      </c>
      <c r="J797" s="273" t="s">
        <v>343</v>
      </c>
      <c r="K797" s="272">
        <v>2012</v>
      </c>
      <c r="L797" s="273" t="s">
        <v>344</v>
      </c>
      <c r="N797" s="271" t="s">
        <v>334</v>
      </c>
      <c r="O797" s="277" t="s">
        <v>334</v>
      </c>
      <c r="P797" s="270">
        <v>0</v>
      </c>
      <c r="AC797" s="273" t="s">
        <v>334</v>
      </c>
    </row>
    <row r="798" spans="1:33" ht="28.8" x14ac:dyDescent="0.3">
      <c r="A798" s="270">
        <v>121938</v>
      </c>
      <c r="B798" s="271" t="s">
        <v>1342</v>
      </c>
      <c r="C798" s="271" t="s">
        <v>96</v>
      </c>
      <c r="D798" s="271" t="s">
        <v>287</v>
      </c>
      <c r="E798" s="271" t="s">
        <v>360</v>
      </c>
      <c r="F798" s="271" t="s">
        <v>2662</v>
      </c>
      <c r="G798" s="271" t="s">
        <v>2663</v>
      </c>
      <c r="H798" s="271" t="s">
        <v>361</v>
      </c>
      <c r="I798" s="271" t="s">
        <v>59</v>
      </c>
      <c r="J798" s="271" t="s">
        <v>343</v>
      </c>
      <c r="K798" s="271" t="s">
        <v>2267</v>
      </c>
      <c r="L798" s="271" t="s">
        <v>344</v>
      </c>
      <c r="M798" s="292" t="s">
        <v>334</v>
      </c>
      <c r="N798" s="271" t="s">
        <v>334</v>
      </c>
      <c r="O798" s="277" t="s">
        <v>334</v>
      </c>
      <c r="P798" s="270">
        <v>0</v>
      </c>
      <c r="Q798" s="292" t="s">
        <v>334</v>
      </c>
      <c r="R798" s="292" t="s">
        <v>334</v>
      </c>
      <c r="S798" s="292" t="s">
        <v>334</v>
      </c>
      <c r="T798" s="292" t="s">
        <v>334</v>
      </c>
      <c r="U798" s="292" t="s">
        <v>334</v>
      </c>
      <c r="V798" s="292" t="s">
        <v>334</v>
      </c>
      <c r="W798" s="292" t="s">
        <v>334</v>
      </c>
      <c r="X798" s="292" t="s">
        <v>334</v>
      </c>
      <c r="Y798" s="292" t="s">
        <v>334</v>
      </c>
      <c r="Z798" s="292" t="s">
        <v>334</v>
      </c>
      <c r="AA798" s="292" t="s">
        <v>334</v>
      </c>
      <c r="AB798" s="292" t="s">
        <v>334</v>
      </c>
      <c r="AC798" s="271" t="s">
        <v>334</v>
      </c>
      <c r="AD798" s="292"/>
      <c r="AE798" s="292" t="s">
        <v>334</v>
      </c>
      <c r="AF798" s="292"/>
      <c r="AG798" s="292" t="s">
        <v>2722</v>
      </c>
    </row>
    <row r="799" spans="1:33" ht="28.8" x14ac:dyDescent="0.3">
      <c r="A799" s="272">
        <v>121939</v>
      </c>
      <c r="B799" s="273" t="s">
        <v>1341</v>
      </c>
      <c r="C799" s="273" t="s">
        <v>388</v>
      </c>
      <c r="D799" s="273" t="s">
        <v>700</v>
      </c>
      <c r="E799" s="273" t="s">
        <v>2103</v>
      </c>
      <c r="F799" s="290"/>
      <c r="G799" s="273" t="s">
        <v>353</v>
      </c>
      <c r="H799" s="273" t="s">
        <v>361</v>
      </c>
      <c r="I799" s="273" t="s">
        <v>2531</v>
      </c>
      <c r="J799" s="273" t="s">
        <v>2362</v>
      </c>
      <c r="K799" s="272">
        <v>2007</v>
      </c>
      <c r="L799" s="273" t="s">
        <v>344</v>
      </c>
      <c r="N799" s="271" t="s">
        <v>334</v>
      </c>
      <c r="O799" s="277" t="s">
        <v>334</v>
      </c>
      <c r="P799" s="270">
        <v>0</v>
      </c>
      <c r="AC799" s="273" t="s">
        <v>334</v>
      </c>
    </row>
    <row r="800" spans="1:33" ht="28.8" x14ac:dyDescent="0.3">
      <c r="A800" s="272">
        <v>121941</v>
      </c>
      <c r="B800" s="273" t="s">
        <v>1340</v>
      </c>
      <c r="C800" s="273" t="s">
        <v>116</v>
      </c>
      <c r="D800" s="273" t="s">
        <v>453</v>
      </c>
      <c r="E800" s="273" t="s">
        <v>360</v>
      </c>
      <c r="F800" s="274">
        <v>33118</v>
      </c>
      <c r="G800" s="273" t="s">
        <v>2866</v>
      </c>
      <c r="H800" s="273" t="s">
        <v>361</v>
      </c>
      <c r="I800" s="273" t="s">
        <v>2591</v>
      </c>
      <c r="J800" s="273" t="s">
        <v>343</v>
      </c>
      <c r="K800" s="272">
        <v>2009</v>
      </c>
      <c r="L800" s="273" t="s">
        <v>344</v>
      </c>
      <c r="N800" s="271" t="s">
        <v>334</v>
      </c>
      <c r="O800" s="277" t="s">
        <v>334</v>
      </c>
      <c r="P800" s="270">
        <v>0</v>
      </c>
      <c r="AC800" s="273" t="s">
        <v>334</v>
      </c>
    </row>
    <row r="801" spans="1:33" ht="28.8" x14ac:dyDescent="0.3">
      <c r="A801" s="272">
        <v>121949</v>
      </c>
      <c r="B801" s="273" t="s">
        <v>1339</v>
      </c>
      <c r="C801" s="273" t="s">
        <v>66</v>
      </c>
      <c r="D801" s="273" t="s">
        <v>115</v>
      </c>
      <c r="E801" s="273" t="s">
        <v>2103</v>
      </c>
      <c r="F801" s="274">
        <v>34799</v>
      </c>
      <c r="G801" s="273" t="s">
        <v>2376</v>
      </c>
      <c r="H801" s="273" t="s">
        <v>361</v>
      </c>
      <c r="I801" s="273" t="s">
        <v>59</v>
      </c>
      <c r="J801" s="273" t="s">
        <v>2362</v>
      </c>
      <c r="K801" s="272">
        <v>2013</v>
      </c>
      <c r="L801" s="273" t="s">
        <v>354</v>
      </c>
      <c r="N801" s="271" t="s">
        <v>334</v>
      </c>
      <c r="O801" s="277" t="s">
        <v>334</v>
      </c>
      <c r="P801" s="270">
        <v>0</v>
      </c>
      <c r="AC801" s="273" t="s">
        <v>334</v>
      </c>
    </row>
    <row r="802" spans="1:33" ht="28.8" x14ac:dyDescent="0.3">
      <c r="A802" s="272">
        <v>121950</v>
      </c>
      <c r="B802" s="273" t="s">
        <v>1338</v>
      </c>
      <c r="C802" s="273" t="s">
        <v>69</v>
      </c>
      <c r="D802" s="273" t="s">
        <v>242</v>
      </c>
      <c r="E802" s="273" t="s">
        <v>2103</v>
      </c>
      <c r="F802" s="291">
        <v>35552</v>
      </c>
      <c r="G802" s="273" t="s">
        <v>2415</v>
      </c>
      <c r="H802" s="273" t="s">
        <v>361</v>
      </c>
      <c r="I802" s="273" t="s">
        <v>2531</v>
      </c>
      <c r="J802" s="273" t="s">
        <v>2362</v>
      </c>
      <c r="K802" s="272">
        <v>2015</v>
      </c>
      <c r="L802" s="273" t="s">
        <v>347</v>
      </c>
      <c r="N802" s="271" t="s">
        <v>334</v>
      </c>
      <c r="O802" s="277" t="s">
        <v>334</v>
      </c>
      <c r="P802" s="270">
        <v>0</v>
      </c>
      <c r="AC802" s="273" t="s">
        <v>334</v>
      </c>
    </row>
    <row r="803" spans="1:33" ht="28.8" x14ac:dyDescent="0.3">
      <c r="A803" s="272">
        <v>121960</v>
      </c>
      <c r="B803" s="273" t="s">
        <v>1337</v>
      </c>
      <c r="C803" s="273" t="s">
        <v>66</v>
      </c>
      <c r="D803" s="273" t="s">
        <v>226</v>
      </c>
      <c r="E803" s="273" t="s">
        <v>359</v>
      </c>
      <c r="F803" s="275"/>
      <c r="G803" s="273" t="s">
        <v>350</v>
      </c>
      <c r="H803" s="273" t="s">
        <v>361</v>
      </c>
      <c r="I803" s="273" t="s">
        <v>59</v>
      </c>
      <c r="J803" s="273" t="s">
        <v>343</v>
      </c>
      <c r="K803" s="272">
        <v>2007</v>
      </c>
      <c r="L803" s="273" t="s">
        <v>342</v>
      </c>
      <c r="N803" s="271" t="s">
        <v>334</v>
      </c>
      <c r="O803" s="277" t="s">
        <v>334</v>
      </c>
      <c r="P803" s="270">
        <v>0</v>
      </c>
      <c r="AC803" s="273" t="s">
        <v>334</v>
      </c>
    </row>
    <row r="804" spans="1:33" ht="28.8" x14ac:dyDescent="0.3">
      <c r="A804" s="272">
        <v>121962</v>
      </c>
      <c r="B804" s="273" t="s">
        <v>1335</v>
      </c>
      <c r="C804" s="273" t="s">
        <v>470</v>
      </c>
      <c r="D804" s="273" t="s">
        <v>1336</v>
      </c>
      <c r="E804" s="273" t="s">
        <v>359</v>
      </c>
      <c r="F804" s="274">
        <v>31527</v>
      </c>
      <c r="G804" s="273" t="s">
        <v>357</v>
      </c>
      <c r="H804" s="273" t="s">
        <v>361</v>
      </c>
      <c r="I804" s="273" t="s">
        <v>65</v>
      </c>
      <c r="J804" s="273" t="s">
        <v>343</v>
      </c>
      <c r="K804" s="272">
        <v>2004</v>
      </c>
      <c r="L804" s="273" t="s">
        <v>357</v>
      </c>
      <c r="N804" s="271" t="s">
        <v>334</v>
      </c>
      <c r="O804" s="277" t="s">
        <v>334</v>
      </c>
      <c r="P804" s="270">
        <v>0</v>
      </c>
      <c r="AC804" s="273" t="s">
        <v>334</v>
      </c>
    </row>
    <row r="805" spans="1:33" ht="28.8" x14ac:dyDescent="0.3">
      <c r="A805" s="272">
        <v>121968</v>
      </c>
      <c r="B805" s="273" t="s">
        <v>1333</v>
      </c>
      <c r="C805" s="273" t="s">
        <v>1332</v>
      </c>
      <c r="D805" s="273" t="s">
        <v>227</v>
      </c>
      <c r="E805" s="273" t="s">
        <v>360</v>
      </c>
      <c r="F805" s="275"/>
      <c r="G805" s="273" t="s">
        <v>2370</v>
      </c>
      <c r="H805" s="273" t="s">
        <v>361</v>
      </c>
      <c r="I805" s="273" t="s">
        <v>59</v>
      </c>
      <c r="J805" s="273" t="s">
        <v>343</v>
      </c>
      <c r="K805" s="272">
        <v>2010</v>
      </c>
      <c r="L805" s="273" t="s">
        <v>342</v>
      </c>
      <c r="N805" s="271" t="s">
        <v>334</v>
      </c>
      <c r="O805" s="277" t="s">
        <v>334</v>
      </c>
      <c r="P805" s="270">
        <v>0</v>
      </c>
      <c r="AC805" s="273" t="s">
        <v>334</v>
      </c>
    </row>
    <row r="806" spans="1:33" ht="28.8" x14ac:dyDescent="0.3">
      <c r="A806" s="272">
        <v>121972</v>
      </c>
      <c r="B806" s="273" t="s">
        <v>1331</v>
      </c>
      <c r="C806" s="273" t="s">
        <v>1332</v>
      </c>
      <c r="D806" s="273" t="s">
        <v>227</v>
      </c>
      <c r="E806" s="273" t="s">
        <v>360</v>
      </c>
      <c r="F806" s="290"/>
      <c r="G806" s="273" t="s">
        <v>2370</v>
      </c>
      <c r="H806" s="273" t="s">
        <v>361</v>
      </c>
      <c r="I806" s="273" t="s">
        <v>59</v>
      </c>
      <c r="J806" s="273" t="s">
        <v>343</v>
      </c>
      <c r="K806" s="272">
        <v>2013</v>
      </c>
      <c r="L806" s="273" t="s">
        <v>342</v>
      </c>
      <c r="N806" s="271" t="s">
        <v>334</v>
      </c>
      <c r="O806" s="277" t="s">
        <v>334</v>
      </c>
      <c r="P806" s="270">
        <v>0</v>
      </c>
      <c r="AC806" s="273" t="s">
        <v>334</v>
      </c>
    </row>
    <row r="807" spans="1:33" ht="28.8" x14ac:dyDescent="0.3">
      <c r="A807" s="272">
        <v>121982</v>
      </c>
      <c r="B807" s="273" t="s">
        <v>1330</v>
      </c>
      <c r="C807" s="273" t="s">
        <v>148</v>
      </c>
      <c r="D807" s="273" t="s">
        <v>789</v>
      </c>
      <c r="E807" s="273" t="s">
        <v>360</v>
      </c>
      <c r="F807" s="290"/>
      <c r="G807" s="273" t="s">
        <v>2366</v>
      </c>
      <c r="H807" s="273" t="s">
        <v>361</v>
      </c>
      <c r="I807" s="273" t="s">
        <v>59</v>
      </c>
      <c r="J807" s="273" t="s">
        <v>343</v>
      </c>
      <c r="K807" s="272">
        <v>2012</v>
      </c>
      <c r="L807" s="273" t="s">
        <v>358</v>
      </c>
      <c r="N807" s="271" t="s">
        <v>334</v>
      </c>
      <c r="O807" s="277" t="s">
        <v>334</v>
      </c>
      <c r="P807" s="270">
        <v>0</v>
      </c>
      <c r="AC807" s="273" t="s">
        <v>334</v>
      </c>
    </row>
    <row r="808" spans="1:33" ht="28.8" x14ac:dyDescent="0.3">
      <c r="A808" s="272">
        <v>121983</v>
      </c>
      <c r="B808" s="273" t="s">
        <v>1329</v>
      </c>
      <c r="C808" s="273" t="s">
        <v>499</v>
      </c>
      <c r="D808" s="273" t="s">
        <v>292</v>
      </c>
      <c r="E808" s="273" t="s">
        <v>2103</v>
      </c>
      <c r="F808" s="274">
        <v>32588</v>
      </c>
      <c r="G808" s="273" t="s">
        <v>2414</v>
      </c>
      <c r="H808" s="273" t="s">
        <v>361</v>
      </c>
      <c r="I808" s="273" t="s">
        <v>59</v>
      </c>
      <c r="J808" s="273" t="s">
        <v>343</v>
      </c>
      <c r="K808" s="272">
        <v>2007</v>
      </c>
      <c r="L808" s="273" t="s">
        <v>344</v>
      </c>
      <c r="N808" s="271" t="s">
        <v>334</v>
      </c>
      <c r="O808" s="277" t="s">
        <v>334</v>
      </c>
      <c r="P808" s="270">
        <v>0</v>
      </c>
      <c r="AC808" s="273" t="s">
        <v>334</v>
      </c>
    </row>
    <row r="809" spans="1:33" ht="28.8" x14ac:dyDescent="0.3">
      <c r="A809" s="272">
        <v>121985</v>
      </c>
      <c r="B809" s="273" t="s">
        <v>1327</v>
      </c>
      <c r="C809" s="273" t="s">
        <v>1328</v>
      </c>
      <c r="D809" s="273" t="s">
        <v>768</v>
      </c>
      <c r="E809" s="273" t="s">
        <v>2103</v>
      </c>
      <c r="F809" s="274">
        <v>35431</v>
      </c>
      <c r="G809" s="273" t="s">
        <v>345</v>
      </c>
      <c r="H809" s="273" t="s">
        <v>361</v>
      </c>
      <c r="I809" s="273" t="s">
        <v>2531</v>
      </c>
      <c r="J809" s="273" t="s">
        <v>343</v>
      </c>
      <c r="K809" s="272">
        <v>2014</v>
      </c>
      <c r="L809" s="273" t="s">
        <v>344</v>
      </c>
      <c r="N809" s="271">
        <v>509</v>
      </c>
      <c r="O809" s="277">
        <v>45354</v>
      </c>
      <c r="P809" s="270">
        <v>100000</v>
      </c>
      <c r="AC809" s="273" t="s">
        <v>334</v>
      </c>
    </row>
    <row r="810" spans="1:33" ht="28.8" x14ac:dyDescent="0.3">
      <c r="A810" s="272">
        <v>121989</v>
      </c>
      <c r="B810" s="273" t="s">
        <v>1326</v>
      </c>
      <c r="C810" s="273" t="s">
        <v>62</v>
      </c>
      <c r="D810" s="273" t="s">
        <v>752</v>
      </c>
      <c r="E810" s="273" t="s">
        <v>360</v>
      </c>
      <c r="F810" s="275"/>
      <c r="G810" s="273" t="s">
        <v>2506</v>
      </c>
      <c r="H810" s="273" t="s">
        <v>361</v>
      </c>
      <c r="I810" s="273" t="s">
        <v>59</v>
      </c>
      <c r="J810" s="273" t="s">
        <v>343</v>
      </c>
      <c r="K810" s="272">
        <v>0</v>
      </c>
      <c r="L810" s="273" t="s">
        <v>342</v>
      </c>
      <c r="N810" s="271" t="s">
        <v>334</v>
      </c>
      <c r="O810" s="277" t="s">
        <v>334</v>
      </c>
      <c r="P810" s="270">
        <v>0</v>
      </c>
      <c r="AC810" s="273" t="s">
        <v>334</v>
      </c>
    </row>
    <row r="811" spans="1:33" ht="28.8" x14ac:dyDescent="0.3">
      <c r="A811" s="272">
        <v>122011</v>
      </c>
      <c r="B811" s="273" t="s">
        <v>1323</v>
      </c>
      <c r="C811" s="273" t="s">
        <v>1324</v>
      </c>
      <c r="D811" s="273" t="s">
        <v>232</v>
      </c>
      <c r="E811" s="273" t="s">
        <v>360</v>
      </c>
      <c r="F811" s="274">
        <v>32994</v>
      </c>
      <c r="G811" s="273" t="s">
        <v>2664</v>
      </c>
      <c r="H811" s="273" t="s">
        <v>361</v>
      </c>
      <c r="I811" s="273" t="s">
        <v>59</v>
      </c>
      <c r="J811" s="273" t="s">
        <v>343</v>
      </c>
      <c r="K811" s="272">
        <v>2008</v>
      </c>
      <c r="L811" s="273" t="s">
        <v>344</v>
      </c>
      <c r="N811" s="271" t="s">
        <v>334</v>
      </c>
      <c r="O811" s="277" t="s">
        <v>334</v>
      </c>
      <c r="P811" s="270">
        <v>0</v>
      </c>
      <c r="AC811" s="273" t="s">
        <v>334</v>
      </c>
    </row>
    <row r="812" spans="1:33" ht="28.8" x14ac:dyDescent="0.3">
      <c r="A812" s="272">
        <v>122017</v>
      </c>
      <c r="B812" s="273" t="s">
        <v>1321</v>
      </c>
      <c r="C812" s="273" t="s">
        <v>95</v>
      </c>
      <c r="D812" s="273" t="s">
        <v>1322</v>
      </c>
      <c r="E812" s="273" t="s">
        <v>360</v>
      </c>
      <c r="F812" s="290"/>
      <c r="G812" s="273" t="s">
        <v>2665</v>
      </c>
      <c r="H812" s="273" t="s">
        <v>361</v>
      </c>
      <c r="I812" s="273" t="s">
        <v>2531</v>
      </c>
      <c r="J812" s="273" t="s">
        <v>362</v>
      </c>
      <c r="K812" s="272">
        <v>2011</v>
      </c>
      <c r="L812" s="273" t="s">
        <v>353</v>
      </c>
      <c r="N812" s="271" t="s">
        <v>334</v>
      </c>
      <c r="O812" s="277" t="s">
        <v>334</v>
      </c>
      <c r="P812" s="270">
        <v>0</v>
      </c>
      <c r="AC812" s="273" t="s">
        <v>334</v>
      </c>
    </row>
    <row r="813" spans="1:33" ht="28.8" x14ac:dyDescent="0.3">
      <c r="A813" s="272">
        <v>122018</v>
      </c>
      <c r="B813" s="273" t="s">
        <v>1320</v>
      </c>
      <c r="C813" s="273" t="s">
        <v>79</v>
      </c>
      <c r="D813" s="273" t="s">
        <v>756</v>
      </c>
      <c r="E813" s="273" t="s">
        <v>360</v>
      </c>
      <c r="F813" s="291">
        <v>34860</v>
      </c>
      <c r="G813" s="273" t="s">
        <v>2478</v>
      </c>
      <c r="H813" s="273" t="s">
        <v>361</v>
      </c>
      <c r="I813" s="273" t="s">
        <v>59</v>
      </c>
      <c r="J813" s="273" t="s">
        <v>343</v>
      </c>
      <c r="K813" s="272">
        <v>2014</v>
      </c>
      <c r="L813" s="273" t="s">
        <v>344</v>
      </c>
      <c r="N813" s="271" t="s">
        <v>334</v>
      </c>
      <c r="O813" s="277" t="s">
        <v>334</v>
      </c>
      <c r="P813" s="270">
        <v>0</v>
      </c>
      <c r="AC813" s="273" t="s">
        <v>334</v>
      </c>
    </row>
    <row r="814" spans="1:33" ht="28.8" x14ac:dyDescent="0.3">
      <c r="A814" s="272">
        <v>122032</v>
      </c>
      <c r="B814" s="273" t="s">
        <v>1088</v>
      </c>
      <c r="C814" s="273" t="s">
        <v>151</v>
      </c>
      <c r="D814" s="273" t="s">
        <v>563</v>
      </c>
      <c r="E814" s="273" t="s">
        <v>360</v>
      </c>
      <c r="F814" s="275"/>
      <c r="G814" s="273" t="s">
        <v>2402</v>
      </c>
      <c r="H814" s="273" t="s">
        <v>361</v>
      </c>
      <c r="I814" s="273" t="s">
        <v>59</v>
      </c>
      <c r="J814" s="273" t="s">
        <v>362</v>
      </c>
      <c r="K814" s="272">
        <v>2004</v>
      </c>
      <c r="L814" s="273" t="s">
        <v>342</v>
      </c>
      <c r="N814" s="271" t="s">
        <v>334</v>
      </c>
      <c r="O814" s="277" t="s">
        <v>334</v>
      </c>
      <c r="P814" s="270">
        <v>0</v>
      </c>
      <c r="AC814" s="273" t="s">
        <v>334</v>
      </c>
    </row>
    <row r="815" spans="1:33" ht="14.4" x14ac:dyDescent="0.3">
      <c r="A815" s="270">
        <v>122037</v>
      </c>
      <c r="B815" s="271" t="s">
        <v>1319</v>
      </c>
      <c r="C815" s="271" t="s">
        <v>879</v>
      </c>
      <c r="D815" s="271" t="s">
        <v>468</v>
      </c>
      <c r="E815" s="271" t="s">
        <v>334</v>
      </c>
      <c r="F815" s="292" t="s">
        <v>334</v>
      </c>
      <c r="G815" s="271" t="s">
        <v>334</v>
      </c>
      <c r="H815" s="271" t="s">
        <v>334</v>
      </c>
      <c r="I815" s="271" t="s">
        <v>59</v>
      </c>
      <c r="J815" s="271" t="s">
        <v>334</v>
      </c>
      <c r="K815" s="271" t="s">
        <v>334</v>
      </c>
      <c r="L815" s="271" t="s">
        <v>334</v>
      </c>
      <c r="M815" s="292" t="s">
        <v>334</v>
      </c>
      <c r="N815" s="271" t="s">
        <v>334</v>
      </c>
      <c r="O815" s="277" t="s">
        <v>334</v>
      </c>
      <c r="P815" s="270">
        <v>0</v>
      </c>
      <c r="Q815" s="292" t="s">
        <v>334</v>
      </c>
      <c r="R815" s="292" t="s">
        <v>334</v>
      </c>
      <c r="S815" s="292" t="s">
        <v>334</v>
      </c>
      <c r="T815" s="292" t="s">
        <v>334</v>
      </c>
      <c r="U815" s="292" t="s">
        <v>334</v>
      </c>
      <c r="V815" s="292" t="s">
        <v>334</v>
      </c>
      <c r="W815" s="292" t="s">
        <v>334</v>
      </c>
      <c r="X815" s="292" t="s">
        <v>334</v>
      </c>
      <c r="Y815" s="292" t="s">
        <v>334</v>
      </c>
      <c r="Z815" s="292" t="s">
        <v>334</v>
      </c>
      <c r="AA815" s="292" t="s">
        <v>334</v>
      </c>
      <c r="AB815" s="292" t="s">
        <v>334</v>
      </c>
      <c r="AC815" s="271" t="s">
        <v>334</v>
      </c>
      <c r="AD815" s="292"/>
      <c r="AE815" s="292" t="s">
        <v>334</v>
      </c>
      <c r="AF815" s="292" t="s">
        <v>2722</v>
      </c>
      <c r="AG815" s="292" t="s">
        <v>2722</v>
      </c>
    </row>
    <row r="816" spans="1:33" ht="28.8" x14ac:dyDescent="0.3">
      <c r="A816" s="272">
        <v>122046</v>
      </c>
      <c r="B816" s="273" t="s">
        <v>1318</v>
      </c>
      <c r="C816" s="273" t="s">
        <v>105</v>
      </c>
      <c r="D816" s="273" t="s">
        <v>235</v>
      </c>
      <c r="E816" s="273" t="s">
        <v>359</v>
      </c>
      <c r="F816" s="290"/>
      <c r="G816" s="273" t="s">
        <v>345</v>
      </c>
      <c r="H816" s="273" t="s">
        <v>361</v>
      </c>
      <c r="I816" s="273" t="s">
        <v>59</v>
      </c>
      <c r="J816" s="273" t="s">
        <v>343</v>
      </c>
      <c r="K816" s="272">
        <v>0</v>
      </c>
      <c r="L816" s="273" t="s">
        <v>342</v>
      </c>
      <c r="N816" s="271">
        <v>513</v>
      </c>
      <c r="O816" s="277">
        <v>45354</v>
      </c>
      <c r="P816" s="270">
        <v>30000</v>
      </c>
      <c r="AC816" s="273" t="s">
        <v>334</v>
      </c>
    </row>
    <row r="817" spans="1:33" ht="28.8" x14ac:dyDescent="0.3">
      <c r="A817" s="272">
        <v>122054</v>
      </c>
      <c r="B817" s="273" t="s">
        <v>1317</v>
      </c>
      <c r="C817" s="273" t="s">
        <v>731</v>
      </c>
      <c r="D817" s="273" t="s">
        <v>206</v>
      </c>
      <c r="E817" s="273" t="s">
        <v>359</v>
      </c>
      <c r="F817" s="291">
        <v>35444</v>
      </c>
      <c r="G817" s="273" t="s">
        <v>2417</v>
      </c>
      <c r="H817" s="273" t="s">
        <v>363</v>
      </c>
      <c r="I817" s="273" t="s">
        <v>59</v>
      </c>
      <c r="J817" s="273" t="s">
        <v>343</v>
      </c>
      <c r="K817" s="272">
        <v>2014</v>
      </c>
      <c r="L817" s="273" t="s">
        <v>344</v>
      </c>
      <c r="N817" s="271" t="s">
        <v>334</v>
      </c>
      <c r="O817" s="277" t="s">
        <v>334</v>
      </c>
      <c r="P817" s="270">
        <v>0</v>
      </c>
      <c r="AC817" s="273" t="s">
        <v>334</v>
      </c>
    </row>
    <row r="818" spans="1:33" ht="28.8" x14ac:dyDescent="0.3">
      <c r="A818" s="272">
        <v>122061</v>
      </c>
      <c r="B818" s="273" t="s">
        <v>1315</v>
      </c>
      <c r="C818" s="273" t="s">
        <v>69</v>
      </c>
      <c r="D818" s="273" t="s">
        <v>1316</v>
      </c>
      <c r="E818" s="273" t="s">
        <v>360</v>
      </c>
      <c r="F818" s="274">
        <v>33428</v>
      </c>
      <c r="G818" s="273" t="s">
        <v>342</v>
      </c>
      <c r="H818" s="273" t="s">
        <v>361</v>
      </c>
      <c r="I818" s="273" t="s">
        <v>2591</v>
      </c>
      <c r="J818" s="273" t="s">
        <v>362</v>
      </c>
      <c r="K818" s="272">
        <v>2009</v>
      </c>
      <c r="L818" s="273" t="s">
        <v>342</v>
      </c>
      <c r="N818" s="271" t="s">
        <v>334</v>
      </c>
      <c r="O818" s="277" t="s">
        <v>334</v>
      </c>
      <c r="P818" s="270">
        <v>0</v>
      </c>
      <c r="AC818" s="273" t="s">
        <v>334</v>
      </c>
    </row>
    <row r="819" spans="1:33" ht="28.8" x14ac:dyDescent="0.3">
      <c r="A819" s="272">
        <v>122062</v>
      </c>
      <c r="B819" s="273" t="s">
        <v>1313</v>
      </c>
      <c r="C819" s="273" t="s">
        <v>1004</v>
      </c>
      <c r="D819" s="273" t="s">
        <v>1314</v>
      </c>
      <c r="E819" s="273" t="s">
        <v>360</v>
      </c>
      <c r="F819" s="275"/>
      <c r="G819" s="273" t="s">
        <v>2363</v>
      </c>
      <c r="H819" s="273" t="s">
        <v>361</v>
      </c>
      <c r="I819" s="273" t="s">
        <v>2531</v>
      </c>
      <c r="J819" s="273" t="s">
        <v>362</v>
      </c>
      <c r="K819" s="272">
        <v>0</v>
      </c>
      <c r="L819" s="273" t="s">
        <v>346</v>
      </c>
      <c r="N819" s="271" t="s">
        <v>334</v>
      </c>
      <c r="O819" s="277" t="s">
        <v>334</v>
      </c>
      <c r="P819" s="270">
        <v>0</v>
      </c>
      <c r="AC819" s="273" t="s">
        <v>334</v>
      </c>
    </row>
    <row r="820" spans="1:33" ht="28.8" x14ac:dyDescent="0.3">
      <c r="A820" s="270">
        <v>122066</v>
      </c>
      <c r="B820" s="271" t="s">
        <v>1312</v>
      </c>
      <c r="C820" s="271" t="s">
        <v>466</v>
      </c>
      <c r="D820" s="271" t="s">
        <v>240</v>
      </c>
      <c r="E820" s="271" t="s">
        <v>334</v>
      </c>
      <c r="F820" s="292" t="s">
        <v>334</v>
      </c>
      <c r="G820" s="271" t="s">
        <v>334</v>
      </c>
      <c r="H820" s="271" t="s">
        <v>334</v>
      </c>
      <c r="I820" s="271" t="s">
        <v>59</v>
      </c>
      <c r="J820" s="271" t="s">
        <v>334</v>
      </c>
      <c r="K820" s="271" t="s">
        <v>334</v>
      </c>
      <c r="L820" s="271" t="s">
        <v>334</v>
      </c>
      <c r="M820" s="292" t="s">
        <v>334</v>
      </c>
      <c r="N820" s="271" t="s">
        <v>334</v>
      </c>
      <c r="O820" s="277" t="s">
        <v>334</v>
      </c>
      <c r="P820" s="270">
        <v>0</v>
      </c>
      <c r="Q820" s="292" t="s">
        <v>334</v>
      </c>
      <c r="R820" s="292" t="s">
        <v>334</v>
      </c>
      <c r="S820" s="292" t="s">
        <v>334</v>
      </c>
      <c r="T820" s="292" t="s">
        <v>334</v>
      </c>
      <c r="U820" s="292" t="s">
        <v>334</v>
      </c>
      <c r="V820" s="292" t="s">
        <v>334</v>
      </c>
      <c r="W820" s="292" t="s">
        <v>334</v>
      </c>
      <c r="X820" s="292" t="s">
        <v>334</v>
      </c>
      <c r="Y820" s="292" t="s">
        <v>334</v>
      </c>
      <c r="Z820" s="292" t="s">
        <v>334</v>
      </c>
      <c r="AA820" s="292" t="s">
        <v>334</v>
      </c>
      <c r="AB820" s="292" t="s">
        <v>334</v>
      </c>
      <c r="AC820" s="271" t="s">
        <v>334</v>
      </c>
      <c r="AD820" s="292"/>
      <c r="AE820" s="292" t="s">
        <v>334</v>
      </c>
      <c r="AF820" s="292" t="s">
        <v>2722</v>
      </c>
      <c r="AG820" s="292" t="s">
        <v>2722</v>
      </c>
    </row>
    <row r="821" spans="1:33" ht="28.8" x14ac:dyDescent="0.3">
      <c r="A821" s="272">
        <v>122070</v>
      </c>
      <c r="B821" s="273" t="s">
        <v>1311</v>
      </c>
      <c r="C821" s="273" t="s">
        <v>101</v>
      </c>
      <c r="D821" s="273" t="s">
        <v>214</v>
      </c>
      <c r="E821" s="273" t="s">
        <v>2103</v>
      </c>
      <c r="F821" s="274">
        <v>35431</v>
      </c>
      <c r="G821" s="273" t="s">
        <v>2378</v>
      </c>
      <c r="H821" s="273" t="s">
        <v>361</v>
      </c>
      <c r="I821" s="273" t="s">
        <v>2591</v>
      </c>
      <c r="J821" s="273" t="s">
        <v>2362</v>
      </c>
      <c r="K821" s="293">
        <v>2014</v>
      </c>
      <c r="L821" s="273" t="s">
        <v>344</v>
      </c>
      <c r="N821" s="271" t="s">
        <v>334</v>
      </c>
      <c r="O821" s="277" t="s">
        <v>334</v>
      </c>
      <c r="P821" s="270">
        <v>0</v>
      </c>
      <c r="AC821" s="273" t="s">
        <v>334</v>
      </c>
    </row>
    <row r="822" spans="1:33" ht="43.2" x14ac:dyDescent="0.3">
      <c r="A822" s="272">
        <v>122071</v>
      </c>
      <c r="B822" s="273" t="s">
        <v>1310</v>
      </c>
      <c r="C822" s="273" t="s">
        <v>770</v>
      </c>
      <c r="D822" s="273" t="s">
        <v>207</v>
      </c>
      <c r="E822" s="273" t="s">
        <v>360</v>
      </c>
      <c r="F822" s="290"/>
      <c r="G822" s="273" t="s">
        <v>342</v>
      </c>
      <c r="H822" s="273" t="s">
        <v>361</v>
      </c>
      <c r="I822" s="273" t="s">
        <v>65</v>
      </c>
      <c r="J822" s="273" t="s">
        <v>343</v>
      </c>
      <c r="K822" s="272">
        <v>2015</v>
      </c>
      <c r="L822" s="273" t="s">
        <v>342</v>
      </c>
      <c r="N822" s="271" t="s">
        <v>334</v>
      </c>
      <c r="O822" s="277" t="s">
        <v>334</v>
      </c>
      <c r="P822" s="270">
        <v>0</v>
      </c>
      <c r="AC822" s="273" t="s">
        <v>2771</v>
      </c>
    </row>
    <row r="823" spans="1:33" ht="28.8" x14ac:dyDescent="0.3">
      <c r="A823" s="270">
        <v>122074</v>
      </c>
      <c r="B823" s="271" t="s">
        <v>1309</v>
      </c>
      <c r="C823" s="271" t="s">
        <v>74</v>
      </c>
      <c r="D823" s="271" t="s">
        <v>785</v>
      </c>
      <c r="E823" s="271" t="s">
        <v>359</v>
      </c>
      <c r="F823" s="271" t="s">
        <v>2666</v>
      </c>
      <c r="G823" s="271" t="s">
        <v>342</v>
      </c>
      <c r="H823" s="271" t="s">
        <v>361</v>
      </c>
      <c r="I823" s="271" t="s">
        <v>59</v>
      </c>
      <c r="J823" s="271" t="s">
        <v>343</v>
      </c>
      <c r="K823" s="271" t="s">
        <v>2840</v>
      </c>
      <c r="L823" s="271" t="s">
        <v>342</v>
      </c>
      <c r="M823" s="292" t="s">
        <v>334</v>
      </c>
      <c r="N823" s="271" t="s">
        <v>334</v>
      </c>
      <c r="O823" s="277" t="s">
        <v>334</v>
      </c>
      <c r="P823" s="270">
        <v>0</v>
      </c>
      <c r="Q823" s="292" t="s">
        <v>334</v>
      </c>
      <c r="R823" s="292" t="s">
        <v>334</v>
      </c>
      <c r="S823" s="292" t="s">
        <v>334</v>
      </c>
      <c r="T823" s="292" t="s">
        <v>334</v>
      </c>
      <c r="U823" s="292" t="s">
        <v>334</v>
      </c>
      <c r="V823" s="292" t="s">
        <v>334</v>
      </c>
      <c r="W823" s="292" t="s">
        <v>334</v>
      </c>
      <c r="X823" s="292" t="s">
        <v>334</v>
      </c>
      <c r="Y823" s="292" t="s">
        <v>334</v>
      </c>
      <c r="Z823" s="292" t="s">
        <v>334</v>
      </c>
      <c r="AA823" s="292" t="s">
        <v>334</v>
      </c>
      <c r="AB823" s="292" t="s">
        <v>334</v>
      </c>
      <c r="AC823" s="271" t="s">
        <v>334</v>
      </c>
      <c r="AD823" s="292"/>
      <c r="AE823" s="292" t="s">
        <v>334</v>
      </c>
      <c r="AF823" s="292"/>
      <c r="AG823" s="292" t="s">
        <v>2722</v>
      </c>
    </row>
    <row r="824" spans="1:33" ht="28.8" x14ac:dyDescent="0.3">
      <c r="A824" s="272">
        <v>122078</v>
      </c>
      <c r="B824" s="273" t="s">
        <v>1308</v>
      </c>
      <c r="C824" s="273" t="s">
        <v>105</v>
      </c>
      <c r="D824" s="273" t="s">
        <v>999</v>
      </c>
      <c r="E824" s="273" t="s">
        <v>2103</v>
      </c>
      <c r="F824" s="274">
        <v>35083</v>
      </c>
      <c r="G824" s="273" t="s">
        <v>2407</v>
      </c>
      <c r="H824" s="273" t="s">
        <v>361</v>
      </c>
      <c r="I824" s="273" t="s">
        <v>2531</v>
      </c>
      <c r="J824" s="273" t="s">
        <v>343</v>
      </c>
      <c r="K824" s="272">
        <v>2013</v>
      </c>
      <c r="L824" s="273" t="s">
        <v>356</v>
      </c>
      <c r="N824" s="271" t="s">
        <v>334</v>
      </c>
      <c r="O824" s="277" t="s">
        <v>334</v>
      </c>
      <c r="P824" s="270">
        <v>0</v>
      </c>
      <c r="AC824" s="273" t="s">
        <v>334</v>
      </c>
    </row>
    <row r="825" spans="1:33" ht="28.8" x14ac:dyDescent="0.3">
      <c r="A825" s="272">
        <v>122079</v>
      </c>
      <c r="B825" s="273" t="s">
        <v>1306</v>
      </c>
      <c r="C825" s="273" t="s">
        <v>69</v>
      </c>
      <c r="D825" s="273" t="s">
        <v>1307</v>
      </c>
      <c r="E825" s="273" t="s">
        <v>2103</v>
      </c>
      <c r="F825" s="274">
        <v>35895</v>
      </c>
      <c r="G825" s="273" t="s">
        <v>2395</v>
      </c>
      <c r="H825" s="273" t="s">
        <v>361</v>
      </c>
      <c r="I825" s="273" t="s">
        <v>2591</v>
      </c>
      <c r="J825" s="273" t="s">
        <v>343</v>
      </c>
      <c r="K825" s="272">
        <v>2019</v>
      </c>
      <c r="L825" s="273" t="s">
        <v>344</v>
      </c>
      <c r="N825" s="271" t="s">
        <v>334</v>
      </c>
      <c r="O825" s="277" t="s">
        <v>334</v>
      </c>
      <c r="P825" s="270">
        <v>0</v>
      </c>
      <c r="AC825" s="273" t="s">
        <v>334</v>
      </c>
    </row>
    <row r="826" spans="1:33" ht="28.8" x14ac:dyDescent="0.3">
      <c r="A826" s="272">
        <v>122086</v>
      </c>
      <c r="B826" s="273" t="s">
        <v>1305</v>
      </c>
      <c r="C826" s="273" t="s">
        <v>97</v>
      </c>
      <c r="D826" s="273" t="s">
        <v>219</v>
      </c>
      <c r="E826" s="273" t="s">
        <v>360</v>
      </c>
      <c r="F826" s="275"/>
      <c r="G826" s="273" t="s">
        <v>2443</v>
      </c>
      <c r="H826" s="273" t="s">
        <v>361</v>
      </c>
      <c r="I826" s="273" t="s">
        <v>59</v>
      </c>
      <c r="J826" s="273" t="s">
        <v>343</v>
      </c>
      <c r="K826" s="272">
        <v>2012</v>
      </c>
      <c r="L826" s="273" t="s">
        <v>344</v>
      </c>
      <c r="N826" s="271" t="s">
        <v>334</v>
      </c>
      <c r="O826" s="277" t="s">
        <v>334</v>
      </c>
      <c r="P826" s="270">
        <v>0</v>
      </c>
      <c r="AC826" s="273" t="s">
        <v>334</v>
      </c>
    </row>
    <row r="827" spans="1:33" ht="28.8" x14ac:dyDescent="0.3">
      <c r="A827" s="272">
        <v>122092</v>
      </c>
      <c r="B827" s="273" t="s">
        <v>1304</v>
      </c>
      <c r="C827" s="273" t="s">
        <v>186</v>
      </c>
      <c r="D827" s="273" t="s">
        <v>427</v>
      </c>
      <c r="E827" s="273" t="s">
        <v>360</v>
      </c>
      <c r="F827" s="274">
        <v>33420</v>
      </c>
      <c r="G827" s="273" t="s">
        <v>342</v>
      </c>
      <c r="H827" s="273" t="s">
        <v>361</v>
      </c>
      <c r="I827" s="273" t="s">
        <v>59</v>
      </c>
      <c r="J827" s="273" t="s">
        <v>362</v>
      </c>
      <c r="K827" s="272">
        <v>2009</v>
      </c>
      <c r="L827" s="273" t="s">
        <v>342</v>
      </c>
      <c r="N827" s="271" t="s">
        <v>334</v>
      </c>
      <c r="O827" s="277" t="s">
        <v>334</v>
      </c>
      <c r="P827" s="270">
        <v>0</v>
      </c>
      <c r="AC827" s="273" t="s">
        <v>334</v>
      </c>
    </row>
    <row r="828" spans="1:33" ht="28.8" x14ac:dyDescent="0.3">
      <c r="A828" s="272">
        <v>122120</v>
      </c>
      <c r="B828" s="273" t="s">
        <v>1303</v>
      </c>
      <c r="C828" s="273" t="s">
        <v>160</v>
      </c>
      <c r="D828" s="273" t="s">
        <v>305</v>
      </c>
      <c r="E828" s="273" t="s">
        <v>2103</v>
      </c>
      <c r="F828" s="274">
        <v>35534</v>
      </c>
      <c r="G828" s="273" t="s">
        <v>342</v>
      </c>
      <c r="H828" s="273" t="s">
        <v>361</v>
      </c>
      <c r="I828" s="273" t="s">
        <v>2531</v>
      </c>
      <c r="J828" s="273" t="s">
        <v>343</v>
      </c>
      <c r="K828" s="272">
        <v>2017</v>
      </c>
      <c r="L828" s="273" t="s">
        <v>344</v>
      </c>
      <c r="N828" s="271" t="s">
        <v>334</v>
      </c>
      <c r="O828" s="277" t="s">
        <v>334</v>
      </c>
      <c r="P828" s="270">
        <v>0</v>
      </c>
      <c r="AC828" s="273" t="s">
        <v>334</v>
      </c>
    </row>
    <row r="829" spans="1:33" ht="28.8" x14ac:dyDescent="0.3">
      <c r="A829" s="272">
        <v>122126</v>
      </c>
      <c r="B829" s="273" t="s">
        <v>1302</v>
      </c>
      <c r="C829" s="273" t="s">
        <v>488</v>
      </c>
      <c r="D829" s="273" t="s">
        <v>297</v>
      </c>
      <c r="E829" s="273" t="s">
        <v>360</v>
      </c>
      <c r="F829" s="290"/>
      <c r="G829" s="273" t="s">
        <v>2366</v>
      </c>
      <c r="H829" s="273" t="s">
        <v>363</v>
      </c>
      <c r="I829" s="273" t="s">
        <v>2591</v>
      </c>
      <c r="J829" s="273" t="s">
        <v>343</v>
      </c>
      <c r="K829" s="272">
        <v>0</v>
      </c>
      <c r="L829" s="273" t="s">
        <v>2267</v>
      </c>
      <c r="N829" s="271" t="s">
        <v>334</v>
      </c>
      <c r="O829" s="277" t="s">
        <v>334</v>
      </c>
      <c r="P829" s="270">
        <v>0</v>
      </c>
      <c r="AC829" s="273" t="s">
        <v>334</v>
      </c>
    </row>
    <row r="830" spans="1:33" ht="28.8" x14ac:dyDescent="0.3">
      <c r="A830" s="272">
        <v>122127</v>
      </c>
      <c r="B830" s="273" t="s">
        <v>1301</v>
      </c>
      <c r="C830" s="273" t="s">
        <v>63</v>
      </c>
      <c r="D830" s="273" t="s">
        <v>517</v>
      </c>
      <c r="E830" s="273" t="s">
        <v>360</v>
      </c>
      <c r="F830" s="290"/>
      <c r="G830" s="273" t="s">
        <v>342</v>
      </c>
      <c r="H830" s="273" t="s">
        <v>361</v>
      </c>
      <c r="I830" s="273" t="s">
        <v>59</v>
      </c>
      <c r="J830" s="273" t="s">
        <v>343</v>
      </c>
      <c r="K830" s="272">
        <v>2009</v>
      </c>
      <c r="L830" s="273" t="s">
        <v>342</v>
      </c>
      <c r="N830" s="271" t="s">
        <v>334</v>
      </c>
      <c r="O830" s="277" t="s">
        <v>334</v>
      </c>
      <c r="P830" s="270">
        <v>0</v>
      </c>
      <c r="AC830" s="273" t="s">
        <v>334</v>
      </c>
    </row>
    <row r="831" spans="1:33" ht="28.8" x14ac:dyDescent="0.3">
      <c r="A831" s="272">
        <v>122135</v>
      </c>
      <c r="B831" s="273" t="s">
        <v>1300</v>
      </c>
      <c r="C831" s="273" t="s">
        <v>70</v>
      </c>
      <c r="D831" s="273" t="s">
        <v>237</v>
      </c>
      <c r="E831" s="273" t="s">
        <v>360</v>
      </c>
      <c r="F831" s="274">
        <v>33454</v>
      </c>
      <c r="G831" s="273" t="s">
        <v>342</v>
      </c>
      <c r="H831" s="273" t="s">
        <v>361</v>
      </c>
      <c r="I831" s="273" t="s">
        <v>2531</v>
      </c>
      <c r="J831" s="273" t="s">
        <v>362</v>
      </c>
      <c r="K831" s="272">
        <v>2010</v>
      </c>
      <c r="L831" s="273" t="s">
        <v>342</v>
      </c>
      <c r="N831" s="271">
        <v>372</v>
      </c>
      <c r="O831" s="277">
        <v>45344</v>
      </c>
      <c r="P831" s="270">
        <v>6000</v>
      </c>
      <c r="AC831" s="273" t="s">
        <v>334</v>
      </c>
    </row>
    <row r="832" spans="1:33" ht="28.8" x14ac:dyDescent="0.3">
      <c r="A832" s="272">
        <v>122137</v>
      </c>
      <c r="B832" s="273" t="s">
        <v>1299</v>
      </c>
      <c r="C832" s="273" t="s">
        <v>89</v>
      </c>
      <c r="D832" s="273" t="s">
        <v>574</v>
      </c>
      <c r="E832" s="273" t="s">
        <v>360</v>
      </c>
      <c r="F832" s="275"/>
      <c r="G832" s="273" t="s">
        <v>2667</v>
      </c>
      <c r="H832" s="273" t="s">
        <v>361</v>
      </c>
      <c r="I832" s="273" t="s">
        <v>59</v>
      </c>
      <c r="J832" s="273" t="s">
        <v>2267</v>
      </c>
      <c r="K832" s="272">
        <v>0</v>
      </c>
      <c r="L832" s="273" t="s">
        <v>2267</v>
      </c>
      <c r="N832" s="271" t="s">
        <v>334</v>
      </c>
      <c r="O832" s="277" t="s">
        <v>334</v>
      </c>
      <c r="P832" s="270">
        <v>0</v>
      </c>
      <c r="AC832" s="273" t="s">
        <v>334</v>
      </c>
    </row>
    <row r="833" spans="1:33" ht="28.8" x14ac:dyDescent="0.3">
      <c r="A833" s="272">
        <v>122140</v>
      </c>
      <c r="B833" s="273" t="s">
        <v>2271</v>
      </c>
      <c r="C833" s="273" t="s">
        <v>145</v>
      </c>
      <c r="D833" s="273" t="s">
        <v>320</v>
      </c>
      <c r="E833" s="273" t="s">
        <v>2103</v>
      </c>
      <c r="F833" s="274">
        <v>34335</v>
      </c>
      <c r="G833" s="273" t="s">
        <v>2529</v>
      </c>
      <c r="H833" s="273" t="s">
        <v>361</v>
      </c>
      <c r="I833" s="273" t="s">
        <v>59</v>
      </c>
      <c r="J833" s="273" t="s">
        <v>2362</v>
      </c>
      <c r="K833" s="272">
        <v>2011</v>
      </c>
      <c r="L833" s="273" t="s">
        <v>344</v>
      </c>
      <c r="N833" s="271" t="s">
        <v>334</v>
      </c>
      <c r="O833" s="277" t="s">
        <v>334</v>
      </c>
      <c r="P833" s="270">
        <v>0</v>
      </c>
      <c r="AC833" s="273" t="s">
        <v>334</v>
      </c>
    </row>
    <row r="834" spans="1:33" ht="28.8" x14ac:dyDescent="0.3">
      <c r="A834" s="272">
        <v>122143</v>
      </c>
      <c r="B834" s="273" t="s">
        <v>1298</v>
      </c>
      <c r="C834" s="273" t="s">
        <v>178</v>
      </c>
      <c r="D834" s="273" t="s">
        <v>234</v>
      </c>
      <c r="E834" s="273" t="s">
        <v>360</v>
      </c>
      <c r="F834" s="290"/>
      <c r="G834" s="273" t="s">
        <v>342</v>
      </c>
      <c r="H834" s="273" t="s">
        <v>361</v>
      </c>
      <c r="I834" s="273" t="s">
        <v>2531</v>
      </c>
      <c r="J834" s="273" t="s">
        <v>343</v>
      </c>
      <c r="K834" s="272">
        <v>2014</v>
      </c>
      <c r="L834" s="273" t="s">
        <v>353</v>
      </c>
      <c r="N834" s="271" t="s">
        <v>334</v>
      </c>
      <c r="O834" s="277" t="s">
        <v>334</v>
      </c>
      <c r="P834" s="270">
        <v>0</v>
      </c>
      <c r="AC834" s="273" t="s">
        <v>334</v>
      </c>
    </row>
    <row r="835" spans="1:33" ht="14.4" x14ac:dyDescent="0.3">
      <c r="A835" s="270">
        <v>122150</v>
      </c>
      <c r="B835" s="271" t="s">
        <v>1297</v>
      </c>
      <c r="C835" s="271" t="s">
        <v>130</v>
      </c>
      <c r="D835" s="271" t="s">
        <v>311</v>
      </c>
      <c r="E835" s="271" t="s">
        <v>334</v>
      </c>
      <c r="F835" s="271" t="s">
        <v>334</v>
      </c>
      <c r="G835" s="271" t="s">
        <v>334</v>
      </c>
      <c r="H835" s="271" t="s">
        <v>334</v>
      </c>
      <c r="I835" s="271" t="s">
        <v>59</v>
      </c>
      <c r="J835" s="271" t="s">
        <v>334</v>
      </c>
      <c r="K835" s="271" t="s">
        <v>334</v>
      </c>
      <c r="L835" s="271" t="s">
        <v>334</v>
      </c>
      <c r="M835" s="292" t="s">
        <v>334</v>
      </c>
      <c r="N835" s="271" t="s">
        <v>334</v>
      </c>
      <c r="O835" s="277" t="s">
        <v>334</v>
      </c>
      <c r="P835" s="270">
        <v>0</v>
      </c>
      <c r="Q835" s="292" t="s">
        <v>334</v>
      </c>
      <c r="R835" s="292" t="s">
        <v>334</v>
      </c>
      <c r="S835" s="292" t="s">
        <v>334</v>
      </c>
      <c r="T835" s="292" t="s">
        <v>334</v>
      </c>
      <c r="U835" s="292" t="s">
        <v>334</v>
      </c>
      <c r="V835" s="292" t="s">
        <v>334</v>
      </c>
      <c r="W835" s="292" t="s">
        <v>334</v>
      </c>
      <c r="X835" s="292" t="s">
        <v>334</v>
      </c>
      <c r="Y835" s="292" t="s">
        <v>334</v>
      </c>
      <c r="Z835" s="292" t="s">
        <v>334</v>
      </c>
      <c r="AA835" s="292" t="s">
        <v>334</v>
      </c>
      <c r="AB835" s="292" t="s">
        <v>334</v>
      </c>
      <c r="AC835" s="271" t="s">
        <v>334</v>
      </c>
      <c r="AD835" s="292"/>
      <c r="AE835" s="292" t="s">
        <v>334</v>
      </c>
      <c r="AF835" s="292" t="s">
        <v>2722</v>
      </c>
      <c r="AG835" s="292" t="s">
        <v>2722</v>
      </c>
    </row>
    <row r="836" spans="1:33" ht="28.8" x14ac:dyDescent="0.3">
      <c r="A836" s="272">
        <v>122151</v>
      </c>
      <c r="B836" s="273" t="s">
        <v>1296</v>
      </c>
      <c r="C836" s="273" t="s">
        <v>66</v>
      </c>
      <c r="D836" s="273" t="s">
        <v>313</v>
      </c>
      <c r="E836" s="273" t="s">
        <v>360</v>
      </c>
      <c r="F836" s="275"/>
      <c r="G836" s="273" t="s">
        <v>2441</v>
      </c>
      <c r="H836" s="273" t="s">
        <v>361</v>
      </c>
      <c r="I836" s="273" t="s">
        <v>2531</v>
      </c>
      <c r="J836" s="273" t="s">
        <v>362</v>
      </c>
      <c r="K836" s="272">
        <v>2016</v>
      </c>
      <c r="L836" s="273" t="s">
        <v>342</v>
      </c>
      <c r="N836" s="271" t="s">
        <v>334</v>
      </c>
      <c r="O836" s="277" t="s">
        <v>334</v>
      </c>
      <c r="P836" s="270">
        <v>0</v>
      </c>
      <c r="AC836" s="273" t="s">
        <v>334</v>
      </c>
    </row>
    <row r="837" spans="1:33" ht="28.8" x14ac:dyDescent="0.3">
      <c r="A837" s="272">
        <v>122167</v>
      </c>
      <c r="B837" s="273" t="s">
        <v>1295</v>
      </c>
      <c r="C837" s="273" t="s">
        <v>466</v>
      </c>
      <c r="D837" s="273" t="s">
        <v>240</v>
      </c>
      <c r="E837" s="273" t="s">
        <v>2103</v>
      </c>
      <c r="F837" s="274">
        <v>34538</v>
      </c>
      <c r="G837" s="273" t="s">
        <v>2386</v>
      </c>
      <c r="H837" s="273" t="s">
        <v>361</v>
      </c>
      <c r="I837" s="273" t="s">
        <v>2591</v>
      </c>
      <c r="J837" s="273" t="s">
        <v>2362</v>
      </c>
      <c r="K837" s="272">
        <v>2012</v>
      </c>
      <c r="L837" s="273" t="s">
        <v>345</v>
      </c>
      <c r="N837" s="271" t="s">
        <v>334</v>
      </c>
      <c r="O837" s="277" t="s">
        <v>334</v>
      </c>
      <c r="P837" s="270">
        <v>0</v>
      </c>
      <c r="AC837" s="273" t="s">
        <v>334</v>
      </c>
    </row>
    <row r="838" spans="1:33" ht="28.8" x14ac:dyDescent="0.3">
      <c r="A838" s="272">
        <v>122170</v>
      </c>
      <c r="B838" s="273" t="s">
        <v>1294</v>
      </c>
      <c r="C838" s="273" t="s">
        <v>71</v>
      </c>
      <c r="D838" s="273" t="s">
        <v>422</v>
      </c>
      <c r="E838" s="273" t="s">
        <v>359</v>
      </c>
      <c r="F838" s="291">
        <v>34827</v>
      </c>
      <c r="G838" s="273" t="s">
        <v>2668</v>
      </c>
      <c r="H838" s="273" t="s">
        <v>361</v>
      </c>
      <c r="I838" s="273" t="s">
        <v>59</v>
      </c>
      <c r="J838" s="273" t="s">
        <v>343</v>
      </c>
      <c r="K838" s="272">
        <v>2014</v>
      </c>
      <c r="L838" s="273" t="s">
        <v>353</v>
      </c>
      <c r="N838" s="271" t="s">
        <v>334</v>
      </c>
      <c r="O838" s="277" t="s">
        <v>334</v>
      </c>
      <c r="P838" s="270">
        <v>0</v>
      </c>
      <c r="AC838" s="273" t="s">
        <v>334</v>
      </c>
    </row>
    <row r="839" spans="1:33" ht="28.8" x14ac:dyDescent="0.3">
      <c r="A839" s="272">
        <v>122179</v>
      </c>
      <c r="B839" s="273" t="s">
        <v>1293</v>
      </c>
      <c r="C839" s="273" t="s">
        <v>493</v>
      </c>
      <c r="D839" s="273" t="s">
        <v>241</v>
      </c>
      <c r="E839" s="273" t="s">
        <v>359</v>
      </c>
      <c r="F839" s="291">
        <v>34620</v>
      </c>
      <c r="G839" s="273" t="s">
        <v>342</v>
      </c>
      <c r="H839" s="273" t="s">
        <v>361</v>
      </c>
      <c r="I839" s="273" t="s">
        <v>59</v>
      </c>
      <c r="J839" s="273" t="s">
        <v>343</v>
      </c>
      <c r="K839" s="272">
        <v>2012</v>
      </c>
      <c r="L839" s="273" t="s">
        <v>342</v>
      </c>
      <c r="N839" s="271">
        <v>300</v>
      </c>
      <c r="O839" s="277">
        <v>45337</v>
      </c>
      <c r="P839" s="270">
        <v>25000</v>
      </c>
      <c r="AC839" s="273" t="s">
        <v>334</v>
      </c>
    </row>
    <row r="840" spans="1:33" ht="28.8" x14ac:dyDescent="0.3">
      <c r="A840" s="272">
        <v>122181</v>
      </c>
      <c r="B840" s="273" t="s">
        <v>2279</v>
      </c>
      <c r="C840" s="273" t="s">
        <v>175</v>
      </c>
      <c r="D840" s="273" t="s">
        <v>311</v>
      </c>
      <c r="E840" s="273" t="s">
        <v>359</v>
      </c>
      <c r="F840" s="275"/>
      <c r="G840" s="273" t="s">
        <v>342</v>
      </c>
      <c r="H840" s="273" t="s">
        <v>361</v>
      </c>
      <c r="I840" s="273" t="s">
        <v>2531</v>
      </c>
      <c r="J840" s="273" t="s">
        <v>362</v>
      </c>
      <c r="K840" s="272">
        <v>2014</v>
      </c>
      <c r="L840" s="273" t="s">
        <v>344</v>
      </c>
      <c r="N840" s="271" t="s">
        <v>334</v>
      </c>
      <c r="O840" s="277" t="s">
        <v>334</v>
      </c>
      <c r="P840" s="270">
        <v>0</v>
      </c>
      <c r="AC840" s="273" t="s">
        <v>334</v>
      </c>
    </row>
    <row r="841" spans="1:33" ht="28.8" x14ac:dyDescent="0.3">
      <c r="A841" s="272">
        <v>122188</v>
      </c>
      <c r="B841" s="273" t="s">
        <v>2280</v>
      </c>
      <c r="C841" s="273" t="s">
        <v>1459</v>
      </c>
      <c r="D841" s="273" t="s">
        <v>252</v>
      </c>
      <c r="E841" s="273" t="s">
        <v>359</v>
      </c>
      <c r="F841" s="290"/>
      <c r="G841" s="273" t="s">
        <v>342</v>
      </c>
      <c r="H841" s="273" t="s">
        <v>361</v>
      </c>
      <c r="I841" s="273" t="s">
        <v>59</v>
      </c>
      <c r="J841" s="273" t="s">
        <v>343</v>
      </c>
      <c r="K841" s="272">
        <v>2003</v>
      </c>
      <c r="L841" s="273" t="s">
        <v>342</v>
      </c>
      <c r="N841" s="271" t="s">
        <v>334</v>
      </c>
      <c r="O841" s="277" t="s">
        <v>334</v>
      </c>
      <c r="P841" s="270">
        <v>0</v>
      </c>
      <c r="AC841" s="273" t="s">
        <v>334</v>
      </c>
    </row>
    <row r="842" spans="1:33" ht="28.8" x14ac:dyDescent="0.3">
      <c r="A842" s="272">
        <v>122207</v>
      </c>
      <c r="B842" s="273" t="s">
        <v>2287</v>
      </c>
      <c r="C842" s="273" t="s">
        <v>116</v>
      </c>
      <c r="D842" s="273" t="s">
        <v>278</v>
      </c>
      <c r="E842" s="273" t="s">
        <v>360</v>
      </c>
      <c r="F842" s="290"/>
      <c r="G842" s="273" t="s">
        <v>2456</v>
      </c>
      <c r="H842" s="273" t="s">
        <v>361</v>
      </c>
      <c r="I842" s="273" t="s">
        <v>59</v>
      </c>
      <c r="J842" s="273" t="s">
        <v>343</v>
      </c>
      <c r="K842" s="272">
        <v>2017</v>
      </c>
      <c r="L842" s="273" t="s">
        <v>344</v>
      </c>
      <c r="N842" s="271" t="s">
        <v>334</v>
      </c>
      <c r="O842" s="277" t="s">
        <v>334</v>
      </c>
      <c r="P842" s="270">
        <v>0</v>
      </c>
      <c r="AC842" s="273" t="s">
        <v>334</v>
      </c>
    </row>
    <row r="843" spans="1:33" ht="28.8" x14ac:dyDescent="0.3">
      <c r="A843" s="272">
        <v>122211</v>
      </c>
      <c r="B843" s="273" t="s">
        <v>2289</v>
      </c>
      <c r="C843" s="273" t="s">
        <v>714</v>
      </c>
      <c r="D843" s="273" t="s">
        <v>244</v>
      </c>
      <c r="E843" s="273" t="s">
        <v>2103</v>
      </c>
      <c r="F843" s="291">
        <v>35277</v>
      </c>
      <c r="G843" s="273" t="s">
        <v>342</v>
      </c>
      <c r="H843" s="273" t="s">
        <v>361</v>
      </c>
      <c r="I843" s="273" t="s">
        <v>59</v>
      </c>
      <c r="J843" s="273" t="s">
        <v>362</v>
      </c>
      <c r="K843" s="272">
        <v>2014</v>
      </c>
      <c r="L843" s="273" t="s">
        <v>355</v>
      </c>
      <c r="N843" s="271" t="s">
        <v>334</v>
      </c>
      <c r="O843" s="277" t="s">
        <v>334</v>
      </c>
      <c r="P843" s="270">
        <v>0</v>
      </c>
      <c r="AC843" s="273" t="s">
        <v>334</v>
      </c>
    </row>
    <row r="844" spans="1:33" ht="28.8" x14ac:dyDescent="0.3">
      <c r="A844" s="272">
        <v>122218</v>
      </c>
      <c r="B844" s="273" t="s">
        <v>2292</v>
      </c>
      <c r="C844" s="273" t="s">
        <v>84</v>
      </c>
      <c r="D844" s="273" t="s">
        <v>291</v>
      </c>
      <c r="E844" s="273" t="s">
        <v>2103</v>
      </c>
      <c r="F844" s="274">
        <v>36043</v>
      </c>
      <c r="G844" s="273" t="s">
        <v>2378</v>
      </c>
      <c r="H844" s="273" t="s">
        <v>361</v>
      </c>
      <c r="I844" s="273" t="s">
        <v>59</v>
      </c>
      <c r="J844" s="273" t="s">
        <v>343</v>
      </c>
      <c r="K844" s="272">
        <v>2016</v>
      </c>
      <c r="L844" s="273" t="s">
        <v>344</v>
      </c>
      <c r="N844" s="271" t="s">
        <v>334</v>
      </c>
      <c r="O844" s="277" t="s">
        <v>334</v>
      </c>
      <c r="P844" s="270">
        <v>0</v>
      </c>
      <c r="AC844" s="273" t="s">
        <v>334</v>
      </c>
    </row>
    <row r="845" spans="1:33" ht="28.8" x14ac:dyDescent="0.3">
      <c r="A845" s="272">
        <v>122219</v>
      </c>
      <c r="B845" s="273" t="s">
        <v>1292</v>
      </c>
      <c r="C845" s="273" t="s">
        <v>137</v>
      </c>
      <c r="D845" s="273" t="s">
        <v>324</v>
      </c>
      <c r="E845" s="273" t="s">
        <v>360</v>
      </c>
      <c r="F845" s="291">
        <v>33412</v>
      </c>
      <c r="G845" s="273" t="s">
        <v>2669</v>
      </c>
      <c r="H845" s="273" t="s">
        <v>361</v>
      </c>
      <c r="I845" s="273" t="s">
        <v>59</v>
      </c>
      <c r="J845" s="273" t="s">
        <v>343</v>
      </c>
      <c r="K845" s="272">
        <v>2009</v>
      </c>
      <c r="L845" s="273" t="s">
        <v>355</v>
      </c>
      <c r="N845" s="271" t="s">
        <v>334</v>
      </c>
      <c r="O845" s="277" t="s">
        <v>334</v>
      </c>
      <c r="P845" s="270">
        <v>0</v>
      </c>
      <c r="AC845" s="273" t="s">
        <v>334</v>
      </c>
    </row>
    <row r="846" spans="1:33" ht="28.8" x14ac:dyDescent="0.3">
      <c r="A846" s="272">
        <v>122224</v>
      </c>
      <c r="B846" s="273" t="s">
        <v>1291</v>
      </c>
      <c r="C846" s="273" t="s">
        <v>549</v>
      </c>
      <c r="D846" s="273" t="s">
        <v>526</v>
      </c>
      <c r="E846" s="273" t="s">
        <v>360</v>
      </c>
      <c r="F846" s="290"/>
      <c r="G846" s="273" t="s">
        <v>2670</v>
      </c>
      <c r="H846" s="273" t="s">
        <v>361</v>
      </c>
      <c r="I846" s="273" t="s">
        <v>2591</v>
      </c>
      <c r="J846" s="273" t="s">
        <v>343</v>
      </c>
      <c r="K846" s="272">
        <v>2016</v>
      </c>
      <c r="L846" s="273" t="s">
        <v>347</v>
      </c>
      <c r="N846" s="271" t="s">
        <v>334</v>
      </c>
      <c r="O846" s="277" t="s">
        <v>334</v>
      </c>
      <c r="P846" s="270">
        <v>0</v>
      </c>
      <c r="AC846" s="273" t="s">
        <v>334</v>
      </c>
    </row>
    <row r="847" spans="1:33" ht="28.8" x14ac:dyDescent="0.3">
      <c r="A847" s="272">
        <v>122230</v>
      </c>
      <c r="B847" s="273" t="s">
        <v>1290</v>
      </c>
      <c r="C847" s="273" t="s">
        <v>145</v>
      </c>
      <c r="D847" s="273" t="s">
        <v>214</v>
      </c>
      <c r="E847" s="273" t="s">
        <v>360</v>
      </c>
      <c r="F847" s="275"/>
      <c r="G847" s="273" t="s">
        <v>342</v>
      </c>
      <c r="H847" s="273" t="s">
        <v>361</v>
      </c>
      <c r="I847" s="273" t="s">
        <v>2531</v>
      </c>
      <c r="J847" s="273" t="s">
        <v>362</v>
      </c>
      <c r="K847" s="272">
        <v>2009</v>
      </c>
      <c r="L847" s="273" t="s">
        <v>342</v>
      </c>
      <c r="N847" s="271" t="s">
        <v>334</v>
      </c>
      <c r="O847" s="277" t="s">
        <v>334</v>
      </c>
      <c r="P847" s="270">
        <v>0</v>
      </c>
      <c r="AC847" s="273" t="s">
        <v>334</v>
      </c>
    </row>
    <row r="848" spans="1:33" ht="14.4" x14ac:dyDescent="0.3">
      <c r="A848" s="270">
        <v>122231</v>
      </c>
      <c r="B848" s="271" t="s">
        <v>1288</v>
      </c>
      <c r="C848" s="271" t="s">
        <v>416</v>
      </c>
      <c r="D848" s="271" t="s">
        <v>1289</v>
      </c>
      <c r="E848" s="271" t="s">
        <v>334</v>
      </c>
      <c r="F848" s="292" t="s">
        <v>334</v>
      </c>
      <c r="G848" s="271" t="s">
        <v>334</v>
      </c>
      <c r="H848" s="271" t="s">
        <v>334</v>
      </c>
      <c r="I848" s="271" t="s">
        <v>59</v>
      </c>
      <c r="J848" s="271" t="s">
        <v>334</v>
      </c>
      <c r="K848" s="271" t="s">
        <v>334</v>
      </c>
      <c r="L848" s="271" t="s">
        <v>334</v>
      </c>
      <c r="M848" s="292" t="s">
        <v>334</v>
      </c>
      <c r="N848" s="271" t="s">
        <v>334</v>
      </c>
      <c r="O848" s="277" t="s">
        <v>334</v>
      </c>
      <c r="P848" s="270">
        <v>0</v>
      </c>
      <c r="Q848" s="292" t="s">
        <v>334</v>
      </c>
      <c r="R848" s="292" t="s">
        <v>334</v>
      </c>
      <c r="S848" s="292" t="s">
        <v>334</v>
      </c>
      <c r="T848" s="292" t="s">
        <v>334</v>
      </c>
      <c r="U848" s="292" t="s">
        <v>334</v>
      </c>
      <c r="V848" s="292" t="s">
        <v>334</v>
      </c>
      <c r="W848" s="292" t="s">
        <v>334</v>
      </c>
      <c r="X848" s="292" t="s">
        <v>334</v>
      </c>
      <c r="Y848" s="292" t="s">
        <v>334</v>
      </c>
      <c r="Z848" s="292" t="s">
        <v>334</v>
      </c>
      <c r="AA848" s="292" t="s">
        <v>334</v>
      </c>
      <c r="AB848" s="292" t="s">
        <v>334</v>
      </c>
      <c r="AC848" s="271" t="s">
        <v>334</v>
      </c>
      <c r="AD848" s="292"/>
      <c r="AE848" s="292" t="s">
        <v>334</v>
      </c>
      <c r="AF848" s="292" t="s">
        <v>2722</v>
      </c>
      <c r="AG848" s="292" t="s">
        <v>2722</v>
      </c>
    </row>
    <row r="849" spans="1:33" ht="28.8" x14ac:dyDescent="0.3">
      <c r="A849" s="272">
        <v>122235</v>
      </c>
      <c r="B849" s="273" t="s">
        <v>1286</v>
      </c>
      <c r="C849" s="273" t="s">
        <v>1287</v>
      </c>
      <c r="D849" s="273" t="s">
        <v>242</v>
      </c>
      <c r="E849" s="273" t="s">
        <v>360</v>
      </c>
      <c r="F849" s="290"/>
      <c r="G849" s="273" t="s">
        <v>2373</v>
      </c>
      <c r="H849" s="273" t="s">
        <v>361</v>
      </c>
      <c r="I849" s="273" t="s">
        <v>59</v>
      </c>
      <c r="J849" s="273" t="s">
        <v>343</v>
      </c>
      <c r="K849" s="272">
        <v>2009</v>
      </c>
      <c r="L849" s="273" t="s">
        <v>347</v>
      </c>
      <c r="N849" s="271" t="s">
        <v>334</v>
      </c>
      <c r="O849" s="277" t="s">
        <v>334</v>
      </c>
      <c r="P849" s="270">
        <v>0</v>
      </c>
      <c r="AC849" s="273" t="s">
        <v>334</v>
      </c>
    </row>
    <row r="850" spans="1:33" ht="28.8" x14ac:dyDescent="0.3">
      <c r="A850" s="272">
        <v>122239</v>
      </c>
      <c r="B850" s="273" t="s">
        <v>1285</v>
      </c>
      <c r="C850" s="273" t="s">
        <v>813</v>
      </c>
      <c r="D850" s="273" t="s">
        <v>262</v>
      </c>
      <c r="E850" s="273" t="s">
        <v>2103</v>
      </c>
      <c r="F850" s="274">
        <v>34030</v>
      </c>
      <c r="G850" s="273" t="s">
        <v>342</v>
      </c>
      <c r="H850" s="273" t="s">
        <v>361</v>
      </c>
      <c r="I850" s="273" t="s">
        <v>2531</v>
      </c>
      <c r="J850" s="273" t="s">
        <v>343</v>
      </c>
      <c r="K850" s="272">
        <v>2012</v>
      </c>
      <c r="L850" s="273" t="s">
        <v>342</v>
      </c>
      <c r="N850" s="271" t="s">
        <v>334</v>
      </c>
      <c r="O850" s="277" t="s">
        <v>334</v>
      </c>
      <c r="P850" s="270">
        <v>0</v>
      </c>
      <c r="AC850" s="273" t="s">
        <v>334</v>
      </c>
    </row>
    <row r="851" spans="1:33" ht="28.8" x14ac:dyDescent="0.3">
      <c r="A851" s="272">
        <v>122241</v>
      </c>
      <c r="B851" s="273" t="s">
        <v>1284</v>
      </c>
      <c r="C851" s="273" t="s">
        <v>402</v>
      </c>
      <c r="D851" s="273" t="s">
        <v>267</v>
      </c>
      <c r="E851" s="273" t="s">
        <v>2103</v>
      </c>
      <c r="F851" s="291">
        <v>31426</v>
      </c>
      <c r="G851" s="273" t="s">
        <v>2412</v>
      </c>
      <c r="H851" s="273" t="s">
        <v>361</v>
      </c>
      <c r="I851" s="273" t="s">
        <v>59</v>
      </c>
      <c r="J851" s="273" t="s">
        <v>343</v>
      </c>
      <c r="K851" s="272">
        <v>2003</v>
      </c>
      <c r="L851" s="273" t="s">
        <v>344</v>
      </c>
      <c r="N851" s="271">
        <v>462</v>
      </c>
      <c r="O851" s="277">
        <v>45349</v>
      </c>
      <c r="P851" s="270">
        <v>20000</v>
      </c>
      <c r="AC851" s="273" t="s">
        <v>334</v>
      </c>
    </row>
    <row r="852" spans="1:33" ht="28.8" x14ac:dyDescent="0.3">
      <c r="A852" s="272">
        <v>122247</v>
      </c>
      <c r="B852" s="273" t="s">
        <v>1283</v>
      </c>
      <c r="C852" s="273" t="s">
        <v>124</v>
      </c>
      <c r="D852" s="273" t="s">
        <v>304</v>
      </c>
      <c r="E852" s="273" t="s">
        <v>360</v>
      </c>
      <c r="F852" s="274">
        <v>35807</v>
      </c>
      <c r="G852" s="273" t="s">
        <v>342</v>
      </c>
      <c r="H852" s="273" t="s">
        <v>361</v>
      </c>
      <c r="I852" s="273" t="s">
        <v>59</v>
      </c>
      <c r="J852" s="273" t="s">
        <v>343</v>
      </c>
      <c r="K852" s="272">
        <v>2015</v>
      </c>
      <c r="L852" s="273" t="s">
        <v>346</v>
      </c>
      <c r="N852" s="271" t="s">
        <v>334</v>
      </c>
      <c r="O852" s="277" t="s">
        <v>334</v>
      </c>
      <c r="P852" s="270">
        <v>0</v>
      </c>
      <c r="AC852" s="273" t="s">
        <v>334</v>
      </c>
    </row>
    <row r="853" spans="1:33" ht="28.8" x14ac:dyDescent="0.3">
      <c r="A853" s="272">
        <v>122270</v>
      </c>
      <c r="B853" s="273" t="s">
        <v>2306</v>
      </c>
      <c r="C853" s="273" t="s">
        <v>158</v>
      </c>
      <c r="D853" s="273" t="s">
        <v>216</v>
      </c>
      <c r="E853" s="273" t="s">
        <v>360</v>
      </c>
      <c r="F853" s="291">
        <v>29323</v>
      </c>
      <c r="G853" s="273" t="s">
        <v>2552</v>
      </c>
      <c r="H853" s="273" t="s">
        <v>361</v>
      </c>
      <c r="I853" s="273" t="s">
        <v>2591</v>
      </c>
      <c r="J853" s="273" t="s">
        <v>362</v>
      </c>
      <c r="K853" s="272">
        <v>2013</v>
      </c>
      <c r="L853" s="273" t="s">
        <v>355</v>
      </c>
      <c r="N853" s="271" t="s">
        <v>334</v>
      </c>
      <c r="O853" s="277" t="s">
        <v>334</v>
      </c>
      <c r="P853" s="270">
        <v>0</v>
      </c>
      <c r="AC853" s="273" t="s">
        <v>334</v>
      </c>
    </row>
    <row r="854" spans="1:33" ht="28.8" x14ac:dyDescent="0.3">
      <c r="A854" s="272">
        <v>122273</v>
      </c>
      <c r="B854" s="273" t="s">
        <v>2307</v>
      </c>
      <c r="C854" s="273" t="s">
        <v>66</v>
      </c>
      <c r="D854" s="273" t="s">
        <v>240</v>
      </c>
      <c r="E854" s="273" t="s">
        <v>2103</v>
      </c>
      <c r="F854" s="274">
        <v>33744</v>
      </c>
      <c r="G854" s="273" t="s">
        <v>342</v>
      </c>
      <c r="H854" s="273" t="s">
        <v>361</v>
      </c>
      <c r="I854" s="273" t="s">
        <v>59</v>
      </c>
      <c r="J854" s="273" t="s">
        <v>2362</v>
      </c>
      <c r="K854" s="272">
        <v>2014</v>
      </c>
      <c r="L854" s="273" t="s">
        <v>342</v>
      </c>
      <c r="N854" s="271" t="s">
        <v>334</v>
      </c>
      <c r="O854" s="277" t="s">
        <v>334</v>
      </c>
      <c r="P854" s="270">
        <v>0</v>
      </c>
      <c r="AC854" s="273" t="s">
        <v>334</v>
      </c>
    </row>
    <row r="855" spans="1:33" ht="14.4" x14ac:dyDescent="0.3">
      <c r="A855" s="270">
        <v>122286</v>
      </c>
      <c r="B855" s="271" t="s">
        <v>1281</v>
      </c>
      <c r="C855" s="271" t="s">
        <v>118</v>
      </c>
      <c r="D855" s="271" t="s">
        <v>1282</v>
      </c>
      <c r="E855" s="271" t="s">
        <v>334</v>
      </c>
      <c r="F855" s="271" t="s">
        <v>334</v>
      </c>
      <c r="G855" s="271" t="s">
        <v>334</v>
      </c>
      <c r="H855" s="271" t="s">
        <v>334</v>
      </c>
      <c r="I855" s="271" t="s">
        <v>59</v>
      </c>
      <c r="J855" s="271" t="s">
        <v>334</v>
      </c>
      <c r="K855" s="271" t="s">
        <v>334</v>
      </c>
      <c r="L855" s="271" t="s">
        <v>334</v>
      </c>
      <c r="M855" s="292" t="s">
        <v>334</v>
      </c>
      <c r="N855" s="271" t="s">
        <v>334</v>
      </c>
      <c r="O855" s="277" t="s">
        <v>334</v>
      </c>
      <c r="P855" s="270">
        <v>0</v>
      </c>
      <c r="Q855" s="292" t="s">
        <v>334</v>
      </c>
      <c r="R855" s="292" t="s">
        <v>334</v>
      </c>
      <c r="S855" s="292" t="s">
        <v>334</v>
      </c>
      <c r="T855" s="292" t="s">
        <v>334</v>
      </c>
      <c r="U855" s="292" t="s">
        <v>334</v>
      </c>
      <c r="V855" s="292" t="s">
        <v>334</v>
      </c>
      <c r="W855" s="292" t="s">
        <v>334</v>
      </c>
      <c r="X855" s="292" t="s">
        <v>334</v>
      </c>
      <c r="Y855" s="292" t="s">
        <v>334</v>
      </c>
      <c r="Z855" s="292" t="s">
        <v>334</v>
      </c>
      <c r="AA855" s="292" t="s">
        <v>334</v>
      </c>
      <c r="AB855" s="292" t="s">
        <v>334</v>
      </c>
      <c r="AC855" s="271" t="s">
        <v>334</v>
      </c>
      <c r="AD855" s="292"/>
      <c r="AE855" s="292" t="s">
        <v>334</v>
      </c>
      <c r="AF855" s="292" t="s">
        <v>2722</v>
      </c>
      <c r="AG855" s="292" t="s">
        <v>2722</v>
      </c>
    </row>
    <row r="856" spans="1:33" ht="28.8" x14ac:dyDescent="0.3">
      <c r="A856" s="272">
        <v>122296</v>
      </c>
      <c r="B856" s="273" t="s">
        <v>2313</v>
      </c>
      <c r="C856" s="273" t="s">
        <v>66</v>
      </c>
      <c r="D856" s="273" t="s">
        <v>252</v>
      </c>
      <c r="E856" s="273" t="s">
        <v>360</v>
      </c>
      <c r="F856" s="291">
        <v>32752</v>
      </c>
      <c r="G856" s="273" t="s">
        <v>2553</v>
      </c>
      <c r="H856" s="273" t="s">
        <v>361</v>
      </c>
      <c r="I856" s="273" t="s">
        <v>59</v>
      </c>
      <c r="J856" s="273" t="s">
        <v>362</v>
      </c>
      <c r="K856" s="272">
        <v>2009</v>
      </c>
      <c r="L856" s="273" t="s">
        <v>347</v>
      </c>
      <c r="N856" s="271" t="s">
        <v>334</v>
      </c>
      <c r="O856" s="277" t="s">
        <v>334</v>
      </c>
      <c r="P856" s="270">
        <v>0</v>
      </c>
      <c r="AC856" s="273" t="s">
        <v>334</v>
      </c>
    </row>
    <row r="857" spans="1:33" ht="28.8" x14ac:dyDescent="0.3">
      <c r="A857" s="272">
        <v>122301</v>
      </c>
      <c r="B857" s="273" t="s">
        <v>1280</v>
      </c>
      <c r="C857" s="273" t="s">
        <v>105</v>
      </c>
      <c r="D857" s="273" t="s">
        <v>399</v>
      </c>
      <c r="E857" s="273" t="s">
        <v>2103</v>
      </c>
      <c r="F857" s="274">
        <v>34132</v>
      </c>
      <c r="G857" s="273" t="s">
        <v>342</v>
      </c>
      <c r="H857" s="273" t="s">
        <v>361</v>
      </c>
      <c r="I857" s="273" t="s">
        <v>59</v>
      </c>
      <c r="J857" s="273" t="s">
        <v>343</v>
      </c>
      <c r="K857" s="272">
        <v>2011</v>
      </c>
      <c r="L857" s="273" t="s">
        <v>342</v>
      </c>
      <c r="N857" s="271" t="s">
        <v>334</v>
      </c>
      <c r="O857" s="277" t="s">
        <v>334</v>
      </c>
      <c r="P857" s="270">
        <v>0</v>
      </c>
      <c r="AC857" s="273" t="s">
        <v>334</v>
      </c>
    </row>
    <row r="858" spans="1:33" ht="14.4" x14ac:dyDescent="0.3">
      <c r="A858" s="272">
        <v>122316</v>
      </c>
      <c r="B858" s="273" t="s">
        <v>530</v>
      </c>
      <c r="C858" s="273" t="s">
        <v>69</v>
      </c>
      <c r="D858" s="273" t="s">
        <v>254</v>
      </c>
      <c r="E858" s="273" t="s">
        <v>360</v>
      </c>
      <c r="F858" s="290"/>
      <c r="G858" s="273" t="s">
        <v>2506</v>
      </c>
      <c r="H858" s="273" t="s">
        <v>2508</v>
      </c>
      <c r="I858" s="273" t="s">
        <v>2531</v>
      </c>
      <c r="J858" s="273" t="s">
        <v>343</v>
      </c>
      <c r="K858" s="272">
        <v>2011</v>
      </c>
      <c r="L858" s="273" t="s">
        <v>342</v>
      </c>
      <c r="N858" s="271" t="s">
        <v>334</v>
      </c>
      <c r="O858" s="277" t="s">
        <v>334</v>
      </c>
      <c r="P858" s="270">
        <v>0</v>
      </c>
      <c r="AC858" s="273" t="s">
        <v>334</v>
      </c>
    </row>
    <row r="859" spans="1:33" ht="28.8" x14ac:dyDescent="0.3">
      <c r="A859" s="272">
        <v>122317</v>
      </c>
      <c r="B859" s="273" t="s">
        <v>1279</v>
      </c>
      <c r="C859" s="273" t="s">
        <v>69</v>
      </c>
      <c r="D859" s="273" t="s">
        <v>417</v>
      </c>
      <c r="E859" s="273" t="s">
        <v>2103</v>
      </c>
      <c r="F859" s="291">
        <v>33851</v>
      </c>
      <c r="G859" s="273" t="s">
        <v>2480</v>
      </c>
      <c r="H859" s="273" t="s">
        <v>361</v>
      </c>
      <c r="I859" s="273" t="s">
        <v>59</v>
      </c>
      <c r="J859" s="273" t="s">
        <v>2362</v>
      </c>
      <c r="K859" s="272">
        <v>2016</v>
      </c>
      <c r="L859" s="273" t="s">
        <v>344</v>
      </c>
      <c r="N859" s="271" t="s">
        <v>334</v>
      </c>
      <c r="O859" s="277" t="s">
        <v>334</v>
      </c>
      <c r="P859" s="270">
        <v>0</v>
      </c>
      <c r="AC859" s="273" t="s">
        <v>334</v>
      </c>
    </row>
    <row r="860" spans="1:33" ht="28.8" x14ac:dyDescent="0.3">
      <c r="A860" s="272">
        <v>122320</v>
      </c>
      <c r="B860" s="273" t="s">
        <v>1278</v>
      </c>
      <c r="C860" s="273" t="s">
        <v>581</v>
      </c>
      <c r="D860" s="273" t="s">
        <v>482</v>
      </c>
      <c r="E860" s="273" t="s">
        <v>360</v>
      </c>
      <c r="F860" s="275"/>
      <c r="G860" s="273" t="s">
        <v>342</v>
      </c>
      <c r="H860" s="273" t="s">
        <v>361</v>
      </c>
      <c r="I860" s="273" t="s">
        <v>65</v>
      </c>
      <c r="J860" s="273" t="s">
        <v>362</v>
      </c>
      <c r="K860" s="272">
        <v>2011</v>
      </c>
      <c r="L860" s="273" t="s">
        <v>342</v>
      </c>
      <c r="N860" s="271" t="s">
        <v>334</v>
      </c>
      <c r="O860" s="277" t="s">
        <v>334</v>
      </c>
      <c r="P860" s="270">
        <v>0</v>
      </c>
      <c r="AC860" s="273" t="s">
        <v>334</v>
      </c>
    </row>
    <row r="861" spans="1:33" ht="28.8" x14ac:dyDescent="0.3">
      <c r="A861" s="272">
        <v>122343</v>
      </c>
      <c r="B861" s="273" t="s">
        <v>2326</v>
      </c>
      <c r="C861" s="273" t="s">
        <v>91</v>
      </c>
      <c r="D861" s="273" t="s">
        <v>730</v>
      </c>
      <c r="E861" s="273" t="s">
        <v>2103</v>
      </c>
      <c r="F861" s="274">
        <v>29770</v>
      </c>
      <c r="G861" s="273" t="s">
        <v>342</v>
      </c>
      <c r="H861" s="273" t="s">
        <v>361</v>
      </c>
      <c r="I861" s="273" t="s">
        <v>59</v>
      </c>
      <c r="J861" s="273" t="s">
        <v>343</v>
      </c>
      <c r="K861" s="272">
        <v>2000</v>
      </c>
      <c r="L861" s="273" t="s">
        <v>342</v>
      </c>
      <c r="N861" s="271" t="s">
        <v>334</v>
      </c>
      <c r="O861" s="277" t="s">
        <v>334</v>
      </c>
      <c r="P861" s="270">
        <v>0</v>
      </c>
      <c r="AC861" s="273" t="s">
        <v>334</v>
      </c>
    </row>
    <row r="862" spans="1:33" ht="28.8" x14ac:dyDescent="0.3">
      <c r="A862" s="272">
        <v>122346</v>
      </c>
      <c r="B862" s="273" t="s">
        <v>2328</v>
      </c>
      <c r="C862" s="273" t="s">
        <v>712</v>
      </c>
      <c r="D862" s="273" t="s">
        <v>262</v>
      </c>
      <c r="E862" s="273" t="s">
        <v>360</v>
      </c>
      <c r="F862" s="291">
        <v>35288</v>
      </c>
      <c r="G862" s="273" t="s">
        <v>342</v>
      </c>
      <c r="H862" s="273" t="s">
        <v>361</v>
      </c>
      <c r="I862" s="273" t="s">
        <v>2591</v>
      </c>
      <c r="J862" s="273" t="s">
        <v>343</v>
      </c>
      <c r="K862" s="272">
        <v>2014</v>
      </c>
      <c r="L862" s="273" t="s">
        <v>344</v>
      </c>
      <c r="N862" s="271" t="s">
        <v>334</v>
      </c>
      <c r="O862" s="277" t="s">
        <v>334</v>
      </c>
      <c r="P862" s="270">
        <v>0</v>
      </c>
      <c r="AC862" s="273" t="s">
        <v>334</v>
      </c>
    </row>
    <row r="863" spans="1:33" ht="28.8" x14ac:dyDescent="0.3">
      <c r="A863" s="270">
        <v>122347</v>
      </c>
      <c r="B863" s="271" t="s">
        <v>1276</v>
      </c>
      <c r="C863" s="271" t="s">
        <v>138</v>
      </c>
      <c r="D863" s="271" t="s">
        <v>1277</v>
      </c>
      <c r="E863" s="271" t="s">
        <v>334</v>
      </c>
      <c r="F863" s="271" t="s">
        <v>334</v>
      </c>
      <c r="G863" s="271" t="s">
        <v>334</v>
      </c>
      <c r="H863" s="271" t="s">
        <v>334</v>
      </c>
      <c r="I863" s="271" t="s">
        <v>59</v>
      </c>
      <c r="J863" s="271" t="s">
        <v>334</v>
      </c>
      <c r="K863" s="271" t="s">
        <v>334</v>
      </c>
      <c r="L863" s="271" t="s">
        <v>334</v>
      </c>
      <c r="M863" s="292" t="s">
        <v>334</v>
      </c>
      <c r="N863" s="271" t="s">
        <v>334</v>
      </c>
      <c r="O863" s="277" t="s">
        <v>334</v>
      </c>
      <c r="P863" s="270">
        <v>0</v>
      </c>
      <c r="Q863" s="292" t="s">
        <v>334</v>
      </c>
      <c r="R863" s="292" t="s">
        <v>334</v>
      </c>
      <c r="S863" s="292" t="s">
        <v>334</v>
      </c>
      <c r="T863" s="292" t="s">
        <v>334</v>
      </c>
      <c r="U863" s="292" t="s">
        <v>334</v>
      </c>
      <c r="V863" s="292" t="s">
        <v>334</v>
      </c>
      <c r="W863" s="292" t="s">
        <v>334</v>
      </c>
      <c r="X863" s="292" t="s">
        <v>334</v>
      </c>
      <c r="Y863" s="292" t="s">
        <v>334</v>
      </c>
      <c r="Z863" s="292" t="s">
        <v>334</v>
      </c>
      <c r="AA863" s="292" t="s">
        <v>334</v>
      </c>
      <c r="AB863" s="292" t="s">
        <v>334</v>
      </c>
      <c r="AC863" s="271" t="s">
        <v>334</v>
      </c>
      <c r="AD863" s="292"/>
      <c r="AE863" s="292" t="s">
        <v>334</v>
      </c>
      <c r="AF863" s="292" t="s">
        <v>2722</v>
      </c>
      <c r="AG863" s="292" t="s">
        <v>2722</v>
      </c>
    </row>
    <row r="864" spans="1:33" ht="28.8" x14ac:dyDescent="0.3">
      <c r="A864" s="272">
        <v>122348</v>
      </c>
      <c r="B864" s="273" t="s">
        <v>1275</v>
      </c>
      <c r="C864" s="273" t="s">
        <v>116</v>
      </c>
      <c r="D864" s="273" t="s">
        <v>242</v>
      </c>
      <c r="E864" s="273" t="s">
        <v>360</v>
      </c>
      <c r="F864" s="275"/>
      <c r="G864" s="273" t="s">
        <v>342</v>
      </c>
      <c r="H864" s="273" t="s">
        <v>361</v>
      </c>
      <c r="I864" s="273" t="s">
        <v>59</v>
      </c>
      <c r="J864" s="273" t="s">
        <v>343</v>
      </c>
      <c r="K864" s="272">
        <v>2009</v>
      </c>
      <c r="L864" s="273" t="s">
        <v>344</v>
      </c>
      <c r="N864" s="271" t="s">
        <v>334</v>
      </c>
      <c r="O864" s="277" t="s">
        <v>334</v>
      </c>
      <c r="P864" s="270">
        <v>0</v>
      </c>
      <c r="AC864" s="273" t="s">
        <v>334</v>
      </c>
    </row>
    <row r="865" spans="1:33" ht="28.8" x14ac:dyDescent="0.3">
      <c r="A865" s="272">
        <v>122351</v>
      </c>
      <c r="B865" s="273" t="s">
        <v>1274</v>
      </c>
      <c r="C865" s="273" t="s">
        <v>122</v>
      </c>
      <c r="D865" s="273" t="s">
        <v>237</v>
      </c>
      <c r="E865" s="273" t="s">
        <v>360</v>
      </c>
      <c r="F865" s="275"/>
      <c r="G865" s="273" t="s">
        <v>2554</v>
      </c>
      <c r="H865" s="273" t="s">
        <v>361</v>
      </c>
      <c r="I865" s="273" t="s">
        <v>59</v>
      </c>
      <c r="J865" s="273" t="s">
        <v>343</v>
      </c>
      <c r="K865" s="272">
        <v>0</v>
      </c>
      <c r="L865" s="273" t="s">
        <v>2267</v>
      </c>
      <c r="N865" s="271" t="s">
        <v>334</v>
      </c>
      <c r="O865" s="277" t="s">
        <v>334</v>
      </c>
      <c r="P865" s="270">
        <v>0</v>
      </c>
      <c r="AC865" s="273" t="s">
        <v>334</v>
      </c>
    </row>
    <row r="866" spans="1:33" ht="43.2" x14ac:dyDescent="0.3">
      <c r="A866" s="272">
        <v>122357</v>
      </c>
      <c r="B866" s="273" t="s">
        <v>922</v>
      </c>
      <c r="C866" s="273" t="s">
        <v>923</v>
      </c>
      <c r="D866" s="273" t="s">
        <v>234</v>
      </c>
      <c r="E866" s="273" t="s">
        <v>2103</v>
      </c>
      <c r="F866" s="274">
        <v>0</v>
      </c>
      <c r="G866" s="273" t="s">
        <v>2851</v>
      </c>
      <c r="H866" s="273" t="s">
        <v>361</v>
      </c>
      <c r="I866" s="273" t="s">
        <v>59</v>
      </c>
      <c r="J866" s="273" t="s">
        <v>334</v>
      </c>
      <c r="K866" s="290"/>
      <c r="L866" s="273" t="s">
        <v>334</v>
      </c>
      <c r="N866" s="271" t="s">
        <v>334</v>
      </c>
      <c r="O866" s="277" t="s">
        <v>334</v>
      </c>
      <c r="P866" s="270">
        <v>0</v>
      </c>
      <c r="AC866" s="273" t="s">
        <v>2762</v>
      </c>
    </row>
    <row r="867" spans="1:33" ht="28.8" x14ac:dyDescent="0.3">
      <c r="A867" s="272">
        <v>122358</v>
      </c>
      <c r="B867" s="273" t="s">
        <v>2333</v>
      </c>
      <c r="C867" s="273" t="s">
        <v>83</v>
      </c>
      <c r="D867" s="273" t="s">
        <v>796</v>
      </c>
      <c r="E867" s="273" t="s">
        <v>360</v>
      </c>
      <c r="F867" s="274">
        <v>33998</v>
      </c>
      <c r="G867" s="273" t="s">
        <v>342</v>
      </c>
      <c r="H867" s="273" t="s">
        <v>361</v>
      </c>
      <c r="I867" s="273" t="s">
        <v>2531</v>
      </c>
      <c r="J867" s="273" t="s">
        <v>343</v>
      </c>
      <c r="K867" s="272">
        <v>2010</v>
      </c>
      <c r="L867" s="273" t="s">
        <v>342</v>
      </c>
      <c r="N867" s="271" t="s">
        <v>334</v>
      </c>
      <c r="O867" s="277" t="s">
        <v>334</v>
      </c>
      <c r="P867" s="270">
        <v>0</v>
      </c>
      <c r="AC867" s="273" t="s">
        <v>334</v>
      </c>
    </row>
    <row r="868" spans="1:33" ht="14.4" x14ac:dyDescent="0.3">
      <c r="A868" s="272">
        <v>122364</v>
      </c>
      <c r="B868" s="273" t="s">
        <v>2336</v>
      </c>
      <c r="C868" s="273" t="s">
        <v>409</v>
      </c>
      <c r="D868" s="273" t="s">
        <v>234</v>
      </c>
      <c r="E868" s="273" t="s">
        <v>360</v>
      </c>
      <c r="F868" s="290"/>
      <c r="G868" s="273" t="s">
        <v>342</v>
      </c>
      <c r="H868" s="273" t="s">
        <v>634</v>
      </c>
      <c r="I868" s="273" t="s">
        <v>2591</v>
      </c>
      <c r="J868" s="273" t="s">
        <v>343</v>
      </c>
      <c r="K868" s="272">
        <v>2014</v>
      </c>
      <c r="L868" s="273" t="s">
        <v>342</v>
      </c>
      <c r="N868" s="271" t="s">
        <v>334</v>
      </c>
      <c r="O868" s="277" t="s">
        <v>334</v>
      </c>
      <c r="P868" s="270">
        <v>0</v>
      </c>
      <c r="AC868" s="273" t="s">
        <v>334</v>
      </c>
    </row>
    <row r="869" spans="1:33" ht="28.8" x14ac:dyDescent="0.3">
      <c r="A869" s="272">
        <v>122365</v>
      </c>
      <c r="B869" s="273" t="s">
        <v>2338</v>
      </c>
      <c r="C869" s="273" t="s">
        <v>103</v>
      </c>
      <c r="D869" s="273" t="s">
        <v>242</v>
      </c>
      <c r="E869" s="273" t="s">
        <v>360</v>
      </c>
      <c r="F869" s="291">
        <v>34727</v>
      </c>
      <c r="G869" s="273" t="s">
        <v>2555</v>
      </c>
      <c r="H869" s="273" t="s">
        <v>361</v>
      </c>
      <c r="I869" s="273" t="s">
        <v>2531</v>
      </c>
      <c r="J869" s="273" t="s">
        <v>343</v>
      </c>
      <c r="K869" s="272">
        <v>2012</v>
      </c>
      <c r="L869" s="273" t="s">
        <v>344</v>
      </c>
      <c r="N869" s="271" t="s">
        <v>334</v>
      </c>
      <c r="O869" s="277" t="s">
        <v>334</v>
      </c>
      <c r="P869" s="270">
        <v>0</v>
      </c>
      <c r="AC869" s="273" t="s">
        <v>334</v>
      </c>
    </row>
    <row r="870" spans="1:33" ht="28.8" x14ac:dyDescent="0.3">
      <c r="A870" s="272">
        <v>122369</v>
      </c>
      <c r="B870" s="273" t="s">
        <v>2339</v>
      </c>
      <c r="C870" s="273" t="s">
        <v>706</v>
      </c>
      <c r="D870" s="273" t="s">
        <v>1325</v>
      </c>
      <c r="E870" s="273" t="s">
        <v>2103</v>
      </c>
      <c r="F870" s="291">
        <v>28922</v>
      </c>
      <c r="G870" s="273" t="s">
        <v>2394</v>
      </c>
      <c r="H870" s="273" t="s">
        <v>361</v>
      </c>
      <c r="I870" s="273" t="s">
        <v>2591</v>
      </c>
      <c r="J870" s="273" t="s">
        <v>343</v>
      </c>
      <c r="K870" s="272">
        <v>1997</v>
      </c>
      <c r="L870" s="273" t="s">
        <v>602</v>
      </c>
      <c r="N870" s="271" t="s">
        <v>334</v>
      </c>
      <c r="O870" s="277" t="s">
        <v>334</v>
      </c>
      <c r="P870" s="270">
        <v>0</v>
      </c>
      <c r="AC870" s="273" t="s">
        <v>334</v>
      </c>
    </row>
    <row r="871" spans="1:33" ht="28.8" x14ac:dyDescent="0.3">
      <c r="A871" s="272">
        <v>122376</v>
      </c>
      <c r="B871" s="273" t="s">
        <v>2341</v>
      </c>
      <c r="C871" s="273" t="s">
        <v>2224</v>
      </c>
      <c r="D871" s="273" t="s">
        <v>468</v>
      </c>
      <c r="E871" s="273" t="s">
        <v>360</v>
      </c>
      <c r="F871" s="275"/>
      <c r="G871" s="273" t="s">
        <v>342</v>
      </c>
      <c r="H871" s="273" t="s">
        <v>361</v>
      </c>
      <c r="I871" s="273" t="s">
        <v>59</v>
      </c>
      <c r="J871" s="273" t="s">
        <v>362</v>
      </c>
      <c r="K871" s="272">
        <v>2011</v>
      </c>
      <c r="L871" s="273" t="s">
        <v>342</v>
      </c>
      <c r="N871" s="271" t="s">
        <v>334</v>
      </c>
      <c r="O871" s="277" t="s">
        <v>334</v>
      </c>
      <c r="P871" s="270">
        <v>0</v>
      </c>
      <c r="AC871" s="273" t="s">
        <v>334</v>
      </c>
    </row>
    <row r="872" spans="1:33" ht="28.8" x14ac:dyDescent="0.3">
      <c r="A872" s="272">
        <v>122378</v>
      </c>
      <c r="B872" s="273" t="s">
        <v>1273</v>
      </c>
      <c r="C872" s="273" t="s">
        <v>66</v>
      </c>
      <c r="D872" s="273" t="s">
        <v>252</v>
      </c>
      <c r="E872" s="273" t="s">
        <v>360</v>
      </c>
      <c r="F872" s="274">
        <v>30870</v>
      </c>
      <c r="G872" s="273" t="s">
        <v>2471</v>
      </c>
      <c r="H872" s="273" t="s">
        <v>361</v>
      </c>
      <c r="I872" s="273" t="s">
        <v>2531</v>
      </c>
      <c r="J872" s="273" t="s">
        <v>362</v>
      </c>
      <c r="K872" s="272">
        <v>2002</v>
      </c>
      <c r="L872" s="273" t="s">
        <v>344</v>
      </c>
      <c r="N872" s="271" t="s">
        <v>334</v>
      </c>
      <c r="O872" s="277" t="s">
        <v>334</v>
      </c>
      <c r="P872" s="270">
        <v>0</v>
      </c>
      <c r="AC872" s="273" t="s">
        <v>334</v>
      </c>
    </row>
    <row r="873" spans="1:33" ht="28.8" x14ac:dyDescent="0.3">
      <c r="A873" s="272">
        <v>122384</v>
      </c>
      <c r="B873" s="273" t="s">
        <v>1271</v>
      </c>
      <c r="C873" s="273" t="s">
        <v>124</v>
      </c>
      <c r="D873" s="273" t="s">
        <v>1272</v>
      </c>
      <c r="E873" s="273" t="s">
        <v>360</v>
      </c>
      <c r="F873" s="290"/>
      <c r="G873" s="273" t="s">
        <v>342</v>
      </c>
      <c r="H873" s="273" t="s">
        <v>361</v>
      </c>
      <c r="I873" s="273" t="s">
        <v>59</v>
      </c>
      <c r="J873" s="273" t="s">
        <v>343</v>
      </c>
      <c r="K873" s="272">
        <v>2015</v>
      </c>
      <c r="L873" s="273" t="s">
        <v>344</v>
      </c>
      <c r="N873" s="271" t="s">
        <v>334</v>
      </c>
      <c r="O873" s="277" t="s">
        <v>334</v>
      </c>
      <c r="P873" s="270">
        <v>0</v>
      </c>
      <c r="AC873" s="273" t="s">
        <v>334</v>
      </c>
    </row>
    <row r="874" spans="1:33" ht="28.8" x14ac:dyDescent="0.3">
      <c r="A874" s="272">
        <v>122391</v>
      </c>
      <c r="B874" s="273" t="s">
        <v>1270</v>
      </c>
      <c r="C874" s="273" t="s">
        <v>153</v>
      </c>
      <c r="D874" s="273" t="s">
        <v>267</v>
      </c>
      <c r="E874" s="273" t="s">
        <v>2103</v>
      </c>
      <c r="F874" s="274">
        <v>32378</v>
      </c>
      <c r="G874" s="273" t="s">
        <v>342</v>
      </c>
      <c r="H874" s="273" t="s">
        <v>361</v>
      </c>
      <c r="I874" s="273" t="s">
        <v>2591</v>
      </c>
      <c r="J874" s="273" t="s">
        <v>2362</v>
      </c>
      <c r="K874" s="272">
        <v>2006</v>
      </c>
      <c r="L874" s="273" t="s">
        <v>354</v>
      </c>
      <c r="N874" s="271" t="s">
        <v>334</v>
      </c>
      <c r="O874" s="277" t="s">
        <v>334</v>
      </c>
      <c r="P874" s="270">
        <v>0</v>
      </c>
      <c r="AC874" s="273" t="s">
        <v>334</v>
      </c>
    </row>
    <row r="875" spans="1:33" ht="43.2" x14ac:dyDescent="0.3">
      <c r="A875" s="272">
        <v>122398</v>
      </c>
      <c r="B875" s="273" t="s">
        <v>2348</v>
      </c>
      <c r="C875" s="273" t="s">
        <v>137</v>
      </c>
      <c r="D875" s="273" t="s">
        <v>214</v>
      </c>
      <c r="E875" s="273" t="s">
        <v>2103</v>
      </c>
      <c r="F875" s="291">
        <v>32903</v>
      </c>
      <c r="G875" s="273" t="s">
        <v>346</v>
      </c>
      <c r="H875" s="273" t="s">
        <v>361</v>
      </c>
      <c r="I875" s="273" t="s">
        <v>59</v>
      </c>
      <c r="J875" s="273" t="s">
        <v>2362</v>
      </c>
      <c r="K875" s="272">
        <v>2009</v>
      </c>
      <c r="L875" s="273" t="s">
        <v>2372</v>
      </c>
      <c r="N875" s="271" t="s">
        <v>334</v>
      </c>
      <c r="O875" s="277" t="s">
        <v>334</v>
      </c>
      <c r="P875" s="270">
        <v>0</v>
      </c>
      <c r="AC875" s="273" t="s">
        <v>2759</v>
      </c>
    </row>
    <row r="876" spans="1:33" ht="14.4" x14ac:dyDescent="0.3">
      <c r="A876" s="272">
        <v>122410</v>
      </c>
      <c r="B876" s="273" t="s">
        <v>1268</v>
      </c>
      <c r="C876" s="273" t="s">
        <v>60</v>
      </c>
      <c r="D876" s="273" t="s">
        <v>436</v>
      </c>
      <c r="E876" s="273" t="s">
        <v>359</v>
      </c>
      <c r="F876" s="275"/>
      <c r="G876" s="273" t="s">
        <v>2506</v>
      </c>
      <c r="H876" s="273" t="s">
        <v>2508</v>
      </c>
      <c r="I876" s="273" t="s">
        <v>2531</v>
      </c>
      <c r="J876" s="273" t="s">
        <v>343</v>
      </c>
      <c r="K876" s="272">
        <v>2005</v>
      </c>
      <c r="L876" s="273" t="s">
        <v>342</v>
      </c>
      <c r="N876" s="271" t="s">
        <v>334</v>
      </c>
      <c r="O876" s="277" t="s">
        <v>334</v>
      </c>
      <c r="P876" s="270">
        <v>0</v>
      </c>
      <c r="AC876" s="273" t="s">
        <v>334</v>
      </c>
    </row>
    <row r="877" spans="1:33" ht="14.4" x14ac:dyDescent="0.3">
      <c r="A877" s="270">
        <v>122416</v>
      </c>
      <c r="B877" s="271" t="s">
        <v>1267</v>
      </c>
      <c r="C877" s="271" t="s">
        <v>171</v>
      </c>
      <c r="D877" s="271" t="s">
        <v>208</v>
      </c>
      <c r="E877" s="271" t="s">
        <v>334</v>
      </c>
      <c r="F877" s="292" t="s">
        <v>334</v>
      </c>
      <c r="G877" s="271" t="s">
        <v>334</v>
      </c>
      <c r="H877" s="271" t="s">
        <v>334</v>
      </c>
      <c r="I877" s="271" t="s">
        <v>59</v>
      </c>
      <c r="J877" s="271" t="s">
        <v>334</v>
      </c>
      <c r="K877" s="271" t="s">
        <v>334</v>
      </c>
      <c r="L877" s="271" t="s">
        <v>334</v>
      </c>
      <c r="M877" s="292" t="s">
        <v>334</v>
      </c>
      <c r="N877" s="271" t="s">
        <v>334</v>
      </c>
      <c r="O877" s="277" t="s">
        <v>334</v>
      </c>
      <c r="P877" s="270">
        <v>0</v>
      </c>
      <c r="Q877" s="292" t="s">
        <v>334</v>
      </c>
      <c r="R877" s="292" t="s">
        <v>334</v>
      </c>
      <c r="S877" s="292" t="s">
        <v>334</v>
      </c>
      <c r="T877" s="292" t="s">
        <v>334</v>
      </c>
      <c r="U877" s="292" t="s">
        <v>334</v>
      </c>
      <c r="V877" s="292" t="s">
        <v>334</v>
      </c>
      <c r="W877" s="292" t="s">
        <v>334</v>
      </c>
      <c r="X877" s="292" t="s">
        <v>334</v>
      </c>
      <c r="Y877" s="292" t="s">
        <v>334</v>
      </c>
      <c r="Z877" s="292" t="s">
        <v>334</v>
      </c>
      <c r="AA877" s="292" t="s">
        <v>334</v>
      </c>
      <c r="AB877" s="292" t="s">
        <v>334</v>
      </c>
      <c r="AC877" s="271" t="s">
        <v>334</v>
      </c>
      <c r="AD877" s="292"/>
      <c r="AE877" s="292" t="s">
        <v>334</v>
      </c>
      <c r="AF877" s="292" t="s">
        <v>2722</v>
      </c>
      <c r="AG877" s="292" t="s">
        <v>2722</v>
      </c>
    </row>
    <row r="878" spans="1:33" ht="28.8" x14ac:dyDescent="0.3">
      <c r="A878" s="272">
        <v>122418</v>
      </c>
      <c r="B878" s="273" t="s">
        <v>2354</v>
      </c>
      <c r="C878" s="273" t="s">
        <v>525</v>
      </c>
      <c r="D878" s="273" t="s">
        <v>248</v>
      </c>
      <c r="E878" s="273" t="s">
        <v>360</v>
      </c>
      <c r="F878" s="290"/>
      <c r="G878" s="273" t="s">
        <v>342</v>
      </c>
      <c r="H878" s="273" t="s">
        <v>361</v>
      </c>
      <c r="I878" s="273" t="s">
        <v>2531</v>
      </c>
      <c r="J878" s="273" t="s">
        <v>343</v>
      </c>
      <c r="K878" s="272">
        <v>2014</v>
      </c>
      <c r="L878" s="273" t="s">
        <v>342</v>
      </c>
      <c r="N878" s="271" t="s">
        <v>334</v>
      </c>
      <c r="O878" s="277" t="s">
        <v>334</v>
      </c>
      <c r="P878" s="270">
        <v>0</v>
      </c>
      <c r="AC878" s="273" t="s">
        <v>334</v>
      </c>
    </row>
    <row r="879" spans="1:33" ht="28.8" x14ac:dyDescent="0.3">
      <c r="A879" s="272">
        <v>122429</v>
      </c>
      <c r="B879" s="273" t="s">
        <v>2356</v>
      </c>
      <c r="C879" s="273" t="s">
        <v>62</v>
      </c>
      <c r="D879" s="273" t="s">
        <v>479</v>
      </c>
      <c r="E879" s="273" t="s">
        <v>359</v>
      </c>
      <c r="F879" s="274">
        <v>35584</v>
      </c>
      <c r="G879" s="273" t="s">
        <v>342</v>
      </c>
      <c r="H879" s="273" t="s">
        <v>361</v>
      </c>
      <c r="I879" s="273" t="s">
        <v>59</v>
      </c>
      <c r="J879" s="273" t="s">
        <v>343</v>
      </c>
      <c r="K879" s="272">
        <v>2016</v>
      </c>
      <c r="L879" s="273" t="s">
        <v>342</v>
      </c>
      <c r="N879" s="271">
        <v>401</v>
      </c>
      <c r="O879" s="277">
        <v>45344</v>
      </c>
      <c r="P879" s="270">
        <v>25000</v>
      </c>
      <c r="AC879" s="273" t="s">
        <v>334</v>
      </c>
    </row>
    <row r="880" spans="1:33" ht="28.8" x14ac:dyDescent="0.3">
      <c r="A880" s="272">
        <v>122432</v>
      </c>
      <c r="B880" s="273" t="s">
        <v>2357</v>
      </c>
      <c r="C880" s="273" t="s">
        <v>105</v>
      </c>
      <c r="D880" s="273" t="s">
        <v>207</v>
      </c>
      <c r="E880" s="273" t="s">
        <v>2103</v>
      </c>
      <c r="F880" s="274">
        <v>30533</v>
      </c>
      <c r="G880" s="273" t="s">
        <v>2476</v>
      </c>
      <c r="H880" s="273" t="s">
        <v>361</v>
      </c>
      <c r="I880" s="273" t="s">
        <v>2591</v>
      </c>
      <c r="J880" s="273" t="s">
        <v>343</v>
      </c>
      <c r="K880" s="272">
        <v>2002</v>
      </c>
      <c r="L880" s="273" t="s">
        <v>342</v>
      </c>
      <c r="N880" s="271" t="s">
        <v>334</v>
      </c>
      <c r="O880" s="277" t="s">
        <v>334</v>
      </c>
      <c r="P880" s="270">
        <v>0</v>
      </c>
      <c r="AC880" s="273" t="s">
        <v>334</v>
      </c>
    </row>
    <row r="881" spans="1:33" ht="28.8" x14ac:dyDescent="0.3">
      <c r="A881" s="272">
        <v>122439</v>
      </c>
      <c r="B881" s="273" t="s">
        <v>1196</v>
      </c>
      <c r="C881" s="273" t="s">
        <v>1265</v>
      </c>
      <c r="D881" s="273" t="s">
        <v>1266</v>
      </c>
      <c r="E881" s="273" t="s">
        <v>359</v>
      </c>
      <c r="F881" s="274">
        <v>34428</v>
      </c>
      <c r="G881" s="273" t="s">
        <v>342</v>
      </c>
      <c r="H881" s="273" t="s">
        <v>361</v>
      </c>
      <c r="I881" s="273" t="s">
        <v>59</v>
      </c>
      <c r="J881" s="273" t="s">
        <v>362</v>
      </c>
      <c r="K881" s="272">
        <v>2012</v>
      </c>
      <c r="L881" s="273" t="s">
        <v>344</v>
      </c>
      <c r="N881" s="271" t="s">
        <v>334</v>
      </c>
      <c r="O881" s="277" t="s">
        <v>334</v>
      </c>
      <c r="P881" s="270">
        <v>0</v>
      </c>
      <c r="AC881" s="273" t="s">
        <v>334</v>
      </c>
    </row>
    <row r="882" spans="1:33" ht="14.4" x14ac:dyDescent="0.3">
      <c r="A882" s="270">
        <v>122440</v>
      </c>
      <c r="B882" s="271" t="s">
        <v>2115</v>
      </c>
      <c r="C882" s="271" t="s">
        <v>118</v>
      </c>
      <c r="D882" s="271" t="s">
        <v>217</v>
      </c>
      <c r="E882" s="271" t="s">
        <v>334</v>
      </c>
      <c r="F882" s="271" t="s">
        <v>334</v>
      </c>
      <c r="G882" s="271" t="s">
        <v>334</v>
      </c>
      <c r="H882" s="271" t="s">
        <v>334</v>
      </c>
      <c r="I882" s="271" t="s">
        <v>2531</v>
      </c>
      <c r="J882" s="271" t="s">
        <v>334</v>
      </c>
      <c r="K882" s="271" t="s">
        <v>334</v>
      </c>
      <c r="L882" s="271" t="s">
        <v>334</v>
      </c>
      <c r="M882" s="292" t="s">
        <v>334</v>
      </c>
      <c r="N882" s="271" t="s">
        <v>334</v>
      </c>
      <c r="O882" s="277" t="s">
        <v>334</v>
      </c>
      <c r="P882" s="270">
        <v>0</v>
      </c>
      <c r="Q882" s="292" t="s">
        <v>334</v>
      </c>
      <c r="R882" s="292" t="s">
        <v>334</v>
      </c>
      <c r="S882" s="292" t="s">
        <v>334</v>
      </c>
      <c r="T882" s="292" t="s">
        <v>334</v>
      </c>
      <c r="U882" s="292" t="s">
        <v>334</v>
      </c>
      <c r="V882" s="292" t="s">
        <v>334</v>
      </c>
      <c r="W882" s="292" t="s">
        <v>334</v>
      </c>
      <c r="X882" s="292" t="s">
        <v>334</v>
      </c>
      <c r="Y882" s="292" t="s">
        <v>334</v>
      </c>
      <c r="Z882" s="292" t="s">
        <v>334</v>
      </c>
      <c r="AA882" s="292" t="s">
        <v>334</v>
      </c>
      <c r="AB882" s="292" t="s">
        <v>334</v>
      </c>
      <c r="AC882" s="271" t="s">
        <v>334</v>
      </c>
      <c r="AD882" s="292"/>
      <c r="AE882" s="292" t="s">
        <v>334</v>
      </c>
      <c r="AF882" s="292" t="s">
        <v>2722</v>
      </c>
      <c r="AG882" s="292" t="s">
        <v>2722</v>
      </c>
    </row>
    <row r="883" spans="1:33" ht="28.8" x14ac:dyDescent="0.3">
      <c r="A883" s="272">
        <v>122441</v>
      </c>
      <c r="B883" s="273" t="s">
        <v>1264</v>
      </c>
      <c r="C883" s="273" t="s">
        <v>766</v>
      </c>
      <c r="D883" s="273" t="s">
        <v>231</v>
      </c>
      <c r="E883" s="273" t="s">
        <v>2103</v>
      </c>
      <c r="F883" s="274">
        <v>32026</v>
      </c>
      <c r="G883" s="273" t="s">
        <v>2370</v>
      </c>
      <c r="H883" s="273" t="s">
        <v>361</v>
      </c>
      <c r="I883" s="273" t="s">
        <v>2531</v>
      </c>
      <c r="J883" s="273" t="s">
        <v>343</v>
      </c>
      <c r="K883" s="272">
        <v>2005</v>
      </c>
      <c r="L883" s="273" t="s">
        <v>602</v>
      </c>
      <c r="N883" s="271" t="s">
        <v>334</v>
      </c>
      <c r="O883" s="277" t="s">
        <v>334</v>
      </c>
      <c r="P883" s="270">
        <v>0</v>
      </c>
      <c r="AC883" s="273" t="s">
        <v>334</v>
      </c>
    </row>
    <row r="884" spans="1:33" ht="28.8" x14ac:dyDescent="0.3">
      <c r="A884" s="272">
        <v>122449</v>
      </c>
      <c r="B884" s="273" t="s">
        <v>1263</v>
      </c>
      <c r="C884" s="273" t="s">
        <v>66</v>
      </c>
      <c r="D884" s="273" t="s">
        <v>262</v>
      </c>
      <c r="E884" s="273" t="s">
        <v>2103</v>
      </c>
      <c r="F884" s="274">
        <v>30133</v>
      </c>
      <c r="G884" s="273" t="s">
        <v>342</v>
      </c>
      <c r="H884" s="273" t="s">
        <v>361</v>
      </c>
      <c r="I884" s="273" t="s">
        <v>2591</v>
      </c>
      <c r="J884" s="273" t="s">
        <v>343</v>
      </c>
      <c r="K884" s="272">
        <v>2000</v>
      </c>
      <c r="L884" s="273" t="s">
        <v>342</v>
      </c>
      <c r="N884" s="271" t="s">
        <v>334</v>
      </c>
      <c r="O884" s="277" t="s">
        <v>334</v>
      </c>
      <c r="P884" s="270">
        <v>0</v>
      </c>
      <c r="AC884" s="273" t="s">
        <v>334</v>
      </c>
    </row>
    <row r="885" spans="1:33" ht="28.8" x14ac:dyDescent="0.3">
      <c r="A885" s="272">
        <v>122465</v>
      </c>
      <c r="B885" s="273" t="s">
        <v>2098</v>
      </c>
      <c r="C885" s="273" t="s">
        <v>69</v>
      </c>
      <c r="D885" s="273" t="s">
        <v>1213</v>
      </c>
      <c r="E885" s="273" t="s">
        <v>359</v>
      </c>
      <c r="F885" s="291">
        <v>31973</v>
      </c>
      <c r="G885" s="273" t="s">
        <v>342</v>
      </c>
      <c r="H885" s="273" t="s">
        <v>361</v>
      </c>
      <c r="I885" s="273" t="s">
        <v>59</v>
      </c>
      <c r="J885" s="273" t="s">
        <v>2362</v>
      </c>
      <c r="K885" s="272">
        <v>2006</v>
      </c>
      <c r="L885" s="273" t="s">
        <v>344</v>
      </c>
      <c r="N885" s="271" t="s">
        <v>334</v>
      </c>
      <c r="O885" s="277" t="s">
        <v>334</v>
      </c>
      <c r="P885" s="270">
        <v>0</v>
      </c>
      <c r="AC885" s="273" t="s">
        <v>334</v>
      </c>
    </row>
    <row r="886" spans="1:33" ht="28.8" x14ac:dyDescent="0.3">
      <c r="A886" s="272">
        <v>122466</v>
      </c>
      <c r="B886" s="273" t="s">
        <v>596</v>
      </c>
      <c r="C886" s="273" t="s">
        <v>69</v>
      </c>
      <c r="D886" s="273" t="s">
        <v>209</v>
      </c>
      <c r="E886" s="273" t="s">
        <v>359</v>
      </c>
      <c r="F886" s="290"/>
      <c r="G886" s="273" t="s">
        <v>2381</v>
      </c>
      <c r="H886" s="273" t="s">
        <v>361</v>
      </c>
      <c r="I886" s="273" t="s">
        <v>2531</v>
      </c>
      <c r="J886" s="273" t="s">
        <v>343</v>
      </c>
      <c r="K886" s="272">
        <v>2017</v>
      </c>
      <c r="L886" s="273" t="s">
        <v>354</v>
      </c>
      <c r="N886" s="271" t="s">
        <v>334</v>
      </c>
      <c r="O886" s="277" t="s">
        <v>334</v>
      </c>
      <c r="P886" s="270">
        <v>0</v>
      </c>
      <c r="AC886" s="273" t="s">
        <v>334</v>
      </c>
    </row>
    <row r="887" spans="1:33" ht="28.8" x14ac:dyDescent="0.3">
      <c r="A887" s="270">
        <v>122470</v>
      </c>
      <c r="B887" s="271" t="s">
        <v>2099</v>
      </c>
      <c r="C887" s="271" t="s">
        <v>2100</v>
      </c>
      <c r="D887" s="271" t="s">
        <v>600</v>
      </c>
      <c r="E887" s="271" t="s">
        <v>334</v>
      </c>
      <c r="F887" s="292" t="s">
        <v>334</v>
      </c>
      <c r="G887" s="271" t="s">
        <v>334</v>
      </c>
      <c r="H887" s="271" t="s">
        <v>334</v>
      </c>
      <c r="I887" s="271" t="s">
        <v>59</v>
      </c>
      <c r="J887" s="271" t="s">
        <v>334</v>
      </c>
      <c r="K887" s="271" t="s">
        <v>334</v>
      </c>
      <c r="L887" s="271" t="s">
        <v>334</v>
      </c>
      <c r="M887" s="292" t="s">
        <v>334</v>
      </c>
      <c r="N887" s="271" t="s">
        <v>334</v>
      </c>
      <c r="O887" s="277" t="s">
        <v>334</v>
      </c>
      <c r="P887" s="270">
        <v>0</v>
      </c>
      <c r="Q887" s="292" t="s">
        <v>334</v>
      </c>
      <c r="R887" s="292" t="s">
        <v>334</v>
      </c>
      <c r="S887" s="292" t="s">
        <v>334</v>
      </c>
      <c r="T887" s="292" t="s">
        <v>334</v>
      </c>
      <c r="U887" s="292" t="s">
        <v>334</v>
      </c>
      <c r="V887" s="292" t="s">
        <v>334</v>
      </c>
      <c r="W887" s="292" t="s">
        <v>334</v>
      </c>
      <c r="X887" s="292" t="s">
        <v>334</v>
      </c>
      <c r="Y887" s="292" t="s">
        <v>334</v>
      </c>
      <c r="Z887" s="292" t="s">
        <v>334</v>
      </c>
      <c r="AA887" s="292" t="s">
        <v>334</v>
      </c>
      <c r="AB887" s="292" t="s">
        <v>334</v>
      </c>
      <c r="AC887" s="271" t="s">
        <v>334</v>
      </c>
      <c r="AD887" s="292"/>
      <c r="AE887" s="292" t="s">
        <v>334</v>
      </c>
      <c r="AF887" s="292" t="s">
        <v>2722</v>
      </c>
      <c r="AG887" s="292" t="s">
        <v>2722</v>
      </c>
    </row>
    <row r="888" spans="1:33" ht="28.8" x14ac:dyDescent="0.3">
      <c r="A888" s="272">
        <v>122472</v>
      </c>
      <c r="B888" s="273" t="s">
        <v>1261</v>
      </c>
      <c r="C888" s="273" t="s">
        <v>1262</v>
      </c>
      <c r="D888" s="273" t="s">
        <v>226</v>
      </c>
      <c r="E888" s="273" t="s">
        <v>2103</v>
      </c>
      <c r="F888" s="274">
        <v>35880</v>
      </c>
      <c r="G888" s="273" t="s">
        <v>342</v>
      </c>
      <c r="H888" s="273" t="s">
        <v>361</v>
      </c>
      <c r="I888" s="273" t="s">
        <v>2591</v>
      </c>
      <c r="J888" s="273" t="s">
        <v>343</v>
      </c>
      <c r="K888" s="272">
        <v>2016</v>
      </c>
      <c r="L888" s="273" t="s">
        <v>342</v>
      </c>
      <c r="N888" s="271" t="s">
        <v>334</v>
      </c>
      <c r="O888" s="277" t="s">
        <v>334</v>
      </c>
      <c r="P888" s="270">
        <v>0</v>
      </c>
      <c r="AC888" s="273" t="s">
        <v>334</v>
      </c>
    </row>
    <row r="889" spans="1:33" ht="28.8" x14ac:dyDescent="0.3">
      <c r="A889" s="272">
        <v>122476</v>
      </c>
      <c r="B889" s="273" t="s">
        <v>2102</v>
      </c>
      <c r="C889" s="273" t="s">
        <v>494</v>
      </c>
      <c r="D889" s="273" t="s">
        <v>302</v>
      </c>
      <c r="E889" s="273" t="s">
        <v>359</v>
      </c>
      <c r="F889" s="290"/>
      <c r="G889" s="273" t="s">
        <v>2387</v>
      </c>
      <c r="H889" s="273" t="s">
        <v>361</v>
      </c>
      <c r="I889" s="273" t="s">
        <v>2531</v>
      </c>
      <c r="J889" s="273" t="s">
        <v>343</v>
      </c>
      <c r="K889" s="272">
        <v>2015</v>
      </c>
      <c r="L889" s="273" t="s">
        <v>342</v>
      </c>
      <c r="N889" s="271" t="s">
        <v>334</v>
      </c>
      <c r="O889" s="277" t="s">
        <v>334</v>
      </c>
      <c r="P889" s="270">
        <v>0</v>
      </c>
      <c r="AC889" s="273" t="s">
        <v>334</v>
      </c>
    </row>
    <row r="890" spans="1:33" ht="28.8" x14ac:dyDescent="0.3">
      <c r="A890" s="272">
        <v>122484</v>
      </c>
      <c r="B890" s="273" t="s">
        <v>1260</v>
      </c>
      <c r="C890" s="273" t="s">
        <v>681</v>
      </c>
      <c r="D890" s="273" t="s">
        <v>226</v>
      </c>
      <c r="E890" s="273" t="s">
        <v>2103</v>
      </c>
      <c r="F890" s="291">
        <v>32728</v>
      </c>
      <c r="G890" s="273" t="s">
        <v>2401</v>
      </c>
      <c r="H890" s="273" t="s">
        <v>361</v>
      </c>
      <c r="I890" s="273" t="s">
        <v>2531</v>
      </c>
      <c r="J890" s="273" t="s">
        <v>2362</v>
      </c>
      <c r="K890" s="272">
        <v>2008</v>
      </c>
      <c r="L890" s="273" t="s">
        <v>344</v>
      </c>
      <c r="N890" s="271" t="s">
        <v>334</v>
      </c>
      <c r="O890" s="277" t="s">
        <v>334</v>
      </c>
      <c r="P890" s="270">
        <v>0</v>
      </c>
      <c r="AC890" s="273" t="s">
        <v>334</v>
      </c>
    </row>
    <row r="891" spans="1:33" ht="28.8" x14ac:dyDescent="0.3">
      <c r="A891" s="272">
        <v>122487</v>
      </c>
      <c r="B891" s="273" t="s">
        <v>1258</v>
      </c>
      <c r="C891" s="273" t="s">
        <v>2791</v>
      </c>
      <c r="D891" s="273" t="s">
        <v>1259</v>
      </c>
      <c r="E891" s="273" t="s">
        <v>2103</v>
      </c>
      <c r="F891" s="275"/>
      <c r="G891" s="273" t="s">
        <v>2404</v>
      </c>
      <c r="H891" s="273" t="s">
        <v>361</v>
      </c>
      <c r="I891" s="273" t="s">
        <v>2591</v>
      </c>
      <c r="J891" s="273" t="s">
        <v>603</v>
      </c>
      <c r="K891" s="272">
        <v>2012</v>
      </c>
      <c r="L891" s="273" t="s">
        <v>357</v>
      </c>
      <c r="N891" s="271" t="s">
        <v>334</v>
      </c>
      <c r="O891" s="277" t="s">
        <v>334</v>
      </c>
      <c r="P891" s="270">
        <v>0</v>
      </c>
      <c r="AC891" s="273" t="s">
        <v>334</v>
      </c>
    </row>
    <row r="892" spans="1:33" ht="28.8" x14ac:dyDescent="0.3">
      <c r="A892" s="272">
        <v>122489</v>
      </c>
      <c r="B892" s="273" t="s">
        <v>1257</v>
      </c>
      <c r="C892" s="273" t="s">
        <v>66</v>
      </c>
      <c r="D892" s="273" t="s">
        <v>261</v>
      </c>
      <c r="E892" s="273" t="s">
        <v>2103</v>
      </c>
      <c r="F892" s="274">
        <v>34675</v>
      </c>
      <c r="G892" s="273" t="s">
        <v>2405</v>
      </c>
      <c r="H892" s="273" t="s">
        <v>361</v>
      </c>
      <c r="I892" s="273" t="s">
        <v>59</v>
      </c>
      <c r="J892" s="273" t="s">
        <v>343</v>
      </c>
      <c r="K892" s="293">
        <v>2013</v>
      </c>
      <c r="L892" s="273" t="s">
        <v>344</v>
      </c>
      <c r="N892" s="271">
        <v>453</v>
      </c>
      <c r="O892" s="277">
        <v>45349</v>
      </c>
      <c r="P892" s="270">
        <v>95000</v>
      </c>
      <c r="AC892" s="273" t="s">
        <v>334</v>
      </c>
    </row>
    <row r="893" spans="1:33" ht="28.8" x14ac:dyDescent="0.3">
      <c r="A893" s="272">
        <v>122491</v>
      </c>
      <c r="B893" s="273" t="s">
        <v>2105</v>
      </c>
      <c r="C893" s="273" t="s">
        <v>392</v>
      </c>
      <c r="D893" s="273" t="s">
        <v>214</v>
      </c>
      <c r="E893" s="273" t="s">
        <v>2103</v>
      </c>
      <c r="F893" s="274">
        <v>34171</v>
      </c>
      <c r="G893" s="273" t="s">
        <v>342</v>
      </c>
      <c r="H893" s="273" t="s">
        <v>361</v>
      </c>
      <c r="I893" s="273" t="s">
        <v>59</v>
      </c>
      <c r="J893" s="273" t="s">
        <v>2362</v>
      </c>
      <c r="K893" s="272">
        <v>2011</v>
      </c>
      <c r="L893" s="273" t="s">
        <v>354</v>
      </c>
      <c r="N893" s="271" t="s">
        <v>334</v>
      </c>
      <c r="O893" s="277" t="s">
        <v>334</v>
      </c>
      <c r="P893" s="270">
        <v>0</v>
      </c>
      <c r="AC893" s="273" t="s">
        <v>334</v>
      </c>
    </row>
    <row r="894" spans="1:33" ht="28.8" x14ac:dyDescent="0.3">
      <c r="A894" s="272">
        <v>122499</v>
      </c>
      <c r="B894" s="273" t="s">
        <v>2107</v>
      </c>
      <c r="C894" s="273" t="s">
        <v>1200</v>
      </c>
      <c r="D894" s="273" t="s">
        <v>2108</v>
      </c>
      <c r="E894" s="273" t="s">
        <v>2103</v>
      </c>
      <c r="F894" s="291">
        <v>34934</v>
      </c>
      <c r="G894" s="273" t="s">
        <v>2634</v>
      </c>
      <c r="H894" s="273" t="s">
        <v>361</v>
      </c>
      <c r="I894" s="273" t="s">
        <v>59</v>
      </c>
      <c r="J894" s="273" t="s">
        <v>343</v>
      </c>
      <c r="K894" s="272">
        <v>2013</v>
      </c>
      <c r="L894" s="273" t="s">
        <v>344</v>
      </c>
      <c r="N894" s="271" t="s">
        <v>334</v>
      </c>
      <c r="O894" s="277" t="s">
        <v>334</v>
      </c>
      <c r="P894" s="270">
        <v>0</v>
      </c>
      <c r="AC894" s="273" t="s">
        <v>334</v>
      </c>
    </row>
    <row r="895" spans="1:33" ht="28.8" x14ac:dyDescent="0.3">
      <c r="A895" s="272">
        <v>122501</v>
      </c>
      <c r="B895" s="273" t="s">
        <v>2111</v>
      </c>
      <c r="C895" s="273" t="s">
        <v>130</v>
      </c>
      <c r="D895" s="273" t="s">
        <v>534</v>
      </c>
      <c r="E895" s="273" t="s">
        <v>360</v>
      </c>
      <c r="F895" s="290"/>
      <c r="G895" s="273" t="s">
        <v>353</v>
      </c>
      <c r="H895" s="273" t="s">
        <v>361</v>
      </c>
      <c r="I895" s="273" t="s">
        <v>2531</v>
      </c>
      <c r="J895" s="273" t="s">
        <v>343</v>
      </c>
      <c r="K895" s="272">
        <v>2017</v>
      </c>
      <c r="L895" s="273" t="s">
        <v>353</v>
      </c>
      <c r="N895" s="271" t="s">
        <v>334</v>
      </c>
      <c r="O895" s="277" t="s">
        <v>334</v>
      </c>
      <c r="P895" s="270">
        <v>0</v>
      </c>
      <c r="AC895" s="273" t="s">
        <v>334</v>
      </c>
    </row>
    <row r="896" spans="1:33" ht="28.8" x14ac:dyDescent="0.3">
      <c r="A896" s="272">
        <v>122504</v>
      </c>
      <c r="B896" s="273" t="s">
        <v>2112</v>
      </c>
      <c r="C896" s="273" t="s">
        <v>99</v>
      </c>
      <c r="D896" s="273" t="s">
        <v>328</v>
      </c>
      <c r="E896" s="273" t="s">
        <v>2103</v>
      </c>
      <c r="F896" s="274">
        <v>36462</v>
      </c>
      <c r="G896" s="273" t="s">
        <v>2370</v>
      </c>
      <c r="H896" s="273" t="s">
        <v>361</v>
      </c>
      <c r="I896" s="273" t="s">
        <v>59</v>
      </c>
      <c r="J896" s="273" t="s">
        <v>343</v>
      </c>
      <c r="K896" s="272">
        <v>2017</v>
      </c>
      <c r="L896" s="273" t="s">
        <v>602</v>
      </c>
      <c r="N896" s="271" t="s">
        <v>334</v>
      </c>
      <c r="O896" s="277" t="s">
        <v>334</v>
      </c>
      <c r="P896" s="270">
        <v>0</v>
      </c>
      <c r="AC896" s="273" t="s">
        <v>334</v>
      </c>
    </row>
    <row r="897" spans="1:33" ht="28.8" x14ac:dyDescent="0.3">
      <c r="A897" s="272">
        <v>122506</v>
      </c>
      <c r="B897" s="273" t="s">
        <v>2113</v>
      </c>
      <c r="C897" s="273" t="s">
        <v>731</v>
      </c>
      <c r="D897" s="273" t="s">
        <v>2114</v>
      </c>
      <c r="E897" s="273" t="s">
        <v>360</v>
      </c>
      <c r="F897" s="275"/>
      <c r="G897" s="273" t="s">
        <v>2423</v>
      </c>
      <c r="H897" s="273" t="s">
        <v>361</v>
      </c>
      <c r="I897" s="273" t="s">
        <v>2531</v>
      </c>
      <c r="J897" s="273" t="s">
        <v>343</v>
      </c>
      <c r="K897" s="272">
        <v>2017</v>
      </c>
      <c r="L897" s="273" t="s">
        <v>353</v>
      </c>
      <c r="N897" s="271" t="s">
        <v>334</v>
      </c>
      <c r="O897" s="277" t="s">
        <v>334</v>
      </c>
      <c r="P897" s="270">
        <v>0</v>
      </c>
      <c r="AC897" s="273" t="s">
        <v>334</v>
      </c>
    </row>
    <row r="898" spans="1:33" ht="28.8" x14ac:dyDescent="0.3">
      <c r="A898" s="270">
        <v>122510</v>
      </c>
      <c r="B898" s="271" t="s">
        <v>2116</v>
      </c>
      <c r="C898" s="271" t="s">
        <v>66</v>
      </c>
      <c r="D898" s="271" t="s">
        <v>2117</v>
      </c>
      <c r="E898" s="271" t="s">
        <v>360</v>
      </c>
      <c r="F898" s="271" t="s">
        <v>2657</v>
      </c>
      <c r="G898" s="271" t="s">
        <v>2377</v>
      </c>
      <c r="H898" s="271" t="s">
        <v>361</v>
      </c>
      <c r="I898" s="271" t="s">
        <v>59</v>
      </c>
      <c r="J898" s="271" t="s">
        <v>343</v>
      </c>
      <c r="K898" s="271" t="s">
        <v>2838</v>
      </c>
      <c r="L898" s="271" t="s">
        <v>344</v>
      </c>
      <c r="M898" s="292" t="s">
        <v>334</v>
      </c>
      <c r="N898" s="271" t="s">
        <v>334</v>
      </c>
      <c r="O898" s="277" t="s">
        <v>334</v>
      </c>
      <c r="P898" s="270">
        <v>0</v>
      </c>
      <c r="Q898" s="292" t="s">
        <v>334</v>
      </c>
      <c r="R898" s="292" t="s">
        <v>334</v>
      </c>
      <c r="S898" s="292" t="s">
        <v>334</v>
      </c>
      <c r="T898" s="292" t="s">
        <v>334</v>
      </c>
      <c r="U898" s="292" t="s">
        <v>334</v>
      </c>
      <c r="V898" s="292" t="s">
        <v>334</v>
      </c>
      <c r="W898" s="292" t="s">
        <v>334</v>
      </c>
      <c r="X898" s="292" t="s">
        <v>334</v>
      </c>
      <c r="Y898" s="292" t="s">
        <v>334</v>
      </c>
      <c r="Z898" s="292" t="s">
        <v>334</v>
      </c>
      <c r="AA898" s="292" t="s">
        <v>334</v>
      </c>
      <c r="AB898" s="292" t="s">
        <v>334</v>
      </c>
      <c r="AC898" s="271" t="s">
        <v>334</v>
      </c>
      <c r="AD898" s="292"/>
      <c r="AE898" s="292" t="s">
        <v>334</v>
      </c>
      <c r="AF898" s="292"/>
      <c r="AG898" s="292" t="s">
        <v>2722</v>
      </c>
    </row>
    <row r="899" spans="1:33" ht="28.8" x14ac:dyDescent="0.3">
      <c r="A899" s="272">
        <v>122511</v>
      </c>
      <c r="B899" s="273" t="s">
        <v>2118</v>
      </c>
      <c r="C899" s="273" t="s">
        <v>167</v>
      </c>
      <c r="D899" s="273" t="s">
        <v>307</v>
      </c>
      <c r="E899" s="273" t="s">
        <v>2103</v>
      </c>
      <c r="F899" s="291">
        <v>35719</v>
      </c>
      <c r="G899" s="273" t="s">
        <v>2486</v>
      </c>
      <c r="H899" s="273" t="s">
        <v>361</v>
      </c>
      <c r="I899" s="273" t="s">
        <v>2531</v>
      </c>
      <c r="J899" s="273" t="s">
        <v>343</v>
      </c>
      <c r="K899" s="272">
        <v>2015</v>
      </c>
      <c r="L899" s="273" t="s">
        <v>602</v>
      </c>
      <c r="N899" s="271" t="s">
        <v>334</v>
      </c>
      <c r="O899" s="277" t="s">
        <v>334</v>
      </c>
      <c r="P899" s="270">
        <v>0</v>
      </c>
      <c r="AC899" s="273" t="s">
        <v>334</v>
      </c>
    </row>
    <row r="900" spans="1:33" ht="28.8" x14ac:dyDescent="0.3">
      <c r="A900" s="272">
        <v>122512</v>
      </c>
      <c r="B900" s="273" t="s">
        <v>1255</v>
      </c>
      <c r="C900" s="273" t="s">
        <v>61</v>
      </c>
      <c r="D900" s="273" t="s">
        <v>464</v>
      </c>
      <c r="E900" s="273" t="s">
        <v>360</v>
      </c>
      <c r="F900" s="290"/>
      <c r="G900" s="273" t="s">
        <v>2428</v>
      </c>
      <c r="H900" s="273" t="s">
        <v>361</v>
      </c>
      <c r="I900" s="273" t="s">
        <v>2591</v>
      </c>
      <c r="J900" s="273" t="s">
        <v>362</v>
      </c>
      <c r="K900" s="272">
        <v>2015</v>
      </c>
      <c r="L900" s="273" t="s">
        <v>345</v>
      </c>
      <c r="N900" s="271" t="s">
        <v>334</v>
      </c>
      <c r="O900" s="277" t="s">
        <v>334</v>
      </c>
      <c r="P900" s="270">
        <v>0</v>
      </c>
      <c r="AC900" s="273" t="s">
        <v>334</v>
      </c>
    </row>
    <row r="901" spans="1:33" ht="28.8" x14ac:dyDescent="0.3">
      <c r="A901" s="272">
        <v>122514</v>
      </c>
      <c r="B901" s="273" t="s">
        <v>2120</v>
      </c>
      <c r="C901" s="273" t="s">
        <v>64</v>
      </c>
      <c r="D901" s="273" t="s">
        <v>480</v>
      </c>
      <c r="E901" s="273" t="s">
        <v>2103</v>
      </c>
      <c r="F901" s="290"/>
      <c r="G901" s="273" t="s">
        <v>2394</v>
      </c>
      <c r="H901" s="273" t="s">
        <v>361</v>
      </c>
      <c r="I901" s="273" t="s">
        <v>59</v>
      </c>
      <c r="J901" s="273" t="s">
        <v>2362</v>
      </c>
      <c r="K901" s="272">
        <v>2013</v>
      </c>
      <c r="L901" s="273" t="s">
        <v>344</v>
      </c>
      <c r="N901" s="271" t="s">
        <v>334</v>
      </c>
      <c r="O901" s="277" t="s">
        <v>334</v>
      </c>
      <c r="P901" s="270">
        <v>0</v>
      </c>
      <c r="AC901" s="273" t="s">
        <v>334</v>
      </c>
    </row>
    <row r="902" spans="1:33" ht="28.8" x14ac:dyDescent="0.3">
      <c r="A902" s="272">
        <v>122515</v>
      </c>
      <c r="B902" s="273" t="s">
        <v>1254</v>
      </c>
      <c r="C902" s="273" t="s">
        <v>176</v>
      </c>
      <c r="D902" s="273" t="s">
        <v>279</v>
      </c>
      <c r="E902" s="273" t="s">
        <v>2103</v>
      </c>
      <c r="F902" s="291">
        <v>34486</v>
      </c>
      <c r="G902" s="273" t="s">
        <v>342</v>
      </c>
      <c r="H902" s="273" t="s">
        <v>361</v>
      </c>
      <c r="I902" s="273" t="s">
        <v>2531</v>
      </c>
      <c r="J902" s="273" t="s">
        <v>343</v>
      </c>
      <c r="K902" s="272">
        <v>2013</v>
      </c>
      <c r="L902" s="273" t="s">
        <v>342</v>
      </c>
      <c r="N902" s="271" t="s">
        <v>334</v>
      </c>
      <c r="O902" s="277" t="s">
        <v>334</v>
      </c>
      <c r="P902" s="270">
        <v>0</v>
      </c>
      <c r="AC902" s="273" t="s">
        <v>334</v>
      </c>
    </row>
    <row r="903" spans="1:33" ht="28.8" x14ac:dyDescent="0.3">
      <c r="A903" s="270">
        <v>122517</v>
      </c>
      <c r="B903" s="271" t="s">
        <v>2121</v>
      </c>
      <c r="C903" s="271" t="s">
        <v>157</v>
      </c>
      <c r="D903" s="271" t="s">
        <v>211</v>
      </c>
      <c r="E903" s="271" t="s">
        <v>360</v>
      </c>
      <c r="F903" s="292" t="s">
        <v>2671</v>
      </c>
      <c r="G903" s="271" t="s">
        <v>353</v>
      </c>
      <c r="H903" s="271" t="s">
        <v>361</v>
      </c>
      <c r="I903" s="271" t="s">
        <v>59</v>
      </c>
      <c r="J903" s="271" t="s">
        <v>343</v>
      </c>
      <c r="K903" s="271" t="s">
        <v>2838</v>
      </c>
      <c r="L903" s="271" t="s">
        <v>353</v>
      </c>
      <c r="M903" s="292" t="s">
        <v>334</v>
      </c>
      <c r="N903" s="271" t="s">
        <v>334</v>
      </c>
      <c r="O903" s="277" t="s">
        <v>334</v>
      </c>
      <c r="P903" s="270">
        <v>0</v>
      </c>
      <c r="Q903" s="292" t="s">
        <v>334</v>
      </c>
      <c r="R903" s="292" t="s">
        <v>334</v>
      </c>
      <c r="S903" s="292" t="s">
        <v>334</v>
      </c>
      <c r="T903" s="292" t="s">
        <v>334</v>
      </c>
      <c r="U903" s="292" t="s">
        <v>334</v>
      </c>
      <c r="V903" s="292" t="s">
        <v>334</v>
      </c>
      <c r="W903" s="292" t="s">
        <v>334</v>
      </c>
      <c r="X903" s="292" t="s">
        <v>334</v>
      </c>
      <c r="Y903" s="292" t="s">
        <v>334</v>
      </c>
      <c r="Z903" s="292" t="s">
        <v>334</v>
      </c>
      <c r="AA903" s="292" t="s">
        <v>334</v>
      </c>
      <c r="AB903" s="292" t="s">
        <v>334</v>
      </c>
      <c r="AC903" s="271" t="s">
        <v>334</v>
      </c>
      <c r="AD903" s="292"/>
      <c r="AE903" s="292" t="s">
        <v>334</v>
      </c>
      <c r="AF903" s="292"/>
      <c r="AG903" s="292" t="s">
        <v>2722</v>
      </c>
    </row>
    <row r="904" spans="1:33" ht="28.8" x14ac:dyDescent="0.3">
      <c r="A904" s="272">
        <v>122521</v>
      </c>
      <c r="B904" s="273" t="s">
        <v>1253</v>
      </c>
      <c r="C904" s="273" t="s">
        <v>70</v>
      </c>
      <c r="D904" s="273" t="s">
        <v>210</v>
      </c>
      <c r="E904" s="273" t="s">
        <v>2103</v>
      </c>
      <c r="F904" s="290"/>
      <c r="G904" s="273" t="s">
        <v>2438</v>
      </c>
      <c r="H904" s="273" t="s">
        <v>361</v>
      </c>
      <c r="I904" s="273" t="s">
        <v>65</v>
      </c>
      <c r="J904" s="273" t="s">
        <v>343</v>
      </c>
      <c r="K904" s="272">
        <v>2017</v>
      </c>
      <c r="L904" s="273" t="s">
        <v>344</v>
      </c>
      <c r="N904" s="271" t="s">
        <v>334</v>
      </c>
      <c r="O904" s="277" t="s">
        <v>334</v>
      </c>
      <c r="P904" s="270">
        <v>0</v>
      </c>
      <c r="AC904" s="273" t="s">
        <v>334</v>
      </c>
    </row>
    <row r="905" spans="1:33" ht="28.8" x14ac:dyDescent="0.3">
      <c r="A905" s="272">
        <v>122530</v>
      </c>
      <c r="B905" s="273" t="s">
        <v>2126</v>
      </c>
      <c r="C905" s="273" t="s">
        <v>124</v>
      </c>
      <c r="D905" s="273" t="s">
        <v>560</v>
      </c>
      <c r="E905" s="273" t="s">
        <v>2103</v>
      </c>
      <c r="F905" s="274">
        <v>36168</v>
      </c>
      <c r="G905" s="273" t="s">
        <v>2395</v>
      </c>
      <c r="H905" s="273" t="s">
        <v>361</v>
      </c>
      <c r="I905" s="273" t="s">
        <v>59</v>
      </c>
      <c r="J905" s="273" t="s">
        <v>343</v>
      </c>
      <c r="K905" s="272">
        <v>2018</v>
      </c>
      <c r="L905" s="273" t="s">
        <v>344</v>
      </c>
      <c r="N905" s="271" t="s">
        <v>334</v>
      </c>
      <c r="O905" s="277" t="s">
        <v>334</v>
      </c>
      <c r="P905" s="270">
        <v>0</v>
      </c>
      <c r="AC905" s="273" t="s">
        <v>334</v>
      </c>
    </row>
    <row r="906" spans="1:33" ht="28.8" x14ac:dyDescent="0.3">
      <c r="A906" s="272">
        <v>122533</v>
      </c>
      <c r="B906" s="273" t="s">
        <v>1251</v>
      </c>
      <c r="C906" s="273" t="s">
        <v>140</v>
      </c>
      <c r="D906" s="273" t="s">
        <v>573</v>
      </c>
      <c r="E906" s="273" t="s">
        <v>2103</v>
      </c>
      <c r="F906" s="274">
        <v>35074</v>
      </c>
      <c r="G906" s="273" t="s">
        <v>342</v>
      </c>
      <c r="H906" s="273" t="s">
        <v>361</v>
      </c>
      <c r="I906" s="273" t="s">
        <v>2591</v>
      </c>
      <c r="J906" s="273" t="s">
        <v>343</v>
      </c>
      <c r="K906" s="272">
        <v>2014</v>
      </c>
      <c r="L906" s="273" t="s">
        <v>342</v>
      </c>
      <c r="N906" s="271" t="s">
        <v>334</v>
      </c>
      <c r="O906" s="277" t="s">
        <v>334</v>
      </c>
      <c r="P906" s="270">
        <v>0</v>
      </c>
      <c r="AC906" s="273" t="s">
        <v>334</v>
      </c>
    </row>
    <row r="907" spans="1:33" ht="28.8" x14ac:dyDescent="0.3">
      <c r="A907" s="272">
        <v>122537</v>
      </c>
      <c r="B907" s="273" t="s">
        <v>2127</v>
      </c>
      <c r="C907" s="273" t="s">
        <v>446</v>
      </c>
      <c r="D907" s="273" t="s">
        <v>2128</v>
      </c>
      <c r="E907" s="273" t="s">
        <v>359</v>
      </c>
      <c r="F907" s="290"/>
      <c r="G907" s="273" t="s">
        <v>342</v>
      </c>
      <c r="H907" s="273" t="s">
        <v>361</v>
      </c>
      <c r="I907" s="273" t="s">
        <v>2531</v>
      </c>
      <c r="J907" s="273" t="s">
        <v>343</v>
      </c>
      <c r="K907" s="272">
        <v>2009</v>
      </c>
      <c r="L907" s="273" t="s">
        <v>342</v>
      </c>
      <c r="N907" s="271" t="s">
        <v>334</v>
      </c>
      <c r="O907" s="277" t="s">
        <v>334</v>
      </c>
      <c r="P907" s="270">
        <v>0</v>
      </c>
      <c r="AC907" s="273" t="s">
        <v>334</v>
      </c>
    </row>
    <row r="908" spans="1:33" ht="28.8" x14ac:dyDescent="0.3">
      <c r="A908" s="272">
        <v>122539</v>
      </c>
      <c r="B908" s="273" t="s">
        <v>1250</v>
      </c>
      <c r="C908" s="273" t="s">
        <v>140</v>
      </c>
      <c r="D908" s="273" t="s">
        <v>206</v>
      </c>
      <c r="E908" s="273" t="s">
        <v>2103</v>
      </c>
      <c r="F908" s="274">
        <v>36068</v>
      </c>
      <c r="G908" s="273" t="s">
        <v>2412</v>
      </c>
      <c r="H908" s="273" t="s">
        <v>361</v>
      </c>
      <c r="I908" s="273" t="s">
        <v>2591</v>
      </c>
      <c r="J908" s="273" t="s">
        <v>343</v>
      </c>
      <c r="K908" s="272">
        <v>2016</v>
      </c>
      <c r="L908" s="273" t="s">
        <v>344</v>
      </c>
      <c r="N908" s="271" t="s">
        <v>334</v>
      </c>
      <c r="O908" s="277" t="s">
        <v>334</v>
      </c>
      <c r="P908" s="270">
        <v>0</v>
      </c>
      <c r="AC908" s="273" t="s">
        <v>334</v>
      </c>
    </row>
    <row r="909" spans="1:33" ht="28.8" x14ac:dyDescent="0.3">
      <c r="A909" s="272">
        <v>122549</v>
      </c>
      <c r="B909" s="273" t="s">
        <v>1249</v>
      </c>
      <c r="C909" s="273" t="s">
        <v>121</v>
      </c>
      <c r="D909" s="273" t="s">
        <v>282</v>
      </c>
      <c r="E909" s="273" t="s">
        <v>2103</v>
      </c>
      <c r="F909" s="274">
        <v>36358</v>
      </c>
      <c r="G909" s="273" t="s">
        <v>342</v>
      </c>
      <c r="H909" s="273" t="s">
        <v>361</v>
      </c>
      <c r="I909" s="273" t="s">
        <v>2531</v>
      </c>
      <c r="J909" s="273" t="s">
        <v>343</v>
      </c>
      <c r="K909" s="272">
        <v>2017</v>
      </c>
      <c r="L909" s="273" t="s">
        <v>344</v>
      </c>
      <c r="N909" s="271" t="s">
        <v>334</v>
      </c>
      <c r="O909" s="277" t="s">
        <v>334</v>
      </c>
      <c r="P909" s="270">
        <v>0</v>
      </c>
      <c r="AC909" s="273" t="s">
        <v>334</v>
      </c>
    </row>
    <row r="910" spans="1:33" ht="28.8" x14ac:dyDescent="0.3">
      <c r="A910" s="272">
        <v>122551</v>
      </c>
      <c r="B910" s="273" t="s">
        <v>2124</v>
      </c>
      <c r="C910" s="273" t="s">
        <v>109</v>
      </c>
      <c r="D910" s="273" t="s">
        <v>436</v>
      </c>
      <c r="E910" s="273" t="s">
        <v>359</v>
      </c>
      <c r="F910" s="291">
        <v>32243</v>
      </c>
      <c r="G910" s="273" t="s">
        <v>2417</v>
      </c>
      <c r="H910" s="273" t="s">
        <v>361</v>
      </c>
      <c r="I910" s="273" t="s">
        <v>2591</v>
      </c>
      <c r="J910" s="273" t="s">
        <v>2362</v>
      </c>
      <c r="K910" s="272">
        <v>2006</v>
      </c>
      <c r="L910" s="273" t="s">
        <v>354</v>
      </c>
      <c r="N910" s="271" t="s">
        <v>334</v>
      </c>
      <c r="O910" s="277" t="s">
        <v>334</v>
      </c>
      <c r="P910" s="270">
        <v>0</v>
      </c>
      <c r="AC910" s="273" t="s">
        <v>334</v>
      </c>
    </row>
    <row r="911" spans="1:33" ht="28.8" x14ac:dyDescent="0.3">
      <c r="A911" s="272">
        <v>122557</v>
      </c>
      <c r="B911" s="273" t="s">
        <v>2125</v>
      </c>
      <c r="C911" s="273" t="s">
        <v>68</v>
      </c>
      <c r="D911" s="273" t="s">
        <v>489</v>
      </c>
      <c r="E911" s="273" t="s">
        <v>359</v>
      </c>
      <c r="F911" s="274">
        <v>29731</v>
      </c>
      <c r="G911" s="273" t="s">
        <v>2452</v>
      </c>
      <c r="H911" s="273" t="s">
        <v>361</v>
      </c>
      <c r="I911" s="273" t="s">
        <v>59</v>
      </c>
      <c r="J911" s="273" t="s">
        <v>343</v>
      </c>
      <c r="K911" s="272">
        <v>2001</v>
      </c>
      <c r="L911" s="273" t="s">
        <v>347</v>
      </c>
      <c r="N911" s="271" t="s">
        <v>334</v>
      </c>
      <c r="O911" s="277" t="s">
        <v>334</v>
      </c>
      <c r="P911" s="270">
        <v>0</v>
      </c>
      <c r="AC911" s="273" t="s">
        <v>334</v>
      </c>
    </row>
    <row r="912" spans="1:33" ht="28.8" x14ac:dyDescent="0.3">
      <c r="A912" s="272">
        <v>122563</v>
      </c>
      <c r="B912" s="273" t="s">
        <v>1246</v>
      </c>
      <c r="C912" s="273" t="s">
        <v>1247</v>
      </c>
      <c r="D912" s="273" t="s">
        <v>274</v>
      </c>
      <c r="E912" s="273" t="s">
        <v>2103</v>
      </c>
      <c r="F912" s="291">
        <v>35222</v>
      </c>
      <c r="G912" s="273" t="s">
        <v>342</v>
      </c>
      <c r="H912" s="273" t="s">
        <v>361</v>
      </c>
      <c r="I912" s="273" t="s">
        <v>2531</v>
      </c>
      <c r="J912" s="273" t="s">
        <v>2362</v>
      </c>
      <c r="K912" s="272">
        <v>2014</v>
      </c>
      <c r="L912" s="273" t="s">
        <v>342</v>
      </c>
      <c r="N912" s="271">
        <v>330</v>
      </c>
      <c r="O912" s="277">
        <v>45342</v>
      </c>
      <c r="P912" s="270">
        <v>20000</v>
      </c>
      <c r="AC912" s="273" t="s">
        <v>334</v>
      </c>
    </row>
    <row r="913" spans="1:33" ht="28.8" x14ac:dyDescent="0.3">
      <c r="A913" s="272">
        <v>122566</v>
      </c>
      <c r="B913" s="273" t="s">
        <v>1244</v>
      </c>
      <c r="C913" s="273" t="s">
        <v>514</v>
      </c>
      <c r="D913" s="273" t="s">
        <v>1245</v>
      </c>
      <c r="E913" s="273" t="s">
        <v>360</v>
      </c>
      <c r="F913" s="274">
        <v>35796</v>
      </c>
      <c r="G913" s="273" t="s">
        <v>342</v>
      </c>
      <c r="H913" s="273" t="s">
        <v>361</v>
      </c>
      <c r="I913" s="273" t="s">
        <v>2531</v>
      </c>
      <c r="J913" s="273" t="s">
        <v>2362</v>
      </c>
      <c r="K913" s="272">
        <v>2015</v>
      </c>
      <c r="L913" s="273" t="s">
        <v>342</v>
      </c>
      <c r="N913" s="271" t="s">
        <v>334</v>
      </c>
      <c r="O913" s="277" t="s">
        <v>334</v>
      </c>
      <c r="P913" s="270">
        <v>0</v>
      </c>
      <c r="AC913" s="273" t="s">
        <v>334</v>
      </c>
    </row>
    <row r="914" spans="1:33" ht="28.8" x14ac:dyDescent="0.3">
      <c r="A914" s="272">
        <v>122575</v>
      </c>
      <c r="B914" s="273" t="s">
        <v>2131</v>
      </c>
      <c r="C914" s="273" t="s">
        <v>91</v>
      </c>
      <c r="D914" s="273" t="s">
        <v>468</v>
      </c>
      <c r="E914" s="273" t="s">
        <v>360</v>
      </c>
      <c r="F914" s="275"/>
      <c r="G914" s="273" t="s">
        <v>342</v>
      </c>
      <c r="H914" s="273" t="s">
        <v>361</v>
      </c>
      <c r="I914" s="273" t="s">
        <v>59</v>
      </c>
      <c r="J914" s="273" t="s">
        <v>343</v>
      </c>
      <c r="K914" s="272">
        <v>2017</v>
      </c>
      <c r="L914" s="273" t="s">
        <v>342</v>
      </c>
      <c r="N914" s="271">
        <v>332</v>
      </c>
      <c r="O914" s="277">
        <v>45342</v>
      </c>
      <c r="P914" s="270">
        <v>95000</v>
      </c>
      <c r="AC914" s="273" t="s">
        <v>334</v>
      </c>
    </row>
    <row r="915" spans="1:33" ht="28.8" x14ac:dyDescent="0.3">
      <c r="A915" s="272">
        <v>122590</v>
      </c>
      <c r="B915" s="273" t="s">
        <v>2135</v>
      </c>
      <c r="C915" s="273" t="s">
        <v>2136</v>
      </c>
      <c r="D915" s="273" t="s">
        <v>273</v>
      </c>
      <c r="E915" s="273" t="s">
        <v>360</v>
      </c>
      <c r="F915" s="290"/>
      <c r="G915" s="273" t="s">
        <v>342</v>
      </c>
      <c r="H915" s="273" t="s">
        <v>361</v>
      </c>
      <c r="I915" s="273" t="s">
        <v>59</v>
      </c>
      <c r="J915" s="273" t="s">
        <v>343</v>
      </c>
      <c r="K915" s="272">
        <v>2014</v>
      </c>
      <c r="L915" s="273" t="s">
        <v>342</v>
      </c>
      <c r="N915" s="271" t="s">
        <v>334</v>
      </c>
      <c r="O915" s="277" t="s">
        <v>334</v>
      </c>
      <c r="P915" s="270">
        <v>0</v>
      </c>
      <c r="AC915" s="273" t="s">
        <v>334</v>
      </c>
    </row>
    <row r="916" spans="1:33" ht="28.8" x14ac:dyDescent="0.3">
      <c r="A916" s="272">
        <v>122598</v>
      </c>
      <c r="B916" s="273" t="s">
        <v>1243</v>
      </c>
      <c r="C916" s="273" t="s">
        <v>124</v>
      </c>
      <c r="D916" s="273" t="s">
        <v>259</v>
      </c>
      <c r="E916" s="273" t="s">
        <v>360</v>
      </c>
      <c r="F916" s="274">
        <v>36457</v>
      </c>
      <c r="G916" s="273" t="s">
        <v>342</v>
      </c>
      <c r="H916" s="273" t="s">
        <v>361</v>
      </c>
      <c r="I916" s="273" t="s">
        <v>2591</v>
      </c>
      <c r="J916" s="273" t="s">
        <v>603</v>
      </c>
      <c r="K916" s="272">
        <v>2017</v>
      </c>
      <c r="L916" s="273" t="s">
        <v>342</v>
      </c>
      <c r="N916" s="271" t="s">
        <v>334</v>
      </c>
      <c r="O916" s="277" t="s">
        <v>334</v>
      </c>
      <c r="P916" s="270">
        <v>0</v>
      </c>
      <c r="AC916" s="273" t="s">
        <v>334</v>
      </c>
    </row>
    <row r="917" spans="1:33" ht="28.8" x14ac:dyDescent="0.3">
      <c r="A917" s="272">
        <v>122599</v>
      </c>
      <c r="B917" s="273" t="s">
        <v>2138</v>
      </c>
      <c r="C917" s="273" t="s">
        <v>69</v>
      </c>
      <c r="D917" s="273" t="s">
        <v>309</v>
      </c>
      <c r="E917" s="273" t="s">
        <v>2103</v>
      </c>
      <c r="F917" s="290"/>
      <c r="G917" s="273" t="s">
        <v>2412</v>
      </c>
      <c r="H917" s="273" t="s">
        <v>361</v>
      </c>
      <c r="I917" s="273" t="s">
        <v>2531</v>
      </c>
      <c r="J917" s="273" t="s">
        <v>343</v>
      </c>
      <c r="K917" s="272">
        <v>2017</v>
      </c>
      <c r="L917" s="273" t="s">
        <v>342</v>
      </c>
      <c r="N917" s="271" t="s">
        <v>334</v>
      </c>
      <c r="O917" s="277" t="s">
        <v>334</v>
      </c>
      <c r="P917" s="270">
        <v>0</v>
      </c>
      <c r="AC917" s="273" t="s">
        <v>334</v>
      </c>
    </row>
    <row r="918" spans="1:33" ht="28.8" x14ac:dyDescent="0.3">
      <c r="A918" s="270">
        <v>122600</v>
      </c>
      <c r="B918" s="271" t="s">
        <v>1242</v>
      </c>
      <c r="C918" s="271" t="s">
        <v>174</v>
      </c>
      <c r="D918" s="271" t="s">
        <v>261</v>
      </c>
      <c r="E918" s="271" t="s">
        <v>2103</v>
      </c>
      <c r="F918" s="292" t="s">
        <v>2672</v>
      </c>
      <c r="G918" s="271" t="s">
        <v>342</v>
      </c>
      <c r="H918" s="271" t="s">
        <v>361</v>
      </c>
      <c r="I918" s="271" t="s">
        <v>59</v>
      </c>
      <c r="J918" s="271" t="s">
        <v>603</v>
      </c>
      <c r="K918" s="271" t="s">
        <v>2835</v>
      </c>
      <c r="L918" s="271" t="s">
        <v>342</v>
      </c>
      <c r="M918" s="292" t="s">
        <v>334</v>
      </c>
      <c r="N918" s="271" t="s">
        <v>334</v>
      </c>
      <c r="O918" s="277" t="s">
        <v>334</v>
      </c>
      <c r="P918" s="270">
        <v>0</v>
      </c>
      <c r="Q918" s="292" t="s">
        <v>334</v>
      </c>
      <c r="R918" s="292" t="s">
        <v>334</v>
      </c>
      <c r="S918" s="292" t="s">
        <v>334</v>
      </c>
      <c r="T918" s="292" t="s">
        <v>334</v>
      </c>
      <c r="U918" s="292" t="s">
        <v>334</v>
      </c>
      <c r="V918" s="292" t="s">
        <v>334</v>
      </c>
      <c r="W918" s="292" t="s">
        <v>334</v>
      </c>
      <c r="X918" s="292" t="s">
        <v>334</v>
      </c>
      <c r="Y918" s="292" t="s">
        <v>334</v>
      </c>
      <c r="Z918" s="292" t="s">
        <v>334</v>
      </c>
      <c r="AA918" s="292" t="s">
        <v>334</v>
      </c>
      <c r="AB918" s="292" t="s">
        <v>334</v>
      </c>
      <c r="AC918" s="271" t="s">
        <v>334</v>
      </c>
      <c r="AD918" s="292"/>
      <c r="AE918" s="292" t="s">
        <v>334</v>
      </c>
      <c r="AF918" s="292"/>
      <c r="AG918" s="292" t="s">
        <v>2722</v>
      </c>
    </row>
    <row r="919" spans="1:33" ht="28.8" x14ac:dyDescent="0.3">
      <c r="A919" s="270">
        <v>122601</v>
      </c>
      <c r="B919" s="271" t="s">
        <v>2139</v>
      </c>
      <c r="C919" s="271" t="s">
        <v>178</v>
      </c>
      <c r="D919" s="271" t="s">
        <v>1164</v>
      </c>
      <c r="E919" s="271" t="s">
        <v>2103</v>
      </c>
      <c r="F919" s="271" t="s">
        <v>2632</v>
      </c>
      <c r="G919" s="271" t="s">
        <v>342</v>
      </c>
      <c r="H919" s="271" t="s">
        <v>361</v>
      </c>
      <c r="I919" s="271" t="s">
        <v>59</v>
      </c>
      <c r="J919" s="271" t="s">
        <v>343</v>
      </c>
      <c r="K919" s="271" t="s">
        <v>2838</v>
      </c>
      <c r="L919" s="271" t="s">
        <v>342</v>
      </c>
      <c r="M919" s="292" t="s">
        <v>334</v>
      </c>
      <c r="N919" s="271" t="s">
        <v>334</v>
      </c>
      <c r="O919" s="277" t="s">
        <v>334</v>
      </c>
      <c r="P919" s="270">
        <v>0</v>
      </c>
      <c r="Q919" s="292" t="s">
        <v>334</v>
      </c>
      <c r="R919" s="292" t="s">
        <v>334</v>
      </c>
      <c r="S919" s="292" t="s">
        <v>334</v>
      </c>
      <c r="T919" s="292" t="s">
        <v>334</v>
      </c>
      <c r="U919" s="292" t="s">
        <v>334</v>
      </c>
      <c r="V919" s="292" t="s">
        <v>334</v>
      </c>
      <c r="W919" s="292" t="s">
        <v>334</v>
      </c>
      <c r="X919" s="292" t="s">
        <v>334</v>
      </c>
      <c r="Y919" s="292" t="s">
        <v>334</v>
      </c>
      <c r="Z919" s="292" t="s">
        <v>334</v>
      </c>
      <c r="AA919" s="292" t="s">
        <v>334</v>
      </c>
      <c r="AB919" s="292" t="s">
        <v>334</v>
      </c>
      <c r="AC919" s="271" t="s">
        <v>334</v>
      </c>
      <c r="AD919" s="292"/>
      <c r="AE919" s="292" t="s">
        <v>334</v>
      </c>
      <c r="AF919" s="292"/>
      <c r="AG919" s="292" t="s">
        <v>2722</v>
      </c>
    </row>
    <row r="920" spans="1:33" ht="28.8" x14ac:dyDescent="0.3">
      <c r="A920" s="272">
        <v>122611</v>
      </c>
      <c r="B920" s="273" t="s">
        <v>1240</v>
      </c>
      <c r="C920" s="273" t="s">
        <v>499</v>
      </c>
      <c r="D920" s="273" t="s">
        <v>1241</v>
      </c>
      <c r="E920" s="273" t="s">
        <v>2103</v>
      </c>
      <c r="F920" s="291">
        <v>29906</v>
      </c>
      <c r="G920" s="273" t="s">
        <v>2414</v>
      </c>
      <c r="H920" s="273" t="s">
        <v>361</v>
      </c>
      <c r="I920" s="273" t="s">
        <v>2531</v>
      </c>
      <c r="J920" s="273" t="s">
        <v>343</v>
      </c>
      <c r="K920" s="272">
        <v>2001</v>
      </c>
      <c r="L920" s="273" t="s">
        <v>344</v>
      </c>
      <c r="N920" s="271" t="s">
        <v>334</v>
      </c>
      <c r="O920" s="277" t="s">
        <v>334</v>
      </c>
      <c r="P920" s="270">
        <v>0</v>
      </c>
      <c r="AC920" s="273" t="s">
        <v>334</v>
      </c>
    </row>
    <row r="921" spans="1:33" ht="28.8" x14ac:dyDescent="0.3">
      <c r="A921" s="272">
        <v>122617</v>
      </c>
      <c r="B921" s="273" t="s">
        <v>2142</v>
      </c>
      <c r="C921" s="273" t="s">
        <v>484</v>
      </c>
      <c r="D921" s="273" t="s">
        <v>2143</v>
      </c>
      <c r="E921" s="273" t="s">
        <v>2103</v>
      </c>
      <c r="F921" s="274">
        <v>35632</v>
      </c>
      <c r="G921" s="273" t="s">
        <v>342</v>
      </c>
      <c r="H921" s="273" t="s">
        <v>361</v>
      </c>
      <c r="I921" s="273" t="s">
        <v>59</v>
      </c>
      <c r="J921" s="273" t="s">
        <v>343</v>
      </c>
      <c r="K921" s="272">
        <v>2017</v>
      </c>
      <c r="L921" s="273" t="s">
        <v>342</v>
      </c>
      <c r="N921" s="271" t="s">
        <v>334</v>
      </c>
      <c r="O921" s="277" t="s">
        <v>334</v>
      </c>
      <c r="P921" s="270">
        <v>0</v>
      </c>
      <c r="AC921" s="273" t="s">
        <v>334</v>
      </c>
    </row>
    <row r="922" spans="1:33" ht="28.8" x14ac:dyDescent="0.3">
      <c r="A922" s="272">
        <v>122624</v>
      </c>
      <c r="B922" s="273" t="s">
        <v>2147</v>
      </c>
      <c r="C922" s="273" t="s">
        <v>2148</v>
      </c>
      <c r="D922" s="273" t="s">
        <v>259</v>
      </c>
      <c r="E922" s="273" t="s">
        <v>359</v>
      </c>
      <c r="F922" s="291">
        <v>34421</v>
      </c>
      <c r="G922" s="273" t="s">
        <v>353</v>
      </c>
      <c r="H922" s="273" t="s">
        <v>361</v>
      </c>
      <c r="I922" s="273" t="s">
        <v>2531</v>
      </c>
      <c r="J922" s="273" t="s">
        <v>343</v>
      </c>
      <c r="K922" s="272">
        <v>2013</v>
      </c>
      <c r="L922" s="273" t="s">
        <v>353</v>
      </c>
      <c r="N922" s="271" t="s">
        <v>334</v>
      </c>
      <c r="O922" s="277" t="s">
        <v>334</v>
      </c>
      <c r="P922" s="270">
        <v>0</v>
      </c>
      <c r="AC922" s="273" t="s">
        <v>334</v>
      </c>
    </row>
    <row r="923" spans="1:33" ht="28.8" x14ac:dyDescent="0.3">
      <c r="A923" s="270">
        <v>122626</v>
      </c>
      <c r="B923" s="271" t="s">
        <v>2149</v>
      </c>
      <c r="C923" s="271" t="s">
        <v>513</v>
      </c>
      <c r="D923" s="271" t="s">
        <v>729</v>
      </c>
      <c r="E923" s="271" t="s">
        <v>359</v>
      </c>
      <c r="F923" s="292" t="s">
        <v>2673</v>
      </c>
      <c r="G923" s="271" t="s">
        <v>342</v>
      </c>
      <c r="H923" s="271" t="s">
        <v>361</v>
      </c>
      <c r="I923" s="271" t="s">
        <v>2591</v>
      </c>
      <c r="J923" s="271" t="s">
        <v>343</v>
      </c>
      <c r="K923" s="271" t="s">
        <v>2836</v>
      </c>
      <c r="L923" s="271" t="s">
        <v>347</v>
      </c>
      <c r="M923" s="292" t="s">
        <v>334</v>
      </c>
      <c r="N923" s="271" t="s">
        <v>334</v>
      </c>
      <c r="O923" s="277" t="s">
        <v>334</v>
      </c>
      <c r="P923" s="270">
        <v>0</v>
      </c>
      <c r="Q923" s="292" t="s">
        <v>334</v>
      </c>
      <c r="R923" s="292" t="s">
        <v>334</v>
      </c>
      <c r="S923" s="292" t="s">
        <v>334</v>
      </c>
      <c r="T923" s="292" t="s">
        <v>334</v>
      </c>
      <c r="U923" s="292" t="s">
        <v>334</v>
      </c>
      <c r="V923" s="292" t="s">
        <v>334</v>
      </c>
      <c r="W923" s="292" t="s">
        <v>334</v>
      </c>
      <c r="X923" s="292" t="s">
        <v>334</v>
      </c>
      <c r="Y923" s="292" t="s">
        <v>334</v>
      </c>
      <c r="Z923" s="292" t="s">
        <v>334</v>
      </c>
      <c r="AA923" s="292" t="s">
        <v>334</v>
      </c>
      <c r="AB923" s="292" t="s">
        <v>334</v>
      </c>
      <c r="AC923" s="271" t="s">
        <v>334</v>
      </c>
      <c r="AD923" s="292"/>
      <c r="AE923" s="292" t="s">
        <v>334</v>
      </c>
      <c r="AF923" s="292"/>
      <c r="AG923" s="292" t="s">
        <v>2722</v>
      </c>
    </row>
    <row r="924" spans="1:33" ht="28.8" x14ac:dyDescent="0.3">
      <c r="A924" s="272">
        <v>122639</v>
      </c>
      <c r="B924" s="273" t="s">
        <v>2150</v>
      </c>
      <c r="C924" s="273" t="s">
        <v>178</v>
      </c>
      <c r="D924" s="273" t="s">
        <v>2151</v>
      </c>
      <c r="E924" s="273" t="s">
        <v>2103</v>
      </c>
      <c r="F924" s="274">
        <v>35484</v>
      </c>
      <c r="G924" s="273" t="s">
        <v>342</v>
      </c>
      <c r="H924" s="273" t="s">
        <v>361</v>
      </c>
      <c r="I924" s="273" t="s">
        <v>59</v>
      </c>
      <c r="J924" s="273" t="s">
        <v>343</v>
      </c>
      <c r="K924" s="272">
        <v>2015</v>
      </c>
      <c r="L924" s="273" t="s">
        <v>342</v>
      </c>
      <c r="N924" s="271" t="s">
        <v>334</v>
      </c>
      <c r="O924" s="277" t="s">
        <v>334</v>
      </c>
      <c r="P924" s="270">
        <v>0</v>
      </c>
      <c r="AC924" s="273" t="s">
        <v>334</v>
      </c>
    </row>
    <row r="925" spans="1:33" ht="28.8" x14ac:dyDescent="0.3">
      <c r="A925" s="272">
        <v>122648</v>
      </c>
      <c r="B925" s="273" t="s">
        <v>1239</v>
      </c>
      <c r="C925" s="273" t="s">
        <v>105</v>
      </c>
      <c r="D925" s="273" t="s">
        <v>2792</v>
      </c>
      <c r="E925" s="273" t="s">
        <v>359</v>
      </c>
      <c r="F925" s="275"/>
      <c r="G925" s="273" t="s">
        <v>2475</v>
      </c>
      <c r="H925" s="273" t="s">
        <v>361</v>
      </c>
      <c r="I925" s="273" t="s">
        <v>59</v>
      </c>
      <c r="J925" s="273" t="s">
        <v>603</v>
      </c>
      <c r="K925" s="272">
        <v>2014</v>
      </c>
      <c r="L925" s="273" t="s">
        <v>345</v>
      </c>
      <c r="N925" s="271" t="s">
        <v>334</v>
      </c>
      <c r="O925" s="277" t="s">
        <v>334</v>
      </c>
      <c r="P925" s="270">
        <v>0</v>
      </c>
      <c r="AC925" s="273" t="s">
        <v>334</v>
      </c>
    </row>
    <row r="926" spans="1:33" ht="28.8" x14ac:dyDescent="0.3">
      <c r="A926" s="272">
        <v>122659</v>
      </c>
      <c r="B926" s="273" t="s">
        <v>2159</v>
      </c>
      <c r="C926" s="273" t="s">
        <v>755</v>
      </c>
      <c r="D926" s="273" t="s">
        <v>2160</v>
      </c>
      <c r="E926" s="273" t="s">
        <v>2103</v>
      </c>
      <c r="F926" s="274">
        <v>36534</v>
      </c>
      <c r="G926" s="273" t="s">
        <v>355</v>
      </c>
      <c r="H926" s="273" t="s">
        <v>361</v>
      </c>
      <c r="I926" s="273" t="s">
        <v>2531</v>
      </c>
      <c r="J926" s="273" t="s">
        <v>2362</v>
      </c>
      <c r="K926" s="272">
        <v>2017</v>
      </c>
      <c r="L926" s="273" t="s">
        <v>355</v>
      </c>
      <c r="N926" s="271" t="s">
        <v>334</v>
      </c>
      <c r="O926" s="277" t="s">
        <v>334</v>
      </c>
      <c r="P926" s="270">
        <v>0</v>
      </c>
      <c r="AC926" s="273" t="s">
        <v>334</v>
      </c>
    </row>
    <row r="927" spans="1:33" ht="28.8" x14ac:dyDescent="0.3">
      <c r="A927" s="270">
        <v>122660</v>
      </c>
      <c r="B927" s="271" t="s">
        <v>2161</v>
      </c>
      <c r="C927" s="271" t="s">
        <v>180</v>
      </c>
      <c r="D927" s="271" t="s">
        <v>483</v>
      </c>
      <c r="E927" s="271" t="s">
        <v>359</v>
      </c>
      <c r="F927" s="271" t="s">
        <v>2674</v>
      </c>
      <c r="G927" s="271" t="s">
        <v>2476</v>
      </c>
      <c r="H927" s="271" t="s">
        <v>361</v>
      </c>
      <c r="I927" s="271" t="s">
        <v>2531</v>
      </c>
      <c r="J927" s="271" t="s">
        <v>343</v>
      </c>
      <c r="K927" s="271" t="s">
        <v>2842</v>
      </c>
      <c r="L927" s="271" t="s">
        <v>355</v>
      </c>
      <c r="M927" s="292" t="s">
        <v>334</v>
      </c>
      <c r="N927" s="271" t="s">
        <v>334</v>
      </c>
      <c r="O927" s="277" t="s">
        <v>334</v>
      </c>
      <c r="P927" s="270">
        <v>0</v>
      </c>
      <c r="Q927" s="292" t="s">
        <v>334</v>
      </c>
      <c r="R927" s="292" t="s">
        <v>334</v>
      </c>
      <c r="S927" s="292" t="s">
        <v>334</v>
      </c>
      <c r="T927" s="292" t="s">
        <v>334</v>
      </c>
      <c r="U927" s="292" t="s">
        <v>334</v>
      </c>
      <c r="V927" s="292" t="s">
        <v>334</v>
      </c>
      <c r="W927" s="292" t="s">
        <v>334</v>
      </c>
      <c r="X927" s="292" t="s">
        <v>334</v>
      </c>
      <c r="Y927" s="292" t="s">
        <v>334</v>
      </c>
      <c r="Z927" s="292" t="s">
        <v>334</v>
      </c>
      <c r="AA927" s="292" t="s">
        <v>334</v>
      </c>
      <c r="AB927" s="292" t="s">
        <v>334</v>
      </c>
      <c r="AC927" s="271" t="s">
        <v>334</v>
      </c>
      <c r="AD927" s="292"/>
      <c r="AE927" s="292" t="s">
        <v>334</v>
      </c>
      <c r="AF927" s="292"/>
      <c r="AG927" s="292" t="s">
        <v>2722</v>
      </c>
    </row>
    <row r="928" spans="1:33" ht="28.8" x14ac:dyDescent="0.3">
      <c r="A928" s="272">
        <v>122667</v>
      </c>
      <c r="B928" s="273" t="s">
        <v>2163</v>
      </c>
      <c r="C928" s="273" t="s">
        <v>157</v>
      </c>
      <c r="D928" s="273" t="s">
        <v>2164</v>
      </c>
      <c r="E928" s="273" t="s">
        <v>2103</v>
      </c>
      <c r="F928" s="275"/>
      <c r="G928" s="273" t="s">
        <v>2406</v>
      </c>
      <c r="H928" s="273" t="s">
        <v>361</v>
      </c>
      <c r="I928" s="273" t="s">
        <v>65</v>
      </c>
      <c r="J928" s="273" t="s">
        <v>343</v>
      </c>
      <c r="K928" s="272">
        <v>2012</v>
      </c>
      <c r="L928" s="273" t="s">
        <v>355</v>
      </c>
      <c r="N928" s="271" t="s">
        <v>334</v>
      </c>
      <c r="O928" s="277" t="s">
        <v>334</v>
      </c>
      <c r="P928" s="270">
        <v>0</v>
      </c>
      <c r="AC928" s="273" t="s">
        <v>334</v>
      </c>
    </row>
    <row r="929" spans="1:33" ht="28.8" x14ac:dyDescent="0.3">
      <c r="A929" s="272">
        <v>122670</v>
      </c>
      <c r="B929" s="273" t="s">
        <v>1238</v>
      </c>
      <c r="C929" s="273" t="s">
        <v>492</v>
      </c>
      <c r="D929" s="273" t="s">
        <v>737</v>
      </c>
      <c r="E929" s="273" t="s">
        <v>360</v>
      </c>
      <c r="F929" s="290"/>
      <c r="G929" s="273" t="s">
        <v>353</v>
      </c>
      <c r="H929" s="273" t="s">
        <v>361</v>
      </c>
      <c r="I929" s="273" t="s">
        <v>2531</v>
      </c>
      <c r="J929" s="273" t="s">
        <v>362</v>
      </c>
      <c r="K929" s="272">
        <v>2017</v>
      </c>
      <c r="L929" s="273" t="s">
        <v>353</v>
      </c>
      <c r="N929" s="271" t="s">
        <v>334</v>
      </c>
      <c r="O929" s="277" t="s">
        <v>334</v>
      </c>
      <c r="P929" s="270">
        <v>0</v>
      </c>
      <c r="AC929" s="273" t="s">
        <v>334</v>
      </c>
    </row>
    <row r="930" spans="1:33" ht="28.8" x14ac:dyDescent="0.3">
      <c r="A930" s="270">
        <v>122674</v>
      </c>
      <c r="B930" s="271" t="s">
        <v>2165</v>
      </c>
      <c r="C930" s="271" t="s">
        <v>63</v>
      </c>
      <c r="D930" s="271" t="s">
        <v>303</v>
      </c>
      <c r="E930" s="271" t="s">
        <v>359</v>
      </c>
      <c r="F930" s="271" t="s">
        <v>2675</v>
      </c>
      <c r="G930" s="271" t="s">
        <v>342</v>
      </c>
      <c r="H930" s="271" t="s">
        <v>363</v>
      </c>
      <c r="I930" s="271" t="s">
        <v>59</v>
      </c>
      <c r="J930" s="271" t="s">
        <v>362</v>
      </c>
      <c r="K930" s="271" t="s">
        <v>2847</v>
      </c>
      <c r="L930" s="271" t="s">
        <v>342</v>
      </c>
      <c r="M930" s="292" t="s">
        <v>334</v>
      </c>
      <c r="N930" s="271" t="s">
        <v>334</v>
      </c>
      <c r="O930" s="277" t="s">
        <v>334</v>
      </c>
      <c r="P930" s="270">
        <v>0</v>
      </c>
      <c r="Q930" s="292" t="s">
        <v>334</v>
      </c>
      <c r="R930" s="292" t="s">
        <v>334</v>
      </c>
      <c r="S930" s="292" t="s">
        <v>2587</v>
      </c>
      <c r="T930" s="292" t="s">
        <v>334</v>
      </c>
      <c r="U930" s="292" t="s">
        <v>334</v>
      </c>
      <c r="V930" s="292" t="s">
        <v>334</v>
      </c>
      <c r="W930" s="292" t="s">
        <v>334</v>
      </c>
      <c r="X930" s="292" t="s">
        <v>334</v>
      </c>
      <c r="Y930" s="292" t="s">
        <v>334</v>
      </c>
      <c r="Z930" s="292" t="s">
        <v>334</v>
      </c>
      <c r="AA930" s="292" t="s">
        <v>334</v>
      </c>
      <c r="AB930" s="292" t="s">
        <v>334</v>
      </c>
      <c r="AC930" s="271" t="s">
        <v>334</v>
      </c>
      <c r="AD930" s="292"/>
      <c r="AE930" s="292" t="s">
        <v>334</v>
      </c>
      <c r="AF930" s="292"/>
      <c r="AG930" s="292" t="s">
        <v>2722</v>
      </c>
    </row>
    <row r="931" spans="1:33" ht="28.8" x14ac:dyDescent="0.3">
      <c r="A931" s="272">
        <v>122684</v>
      </c>
      <c r="B931" s="273" t="s">
        <v>1237</v>
      </c>
      <c r="C931" s="273" t="s">
        <v>409</v>
      </c>
      <c r="D931" s="273" t="s">
        <v>411</v>
      </c>
      <c r="E931" s="273" t="s">
        <v>360</v>
      </c>
      <c r="F931" s="274">
        <v>35595</v>
      </c>
      <c r="G931" s="273" t="s">
        <v>353</v>
      </c>
      <c r="H931" s="273" t="s">
        <v>361</v>
      </c>
      <c r="I931" s="273" t="s">
        <v>2591</v>
      </c>
      <c r="J931" s="273" t="s">
        <v>362</v>
      </c>
      <c r="K931" s="272">
        <v>2015</v>
      </c>
      <c r="L931" s="273" t="s">
        <v>353</v>
      </c>
      <c r="N931" s="271" t="s">
        <v>334</v>
      </c>
      <c r="O931" s="277" t="s">
        <v>334</v>
      </c>
      <c r="P931" s="270">
        <v>0</v>
      </c>
      <c r="AC931" s="273" t="s">
        <v>334</v>
      </c>
    </row>
    <row r="932" spans="1:33" ht="28.8" x14ac:dyDescent="0.3">
      <c r="A932" s="272">
        <v>122688</v>
      </c>
      <c r="B932" s="273" t="s">
        <v>2167</v>
      </c>
      <c r="C932" s="273" t="s">
        <v>66</v>
      </c>
      <c r="D932" s="273" t="s">
        <v>835</v>
      </c>
      <c r="E932" s="273" t="s">
        <v>360</v>
      </c>
      <c r="F932" s="274">
        <v>35922</v>
      </c>
      <c r="G932" s="273" t="s">
        <v>2481</v>
      </c>
      <c r="H932" s="273" t="s">
        <v>361</v>
      </c>
      <c r="I932" s="273" t="s">
        <v>59</v>
      </c>
      <c r="J932" s="273" t="s">
        <v>343</v>
      </c>
      <c r="K932" s="272">
        <v>2015</v>
      </c>
      <c r="L932" s="273" t="s">
        <v>602</v>
      </c>
      <c r="N932" s="271" t="s">
        <v>334</v>
      </c>
      <c r="O932" s="277" t="s">
        <v>334</v>
      </c>
      <c r="P932" s="270">
        <v>0</v>
      </c>
      <c r="AC932" s="273" t="s">
        <v>334</v>
      </c>
    </row>
    <row r="933" spans="1:33" ht="28.8" x14ac:dyDescent="0.3">
      <c r="A933" s="272">
        <v>122692</v>
      </c>
      <c r="B933" s="273" t="s">
        <v>1236</v>
      </c>
      <c r="C933" s="273" t="s">
        <v>69</v>
      </c>
      <c r="D933" s="273" t="s">
        <v>206</v>
      </c>
      <c r="E933" s="273" t="s">
        <v>360</v>
      </c>
      <c r="F933" s="290"/>
      <c r="G933" s="273" t="s">
        <v>2483</v>
      </c>
      <c r="H933" s="273" t="s">
        <v>361</v>
      </c>
      <c r="I933" s="273" t="s">
        <v>2531</v>
      </c>
      <c r="J933" s="273" t="s">
        <v>343</v>
      </c>
      <c r="K933" s="272">
        <v>2014</v>
      </c>
      <c r="L933" s="273" t="s">
        <v>344</v>
      </c>
      <c r="N933" s="271" t="s">
        <v>334</v>
      </c>
      <c r="O933" s="277" t="s">
        <v>334</v>
      </c>
      <c r="P933" s="270">
        <v>0</v>
      </c>
      <c r="AC933" s="273" t="s">
        <v>334</v>
      </c>
    </row>
    <row r="934" spans="1:33" ht="28.8" x14ac:dyDescent="0.3">
      <c r="A934" s="270">
        <v>122701</v>
      </c>
      <c r="B934" s="271" t="s">
        <v>2168</v>
      </c>
      <c r="C934" s="271" t="s">
        <v>2169</v>
      </c>
      <c r="D934" s="271" t="s">
        <v>244</v>
      </c>
      <c r="E934" s="271" t="s">
        <v>360</v>
      </c>
      <c r="F934" s="271" t="s">
        <v>2676</v>
      </c>
      <c r="G934" s="271" t="s">
        <v>342</v>
      </c>
      <c r="H934" s="271" t="s">
        <v>361</v>
      </c>
      <c r="I934" s="271" t="s">
        <v>59</v>
      </c>
      <c r="J934" s="271" t="s">
        <v>343</v>
      </c>
      <c r="K934" s="271" t="s">
        <v>2834</v>
      </c>
      <c r="L934" s="271" t="s">
        <v>342</v>
      </c>
      <c r="M934" s="292" t="s">
        <v>334</v>
      </c>
      <c r="N934" s="271" t="s">
        <v>334</v>
      </c>
      <c r="O934" s="277" t="s">
        <v>334</v>
      </c>
      <c r="P934" s="270">
        <v>0</v>
      </c>
      <c r="Q934" s="292" t="s">
        <v>334</v>
      </c>
      <c r="R934" s="292" t="s">
        <v>334</v>
      </c>
      <c r="S934" s="292" t="s">
        <v>334</v>
      </c>
      <c r="T934" s="292" t="s">
        <v>334</v>
      </c>
      <c r="U934" s="292" t="s">
        <v>334</v>
      </c>
      <c r="V934" s="292" t="s">
        <v>334</v>
      </c>
      <c r="W934" s="292" t="s">
        <v>334</v>
      </c>
      <c r="X934" s="292" t="s">
        <v>334</v>
      </c>
      <c r="Y934" s="292" t="s">
        <v>334</v>
      </c>
      <c r="Z934" s="292" t="s">
        <v>334</v>
      </c>
      <c r="AA934" s="292" t="s">
        <v>334</v>
      </c>
      <c r="AB934" s="292" t="s">
        <v>334</v>
      </c>
      <c r="AC934" s="271" t="s">
        <v>334</v>
      </c>
      <c r="AD934" s="292"/>
      <c r="AE934" s="292" t="s">
        <v>334</v>
      </c>
      <c r="AF934" s="292"/>
      <c r="AG934" s="292" t="s">
        <v>2722</v>
      </c>
    </row>
    <row r="935" spans="1:33" ht="28.8" x14ac:dyDescent="0.3">
      <c r="A935" s="272">
        <v>122704</v>
      </c>
      <c r="B935" s="273" t="s">
        <v>1235</v>
      </c>
      <c r="C935" s="273" t="s">
        <v>129</v>
      </c>
      <c r="D935" s="273" t="s">
        <v>262</v>
      </c>
      <c r="E935" s="273" t="s">
        <v>2103</v>
      </c>
      <c r="F935" s="291">
        <v>35172</v>
      </c>
      <c r="G935" s="273" t="s">
        <v>342</v>
      </c>
      <c r="H935" s="273" t="s">
        <v>361</v>
      </c>
      <c r="I935" s="273" t="s">
        <v>59</v>
      </c>
      <c r="J935" s="273" t="s">
        <v>2362</v>
      </c>
      <c r="K935" s="272">
        <v>2014</v>
      </c>
      <c r="L935" s="273" t="s">
        <v>342</v>
      </c>
      <c r="N935" s="271" t="s">
        <v>334</v>
      </c>
      <c r="O935" s="277" t="s">
        <v>334</v>
      </c>
      <c r="P935" s="270">
        <v>0</v>
      </c>
      <c r="AC935" s="273" t="s">
        <v>334</v>
      </c>
    </row>
    <row r="936" spans="1:33" ht="28.8" x14ac:dyDescent="0.3">
      <c r="A936" s="272">
        <v>122708</v>
      </c>
      <c r="B936" s="273" t="s">
        <v>2170</v>
      </c>
      <c r="C936" s="273" t="s">
        <v>137</v>
      </c>
      <c r="D936" s="273" t="s">
        <v>439</v>
      </c>
      <c r="E936" s="273" t="s">
        <v>2103</v>
      </c>
      <c r="F936" s="291">
        <v>34751</v>
      </c>
      <c r="G936" s="273" t="s">
        <v>353</v>
      </c>
      <c r="H936" s="273" t="s">
        <v>361</v>
      </c>
      <c r="I936" s="273" t="s">
        <v>59</v>
      </c>
      <c r="J936" s="273" t="s">
        <v>334</v>
      </c>
      <c r="K936" s="290"/>
      <c r="L936" s="273" t="s">
        <v>334</v>
      </c>
      <c r="N936" s="271" t="s">
        <v>334</v>
      </c>
      <c r="O936" s="277" t="s">
        <v>334</v>
      </c>
      <c r="P936" s="270">
        <v>0</v>
      </c>
      <c r="AC936" s="273" t="s">
        <v>334</v>
      </c>
    </row>
    <row r="937" spans="1:33" ht="28.8" x14ac:dyDescent="0.3">
      <c r="A937" s="272">
        <v>122712</v>
      </c>
      <c r="B937" s="273" t="s">
        <v>1234</v>
      </c>
      <c r="C937" s="273" t="s">
        <v>2097</v>
      </c>
      <c r="D937" s="273" t="s">
        <v>2793</v>
      </c>
      <c r="E937" s="273" t="s">
        <v>2103</v>
      </c>
      <c r="F937" s="290"/>
      <c r="G937" s="273" t="s">
        <v>2485</v>
      </c>
      <c r="H937" s="273" t="s">
        <v>361</v>
      </c>
      <c r="I937" s="273" t="s">
        <v>65</v>
      </c>
      <c r="J937" s="273" t="s">
        <v>343</v>
      </c>
      <c r="K937" s="272">
        <v>2008</v>
      </c>
      <c r="L937" s="273" t="s">
        <v>347</v>
      </c>
      <c r="N937" s="271" t="s">
        <v>334</v>
      </c>
      <c r="O937" s="277" t="s">
        <v>334</v>
      </c>
      <c r="P937" s="270">
        <v>0</v>
      </c>
      <c r="AC937" s="273" t="s">
        <v>334</v>
      </c>
    </row>
    <row r="938" spans="1:33" ht="28.8" x14ac:dyDescent="0.3">
      <c r="A938" s="272">
        <v>122714</v>
      </c>
      <c r="B938" s="273" t="s">
        <v>1233</v>
      </c>
      <c r="C938" s="273" t="s">
        <v>742</v>
      </c>
      <c r="D938" s="273" t="s">
        <v>305</v>
      </c>
      <c r="E938" s="273" t="s">
        <v>2103</v>
      </c>
      <c r="F938" s="291">
        <v>36526</v>
      </c>
      <c r="G938" s="273" t="s">
        <v>342</v>
      </c>
      <c r="H938" s="273" t="s">
        <v>361</v>
      </c>
      <c r="I938" s="273" t="s">
        <v>2591</v>
      </c>
      <c r="J938" s="273" t="s">
        <v>343</v>
      </c>
      <c r="K938" s="272">
        <v>2017</v>
      </c>
      <c r="L938" s="273" t="s">
        <v>342</v>
      </c>
      <c r="N938" s="271" t="s">
        <v>334</v>
      </c>
      <c r="O938" s="277" t="s">
        <v>334</v>
      </c>
      <c r="P938" s="270">
        <v>0</v>
      </c>
      <c r="AC938" s="273" t="s">
        <v>334</v>
      </c>
    </row>
    <row r="939" spans="1:33" ht="28.8" x14ac:dyDescent="0.3">
      <c r="A939" s="272">
        <v>122720</v>
      </c>
      <c r="B939" s="273" t="s">
        <v>1232</v>
      </c>
      <c r="C939" s="273" t="s">
        <v>89</v>
      </c>
      <c r="D939" s="273" t="s">
        <v>298</v>
      </c>
      <c r="E939" s="273" t="s">
        <v>360</v>
      </c>
      <c r="F939" s="290"/>
      <c r="G939" s="273" t="s">
        <v>342</v>
      </c>
      <c r="H939" s="273" t="s">
        <v>361</v>
      </c>
      <c r="I939" s="273" t="s">
        <v>2531</v>
      </c>
      <c r="J939" s="273" t="s">
        <v>343</v>
      </c>
      <c r="K939" s="272">
        <v>2016</v>
      </c>
      <c r="L939" s="273" t="s">
        <v>344</v>
      </c>
      <c r="N939" s="271" t="s">
        <v>334</v>
      </c>
      <c r="O939" s="277" t="s">
        <v>334</v>
      </c>
      <c r="P939" s="270">
        <v>0</v>
      </c>
      <c r="AC939" s="273" t="s">
        <v>334</v>
      </c>
    </row>
    <row r="940" spans="1:33" ht="28.8" x14ac:dyDescent="0.3">
      <c r="A940" s="272">
        <v>122724</v>
      </c>
      <c r="B940" s="273" t="s">
        <v>1231</v>
      </c>
      <c r="C940" s="273" t="s">
        <v>179</v>
      </c>
      <c r="D940" s="273" t="s">
        <v>237</v>
      </c>
      <c r="E940" s="273" t="s">
        <v>2103</v>
      </c>
      <c r="F940" s="274">
        <v>35580</v>
      </c>
      <c r="G940" s="273" t="s">
        <v>342</v>
      </c>
      <c r="H940" s="273" t="s">
        <v>361</v>
      </c>
      <c r="I940" s="273" t="s">
        <v>2531</v>
      </c>
      <c r="J940" s="273" t="s">
        <v>343</v>
      </c>
      <c r="K940" s="272">
        <v>2014</v>
      </c>
      <c r="L940" s="273" t="s">
        <v>344</v>
      </c>
      <c r="N940" s="271" t="s">
        <v>334</v>
      </c>
      <c r="O940" s="277" t="s">
        <v>334</v>
      </c>
      <c r="P940" s="270">
        <v>0</v>
      </c>
      <c r="AC940" s="273" t="s">
        <v>334</v>
      </c>
    </row>
    <row r="941" spans="1:33" ht="28.8" x14ac:dyDescent="0.3">
      <c r="A941" s="272">
        <v>122727</v>
      </c>
      <c r="B941" s="273" t="s">
        <v>2173</v>
      </c>
      <c r="C941" s="273" t="s">
        <v>720</v>
      </c>
      <c r="D941" s="273" t="s">
        <v>207</v>
      </c>
      <c r="E941" s="273" t="s">
        <v>360</v>
      </c>
      <c r="F941" s="274">
        <v>33975</v>
      </c>
      <c r="G941" s="273" t="s">
        <v>2450</v>
      </c>
      <c r="H941" s="273" t="s">
        <v>361</v>
      </c>
      <c r="I941" s="273" t="s">
        <v>59</v>
      </c>
      <c r="J941" s="273" t="s">
        <v>343</v>
      </c>
      <c r="K941" s="272">
        <v>2011</v>
      </c>
      <c r="L941" s="273" t="s">
        <v>344</v>
      </c>
      <c r="N941" s="271" t="s">
        <v>334</v>
      </c>
      <c r="O941" s="277" t="s">
        <v>334</v>
      </c>
      <c r="P941" s="270">
        <v>0</v>
      </c>
      <c r="AC941" s="273" t="s">
        <v>334</v>
      </c>
    </row>
    <row r="942" spans="1:33" ht="28.8" x14ac:dyDescent="0.3">
      <c r="A942" s="272">
        <v>122738</v>
      </c>
      <c r="B942" s="273" t="s">
        <v>1229</v>
      </c>
      <c r="C942" s="273" t="s">
        <v>1230</v>
      </c>
      <c r="D942" s="273" t="s">
        <v>298</v>
      </c>
      <c r="E942" s="273" t="s">
        <v>360</v>
      </c>
      <c r="F942" s="290"/>
      <c r="G942" s="273" t="s">
        <v>342</v>
      </c>
      <c r="H942" s="273" t="s">
        <v>361</v>
      </c>
      <c r="I942" s="273" t="s">
        <v>2591</v>
      </c>
      <c r="J942" s="273" t="s">
        <v>343</v>
      </c>
      <c r="K942" s="272">
        <v>2014</v>
      </c>
      <c r="L942" s="273" t="s">
        <v>602</v>
      </c>
      <c r="N942" s="271" t="s">
        <v>334</v>
      </c>
      <c r="O942" s="277" t="s">
        <v>334</v>
      </c>
      <c r="P942" s="270">
        <v>0</v>
      </c>
      <c r="AC942" s="273" t="s">
        <v>334</v>
      </c>
    </row>
    <row r="943" spans="1:33" ht="28.8" x14ac:dyDescent="0.3">
      <c r="A943" s="272">
        <v>122745</v>
      </c>
      <c r="B943" s="273" t="s">
        <v>2180</v>
      </c>
      <c r="C943" s="273" t="s">
        <v>97</v>
      </c>
      <c r="D943" s="273" t="s">
        <v>717</v>
      </c>
      <c r="E943" s="273" t="s">
        <v>360</v>
      </c>
      <c r="F943" s="275"/>
      <c r="G943" s="273" t="s">
        <v>2677</v>
      </c>
      <c r="H943" s="273" t="s">
        <v>361</v>
      </c>
      <c r="I943" s="273" t="s">
        <v>2531</v>
      </c>
      <c r="J943" s="273" t="s">
        <v>343</v>
      </c>
      <c r="K943" s="272">
        <v>0</v>
      </c>
      <c r="L943" s="273" t="s">
        <v>602</v>
      </c>
      <c r="N943" s="271" t="s">
        <v>334</v>
      </c>
      <c r="O943" s="277" t="s">
        <v>334</v>
      </c>
      <c r="P943" s="270">
        <v>0</v>
      </c>
      <c r="AC943" s="273" t="s">
        <v>334</v>
      </c>
    </row>
    <row r="944" spans="1:33" ht="28.8" x14ac:dyDescent="0.3">
      <c r="A944" s="272">
        <v>122751</v>
      </c>
      <c r="B944" s="273" t="s">
        <v>1228</v>
      </c>
      <c r="C944" s="273" t="s">
        <v>152</v>
      </c>
      <c r="D944" s="273" t="s">
        <v>214</v>
      </c>
      <c r="E944" s="273" t="s">
        <v>360</v>
      </c>
      <c r="F944" s="290"/>
      <c r="G944" s="273" t="s">
        <v>342</v>
      </c>
      <c r="H944" s="273" t="s">
        <v>361</v>
      </c>
      <c r="I944" s="273" t="s">
        <v>2531</v>
      </c>
      <c r="J944" s="273" t="s">
        <v>343</v>
      </c>
      <c r="K944" s="272">
        <v>0</v>
      </c>
      <c r="L944" s="273" t="s">
        <v>342</v>
      </c>
      <c r="N944" s="271" t="s">
        <v>334</v>
      </c>
      <c r="O944" s="277" t="s">
        <v>334</v>
      </c>
      <c r="P944" s="270">
        <v>0</v>
      </c>
      <c r="AC944" s="273" t="s">
        <v>334</v>
      </c>
    </row>
    <row r="945" spans="1:33" ht="14.4" x14ac:dyDescent="0.3">
      <c r="A945" s="270">
        <v>122752</v>
      </c>
      <c r="B945" s="271" t="s">
        <v>2181</v>
      </c>
      <c r="C945" s="271" t="s">
        <v>2182</v>
      </c>
      <c r="D945" s="271" t="s">
        <v>209</v>
      </c>
      <c r="E945" s="271" t="s">
        <v>334</v>
      </c>
      <c r="F945" s="292" t="s">
        <v>334</v>
      </c>
      <c r="G945" s="271" t="s">
        <v>334</v>
      </c>
      <c r="H945" s="271" t="s">
        <v>334</v>
      </c>
      <c r="I945" s="271" t="s">
        <v>59</v>
      </c>
      <c r="J945" s="271" t="s">
        <v>334</v>
      </c>
      <c r="K945" s="271" t="s">
        <v>334</v>
      </c>
      <c r="L945" s="271" t="s">
        <v>334</v>
      </c>
      <c r="M945" s="292" t="s">
        <v>334</v>
      </c>
      <c r="N945" s="271" t="s">
        <v>334</v>
      </c>
      <c r="O945" s="277" t="s">
        <v>334</v>
      </c>
      <c r="P945" s="270">
        <v>0</v>
      </c>
      <c r="Q945" s="292" t="s">
        <v>334</v>
      </c>
      <c r="R945" s="292" t="s">
        <v>334</v>
      </c>
      <c r="S945" s="292" t="s">
        <v>334</v>
      </c>
      <c r="T945" s="292" t="s">
        <v>334</v>
      </c>
      <c r="U945" s="292" t="s">
        <v>334</v>
      </c>
      <c r="V945" s="292" t="s">
        <v>334</v>
      </c>
      <c r="W945" s="292" t="s">
        <v>334</v>
      </c>
      <c r="X945" s="292" t="s">
        <v>334</v>
      </c>
      <c r="Y945" s="292" t="s">
        <v>334</v>
      </c>
      <c r="Z945" s="292" t="s">
        <v>334</v>
      </c>
      <c r="AA945" s="292" t="s">
        <v>334</v>
      </c>
      <c r="AB945" s="292" t="s">
        <v>334</v>
      </c>
      <c r="AC945" s="271" t="s">
        <v>334</v>
      </c>
      <c r="AD945" s="292"/>
      <c r="AE945" s="292" t="s">
        <v>334</v>
      </c>
      <c r="AF945" s="292" t="s">
        <v>2722</v>
      </c>
      <c r="AG945" s="292" t="s">
        <v>2722</v>
      </c>
    </row>
    <row r="946" spans="1:33" ht="28.8" x14ac:dyDescent="0.3">
      <c r="A946" s="272">
        <v>122759</v>
      </c>
      <c r="B946" s="273" t="s">
        <v>1227</v>
      </c>
      <c r="C946" s="273" t="s">
        <v>131</v>
      </c>
      <c r="D946" s="273" t="s">
        <v>270</v>
      </c>
      <c r="E946" s="273" t="s">
        <v>2103</v>
      </c>
      <c r="F946" s="291">
        <v>33239</v>
      </c>
      <c r="G946" s="273" t="s">
        <v>342</v>
      </c>
      <c r="H946" s="273" t="s">
        <v>361</v>
      </c>
      <c r="I946" s="273" t="s">
        <v>59</v>
      </c>
      <c r="J946" s="273" t="s">
        <v>2362</v>
      </c>
      <c r="K946" s="272">
        <v>2008</v>
      </c>
      <c r="L946" s="273" t="s">
        <v>342</v>
      </c>
      <c r="N946" s="271" t="s">
        <v>334</v>
      </c>
      <c r="O946" s="277" t="s">
        <v>334</v>
      </c>
      <c r="P946" s="270">
        <v>0</v>
      </c>
      <c r="AC946" s="273" t="s">
        <v>334</v>
      </c>
    </row>
    <row r="947" spans="1:33" ht="28.8" x14ac:dyDescent="0.3">
      <c r="A947" s="272">
        <v>122767</v>
      </c>
      <c r="B947" s="273" t="s">
        <v>2185</v>
      </c>
      <c r="C947" s="273" t="s">
        <v>2186</v>
      </c>
      <c r="D947" s="273" t="s">
        <v>237</v>
      </c>
      <c r="E947" s="273" t="s">
        <v>360</v>
      </c>
      <c r="F947" s="274">
        <v>34601</v>
      </c>
      <c r="G947" s="273" t="s">
        <v>2392</v>
      </c>
      <c r="H947" s="273" t="s">
        <v>361</v>
      </c>
      <c r="I947" s="273" t="s">
        <v>2591</v>
      </c>
      <c r="J947" s="273" t="s">
        <v>362</v>
      </c>
      <c r="K947" s="272">
        <v>0</v>
      </c>
      <c r="L947" s="273" t="s">
        <v>355</v>
      </c>
      <c r="N947" s="271" t="s">
        <v>334</v>
      </c>
      <c r="O947" s="277" t="s">
        <v>334</v>
      </c>
      <c r="P947" s="270">
        <v>0</v>
      </c>
      <c r="AC947" s="273" t="s">
        <v>334</v>
      </c>
    </row>
    <row r="948" spans="1:33" ht="28.8" x14ac:dyDescent="0.3">
      <c r="A948" s="272">
        <v>122769</v>
      </c>
      <c r="B948" s="273" t="s">
        <v>2188</v>
      </c>
      <c r="C948" s="273" t="s">
        <v>116</v>
      </c>
      <c r="D948" s="273" t="s">
        <v>2189</v>
      </c>
      <c r="E948" s="273" t="s">
        <v>2103</v>
      </c>
      <c r="F948" s="274">
        <v>34700</v>
      </c>
      <c r="G948" s="273" t="s">
        <v>2378</v>
      </c>
      <c r="H948" s="273" t="s">
        <v>361</v>
      </c>
      <c r="I948" s="273" t="s">
        <v>59</v>
      </c>
      <c r="J948" s="273" t="s">
        <v>343</v>
      </c>
      <c r="K948" s="272">
        <v>2013</v>
      </c>
      <c r="L948" s="273" t="s">
        <v>344</v>
      </c>
      <c r="N948" s="271">
        <v>392</v>
      </c>
      <c r="O948" s="277">
        <v>45344</v>
      </c>
      <c r="P948" s="270">
        <v>50000</v>
      </c>
      <c r="AC948" s="273" t="s">
        <v>334</v>
      </c>
    </row>
    <row r="949" spans="1:33" ht="28.8" x14ac:dyDescent="0.3">
      <c r="A949" s="272">
        <v>122770</v>
      </c>
      <c r="B949" s="273" t="s">
        <v>2190</v>
      </c>
      <c r="C949" s="273" t="s">
        <v>2191</v>
      </c>
      <c r="D949" s="273" t="s">
        <v>2794</v>
      </c>
      <c r="E949" s="273" t="s">
        <v>2103</v>
      </c>
      <c r="F949" s="291">
        <v>31996</v>
      </c>
      <c r="G949" s="273" t="s">
        <v>342</v>
      </c>
      <c r="H949" s="273" t="s">
        <v>361</v>
      </c>
      <c r="I949" s="273" t="s">
        <v>59</v>
      </c>
      <c r="J949" s="273" t="s">
        <v>2362</v>
      </c>
      <c r="K949" s="272">
        <v>2005</v>
      </c>
      <c r="L949" s="273" t="s">
        <v>342</v>
      </c>
      <c r="N949" s="271" t="s">
        <v>334</v>
      </c>
      <c r="O949" s="277" t="s">
        <v>334</v>
      </c>
      <c r="P949" s="270">
        <v>0</v>
      </c>
      <c r="AC949" s="273" t="s">
        <v>334</v>
      </c>
    </row>
    <row r="950" spans="1:33" ht="28.8" x14ac:dyDescent="0.3">
      <c r="A950" s="272">
        <v>122772</v>
      </c>
      <c r="B950" s="273" t="s">
        <v>1226</v>
      </c>
      <c r="C950" s="273" t="s">
        <v>161</v>
      </c>
      <c r="D950" s="273" t="s">
        <v>312</v>
      </c>
      <c r="E950" s="273" t="s">
        <v>360</v>
      </c>
      <c r="F950" s="290"/>
      <c r="G950" s="273" t="s">
        <v>342</v>
      </c>
      <c r="H950" s="273" t="s">
        <v>361</v>
      </c>
      <c r="I950" s="273" t="s">
        <v>2531</v>
      </c>
      <c r="J950" s="273" t="s">
        <v>343</v>
      </c>
      <c r="K950" s="272">
        <v>2017</v>
      </c>
      <c r="L950" s="273" t="s">
        <v>344</v>
      </c>
      <c r="N950" s="271" t="s">
        <v>334</v>
      </c>
      <c r="O950" s="277" t="s">
        <v>334</v>
      </c>
      <c r="P950" s="270">
        <v>0</v>
      </c>
      <c r="AC950" s="273" t="s">
        <v>334</v>
      </c>
    </row>
    <row r="951" spans="1:33" ht="28.8" x14ac:dyDescent="0.3">
      <c r="A951" s="272">
        <v>122773</v>
      </c>
      <c r="B951" s="273" t="s">
        <v>2192</v>
      </c>
      <c r="C951" s="273" t="s">
        <v>571</v>
      </c>
      <c r="D951" s="273" t="s">
        <v>311</v>
      </c>
      <c r="E951" s="273" t="s">
        <v>2103</v>
      </c>
      <c r="F951" s="290"/>
      <c r="G951" s="273" t="s">
        <v>342</v>
      </c>
      <c r="H951" s="273" t="s">
        <v>361</v>
      </c>
      <c r="I951" s="273" t="s">
        <v>59</v>
      </c>
      <c r="J951" s="273" t="s">
        <v>2362</v>
      </c>
      <c r="K951" s="293">
        <v>2015</v>
      </c>
      <c r="L951" s="273" t="s">
        <v>602</v>
      </c>
      <c r="N951" s="271" t="s">
        <v>334</v>
      </c>
      <c r="O951" s="277" t="s">
        <v>334</v>
      </c>
      <c r="P951" s="270">
        <v>0</v>
      </c>
      <c r="AC951" s="273" t="s">
        <v>334</v>
      </c>
    </row>
    <row r="952" spans="1:33" ht="28.8" x14ac:dyDescent="0.3">
      <c r="A952" s="272">
        <v>122775</v>
      </c>
      <c r="B952" s="273" t="s">
        <v>2193</v>
      </c>
      <c r="C952" s="273" t="s">
        <v>66</v>
      </c>
      <c r="D952" s="273" t="s">
        <v>285</v>
      </c>
      <c r="E952" s="273" t="s">
        <v>360</v>
      </c>
      <c r="F952" s="291">
        <v>36535</v>
      </c>
      <c r="G952" s="273" t="s">
        <v>342</v>
      </c>
      <c r="H952" s="273" t="s">
        <v>361</v>
      </c>
      <c r="I952" s="273" t="s">
        <v>2531</v>
      </c>
      <c r="J952" s="273" t="s">
        <v>362</v>
      </c>
      <c r="K952" s="272">
        <v>2017</v>
      </c>
      <c r="L952" s="273" t="s">
        <v>344</v>
      </c>
      <c r="N952" s="271" t="s">
        <v>334</v>
      </c>
      <c r="O952" s="277" t="s">
        <v>334</v>
      </c>
      <c r="P952" s="270">
        <v>0</v>
      </c>
      <c r="AC952" s="273" t="s">
        <v>334</v>
      </c>
    </row>
    <row r="953" spans="1:33" ht="28.8" x14ac:dyDescent="0.3">
      <c r="A953" s="270">
        <v>122783</v>
      </c>
      <c r="B953" s="271" t="s">
        <v>2194</v>
      </c>
      <c r="C953" s="271" t="s">
        <v>69</v>
      </c>
      <c r="D953" s="271" t="s">
        <v>288</v>
      </c>
      <c r="E953" s="271" t="s">
        <v>360</v>
      </c>
      <c r="F953" s="271" t="s">
        <v>2678</v>
      </c>
      <c r="G953" s="271" t="s">
        <v>342</v>
      </c>
      <c r="H953" s="271" t="s">
        <v>361</v>
      </c>
      <c r="I953" s="271" t="s">
        <v>59</v>
      </c>
      <c r="J953" s="271" t="s">
        <v>362</v>
      </c>
      <c r="K953" s="271" t="s">
        <v>2715</v>
      </c>
      <c r="L953" s="271" t="s">
        <v>342</v>
      </c>
      <c r="M953" s="292" t="s">
        <v>334</v>
      </c>
      <c r="N953" s="271" t="s">
        <v>334</v>
      </c>
      <c r="O953" s="277" t="s">
        <v>334</v>
      </c>
      <c r="P953" s="270">
        <v>0</v>
      </c>
      <c r="Q953" s="292" t="s">
        <v>334</v>
      </c>
      <c r="R953" s="292" t="s">
        <v>334</v>
      </c>
      <c r="S953" s="292" t="s">
        <v>334</v>
      </c>
      <c r="T953" s="292" t="s">
        <v>334</v>
      </c>
      <c r="U953" s="292" t="s">
        <v>334</v>
      </c>
      <c r="V953" s="292" t="s">
        <v>334</v>
      </c>
      <c r="W953" s="292" t="s">
        <v>334</v>
      </c>
      <c r="X953" s="292" t="s">
        <v>334</v>
      </c>
      <c r="Y953" s="292" t="s">
        <v>334</v>
      </c>
      <c r="Z953" s="292" t="s">
        <v>334</v>
      </c>
      <c r="AA953" s="292" t="s">
        <v>334</v>
      </c>
      <c r="AB953" s="292" t="s">
        <v>334</v>
      </c>
      <c r="AC953" s="271" t="s">
        <v>334</v>
      </c>
      <c r="AD953" s="292"/>
      <c r="AE953" s="292" t="s">
        <v>334</v>
      </c>
      <c r="AF953" s="292"/>
      <c r="AG953" s="292" t="s">
        <v>2722</v>
      </c>
    </row>
    <row r="954" spans="1:33" ht="28.8" x14ac:dyDescent="0.3">
      <c r="A954" s="272">
        <v>122789</v>
      </c>
      <c r="B954" s="273" t="s">
        <v>2195</v>
      </c>
      <c r="C954" s="273" t="s">
        <v>66</v>
      </c>
      <c r="D954" s="273" t="s">
        <v>209</v>
      </c>
      <c r="E954" s="273" t="s">
        <v>2103</v>
      </c>
      <c r="F954" s="291">
        <v>35560</v>
      </c>
      <c r="G954" s="273" t="s">
        <v>346</v>
      </c>
      <c r="H954" s="273" t="s">
        <v>361</v>
      </c>
      <c r="I954" s="273" t="s">
        <v>59</v>
      </c>
      <c r="J954" s="273" t="s">
        <v>2362</v>
      </c>
      <c r="K954" s="272">
        <v>2015</v>
      </c>
      <c r="L954" s="273" t="s">
        <v>346</v>
      </c>
      <c r="N954" s="271" t="s">
        <v>334</v>
      </c>
      <c r="O954" s="277" t="s">
        <v>334</v>
      </c>
      <c r="P954" s="270">
        <v>0</v>
      </c>
      <c r="AC954" s="273" t="s">
        <v>334</v>
      </c>
    </row>
    <row r="955" spans="1:33" ht="28.8" x14ac:dyDescent="0.3">
      <c r="A955" s="272">
        <v>122795</v>
      </c>
      <c r="B955" s="273" t="s">
        <v>2196</v>
      </c>
      <c r="C955" s="273" t="s">
        <v>66</v>
      </c>
      <c r="D955" s="273" t="s">
        <v>394</v>
      </c>
      <c r="E955" s="273" t="s">
        <v>2103</v>
      </c>
      <c r="F955" s="290"/>
      <c r="G955" s="273" t="s">
        <v>342</v>
      </c>
      <c r="H955" s="273" t="s">
        <v>361</v>
      </c>
      <c r="I955" s="273" t="s">
        <v>59</v>
      </c>
      <c r="J955" s="273" t="s">
        <v>343</v>
      </c>
      <c r="K955" s="272">
        <v>2015</v>
      </c>
      <c r="L955" s="273" t="s">
        <v>353</v>
      </c>
      <c r="N955" s="271" t="s">
        <v>334</v>
      </c>
      <c r="O955" s="277" t="s">
        <v>334</v>
      </c>
      <c r="P955" s="270">
        <v>0</v>
      </c>
      <c r="AC955" s="273" t="s">
        <v>334</v>
      </c>
    </row>
    <row r="956" spans="1:33" ht="28.8" x14ac:dyDescent="0.3">
      <c r="A956" s="272">
        <v>122801</v>
      </c>
      <c r="B956" s="273" t="s">
        <v>1225</v>
      </c>
      <c r="C956" s="273" t="s">
        <v>159</v>
      </c>
      <c r="D956" s="273" t="s">
        <v>468</v>
      </c>
      <c r="E956" s="273" t="s">
        <v>2103</v>
      </c>
      <c r="F956" s="274">
        <v>35549</v>
      </c>
      <c r="G956" s="273" t="s">
        <v>2679</v>
      </c>
      <c r="H956" s="273" t="s">
        <v>361</v>
      </c>
      <c r="I956" s="273" t="s">
        <v>2531</v>
      </c>
      <c r="J956" s="273" t="s">
        <v>2362</v>
      </c>
      <c r="K956" s="272">
        <v>2008</v>
      </c>
      <c r="L956" s="273" t="s">
        <v>342</v>
      </c>
      <c r="N956" s="271" t="s">
        <v>334</v>
      </c>
      <c r="O956" s="277" t="s">
        <v>334</v>
      </c>
      <c r="P956" s="270">
        <v>0</v>
      </c>
      <c r="AC956" s="273" t="s">
        <v>334</v>
      </c>
    </row>
    <row r="957" spans="1:33" ht="28.8" x14ac:dyDescent="0.3">
      <c r="A957" s="272">
        <v>122802</v>
      </c>
      <c r="B957" s="273" t="s">
        <v>1224</v>
      </c>
      <c r="C957" s="273" t="s">
        <v>524</v>
      </c>
      <c r="D957" s="273" t="s">
        <v>540</v>
      </c>
      <c r="E957" s="273" t="s">
        <v>360</v>
      </c>
      <c r="F957" s="291">
        <v>32225</v>
      </c>
      <c r="G957" s="273" t="s">
        <v>2868</v>
      </c>
      <c r="H957" s="273" t="s">
        <v>361</v>
      </c>
      <c r="I957" s="273" t="s">
        <v>2531</v>
      </c>
      <c r="J957" s="273" t="s">
        <v>362</v>
      </c>
      <c r="K957" s="272">
        <v>2006</v>
      </c>
      <c r="L957" s="273" t="s">
        <v>355</v>
      </c>
      <c r="N957" s="271" t="s">
        <v>334</v>
      </c>
      <c r="O957" s="277" t="s">
        <v>334</v>
      </c>
      <c r="P957" s="270">
        <v>0</v>
      </c>
      <c r="AC957" s="273" t="s">
        <v>334</v>
      </c>
    </row>
    <row r="958" spans="1:33" ht="28.8" x14ac:dyDescent="0.3">
      <c r="A958" s="272">
        <v>122804</v>
      </c>
      <c r="B958" s="273" t="s">
        <v>2199</v>
      </c>
      <c r="C958" s="273" t="s">
        <v>77</v>
      </c>
      <c r="D958" s="273" t="s">
        <v>214</v>
      </c>
      <c r="E958" s="273" t="s">
        <v>360</v>
      </c>
      <c r="F958" s="275"/>
      <c r="G958" s="273" t="s">
        <v>353</v>
      </c>
      <c r="H958" s="273" t="s">
        <v>361</v>
      </c>
      <c r="I958" s="273" t="s">
        <v>59</v>
      </c>
      <c r="J958" s="273" t="s">
        <v>362</v>
      </c>
      <c r="K958" s="272">
        <v>2006</v>
      </c>
      <c r="L958" s="273" t="s">
        <v>353</v>
      </c>
      <c r="N958" s="271" t="s">
        <v>334</v>
      </c>
      <c r="O958" s="277" t="s">
        <v>334</v>
      </c>
      <c r="P958" s="270">
        <v>0</v>
      </c>
      <c r="AC958" s="273" t="s">
        <v>334</v>
      </c>
    </row>
    <row r="959" spans="1:33" ht="28.8" x14ac:dyDescent="0.3">
      <c r="A959" s="272">
        <v>122805</v>
      </c>
      <c r="B959" s="273" t="s">
        <v>2200</v>
      </c>
      <c r="C959" s="273" t="s">
        <v>66</v>
      </c>
      <c r="D959" s="273" t="s">
        <v>835</v>
      </c>
      <c r="E959" s="273" t="s">
        <v>2103</v>
      </c>
      <c r="F959" s="291">
        <v>34861</v>
      </c>
      <c r="G959" s="273" t="s">
        <v>355</v>
      </c>
      <c r="H959" s="273" t="s">
        <v>361</v>
      </c>
      <c r="I959" s="273" t="s">
        <v>2531</v>
      </c>
      <c r="J959" s="273" t="s">
        <v>343</v>
      </c>
      <c r="K959" s="272">
        <v>2013</v>
      </c>
      <c r="L959" s="273" t="s">
        <v>355</v>
      </c>
      <c r="N959" s="271" t="s">
        <v>334</v>
      </c>
      <c r="O959" s="277" t="s">
        <v>334</v>
      </c>
      <c r="P959" s="270">
        <v>0</v>
      </c>
      <c r="AC959" s="273" t="s">
        <v>334</v>
      </c>
    </row>
    <row r="960" spans="1:33" ht="28.8" x14ac:dyDescent="0.3">
      <c r="A960" s="272">
        <v>122806</v>
      </c>
      <c r="B960" s="273" t="s">
        <v>2201</v>
      </c>
      <c r="C960" s="273" t="s">
        <v>180</v>
      </c>
      <c r="D960" s="273" t="s">
        <v>2202</v>
      </c>
      <c r="E960" s="273" t="s">
        <v>360</v>
      </c>
      <c r="F960" s="274">
        <v>28133</v>
      </c>
      <c r="G960" s="273" t="s">
        <v>2420</v>
      </c>
      <c r="H960" s="273" t="s">
        <v>361</v>
      </c>
      <c r="I960" s="273" t="s">
        <v>59</v>
      </c>
      <c r="J960" s="273" t="s">
        <v>362</v>
      </c>
      <c r="K960" s="272">
        <v>1994</v>
      </c>
      <c r="L960" s="273" t="s">
        <v>342</v>
      </c>
      <c r="N960" s="271" t="s">
        <v>334</v>
      </c>
      <c r="O960" s="277" t="s">
        <v>334</v>
      </c>
      <c r="P960" s="270">
        <v>0</v>
      </c>
      <c r="AC960" s="273" t="s">
        <v>334</v>
      </c>
    </row>
    <row r="961" spans="1:29" ht="28.8" x14ac:dyDescent="0.3">
      <c r="A961" s="272">
        <v>122810</v>
      </c>
      <c r="B961" s="273" t="s">
        <v>2204</v>
      </c>
      <c r="C961" s="273" t="s">
        <v>95</v>
      </c>
      <c r="D961" s="273" t="s">
        <v>496</v>
      </c>
      <c r="E961" s="273" t="s">
        <v>360</v>
      </c>
      <c r="F961" s="290"/>
      <c r="G961" s="273" t="s">
        <v>2413</v>
      </c>
      <c r="H961" s="273" t="s">
        <v>361</v>
      </c>
      <c r="I961" s="273" t="s">
        <v>59</v>
      </c>
      <c r="J961" s="273" t="s">
        <v>343</v>
      </c>
      <c r="K961" s="272">
        <v>1999</v>
      </c>
      <c r="L961" s="273" t="s">
        <v>342</v>
      </c>
      <c r="N961" s="271" t="s">
        <v>334</v>
      </c>
      <c r="O961" s="277" t="s">
        <v>334</v>
      </c>
      <c r="P961" s="270">
        <v>0</v>
      </c>
      <c r="AC961" s="273" t="s">
        <v>334</v>
      </c>
    </row>
    <row r="962" spans="1:29" ht="28.8" x14ac:dyDescent="0.3">
      <c r="A962" s="272">
        <v>122846</v>
      </c>
      <c r="B962" s="273" t="s">
        <v>1222</v>
      </c>
      <c r="C962" s="273" t="s">
        <v>127</v>
      </c>
      <c r="D962" s="273" t="s">
        <v>468</v>
      </c>
      <c r="E962" s="273" t="s">
        <v>359</v>
      </c>
      <c r="F962" s="290"/>
      <c r="G962" s="273" t="s">
        <v>345</v>
      </c>
      <c r="H962" s="273" t="s">
        <v>361</v>
      </c>
      <c r="I962" s="273" t="s">
        <v>2531</v>
      </c>
      <c r="J962" s="273" t="s">
        <v>343</v>
      </c>
      <c r="K962" s="272">
        <v>2016</v>
      </c>
      <c r="L962" s="273" t="s">
        <v>342</v>
      </c>
      <c r="N962" s="271" t="s">
        <v>334</v>
      </c>
      <c r="O962" s="277" t="s">
        <v>334</v>
      </c>
      <c r="P962" s="270">
        <v>0</v>
      </c>
      <c r="AC962" s="273" t="s">
        <v>334</v>
      </c>
    </row>
    <row r="963" spans="1:29" ht="28.8" x14ac:dyDescent="0.3">
      <c r="A963" s="272">
        <v>122851</v>
      </c>
      <c r="B963" s="273" t="s">
        <v>2206</v>
      </c>
      <c r="C963" s="273" t="s">
        <v>70</v>
      </c>
      <c r="D963" s="273" t="s">
        <v>288</v>
      </c>
      <c r="E963" s="273" t="s">
        <v>360</v>
      </c>
      <c r="F963" s="290"/>
      <c r="G963" s="273" t="s">
        <v>2387</v>
      </c>
      <c r="H963" s="273" t="s">
        <v>361</v>
      </c>
      <c r="I963" s="273" t="s">
        <v>59</v>
      </c>
      <c r="J963" s="273" t="s">
        <v>343</v>
      </c>
      <c r="K963" s="272">
        <v>2006</v>
      </c>
      <c r="L963" s="273" t="s">
        <v>344</v>
      </c>
      <c r="N963" s="271" t="s">
        <v>334</v>
      </c>
      <c r="O963" s="277" t="s">
        <v>334</v>
      </c>
      <c r="P963" s="270">
        <v>0</v>
      </c>
      <c r="AC963" s="273" t="s">
        <v>334</v>
      </c>
    </row>
    <row r="964" spans="1:29" ht="28.8" x14ac:dyDescent="0.3">
      <c r="A964" s="272">
        <v>122854</v>
      </c>
      <c r="B964" s="273" t="s">
        <v>2207</v>
      </c>
      <c r="C964" s="273" t="s">
        <v>161</v>
      </c>
      <c r="D964" s="273" t="s">
        <v>254</v>
      </c>
      <c r="E964" s="273" t="s">
        <v>2103</v>
      </c>
      <c r="F964" s="291">
        <v>35815</v>
      </c>
      <c r="G964" s="273" t="s">
        <v>342</v>
      </c>
      <c r="H964" s="273" t="s">
        <v>361</v>
      </c>
      <c r="I964" s="273" t="s">
        <v>59</v>
      </c>
      <c r="J964" s="273" t="s">
        <v>2362</v>
      </c>
      <c r="K964" s="272">
        <v>2016</v>
      </c>
      <c r="L964" s="273" t="s">
        <v>342</v>
      </c>
      <c r="N964" s="271" t="s">
        <v>334</v>
      </c>
      <c r="O964" s="277" t="s">
        <v>334</v>
      </c>
      <c r="P964" s="270">
        <v>0</v>
      </c>
      <c r="AC964" s="273" t="s">
        <v>334</v>
      </c>
    </row>
    <row r="965" spans="1:29" ht="28.8" x14ac:dyDescent="0.3">
      <c r="A965" s="272">
        <v>122860</v>
      </c>
      <c r="B965" s="273" t="s">
        <v>2208</v>
      </c>
      <c r="C965" s="273" t="s">
        <v>78</v>
      </c>
      <c r="D965" s="273" t="s">
        <v>2209</v>
      </c>
      <c r="E965" s="273" t="s">
        <v>2103</v>
      </c>
      <c r="F965" s="275"/>
      <c r="G965" s="273" t="s">
        <v>342</v>
      </c>
      <c r="H965" s="273" t="s">
        <v>363</v>
      </c>
      <c r="I965" s="273" t="s">
        <v>59</v>
      </c>
      <c r="J965" s="273" t="s">
        <v>2267</v>
      </c>
      <c r="K965" s="272">
        <v>0</v>
      </c>
      <c r="L965" s="273" t="s">
        <v>2267</v>
      </c>
      <c r="N965" s="271" t="s">
        <v>334</v>
      </c>
      <c r="O965" s="277" t="s">
        <v>334</v>
      </c>
      <c r="P965" s="270">
        <v>0</v>
      </c>
      <c r="AC965" s="273" t="s">
        <v>334</v>
      </c>
    </row>
    <row r="966" spans="1:29" ht="28.8" x14ac:dyDescent="0.3">
      <c r="A966" s="272">
        <v>122862</v>
      </c>
      <c r="B966" s="273" t="s">
        <v>2210</v>
      </c>
      <c r="C966" s="273" t="s">
        <v>130</v>
      </c>
      <c r="D966" s="273" t="s">
        <v>246</v>
      </c>
      <c r="E966" s="273" t="s">
        <v>360</v>
      </c>
      <c r="F966" s="290"/>
      <c r="G966" s="273" t="s">
        <v>342</v>
      </c>
      <c r="H966" s="273" t="s">
        <v>361</v>
      </c>
      <c r="I966" s="273" t="s">
        <v>59</v>
      </c>
      <c r="J966" s="273" t="s">
        <v>343</v>
      </c>
      <c r="K966" s="272">
        <v>0</v>
      </c>
      <c r="L966" s="273" t="s">
        <v>344</v>
      </c>
      <c r="N966" s="271" t="s">
        <v>334</v>
      </c>
      <c r="O966" s="277" t="s">
        <v>334</v>
      </c>
      <c r="P966" s="270">
        <v>0</v>
      </c>
      <c r="AC966" s="273" t="s">
        <v>334</v>
      </c>
    </row>
    <row r="967" spans="1:29" ht="28.8" x14ac:dyDescent="0.3">
      <c r="A967" s="272">
        <v>122863</v>
      </c>
      <c r="B967" s="273" t="s">
        <v>1221</v>
      </c>
      <c r="C967" s="273" t="s">
        <v>759</v>
      </c>
      <c r="D967" s="273" t="s">
        <v>228</v>
      </c>
      <c r="E967" s="273" t="s">
        <v>360</v>
      </c>
      <c r="F967" s="290"/>
      <c r="G967" s="273" t="s">
        <v>2680</v>
      </c>
      <c r="H967" s="273" t="s">
        <v>361</v>
      </c>
      <c r="I967" s="273" t="s">
        <v>2591</v>
      </c>
      <c r="J967" s="273" t="s">
        <v>343</v>
      </c>
      <c r="K967" s="272">
        <v>2016</v>
      </c>
      <c r="L967" s="273" t="s">
        <v>353</v>
      </c>
      <c r="N967" s="271" t="s">
        <v>334</v>
      </c>
      <c r="O967" s="277" t="s">
        <v>334</v>
      </c>
      <c r="P967" s="270">
        <v>0</v>
      </c>
      <c r="AC967" s="273" t="s">
        <v>334</v>
      </c>
    </row>
    <row r="968" spans="1:29" ht="28.8" x14ac:dyDescent="0.3">
      <c r="A968" s="272">
        <v>122865</v>
      </c>
      <c r="B968" s="273" t="s">
        <v>1219</v>
      </c>
      <c r="C968" s="273" t="s">
        <v>1220</v>
      </c>
      <c r="D968" s="273" t="s">
        <v>408</v>
      </c>
      <c r="E968" s="273" t="s">
        <v>360</v>
      </c>
      <c r="F968" s="291">
        <v>33239</v>
      </c>
      <c r="G968" s="273" t="s">
        <v>345</v>
      </c>
      <c r="H968" s="273" t="s">
        <v>361</v>
      </c>
      <c r="I968" s="273" t="s">
        <v>2591</v>
      </c>
      <c r="J968" s="273" t="s">
        <v>343</v>
      </c>
      <c r="K968" s="272">
        <v>2008</v>
      </c>
      <c r="L968" s="273" t="s">
        <v>347</v>
      </c>
      <c r="N968" s="271" t="s">
        <v>334</v>
      </c>
      <c r="O968" s="277" t="s">
        <v>334</v>
      </c>
      <c r="P968" s="270">
        <v>0</v>
      </c>
      <c r="AC968" s="273" t="s">
        <v>334</v>
      </c>
    </row>
    <row r="969" spans="1:29" ht="28.8" x14ac:dyDescent="0.3">
      <c r="A969" s="272">
        <v>122868</v>
      </c>
      <c r="B969" s="273" t="s">
        <v>1218</v>
      </c>
      <c r="C969" s="273" t="s">
        <v>414</v>
      </c>
      <c r="D969" s="273" t="s">
        <v>240</v>
      </c>
      <c r="E969" s="273" t="s">
        <v>2103</v>
      </c>
      <c r="F969" s="274">
        <v>32590</v>
      </c>
      <c r="G969" s="273" t="s">
        <v>342</v>
      </c>
      <c r="H969" s="273" t="s">
        <v>361</v>
      </c>
      <c r="I969" s="273" t="s">
        <v>2531</v>
      </c>
      <c r="J969" s="273" t="s">
        <v>343</v>
      </c>
      <c r="K969" s="272">
        <v>2008</v>
      </c>
      <c r="L969" s="273" t="s">
        <v>342</v>
      </c>
      <c r="N969" s="271" t="s">
        <v>334</v>
      </c>
      <c r="O969" s="277" t="s">
        <v>334</v>
      </c>
      <c r="P969" s="270">
        <v>0</v>
      </c>
      <c r="AC969" s="273" t="s">
        <v>334</v>
      </c>
    </row>
    <row r="970" spans="1:29" ht="28.8" x14ac:dyDescent="0.3">
      <c r="A970" s="272">
        <v>122869</v>
      </c>
      <c r="B970" s="273" t="s">
        <v>2212</v>
      </c>
      <c r="C970" s="273" t="s">
        <v>70</v>
      </c>
      <c r="D970" s="273" t="s">
        <v>262</v>
      </c>
      <c r="E970" s="273" t="s">
        <v>360</v>
      </c>
      <c r="F970" s="274">
        <v>32152</v>
      </c>
      <c r="G970" s="273" t="s">
        <v>342</v>
      </c>
      <c r="H970" s="273" t="s">
        <v>361</v>
      </c>
      <c r="I970" s="273" t="s">
        <v>59</v>
      </c>
      <c r="J970" s="273" t="s">
        <v>343</v>
      </c>
      <c r="K970" s="272">
        <v>2005</v>
      </c>
      <c r="L970" s="273" t="s">
        <v>342</v>
      </c>
      <c r="N970" s="271" t="s">
        <v>334</v>
      </c>
      <c r="O970" s="277" t="s">
        <v>334</v>
      </c>
      <c r="P970" s="270">
        <v>0</v>
      </c>
      <c r="AC970" s="273" t="s">
        <v>334</v>
      </c>
    </row>
    <row r="971" spans="1:29" ht="28.8" x14ac:dyDescent="0.3">
      <c r="A971" s="272">
        <v>122883</v>
      </c>
      <c r="B971" s="273" t="s">
        <v>2216</v>
      </c>
      <c r="C971" s="273" t="s">
        <v>2217</v>
      </c>
      <c r="D971" s="273" t="s">
        <v>2218</v>
      </c>
      <c r="E971" s="273" t="s">
        <v>360</v>
      </c>
      <c r="F971" s="291">
        <v>26587</v>
      </c>
      <c r="G971" s="273" t="s">
        <v>353</v>
      </c>
      <c r="H971" s="273" t="s">
        <v>361</v>
      </c>
      <c r="I971" s="273" t="s">
        <v>2531</v>
      </c>
      <c r="J971" s="273" t="s">
        <v>343</v>
      </c>
      <c r="K971" s="272">
        <v>1990</v>
      </c>
      <c r="L971" s="273" t="s">
        <v>353</v>
      </c>
      <c r="N971" s="271" t="s">
        <v>334</v>
      </c>
      <c r="O971" s="277" t="s">
        <v>334</v>
      </c>
      <c r="P971" s="270">
        <v>0</v>
      </c>
      <c r="AC971" s="273" t="s">
        <v>334</v>
      </c>
    </row>
    <row r="972" spans="1:29" ht="28.8" x14ac:dyDescent="0.3">
      <c r="A972" s="272">
        <v>122890</v>
      </c>
      <c r="B972" s="273" t="s">
        <v>2219</v>
      </c>
      <c r="C972" s="273" t="s">
        <v>138</v>
      </c>
      <c r="D972" s="273" t="s">
        <v>594</v>
      </c>
      <c r="E972" s="273" t="s">
        <v>2103</v>
      </c>
      <c r="F972" s="290"/>
      <c r="G972" s="273" t="s">
        <v>353</v>
      </c>
      <c r="H972" s="273" t="s">
        <v>361</v>
      </c>
      <c r="I972" s="273" t="s">
        <v>59</v>
      </c>
      <c r="J972" s="273" t="s">
        <v>343</v>
      </c>
      <c r="K972" s="272">
        <v>2012</v>
      </c>
      <c r="L972" s="273" t="s">
        <v>353</v>
      </c>
      <c r="N972" s="271" t="s">
        <v>334</v>
      </c>
      <c r="O972" s="277" t="s">
        <v>334</v>
      </c>
      <c r="P972" s="270">
        <v>0</v>
      </c>
      <c r="AC972" s="273" t="s">
        <v>334</v>
      </c>
    </row>
    <row r="973" spans="1:29" ht="28.8" x14ac:dyDescent="0.3">
      <c r="A973" s="272">
        <v>122893</v>
      </c>
      <c r="B973" s="273" t="s">
        <v>2221</v>
      </c>
      <c r="C973" s="273" t="s">
        <v>485</v>
      </c>
      <c r="D973" s="273" t="s">
        <v>2222</v>
      </c>
      <c r="E973" s="273" t="s">
        <v>359</v>
      </c>
      <c r="F973" s="290"/>
      <c r="G973" s="273" t="s">
        <v>342</v>
      </c>
      <c r="H973" s="273" t="s">
        <v>361</v>
      </c>
      <c r="I973" s="273" t="s">
        <v>59</v>
      </c>
      <c r="J973" s="273" t="s">
        <v>343</v>
      </c>
      <c r="K973" s="272">
        <v>2016</v>
      </c>
      <c r="L973" s="273" t="s">
        <v>354</v>
      </c>
      <c r="N973" s="271" t="s">
        <v>334</v>
      </c>
      <c r="O973" s="277" t="s">
        <v>334</v>
      </c>
      <c r="P973" s="270">
        <v>0</v>
      </c>
      <c r="AC973" s="273" t="s">
        <v>334</v>
      </c>
    </row>
    <row r="974" spans="1:29" ht="28.8" x14ac:dyDescent="0.3">
      <c r="A974" s="272">
        <v>122894</v>
      </c>
      <c r="B974" s="273" t="s">
        <v>1217</v>
      </c>
      <c r="C974" s="273" t="s">
        <v>791</v>
      </c>
      <c r="D974" s="273" t="s">
        <v>420</v>
      </c>
      <c r="E974" s="273" t="s">
        <v>2103</v>
      </c>
      <c r="F974" s="291">
        <v>30968</v>
      </c>
      <c r="G974" s="273" t="s">
        <v>342</v>
      </c>
      <c r="H974" s="273" t="s">
        <v>361</v>
      </c>
      <c r="I974" s="273" t="s">
        <v>2591</v>
      </c>
      <c r="J974" s="273" t="s">
        <v>343</v>
      </c>
      <c r="K974" s="272">
        <v>2004</v>
      </c>
      <c r="L974" s="273" t="s">
        <v>344</v>
      </c>
      <c r="N974" s="271">
        <v>533</v>
      </c>
      <c r="O974" s="277">
        <v>45356</v>
      </c>
      <c r="P974" s="270">
        <v>85000</v>
      </c>
      <c r="AC974" s="273" t="s">
        <v>334</v>
      </c>
    </row>
    <row r="975" spans="1:29" ht="28.8" x14ac:dyDescent="0.3">
      <c r="A975" s="272">
        <v>122898</v>
      </c>
      <c r="B975" s="273" t="s">
        <v>2225</v>
      </c>
      <c r="C975" s="273" t="s">
        <v>78</v>
      </c>
      <c r="D975" s="273" t="s">
        <v>234</v>
      </c>
      <c r="E975" s="273" t="s">
        <v>2103</v>
      </c>
      <c r="F975" s="291">
        <v>35888</v>
      </c>
      <c r="G975" s="273" t="s">
        <v>2682</v>
      </c>
      <c r="H975" s="273" t="s">
        <v>361</v>
      </c>
      <c r="I975" s="273" t="s">
        <v>59</v>
      </c>
      <c r="J975" s="273" t="s">
        <v>343</v>
      </c>
      <c r="K975" s="272">
        <v>2016</v>
      </c>
      <c r="L975" s="273" t="s">
        <v>344</v>
      </c>
      <c r="N975" s="271" t="s">
        <v>334</v>
      </c>
      <c r="O975" s="277" t="s">
        <v>334</v>
      </c>
      <c r="P975" s="270">
        <v>0</v>
      </c>
      <c r="AC975" s="273" t="s">
        <v>334</v>
      </c>
    </row>
    <row r="976" spans="1:29" ht="28.8" x14ac:dyDescent="0.3">
      <c r="A976" s="272">
        <v>122903</v>
      </c>
      <c r="B976" s="273" t="s">
        <v>2228</v>
      </c>
      <c r="C976" s="273" t="s">
        <v>140</v>
      </c>
      <c r="D976" s="273" t="s">
        <v>238</v>
      </c>
      <c r="E976" s="273" t="s">
        <v>360</v>
      </c>
      <c r="F976" s="275"/>
      <c r="G976" s="273" t="s">
        <v>353</v>
      </c>
      <c r="H976" s="273" t="s">
        <v>361</v>
      </c>
      <c r="I976" s="273" t="s">
        <v>65</v>
      </c>
      <c r="J976" s="273" t="s">
        <v>362</v>
      </c>
      <c r="K976" s="272">
        <v>2011</v>
      </c>
      <c r="L976" s="273" t="s">
        <v>353</v>
      </c>
      <c r="N976" s="271" t="s">
        <v>334</v>
      </c>
      <c r="O976" s="277" t="s">
        <v>334</v>
      </c>
      <c r="P976" s="270">
        <v>0</v>
      </c>
      <c r="AC976" s="273" t="s">
        <v>334</v>
      </c>
    </row>
    <row r="977" spans="1:33" ht="28.8" x14ac:dyDescent="0.3">
      <c r="A977" s="272">
        <v>122904</v>
      </c>
      <c r="B977" s="273" t="s">
        <v>1216</v>
      </c>
      <c r="C977" s="273" t="s">
        <v>71</v>
      </c>
      <c r="D977" s="273" t="s">
        <v>272</v>
      </c>
      <c r="E977" s="273" t="s">
        <v>2103</v>
      </c>
      <c r="F977" s="274">
        <v>36235</v>
      </c>
      <c r="G977" s="273" t="s">
        <v>345</v>
      </c>
      <c r="H977" s="273" t="s">
        <v>361</v>
      </c>
      <c r="I977" s="273" t="s">
        <v>2531</v>
      </c>
      <c r="J977" s="273" t="s">
        <v>2362</v>
      </c>
      <c r="K977" s="272">
        <v>2017</v>
      </c>
      <c r="L977" s="273" t="s">
        <v>342</v>
      </c>
      <c r="N977" s="271" t="s">
        <v>334</v>
      </c>
      <c r="O977" s="277" t="s">
        <v>334</v>
      </c>
      <c r="P977" s="270">
        <v>0</v>
      </c>
      <c r="AC977" s="273" t="s">
        <v>334</v>
      </c>
    </row>
    <row r="978" spans="1:33" ht="28.8" x14ac:dyDescent="0.3">
      <c r="A978" s="272">
        <v>122910</v>
      </c>
      <c r="B978" s="273" t="s">
        <v>2232</v>
      </c>
      <c r="C978" s="273" t="s">
        <v>151</v>
      </c>
      <c r="D978" s="273" t="s">
        <v>285</v>
      </c>
      <c r="E978" s="273" t="s">
        <v>360</v>
      </c>
      <c r="F978" s="291">
        <v>34717</v>
      </c>
      <c r="G978" s="273" t="s">
        <v>2412</v>
      </c>
      <c r="H978" s="273" t="s">
        <v>361</v>
      </c>
      <c r="I978" s="273" t="s">
        <v>2531</v>
      </c>
      <c r="J978" s="273" t="s">
        <v>362</v>
      </c>
      <c r="K978" s="272">
        <v>2012</v>
      </c>
      <c r="L978" s="273" t="s">
        <v>344</v>
      </c>
      <c r="N978" s="271" t="s">
        <v>334</v>
      </c>
      <c r="O978" s="277" t="s">
        <v>334</v>
      </c>
      <c r="P978" s="270">
        <v>0</v>
      </c>
      <c r="AC978" s="273" t="s">
        <v>334</v>
      </c>
    </row>
    <row r="979" spans="1:33" ht="14.4" x14ac:dyDescent="0.3">
      <c r="A979" s="270">
        <v>122918</v>
      </c>
      <c r="B979" s="271" t="s">
        <v>2234</v>
      </c>
      <c r="C979" s="271" t="s">
        <v>2235</v>
      </c>
      <c r="D979" s="271" t="s">
        <v>249</v>
      </c>
      <c r="E979" s="271" t="s">
        <v>334</v>
      </c>
      <c r="F979" s="292" t="s">
        <v>334</v>
      </c>
      <c r="G979" s="271" t="s">
        <v>334</v>
      </c>
      <c r="H979" s="271" t="s">
        <v>334</v>
      </c>
      <c r="I979" s="271" t="s">
        <v>59</v>
      </c>
      <c r="J979" s="271" t="s">
        <v>334</v>
      </c>
      <c r="K979" s="271" t="s">
        <v>334</v>
      </c>
      <c r="L979" s="271" t="s">
        <v>334</v>
      </c>
      <c r="M979" s="292" t="s">
        <v>334</v>
      </c>
      <c r="N979" s="271" t="s">
        <v>334</v>
      </c>
      <c r="O979" s="277" t="s">
        <v>334</v>
      </c>
      <c r="P979" s="270">
        <v>0</v>
      </c>
      <c r="Q979" s="292" t="s">
        <v>334</v>
      </c>
      <c r="R979" s="292" t="s">
        <v>334</v>
      </c>
      <c r="S979" s="292" t="s">
        <v>334</v>
      </c>
      <c r="T979" s="292" t="s">
        <v>334</v>
      </c>
      <c r="U979" s="292" t="s">
        <v>334</v>
      </c>
      <c r="V979" s="292" t="s">
        <v>334</v>
      </c>
      <c r="W979" s="292" t="s">
        <v>334</v>
      </c>
      <c r="X979" s="292" t="s">
        <v>334</v>
      </c>
      <c r="Y979" s="292" t="s">
        <v>334</v>
      </c>
      <c r="Z979" s="292" t="s">
        <v>334</v>
      </c>
      <c r="AA979" s="292" t="s">
        <v>334</v>
      </c>
      <c r="AB979" s="292" t="s">
        <v>334</v>
      </c>
      <c r="AC979" s="271" t="s">
        <v>334</v>
      </c>
      <c r="AD979" s="292"/>
      <c r="AE979" s="292" t="s">
        <v>334</v>
      </c>
      <c r="AF979" s="292" t="s">
        <v>2722</v>
      </c>
      <c r="AG979" s="292" t="s">
        <v>2722</v>
      </c>
    </row>
    <row r="980" spans="1:33" ht="28.8" x14ac:dyDescent="0.3">
      <c r="A980" s="272">
        <v>122928</v>
      </c>
      <c r="B980" s="273" t="s">
        <v>1214</v>
      </c>
      <c r="C980" s="273" t="s">
        <v>1215</v>
      </c>
      <c r="D980" s="273" t="s">
        <v>234</v>
      </c>
      <c r="E980" s="273" t="s">
        <v>359</v>
      </c>
      <c r="F980" s="291">
        <v>36528</v>
      </c>
      <c r="G980" s="273" t="s">
        <v>2869</v>
      </c>
      <c r="H980" s="273" t="s">
        <v>361</v>
      </c>
      <c r="I980" s="273" t="s">
        <v>2591</v>
      </c>
      <c r="J980" s="273" t="s">
        <v>343</v>
      </c>
      <c r="K980" s="272">
        <v>2017</v>
      </c>
      <c r="L980" s="273" t="s">
        <v>342</v>
      </c>
      <c r="N980" s="271" t="s">
        <v>334</v>
      </c>
      <c r="O980" s="277" t="s">
        <v>334</v>
      </c>
      <c r="P980" s="270">
        <v>0</v>
      </c>
      <c r="AC980" s="273" t="s">
        <v>334</v>
      </c>
    </row>
    <row r="981" spans="1:33" ht="28.8" x14ac:dyDescent="0.3">
      <c r="A981" s="272">
        <v>122930</v>
      </c>
      <c r="B981" s="273" t="s">
        <v>2240</v>
      </c>
      <c r="C981" s="273" t="s">
        <v>128</v>
      </c>
      <c r="D981" s="273" t="s">
        <v>314</v>
      </c>
      <c r="E981" s="273" t="s">
        <v>360</v>
      </c>
      <c r="F981" s="290"/>
      <c r="G981" s="273" t="s">
        <v>353</v>
      </c>
      <c r="H981" s="273" t="s">
        <v>361</v>
      </c>
      <c r="I981" s="273" t="s">
        <v>59</v>
      </c>
      <c r="J981" s="273" t="s">
        <v>343</v>
      </c>
      <c r="K981" s="272">
        <v>2003</v>
      </c>
      <c r="L981" s="273" t="s">
        <v>353</v>
      </c>
      <c r="N981" s="271" t="s">
        <v>334</v>
      </c>
      <c r="O981" s="277" t="s">
        <v>334</v>
      </c>
      <c r="P981" s="270">
        <v>0</v>
      </c>
      <c r="AC981" s="273" t="s">
        <v>334</v>
      </c>
    </row>
    <row r="982" spans="1:33" ht="28.8" x14ac:dyDescent="0.3">
      <c r="A982" s="272">
        <v>122932</v>
      </c>
      <c r="B982" s="273" t="s">
        <v>2241</v>
      </c>
      <c r="C982" s="273" t="s">
        <v>421</v>
      </c>
      <c r="D982" s="273" t="s">
        <v>2242</v>
      </c>
      <c r="E982" s="273" t="s">
        <v>360</v>
      </c>
      <c r="F982" s="274">
        <v>34486</v>
      </c>
      <c r="G982" s="273" t="s">
        <v>2870</v>
      </c>
      <c r="H982" s="273" t="s">
        <v>2871</v>
      </c>
      <c r="I982" s="273" t="s">
        <v>59</v>
      </c>
      <c r="J982" s="273" t="s">
        <v>343</v>
      </c>
      <c r="K982" s="272">
        <v>2011</v>
      </c>
      <c r="L982" s="273" t="s">
        <v>342</v>
      </c>
      <c r="N982" s="271" t="s">
        <v>334</v>
      </c>
      <c r="O982" s="277" t="s">
        <v>334</v>
      </c>
      <c r="P982" s="270">
        <v>0</v>
      </c>
      <c r="AC982" s="273" t="s">
        <v>334</v>
      </c>
    </row>
    <row r="983" spans="1:33" ht="28.8" x14ac:dyDescent="0.3">
      <c r="A983" s="272">
        <v>122935</v>
      </c>
      <c r="B983" s="273" t="s">
        <v>2243</v>
      </c>
      <c r="C983" s="273" t="s">
        <v>685</v>
      </c>
      <c r="D983" s="273" t="s">
        <v>2244</v>
      </c>
      <c r="E983" s="273" t="s">
        <v>360</v>
      </c>
      <c r="F983" s="274">
        <v>29808</v>
      </c>
      <c r="G983" s="273" t="s">
        <v>2872</v>
      </c>
      <c r="H983" s="273" t="s">
        <v>361</v>
      </c>
      <c r="I983" s="273" t="s">
        <v>2531</v>
      </c>
      <c r="J983" s="273" t="s">
        <v>343</v>
      </c>
      <c r="K983" s="272">
        <v>0</v>
      </c>
      <c r="L983" s="273" t="s">
        <v>353</v>
      </c>
      <c r="N983" s="271" t="s">
        <v>334</v>
      </c>
      <c r="O983" s="277" t="s">
        <v>334</v>
      </c>
      <c r="P983" s="270">
        <v>0</v>
      </c>
      <c r="AC983" s="273" t="s">
        <v>334</v>
      </c>
    </row>
    <row r="984" spans="1:33" ht="28.8" x14ac:dyDescent="0.3">
      <c r="A984" s="270">
        <v>122939</v>
      </c>
      <c r="B984" s="271" t="s">
        <v>2245</v>
      </c>
      <c r="C984" s="271" t="s">
        <v>159</v>
      </c>
      <c r="D984" s="271" t="s">
        <v>207</v>
      </c>
      <c r="E984" s="271" t="s">
        <v>359</v>
      </c>
      <c r="F984" s="271" t="s">
        <v>2683</v>
      </c>
      <c r="G984" s="271" t="s">
        <v>342</v>
      </c>
      <c r="H984" s="271" t="s">
        <v>361</v>
      </c>
      <c r="I984" s="271" t="s">
        <v>59</v>
      </c>
      <c r="J984" s="271" t="s">
        <v>2362</v>
      </c>
      <c r="K984" s="271" t="s">
        <v>2840</v>
      </c>
      <c r="L984" s="271" t="s">
        <v>342</v>
      </c>
      <c r="M984" s="292" t="s">
        <v>334</v>
      </c>
      <c r="N984" s="271" t="s">
        <v>334</v>
      </c>
      <c r="O984" s="277" t="s">
        <v>334</v>
      </c>
      <c r="P984" s="270">
        <v>0</v>
      </c>
      <c r="Q984" s="292" t="s">
        <v>334</v>
      </c>
      <c r="R984" s="292" t="s">
        <v>334</v>
      </c>
      <c r="S984" s="292" t="s">
        <v>334</v>
      </c>
      <c r="T984" s="292" t="s">
        <v>334</v>
      </c>
      <c r="U984" s="292" t="s">
        <v>334</v>
      </c>
      <c r="V984" s="292" t="s">
        <v>334</v>
      </c>
      <c r="W984" s="292" t="s">
        <v>334</v>
      </c>
      <c r="X984" s="292" t="s">
        <v>334</v>
      </c>
      <c r="Y984" s="292" t="s">
        <v>334</v>
      </c>
      <c r="Z984" s="292" t="s">
        <v>334</v>
      </c>
      <c r="AA984" s="292" t="s">
        <v>334</v>
      </c>
      <c r="AB984" s="292" t="s">
        <v>334</v>
      </c>
      <c r="AC984" s="271" t="s">
        <v>334</v>
      </c>
      <c r="AD984" s="292"/>
      <c r="AE984" s="292" t="s">
        <v>334</v>
      </c>
      <c r="AF984" s="292"/>
      <c r="AG984" s="292" t="s">
        <v>2722</v>
      </c>
    </row>
    <row r="985" spans="1:33" ht="28.8" x14ac:dyDescent="0.3">
      <c r="A985" s="272">
        <v>122940</v>
      </c>
      <c r="B985" s="273" t="s">
        <v>2246</v>
      </c>
      <c r="C985" s="273" t="s">
        <v>93</v>
      </c>
      <c r="D985" s="273" t="s">
        <v>252</v>
      </c>
      <c r="E985" s="273" t="s">
        <v>360</v>
      </c>
      <c r="F985" s="291">
        <v>27936</v>
      </c>
      <c r="G985" s="273" t="s">
        <v>342</v>
      </c>
      <c r="H985" s="273" t="s">
        <v>363</v>
      </c>
      <c r="I985" s="273" t="s">
        <v>59</v>
      </c>
      <c r="J985" s="273" t="s">
        <v>362</v>
      </c>
      <c r="K985" s="272">
        <v>1994</v>
      </c>
      <c r="L985" s="273" t="s">
        <v>342</v>
      </c>
      <c r="N985" s="271" t="s">
        <v>334</v>
      </c>
      <c r="O985" s="277" t="s">
        <v>334</v>
      </c>
      <c r="P985" s="270">
        <v>0</v>
      </c>
      <c r="AC985" s="273" t="s">
        <v>334</v>
      </c>
    </row>
    <row r="986" spans="1:33" ht="28.8" x14ac:dyDescent="0.3">
      <c r="A986" s="272">
        <v>122942</v>
      </c>
      <c r="B986" s="273" t="s">
        <v>1212</v>
      </c>
      <c r="C986" s="273" t="s">
        <v>157</v>
      </c>
      <c r="D986" s="273" t="s">
        <v>491</v>
      </c>
      <c r="E986" s="273" t="s">
        <v>360</v>
      </c>
      <c r="F986" s="291">
        <v>34264</v>
      </c>
      <c r="G986" s="273" t="s">
        <v>342</v>
      </c>
      <c r="H986" s="273" t="s">
        <v>361</v>
      </c>
      <c r="I986" s="273" t="s">
        <v>2591</v>
      </c>
      <c r="J986" s="273" t="s">
        <v>362</v>
      </c>
      <c r="K986" s="272">
        <v>0</v>
      </c>
      <c r="L986" s="273" t="s">
        <v>353</v>
      </c>
      <c r="N986" s="271" t="s">
        <v>334</v>
      </c>
      <c r="O986" s="277" t="s">
        <v>334</v>
      </c>
      <c r="P986" s="270">
        <v>0</v>
      </c>
      <c r="AC986" s="273" t="s">
        <v>334</v>
      </c>
    </row>
    <row r="987" spans="1:33" ht="28.8" x14ac:dyDescent="0.3">
      <c r="A987" s="272">
        <v>122943</v>
      </c>
      <c r="B987" s="273" t="s">
        <v>2247</v>
      </c>
      <c r="C987" s="273" t="s">
        <v>181</v>
      </c>
      <c r="D987" s="273" t="s">
        <v>2248</v>
      </c>
      <c r="E987" s="273" t="s">
        <v>360</v>
      </c>
      <c r="F987" s="274">
        <v>31623</v>
      </c>
      <c r="G987" s="273" t="s">
        <v>342</v>
      </c>
      <c r="H987" s="273" t="s">
        <v>361</v>
      </c>
      <c r="I987" s="273" t="s">
        <v>2531</v>
      </c>
      <c r="J987" s="273" t="s">
        <v>362</v>
      </c>
      <c r="K987" s="272">
        <v>2008</v>
      </c>
      <c r="L987" s="273" t="s">
        <v>354</v>
      </c>
      <c r="N987" s="271" t="s">
        <v>334</v>
      </c>
      <c r="O987" s="277" t="s">
        <v>334</v>
      </c>
      <c r="P987" s="270">
        <v>0</v>
      </c>
      <c r="AC987" s="273" t="s">
        <v>334</v>
      </c>
    </row>
    <row r="988" spans="1:33" ht="28.8" x14ac:dyDescent="0.3">
      <c r="A988" s="272">
        <v>122951</v>
      </c>
      <c r="B988" s="273" t="s">
        <v>1210</v>
      </c>
      <c r="C988" s="273" t="s">
        <v>547</v>
      </c>
      <c r="D988" s="273" t="s">
        <v>259</v>
      </c>
      <c r="E988" s="273" t="s">
        <v>359</v>
      </c>
      <c r="F988" s="274">
        <v>36740</v>
      </c>
      <c r="G988" s="273" t="s">
        <v>2430</v>
      </c>
      <c r="H988" s="273" t="s">
        <v>361</v>
      </c>
      <c r="I988" s="273" t="s">
        <v>65</v>
      </c>
      <c r="J988" s="273" t="s">
        <v>2362</v>
      </c>
      <c r="K988" s="272">
        <v>2018</v>
      </c>
      <c r="L988" s="273" t="s">
        <v>347</v>
      </c>
      <c r="N988" s="271" t="s">
        <v>334</v>
      </c>
      <c r="O988" s="277" t="s">
        <v>334</v>
      </c>
      <c r="P988" s="270">
        <v>0</v>
      </c>
      <c r="AC988" s="273" t="s">
        <v>334</v>
      </c>
    </row>
    <row r="989" spans="1:33" ht="28.8" x14ac:dyDescent="0.3">
      <c r="A989" s="272">
        <v>122955</v>
      </c>
      <c r="B989" s="273" t="s">
        <v>1209</v>
      </c>
      <c r="C989" s="273" t="s">
        <v>467</v>
      </c>
      <c r="D989" s="273" t="s">
        <v>218</v>
      </c>
      <c r="E989" s="273" t="s">
        <v>360</v>
      </c>
      <c r="F989" s="291">
        <v>36526</v>
      </c>
      <c r="G989" s="273" t="s">
        <v>342</v>
      </c>
      <c r="H989" s="273" t="s">
        <v>361</v>
      </c>
      <c r="I989" s="273" t="s">
        <v>59</v>
      </c>
      <c r="J989" s="273" t="s">
        <v>362</v>
      </c>
      <c r="K989" s="272">
        <v>2017</v>
      </c>
      <c r="L989" s="273" t="s">
        <v>342</v>
      </c>
      <c r="N989" s="271" t="s">
        <v>334</v>
      </c>
      <c r="O989" s="277" t="s">
        <v>334</v>
      </c>
      <c r="P989" s="270">
        <v>0</v>
      </c>
      <c r="AC989" s="273" t="s">
        <v>334</v>
      </c>
    </row>
    <row r="990" spans="1:33" ht="28.8" x14ac:dyDescent="0.3">
      <c r="A990" s="272">
        <v>122964</v>
      </c>
      <c r="B990" s="273" t="s">
        <v>1208</v>
      </c>
      <c r="C990" s="273" t="s">
        <v>565</v>
      </c>
      <c r="D990" s="273" t="s">
        <v>287</v>
      </c>
      <c r="E990" s="273" t="s">
        <v>360</v>
      </c>
      <c r="F990" s="290"/>
      <c r="G990" s="273" t="s">
        <v>342</v>
      </c>
      <c r="H990" s="273" t="s">
        <v>361</v>
      </c>
      <c r="I990" s="273" t="s">
        <v>2591</v>
      </c>
      <c r="J990" s="273" t="s">
        <v>343</v>
      </c>
      <c r="K990" s="272">
        <v>2016</v>
      </c>
      <c r="L990" s="273" t="s">
        <v>342</v>
      </c>
      <c r="N990" s="271" t="s">
        <v>334</v>
      </c>
      <c r="O990" s="277" t="s">
        <v>334</v>
      </c>
      <c r="P990" s="270">
        <v>0</v>
      </c>
      <c r="AC990" s="273" t="s">
        <v>334</v>
      </c>
    </row>
    <row r="991" spans="1:33" ht="28.8" x14ac:dyDescent="0.3">
      <c r="A991" s="272">
        <v>122969</v>
      </c>
      <c r="B991" s="273" t="s">
        <v>1207</v>
      </c>
      <c r="C991" s="273" t="s">
        <v>163</v>
      </c>
      <c r="D991" s="273" t="s">
        <v>268</v>
      </c>
      <c r="E991" s="273" t="s">
        <v>360</v>
      </c>
      <c r="F991" s="274">
        <v>30326</v>
      </c>
      <c r="G991" s="273" t="s">
        <v>2461</v>
      </c>
      <c r="H991" s="273" t="s">
        <v>361</v>
      </c>
      <c r="I991" s="273" t="s">
        <v>2531</v>
      </c>
      <c r="J991" s="273" t="s">
        <v>362</v>
      </c>
      <c r="K991" s="272">
        <v>2000</v>
      </c>
      <c r="L991" s="273" t="s">
        <v>344</v>
      </c>
      <c r="N991" s="271" t="s">
        <v>334</v>
      </c>
      <c r="O991" s="277" t="s">
        <v>334</v>
      </c>
      <c r="P991" s="270">
        <v>0</v>
      </c>
      <c r="AC991" s="273" t="s">
        <v>334</v>
      </c>
    </row>
    <row r="992" spans="1:33" ht="28.8" x14ac:dyDescent="0.3">
      <c r="A992" s="272">
        <v>122986</v>
      </c>
      <c r="B992" s="273" t="s">
        <v>2259</v>
      </c>
      <c r="C992" s="273" t="s">
        <v>734</v>
      </c>
      <c r="D992" s="273" t="s">
        <v>436</v>
      </c>
      <c r="E992" s="273" t="s">
        <v>360</v>
      </c>
      <c r="F992" s="274">
        <v>35442</v>
      </c>
      <c r="G992" s="273" t="s">
        <v>2440</v>
      </c>
      <c r="H992" s="273" t="s">
        <v>361</v>
      </c>
      <c r="I992" s="273" t="s">
        <v>2591</v>
      </c>
      <c r="J992" s="273" t="s">
        <v>343</v>
      </c>
      <c r="K992" s="272">
        <v>2014</v>
      </c>
      <c r="L992" s="273" t="s">
        <v>344</v>
      </c>
      <c r="N992" s="271" t="s">
        <v>334</v>
      </c>
      <c r="O992" s="277" t="s">
        <v>334</v>
      </c>
      <c r="P992" s="270">
        <v>0</v>
      </c>
      <c r="AC992" s="273" t="s">
        <v>334</v>
      </c>
    </row>
    <row r="993" spans="1:33" ht="28.8" x14ac:dyDescent="0.3">
      <c r="A993" s="272">
        <v>122989</v>
      </c>
      <c r="B993" s="273" t="s">
        <v>1205</v>
      </c>
      <c r="C993" s="273" t="s">
        <v>89</v>
      </c>
      <c r="D993" s="273" t="s">
        <v>1206</v>
      </c>
      <c r="E993" s="273" t="s">
        <v>2103</v>
      </c>
      <c r="F993" s="291">
        <v>34989</v>
      </c>
      <c r="G993" s="273" t="s">
        <v>342</v>
      </c>
      <c r="H993" s="273" t="s">
        <v>361</v>
      </c>
      <c r="I993" s="273" t="s">
        <v>2531</v>
      </c>
      <c r="J993" s="273" t="s">
        <v>2362</v>
      </c>
      <c r="K993" s="272">
        <v>2013</v>
      </c>
      <c r="L993" s="273" t="s">
        <v>354</v>
      </c>
      <c r="N993" s="271" t="s">
        <v>334</v>
      </c>
      <c r="O993" s="277" t="s">
        <v>334</v>
      </c>
      <c r="P993" s="270">
        <v>0</v>
      </c>
      <c r="AC993" s="273" t="s">
        <v>334</v>
      </c>
    </row>
    <row r="994" spans="1:33" ht="28.8" x14ac:dyDescent="0.3">
      <c r="A994" s="272">
        <v>122991</v>
      </c>
      <c r="B994" s="273" t="s">
        <v>2262</v>
      </c>
      <c r="C994" s="273" t="s">
        <v>66</v>
      </c>
      <c r="D994" s="273" t="s">
        <v>252</v>
      </c>
      <c r="E994" s="273" t="s">
        <v>359</v>
      </c>
      <c r="F994" s="274">
        <v>32874</v>
      </c>
      <c r="G994" s="273" t="s">
        <v>2373</v>
      </c>
      <c r="H994" s="273" t="s">
        <v>361</v>
      </c>
      <c r="I994" s="273" t="s">
        <v>59</v>
      </c>
      <c r="J994" s="273" t="s">
        <v>343</v>
      </c>
      <c r="K994" s="272">
        <v>2007</v>
      </c>
      <c r="L994" s="273" t="s">
        <v>347</v>
      </c>
      <c r="N994" s="271" t="s">
        <v>334</v>
      </c>
      <c r="O994" s="277" t="s">
        <v>334</v>
      </c>
      <c r="P994" s="270">
        <v>0</v>
      </c>
      <c r="AC994" s="273" t="s">
        <v>334</v>
      </c>
    </row>
    <row r="995" spans="1:33" ht="28.8" x14ac:dyDescent="0.3">
      <c r="A995" s="272">
        <v>122996</v>
      </c>
      <c r="B995" s="273" t="s">
        <v>2263</v>
      </c>
      <c r="C995" s="273" t="s">
        <v>2264</v>
      </c>
      <c r="D995" s="273" t="s">
        <v>302</v>
      </c>
      <c r="E995" s="273" t="s">
        <v>360</v>
      </c>
      <c r="F995" s="290"/>
      <c r="G995" s="273" t="s">
        <v>342</v>
      </c>
      <c r="H995" s="273" t="s">
        <v>361</v>
      </c>
      <c r="I995" s="273" t="s">
        <v>59</v>
      </c>
      <c r="J995" s="273" t="s">
        <v>343</v>
      </c>
      <c r="K995" s="272">
        <v>2011</v>
      </c>
      <c r="L995" s="273" t="s">
        <v>342</v>
      </c>
      <c r="N995" s="271" t="s">
        <v>334</v>
      </c>
      <c r="O995" s="277" t="s">
        <v>334</v>
      </c>
      <c r="P995" s="270">
        <v>0</v>
      </c>
      <c r="AC995" s="273" t="s">
        <v>334</v>
      </c>
    </row>
    <row r="996" spans="1:33" ht="28.8" x14ac:dyDescent="0.3">
      <c r="A996" s="272">
        <v>122998</v>
      </c>
      <c r="B996" s="273" t="s">
        <v>2265</v>
      </c>
      <c r="C996" s="273" t="s">
        <v>2266</v>
      </c>
      <c r="D996" s="273" t="s">
        <v>387</v>
      </c>
      <c r="E996" s="273" t="s">
        <v>2103</v>
      </c>
      <c r="F996" s="274">
        <v>35912</v>
      </c>
      <c r="G996" s="273" t="s">
        <v>342</v>
      </c>
      <c r="H996" s="273" t="s">
        <v>361</v>
      </c>
      <c r="I996" s="273" t="s">
        <v>2531</v>
      </c>
      <c r="J996" s="273" t="s">
        <v>2362</v>
      </c>
      <c r="K996" s="272">
        <v>2016</v>
      </c>
      <c r="L996" s="273" t="s">
        <v>344</v>
      </c>
      <c r="N996" s="271" t="s">
        <v>334</v>
      </c>
      <c r="O996" s="277" t="s">
        <v>334</v>
      </c>
      <c r="P996" s="270">
        <v>0</v>
      </c>
      <c r="AC996" s="273" t="s">
        <v>334</v>
      </c>
    </row>
    <row r="997" spans="1:33" ht="28.8" x14ac:dyDescent="0.3">
      <c r="A997" s="272">
        <v>123003</v>
      </c>
      <c r="B997" s="273" t="s">
        <v>1204</v>
      </c>
      <c r="C997" s="273" t="s">
        <v>149</v>
      </c>
      <c r="D997" s="273" t="s">
        <v>240</v>
      </c>
      <c r="E997" s="273" t="s">
        <v>360</v>
      </c>
      <c r="F997" s="274">
        <v>35308</v>
      </c>
      <c r="G997" s="273" t="s">
        <v>2684</v>
      </c>
      <c r="H997" s="273" t="s">
        <v>361</v>
      </c>
      <c r="I997" s="273" t="s">
        <v>2591</v>
      </c>
      <c r="J997" s="273" t="s">
        <v>343</v>
      </c>
      <c r="K997" s="272">
        <v>2015</v>
      </c>
      <c r="L997" s="273" t="s">
        <v>357</v>
      </c>
      <c r="N997" s="271" t="s">
        <v>334</v>
      </c>
      <c r="O997" s="277" t="s">
        <v>334</v>
      </c>
      <c r="P997" s="270">
        <v>0</v>
      </c>
      <c r="AC997" s="273" t="s">
        <v>334</v>
      </c>
    </row>
    <row r="998" spans="1:33" ht="28.8" x14ac:dyDescent="0.3">
      <c r="A998" s="272">
        <v>123006</v>
      </c>
      <c r="B998" s="273" t="s">
        <v>1203</v>
      </c>
      <c r="C998" s="273" t="s">
        <v>69</v>
      </c>
      <c r="D998" s="273" t="s">
        <v>247</v>
      </c>
      <c r="E998" s="273" t="s">
        <v>359</v>
      </c>
      <c r="F998" s="290"/>
      <c r="G998" s="273" t="s">
        <v>348</v>
      </c>
      <c r="H998" s="273" t="s">
        <v>361</v>
      </c>
      <c r="I998" s="273" t="s">
        <v>2531</v>
      </c>
      <c r="J998" s="273" t="s">
        <v>343</v>
      </c>
      <c r="K998" s="272">
        <v>0</v>
      </c>
      <c r="L998" s="273" t="s">
        <v>348</v>
      </c>
      <c r="N998" s="271" t="s">
        <v>334</v>
      </c>
      <c r="O998" s="277" t="s">
        <v>334</v>
      </c>
      <c r="P998" s="270">
        <v>0</v>
      </c>
      <c r="AC998" s="273" t="s">
        <v>334</v>
      </c>
    </row>
    <row r="999" spans="1:33" ht="14.4" x14ac:dyDescent="0.3">
      <c r="A999" s="270">
        <v>123012</v>
      </c>
      <c r="B999" s="271" t="s">
        <v>2268</v>
      </c>
      <c r="C999" s="271" t="s">
        <v>116</v>
      </c>
      <c r="D999" s="271" t="s">
        <v>528</v>
      </c>
      <c r="E999" s="271" t="s">
        <v>334</v>
      </c>
      <c r="F999" s="271" t="s">
        <v>334</v>
      </c>
      <c r="G999" s="271" t="s">
        <v>334</v>
      </c>
      <c r="H999" s="271" t="s">
        <v>334</v>
      </c>
      <c r="I999" s="271" t="s">
        <v>59</v>
      </c>
      <c r="J999" s="271" t="s">
        <v>334</v>
      </c>
      <c r="K999" s="271" t="s">
        <v>334</v>
      </c>
      <c r="L999" s="271" t="s">
        <v>334</v>
      </c>
      <c r="M999" s="292" t="s">
        <v>334</v>
      </c>
      <c r="N999" s="271" t="s">
        <v>334</v>
      </c>
      <c r="O999" s="277" t="s">
        <v>334</v>
      </c>
      <c r="P999" s="270">
        <v>0</v>
      </c>
      <c r="Q999" s="292" t="s">
        <v>334</v>
      </c>
      <c r="R999" s="292" t="s">
        <v>334</v>
      </c>
      <c r="S999" s="292" t="s">
        <v>334</v>
      </c>
      <c r="T999" s="292" t="s">
        <v>334</v>
      </c>
      <c r="U999" s="292" t="s">
        <v>334</v>
      </c>
      <c r="V999" s="292" t="s">
        <v>334</v>
      </c>
      <c r="W999" s="292" t="s">
        <v>334</v>
      </c>
      <c r="X999" s="292" t="s">
        <v>334</v>
      </c>
      <c r="Y999" s="292" t="s">
        <v>334</v>
      </c>
      <c r="Z999" s="292" t="s">
        <v>334</v>
      </c>
      <c r="AA999" s="292" t="s">
        <v>334</v>
      </c>
      <c r="AB999" s="292" t="s">
        <v>334</v>
      </c>
      <c r="AC999" s="271" t="s">
        <v>334</v>
      </c>
      <c r="AD999" s="292"/>
      <c r="AE999" s="292" t="s">
        <v>334</v>
      </c>
      <c r="AF999" s="292" t="s">
        <v>2722</v>
      </c>
      <c r="AG999" s="292" t="s">
        <v>2722</v>
      </c>
    </row>
    <row r="1000" spans="1:33" ht="28.8" x14ac:dyDescent="0.3">
      <c r="A1000" s="272">
        <v>123014</v>
      </c>
      <c r="B1000" s="273" t="s">
        <v>1202</v>
      </c>
      <c r="C1000" s="273" t="s">
        <v>93</v>
      </c>
      <c r="D1000" s="273" t="s">
        <v>765</v>
      </c>
      <c r="E1000" s="273" t="s">
        <v>2103</v>
      </c>
      <c r="F1000" s="274">
        <v>32145</v>
      </c>
      <c r="G1000" s="273" t="s">
        <v>2685</v>
      </c>
      <c r="H1000" s="273" t="s">
        <v>361</v>
      </c>
      <c r="I1000" s="273" t="s">
        <v>59</v>
      </c>
      <c r="J1000" s="273" t="s">
        <v>343</v>
      </c>
      <c r="K1000" s="272">
        <v>2006</v>
      </c>
      <c r="L1000" s="273" t="s">
        <v>350</v>
      </c>
      <c r="N1000" s="271" t="s">
        <v>334</v>
      </c>
      <c r="O1000" s="277" t="s">
        <v>334</v>
      </c>
      <c r="P1000" s="270">
        <v>0</v>
      </c>
      <c r="AC1000" s="273" t="s">
        <v>334</v>
      </c>
    </row>
    <row r="1001" spans="1:33" ht="28.8" x14ac:dyDescent="0.3">
      <c r="A1001" s="272">
        <v>123017</v>
      </c>
      <c r="B1001" s="273" t="s">
        <v>1201</v>
      </c>
      <c r="C1001" s="273" t="s">
        <v>66</v>
      </c>
      <c r="D1001" s="273" t="s">
        <v>228</v>
      </c>
      <c r="E1001" s="273" t="s">
        <v>360</v>
      </c>
      <c r="F1001" s="291">
        <v>36161</v>
      </c>
      <c r="G1001" s="273" t="s">
        <v>2498</v>
      </c>
      <c r="H1001" s="273" t="s">
        <v>361</v>
      </c>
      <c r="I1001" s="273" t="s">
        <v>2531</v>
      </c>
      <c r="J1001" s="273" t="s">
        <v>343</v>
      </c>
      <c r="K1001" s="272">
        <v>2016</v>
      </c>
      <c r="L1001" s="273" t="s">
        <v>344</v>
      </c>
      <c r="N1001" s="271" t="s">
        <v>334</v>
      </c>
      <c r="O1001" s="277" t="s">
        <v>334</v>
      </c>
      <c r="P1001" s="270">
        <v>0</v>
      </c>
      <c r="AC1001" s="273" t="s">
        <v>334</v>
      </c>
    </row>
    <row r="1002" spans="1:33" ht="28.8" x14ac:dyDescent="0.3">
      <c r="A1002" s="272">
        <v>123019</v>
      </c>
      <c r="B1002" s="273" t="s">
        <v>2269</v>
      </c>
      <c r="C1002" s="273" t="s">
        <v>66</v>
      </c>
      <c r="D1002" s="273" t="s">
        <v>2270</v>
      </c>
      <c r="E1002" s="273" t="s">
        <v>2103</v>
      </c>
      <c r="F1002" s="274">
        <v>31260</v>
      </c>
      <c r="G1002" s="273" t="s">
        <v>2520</v>
      </c>
      <c r="H1002" s="273" t="s">
        <v>361</v>
      </c>
      <c r="I1002" s="273" t="s">
        <v>2531</v>
      </c>
      <c r="J1002" s="273" t="s">
        <v>343</v>
      </c>
      <c r="K1002" s="272">
        <v>2003</v>
      </c>
      <c r="L1002" s="273" t="s">
        <v>344</v>
      </c>
      <c r="N1002" s="271" t="s">
        <v>334</v>
      </c>
      <c r="O1002" s="277" t="s">
        <v>334</v>
      </c>
      <c r="P1002" s="270">
        <v>0</v>
      </c>
      <c r="AC1002" s="273" t="s">
        <v>334</v>
      </c>
    </row>
    <row r="1003" spans="1:33" ht="28.8" x14ac:dyDescent="0.3">
      <c r="A1003" s="272">
        <v>123032</v>
      </c>
      <c r="B1003" s="273" t="s">
        <v>2272</v>
      </c>
      <c r="C1003" s="273" t="s">
        <v>425</v>
      </c>
      <c r="D1003" s="273" t="s">
        <v>254</v>
      </c>
      <c r="E1003" s="273" t="s">
        <v>360</v>
      </c>
      <c r="F1003" s="290"/>
      <c r="G1003" s="273" t="s">
        <v>2436</v>
      </c>
      <c r="H1003" s="273" t="s">
        <v>361</v>
      </c>
      <c r="I1003" s="273" t="s">
        <v>59</v>
      </c>
      <c r="J1003" s="273" t="s">
        <v>362</v>
      </c>
      <c r="K1003" s="272">
        <v>2008</v>
      </c>
      <c r="L1003" s="273" t="s">
        <v>344</v>
      </c>
      <c r="N1003" s="271" t="s">
        <v>334</v>
      </c>
      <c r="O1003" s="277" t="s">
        <v>334</v>
      </c>
      <c r="P1003" s="270">
        <v>0</v>
      </c>
      <c r="AC1003" s="273" t="s">
        <v>334</v>
      </c>
    </row>
    <row r="1004" spans="1:33" ht="28.8" x14ac:dyDescent="0.3">
      <c r="A1004" s="272">
        <v>123035</v>
      </c>
      <c r="B1004" s="273" t="s">
        <v>2273</v>
      </c>
      <c r="C1004" s="273" t="s">
        <v>61</v>
      </c>
      <c r="D1004" s="273" t="s">
        <v>439</v>
      </c>
      <c r="E1004" s="273" t="s">
        <v>360</v>
      </c>
      <c r="F1004" s="290"/>
      <c r="G1004" s="273" t="s">
        <v>2411</v>
      </c>
      <c r="H1004" s="273" t="s">
        <v>361</v>
      </c>
      <c r="I1004" s="273" t="s">
        <v>59</v>
      </c>
      <c r="J1004" s="273" t="s">
        <v>343</v>
      </c>
      <c r="K1004" s="272">
        <v>2003</v>
      </c>
      <c r="L1004" s="273" t="s">
        <v>344</v>
      </c>
      <c r="N1004" s="271" t="s">
        <v>334</v>
      </c>
      <c r="O1004" s="277" t="s">
        <v>334</v>
      </c>
      <c r="P1004" s="270">
        <v>0</v>
      </c>
      <c r="AC1004" s="273" t="s">
        <v>334</v>
      </c>
    </row>
    <row r="1005" spans="1:33" ht="28.8" x14ac:dyDescent="0.3">
      <c r="A1005" s="272">
        <v>123039</v>
      </c>
      <c r="B1005" s="273" t="s">
        <v>2299</v>
      </c>
      <c r="C1005" s="273" t="s">
        <v>67</v>
      </c>
      <c r="D1005" s="273" t="s">
        <v>689</v>
      </c>
      <c r="E1005" s="273" t="s">
        <v>2103</v>
      </c>
      <c r="F1005" s="274">
        <v>31811</v>
      </c>
      <c r="G1005" s="273" t="s">
        <v>2686</v>
      </c>
      <c r="H1005" s="273" t="s">
        <v>361</v>
      </c>
      <c r="I1005" s="273" t="s">
        <v>59</v>
      </c>
      <c r="J1005" s="273" t="s">
        <v>2362</v>
      </c>
      <c r="K1005" s="272">
        <v>2006</v>
      </c>
      <c r="L1005" s="273" t="s">
        <v>344</v>
      </c>
      <c r="N1005" s="271" t="s">
        <v>334</v>
      </c>
      <c r="O1005" s="277" t="s">
        <v>334</v>
      </c>
      <c r="P1005" s="270">
        <v>0</v>
      </c>
      <c r="AC1005" s="273" t="s">
        <v>334</v>
      </c>
    </row>
    <row r="1006" spans="1:33" ht="28.8" x14ac:dyDescent="0.3">
      <c r="A1006" s="272">
        <v>123046</v>
      </c>
      <c r="B1006" s="273" t="s">
        <v>1198</v>
      </c>
      <c r="C1006" s="273" t="s">
        <v>66</v>
      </c>
      <c r="D1006" s="273" t="s">
        <v>252</v>
      </c>
      <c r="E1006" s="273" t="s">
        <v>2103</v>
      </c>
      <c r="F1006" s="291">
        <v>34218</v>
      </c>
      <c r="G1006" s="273" t="s">
        <v>2456</v>
      </c>
      <c r="H1006" s="273" t="s">
        <v>361</v>
      </c>
      <c r="I1006" s="273" t="s">
        <v>2591</v>
      </c>
      <c r="J1006" s="273" t="s">
        <v>2362</v>
      </c>
      <c r="K1006" s="272">
        <v>2008</v>
      </c>
      <c r="L1006" s="273" t="s">
        <v>344</v>
      </c>
      <c r="N1006" s="271" t="s">
        <v>334</v>
      </c>
      <c r="O1006" s="277" t="s">
        <v>334</v>
      </c>
      <c r="P1006" s="270">
        <v>0</v>
      </c>
      <c r="AC1006" s="273" t="s">
        <v>334</v>
      </c>
    </row>
    <row r="1007" spans="1:33" ht="28.8" x14ac:dyDescent="0.3">
      <c r="A1007" s="272">
        <v>123051</v>
      </c>
      <c r="B1007" s="273" t="s">
        <v>2276</v>
      </c>
      <c r="C1007" s="273" t="s">
        <v>100</v>
      </c>
      <c r="D1007" s="273" t="s">
        <v>287</v>
      </c>
      <c r="E1007" s="273" t="s">
        <v>360</v>
      </c>
      <c r="F1007" s="290"/>
      <c r="G1007" s="273" t="s">
        <v>353</v>
      </c>
      <c r="H1007" s="273" t="s">
        <v>364</v>
      </c>
      <c r="I1007" s="273" t="s">
        <v>2531</v>
      </c>
      <c r="J1007" s="273" t="s">
        <v>343</v>
      </c>
      <c r="K1007" s="272">
        <v>2010</v>
      </c>
      <c r="L1007" s="273" t="s">
        <v>353</v>
      </c>
      <c r="N1007" s="271" t="s">
        <v>334</v>
      </c>
      <c r="O1007" s="277" t="s">
        <v>334</v>
      </c>
      <c r="P1007" s="270">
        <v>0</v>
      </c>
      <c r="AC1007" s="273" t="s">
        <v>334</v>
      </c>
    </row>
    <row r="1008" spans="1:33" ht="28.8" x14ac:dyDescent="0.3">
      <c r="A1008" s="272">
        <v>123052</v>
      </c>
      <c r="B1008" s="273" t="s">
        <v>1197</v>
      </c>
      <c r="C1008" s="273" t="s">
        <v>509</v>
      </c>
      <c r="D1008" s="273" t="s">
        <v>842</v>
      </c>
      <c r="E1008" s="273" t="s">
        <v>359</v>
      </c>
      <c r="F1008" s="274">
        <v>35800</v>
      </c>
      <c r="G1008" s="273" t="s">
        <v>2687</v>
      </c>
      <c r="H1008" s="273" t="s">
        <v>361</v>
      </c>
      <c r="I1008" s="273" t="s">
        <v>59</v>
      </c>
      <c r="J1008" s="273" t="s">
        <v>343</v>
      </c>
      <c r="K1008" s="272">
        <v>2015</v>
      </c>
      <c r="L1008" s="273" t="s">
        <v>342</v>
      </c>
      <c r="N1008" s="271" t="s">
        <v>334</v>
      </c>
      <c r="O1008" s="277" t="s">
        <v>334</v>
      </c>
      <c r="P1008" s="270">
        <v>0</v>
      </c>
      <c r="AC1008" s="273" t="s">
        <v>334</v>
      </c>
    </row>
    <row r="1009" spans="1:33" ht="28.8" x14ac:dyDescent="0.3">
      <c r="A1009" s="272">
        <v>123057</v>
      </c>
      <c r="B1009" s="273" t="s">
        <v>2277</v>
      </c>
      <c r="C1009" s="273" t="s">
        <v>388</v>
      </c>
      <c r="D1009" s="273" t="s">
        <v>216</v>
      </c>
      <c r="E1009" s="273" t="s">
        <v>359</v>
      </c>
      <c r="F1009" s="275"/>
      <c r="G1009" s="273" t="s">
        <v>2688</v>
      </c>
      <c r="H1009" s="273" t="s">
        <v>361</v>
      </c>
      <c r="I1009" s="273" t="s">
        <v>2531</v>
      </c>
      <c r="J1009" s="273" t="s">
        <v>343</v>
      </c>
      <c r="K1009" s="272">
        <v>2008</v>
      </c>
      <c r="L1009" s="273" t="s">
        <v>342</v>
      </c>
      <c r="N1009" s="271">
        <v>523</v>
      </c>
      <c r="O1009" s="277">
        <v>45355</v>
      </c>
      <c r="P1009" s="270">
        <v>70000</v>
      </c>
      <c r="AC1009" s="273" t="s">
        <v>334</v>
      </c>
    </row>
    <row r="1010" spans="1:33" ht="28.8" x14ac:dyDescent="0.3">
      <c r="A1010" s="272">
        <v>123075</v>
      </c>
      <c r="B1010" s="273" t="s">
        <v>1194</v>
      </c>
      <c r="C1010" s="273" t="s">
        <v>691</v>
      </c>
      <c r="D1010" s="273" t="s">
        <v>1195</v>
      </c>
      <c r="E1010" s="273" t="s">
        <v>359</v>
      </c>
      <c r="F1010" s="274">
        <v>36270</v>
      </c>
      <c r="G1010" s="273" t="s">
        <v>342</v>
      </c>
      <c r="H1010" s="273" t="s">
        <v>361</v>
      </c>
      <c r="I1010" s="273" t="s">
        <v>65</v>
      </c>
      <c r="J1010" s="273" t="s">
        <v>343</v>
      </c>
      <c r="K1010" s="272">
        <v>2017</v>
      </c>
      <c r="L1010" s="273" t="s">
        <v>342</v>
      </c>
      <c r="N1010" s="271" t="s">
        <v>334</v>
      </c>
      <c r="O1010" s="277" t="s">
        <v>334</v>
      </c>
      <c r="P1010" s="270">
        <v>0</v>
      </c>
      <c r="AC1010" s="273" t="s">
        <v>334</v>
      </c>
    </row>
    <row r="1011" spans="1:33" ht="28.8" x14ac:dyDescent="0.3">
      <c r="A1011" s="272">
        <v>123079</v>
      </c>
      <c r="B1011" s="273" t="s">
        <v>2284</v>
      </c>
      <c r="C1011" s="273" t="s">
        <v>724</v>
      </c>
      <c r="D1011" s="273" t="s">
        <v>210</v>
      </c>
      <c r="E1011" s="273" t="s">
        <v>359</v>
      </c>
      <c r="F1011" s="290"/>
      <c r="G1011" s="273" t="s">
        <v>2391</v>
      </c>
      <c r="H1011" s="273" t="s">
        <v>361</v>
      </c>
      <c r="I1011" s="273" t="s">
        <v>2531</v>
      </c>
      <c r="J1011" s="273" t="s">
        <v>343</v>
      </c>
      <c r="K1011" s="272">
        <v>2015</v>
      </c>
      <c r="L1011" s="273" t="s">
        <v>344</v>
      </c>
      <c r="N1011" s="271" t="s">
        <v>334</v>
      </c>
      <c r="O1011" s="277" t="s">
        <v>334</v>
      </c>
      <c r="P1011" s="270">
        <v>0</v>
      </c>
      <c r="AC1011" s="273" t="s">
        <v>334</v>
      </c>
    </row>
    <row r="1012" spans="1:33" ht="28.8" x14ac:dyDescent="0.3">
      <c r="A1012" s="270">
        <v>123080</v>
      </c>
      <c r="B1012" s="271" t="s">
        <v>2285</v>
      </c>
      <c r="C1012" s="271" t="s">
        <v>807</v>
      </c>
      <c r="D1012" s="271" t="s">
        <v>599</v>
      </c>
      <c r="E1012" s="271" t="s">
        <v>359</v>
      </c>
      <c r="F1012" s="271" t="s">
        <v>2519</v>
      </c>
      <c r="G1012" s="271" t="s">
        <v>2456</v>
      </c>
      <c r="H1012" s="271" t="s">
        <v>361</v>
      </c>
      <c r="I1012" s="271" t="s">
        <v>59</v>
      </c>
      <c r="J1012" s="271" t="s">
        <v>343</v>
      </c>
      <c r="K1012" s="271" t="s">
        <v>2843</v>
      </c>
      <c r="L1012" s="271" t="s">
        <v>344</v>
      </c>
      <c r="M1012" s="292" t="s">
        <v>334</v>
      </c>
      <c r="N1012" s="271" t="s">
        <v>334</v>
      </c>
      <c r="O1012" s="277" t="s">
        <v>334</v>
      </c>
      <c r="P1012" s="270">
        <v>0</v>
      </c>
      <c r="Q1012" s="292" t="s">
        <v>334</v>
      </c>
      <c r="R1012" s="292" t="s">
        <v>334</v>
      </c>
      <c r="S1012" s="292" t="s">
        <v>334</v>
      </c>
      <c r="T1012" s="292" t="s">
        <v>334</v>
      </c>
      <c r="U1012" s="292" t="s">
        <v>334</v>
      </c>
      <c r="V1012" s="292" t="s">
        <v>334</v>
      </c>
      <c r="W1012" s="292" t="s">
        <v>334</v>
      </c>
      <c r="X1012" s="292" t="s">
        <v>334</v>
      </c>
      <c r="Y1012" s="292" t="s">
        <v>334</v>
      </c>
      <c r="Z1012" s="292" t="s">
        <v>334</v>
      </c>
      <c r="AA1012" s="292" t="s">
        <v>334</v>
      </c>
      <c r="AB1012" s="292" t="s">
        <v>334</v>
      </c>
      <c r="AC1012" s="271" t="s">
        <v>334</v>
      </c>
      <c r="AD1012" s="292"/>
      <c r="AE1012" s="292" t="s">
        <v>334</v>
      </c>
      <c r="AF1012" s="292"/>
      <c r="AG1012" s="292" t="s">
        <v>2722</v>
      </c>
    </row>
    <row r="1013" spans="1:33" ht="28.8" x14ac:dyDescent="0.3">
      <c r="A1013" s="272">
        <v>123093</v>
      </c>
      <c r="B1013" s="273" t="s">
        <v>698</v>
      </c>
      <c r="C1013" s="273" t="s">
        <v>68</v>
      </c>
      <c r="D1013" s="273" t="s">
        <v>1193</v>
      </c>
      <c r="E1013" s="273" t="s">
        <v>360</v>
      </c>
      <c r="F1013" s="275"/>
      <c r="G1013" s="273" t="s">
        <v>342</v>
      </c>
      <c r="H1013" s="273" t="s">
        <v>361</v>
      </c>
      <c r="I1013" s="273" t="s">
        <v>2591</v>
      </c>
      <c r="J1013" s="273" t="s">
        <v>343</v>
      </c>
      <c r="K1013" s="272">
        <v>2014</v>
      </c>
      <c r="L1013" s="273" t="s">
        <v>342</v>
      </c>
      <c r="N1013" s="271" t="s">
        <v>334</v>
      </c>
      <c r="O1013" s="277" t="s">
        <v>334</v>
      </c>
      <c r="P1013" s="270">
        <v>0</v>
      </c>
      <c r="AC1013" s="273" t="s">
        <v>334</v>
      </c>
    </row>
    <row r="1014" spans="1:33" ht="28.8" x14ac:dyDescent="0.3">
      <c r="A1014" s="272">
        <v>123096</v>
      </c>
      <c r="B1014" s="273" t="s">
        <v>2288</v>
      </c>
      <c r="C1014" s="273" t="s">
        <v>66</v>
      </c>
      <c r="D1014" s="273" t="s">
        <v>435</v>
      </c>
      <c r="E1014" s="273" t="s">
        <v>2103</v>
      </c>
      <c r="F1014" s="291">
        <v>24067</v>
      </c>
      <c r="G1014" s="273" t="s">
        <v>2379</v>
      </c>
      <c r="H1014" s="273" t="s">
        <v>361</v>
      </c>
      <c r="I1014" s="273" t="s">
        <v>59</v>
      </c>
      <c r="J1014" s="273" t="s">
        <v>343</v>
      </c>
      <c r="K1014" s="272">
        <v>1984</v>
      </c>
      <c r="L1014" s="273" t="s">
        <v>355</v>
      </c>
      <c r="N1014" s="271" t="s">
        <v>334</v>
      </c>
      <c r="O1014" s="277" t="s">
        <v>334</v>
      </c>
      <c r="P1014" s="270">
        <v>0</v>
      </c>
      <c r="AC1014" s="273" t="s">
        <v>334</v>
      </c>
    </row>
    <row r="1015" spans="1:33" ht="28.8" x14ac:dyDescent="0.3">
      <c r="A1015" s="270">
        <v>123104</v>
      </c>
      <c r="B1015" s="271" t="s">
        <v>2291</v>
      </c>
      <c r="C1015" s="271" t="s">
        <v>109</v>
      </c>
      <c r="D1015" s="271" t="s">
        <v>306</v>
      </c>
      <c r="E1015" s="271" t="s">
        <v>360</v>
      </c>
      <c r="F1015" s="271" t="s">
        <v>2690</v>
      </c>
      <c r="G1015" s="271" t="s">
        <v>342</v>
      </c>
      <c r="H1015" s="271" t="s">
        <v>361</v>
      </c>
      <c r="I1015" s="271" t="s">
        <v>2531</v>
      </c>
      <c r="J1015" s="271" t="s">
        <v>2267</v>
      </c>
      <c r="K1015" s="271" t="s">
        <v>2267</v>
      </c>
      <c r="L1015" s="271" t="s">
        <v>2267</v>
      </c>
      <c r="M1015" s="292" t="s">
        <v>334</v>
      </c>
      <c r="N1015" s="271" t="s">
        <v>334</v>
      </c>
      <c r="O1015" s="277" t="s">
        <v>334</v>
      </c>
      <c r="P1015" s="270">
        <v>0</v>
      </c>
      <c r="Q1015" s="292" t="s">
        <v>334</v>
      </c>
      <c r="R1015" s="292" t="s">
        <v>334</v>
      </c>
      <c r="S1015" s="292" t="s">
        <v>334</v>
      </c>
      <c r="T1015" s="292" t="s">
        <v>334</v>
      </c>
      <c r="U1015" s="292" t="s">
        <v>334</v>
      </c>
      <c r="V1015" s="292" t="s">
        <v>334</v>
      </c>
      <c r="W1015" s="292" t="s">
        <v>334</v>
      </c>
      <c r="X1015" s="292" t="s">
        <v>334</v>
      </c>
      <c r="Y1015" s="292" t="s">
        <v>334</v>
      </c>
      <c r="Z1015" s="292" t="s">
        <v>334</v>
      </c>
      <c r="AA1015" s="292" t="s">
        <v>334</v>
      </c>
      <c r="AB1015" s="292" t="s">
        <v>334</v>
      </c>
      <c r="AC1015" s="271" t="s">
        <v>334</v>
      </c>
      <c r="AD1015" s="292"/>
      <c r="AE1015" s="292" t="s">
        <v>334</v>
      </c>
      <c r="AF1015" s="292"/>
      <c r="AG1015" s="292" t="s">
        <v>2722</v>
      </c>
    </row>
    <row r="1016" spans="1:33" ht="28.8" x14ac:dyDescent="0.3">
      <c r="A1016" s="272">
        <v>123108</v>
      </c>
      <c r="B1016" s="273" t="s">
        <v>1192</v>
      </c>
      <c r="C1016" s="273" t="s">
        <v>541</v>
      </c>
      <c r="D1016" s="273" t="s">
        <v>408</v>
      </c>
      <c r="E1016" s="273" t="s">
        <v>2103</v>
      </c>
      <c r="F1016" s="274">
        <v>33716</v>
      </c>
      <c r="G1016" s="273" t="s">
        <v>347</v>
      </c>
      <c r="H1016" s="273" t="s">
        <v>361</v>
      </c>
      <c r="I1016" s="273" t="s">
        <v>2591</v>
      </c>
      <c r="J1016" s="273" t="s">
        <v>343</v>
      </c>
      <c r="K1016" s="272">
        <v>2010</v>
      </c>
      <c r="L1016" s="273" t="s">
        <v>2372</v>
      </c>
      <c r="N1016" s="271" t="s">
        <v>334</v>
      </c>
      <c r="O1016" s="277" t="s">
        <v>334</v>
      </c>
      <c r="P1016" s="270">
        <v>0</v>
      </c>
      <c r="AC1016" s="273" t="s">
        <v>334</v>
      </c>
    </row>
    <row r="1017" spans="1:33" ht="28.8" x14ac:dyDescent="0.3">
      <c r="A1017" s="272">
        <v>123113</v>
      </c>
      <c r="B1017" s="273" t="s">
        <v>2293</v>
      </c>
      <c r="C1017" s="273" t="s">
        <v>105</v>
      </c>
      <c r="D1017" s="273" t="s">
        <v>570</v>
      </c>
      <c r="E1017" s="273" t="s">
        <v>359</v>
      </c>
      <c r="F1017" s="291">
        <v>36352</v>
      </c>
      <c r="G1017" s="273" t="s">
        <v>2557</v>
      </c>
      <c r="H1017" s="273" t="s">
        <v>361</v>
      </c>
      <c r="I1017" s="273" t="s">
        <v>59</v>
      </c>
      <c r="J1017" s="273" t="s">
        <v>343</v>
      </c>
      <c r="K1017" s="272">
        <v>2017</v>
      </c>
      <c r="L1017" s="273" t="s">
        <v>355</v>
      </c>
      <c r="N1017" s="271" t="s">
        <v>334</v>
      </c>
      <c r="O1017" s="277" t="s">
        <v>334</v>
      </c>
      <c r="P1017" s="270">
        <v>0</v>
      </c>
      <c r="AC1017" s="273" t="s">
        <v>334</v>
      </c>
    </row>
    <row r="1018" spans="1:33" ht="28.8" x14ac:dyDescent="0.3">
      <c r="A1018" s="272">
        <v>123119</v>
      </c>
      <c r="B1018" s="273" t="s">
        <v>1190</v>
      </c>
      <c r="C1018" s="273" t="s">
        <v>1191</v>
      </c>
      <c r="D1018" s="273" t="s">
        <v>278</v>
      </c>
      <c r="E1018" s="273" t="s">
        <v>360</v>
      </c>
      <c r="F1018" s="274">
        <v>32055</v>
      </c>
      <c r="G1018" s="273" t="s">
        <v>2456</v>
      </c>
      <c r="H1018" s="273" t="s">
        <v>361</v>
      </c>
      <c r="I1018" s="273" t="s">
        <v>65</v>
      </c>
      <c r="J1018" s="273" t="s">
        <v>362</v>
      </c>
      <c r="K1018" s="272">
        <v>2005</v>
      </c>
      <c r="L1018" s="273" t="s">
        <v>342</v>
      </c>
      <c r="N1018" s="271" t="s">
        <v>334</v>
      </c>
      <c r="O1018" s="277" t="s">
        <v>334</v>
      </c>
      <c r="P1018" s="270">
        <v>0</v>
      </c>
      <c r="AC1018" s="273" t="s">
        <v>334</v>
      </c>
    </row>
    <row r="1019" spans="1:33" ht="28.8" x14ac:dyDescent="0.3">
      <c r="A1019" s="272">
        <v>123120</v>
      </c>
      <c r="B1019" s="273" t="s">
        <v>2294</v>
      </c>
      <c r="C1019" s="273" t="s">
        <v>124</v>
      </c>
      <c r="D1019" s="273" t="s">
        <v>399</v>
      </c>
      <c r="E1019" s="273" t="s">
        <v>360</v>
      </c>
      <c r="F1019" s="291">
        <v>30115</v>
      </c>
      <c r="G1019" s="273" t="s">
        <v>2412</v>
      </c>
      <c r="H1019" s="273" t="s">
        <v>361</v>
      </c>
      <c r="I1019" s="273" t="s">
        <v>59</v>
      </c>
      <c r="J1019" s="273" t="s">
        <v>362</v>
      </c>
      <c r="K1019" s="272">
        <v>2005</v>
      </c>
      <c r="L1019" s="273" t="s">
        <v>344</v>
      </c>
      <c r="N1019" s="271" t="s">
        <v>334</v>
      </c>
      <c r="O1019" s="277" t="s">
        <v>334</v>
      </c>
      <c r="P1019" s="270">
        <v>0</v>
      </c>
      <c r="AC1019" s="273" t="s">
        <v>334</v>
      </c>
    </row>
    <row r="1020" spans="1:33" ht="28.8" x14ac:dyDescent="0.3">
      <c r="A1020" s="272">
        <v>123121</v>
      </c>
      <c r="B1020" s="273" t="s">
        <v>1189</v>
      </c>
      <c r="C1020" s="273" t="s">
        <v>63</v>
      </c>
      <c r="D1020" s="273" t="s">
        <v>275</v>
      </c>
      <c r="E1020" s="273" t="s">
        <v>2103</v>
      </c>
      <c r="F1020" s="274">
        <v>36548</v>
      </c>
      <c r="G1020" s="273" t="s">
        <v>342</v>
      </c>
      <c r="H1020" s="273" t="s">
        <v>361</v>
      </c>
      <c r="I1020" s="273" t="s">
        <v>2531</v>
      </c>
      <c r="J1020" s="273" t="s">
        <v>2362</v>
      </c>
      <c r="K1020" s="272">
        <v>2017</v>
      </c>
      <c r="L1020" s="273" t="s">
        <v>342</v>
      </c>
      <c r="N1020" s="271" t="s">
        <v>334</v>
      </c>
      <c r="O1020" s="277" t="s">
        <v>334</v>
      </c>
      <c r="P1020" s="270">
        <v>0</v>
      </c>
      <c r="AC1020" s="273" t="s">
        <v>334</v>
      </c>
    </row>
    <row r="1021" spans="1:33" ht="28.8" x14ac:dyDescent="0.3">
      <c r="A1021" s="272">
        <v>123123</v>
      </c>
      <c r="B1021" s="273" t="s">
        <v>2296</v>
      </c>
      <c r="C1021" s="273" t="s">
        <v>161</v>
      </c>
      <c r="D1021" s="273" t="s">
        <v>483</v>
      </c>
      <c r="E1021" s="273" t="s">
        <v>359</v>
      </c>
      <c r="F1021" s="275"/>
      <c r="G1021" s="273" t="s">
        <v>2559</v>
      </c>
      <c r="H1021" s="273" t="s">
        <v>361</v>
      </c>
      <c r="I1021" s="273" t="s">
        <v>2591</v>
      </c>
      <c r="J1021" s="273" t="s">
        <v>362</v>
      </c>
      <c r="K1021" s="272">
        <v>2017</v>
      </c>
      <c r="L1021" s="273" t="s">
        <v>354</v>
      </c>
      <c r="N1021" s="271" t="s">
        <v>334</v>
      </c>
      <c r="O1021" s="277" t="s">
        <v>334</v>
      </c>
      <c r="P1021" s="270">
        <v>0</v>
      </c>
      <c r="AC1021" s="273" t="s">
        <v>334</v>
      </c>
    </row>
    <row r="1022" spans="1:33" ht="28.8" x14ac:dyDescent="0.3">
      <c r="A1022" s="272">
        <v>123126</v>
      </c>
      <c r="B1022" s="273" t="s">
        <v>2300</v>
      </c>
      <c r="C1022" s="273" t="s">
        <v>2301</v>
      </c>
      <c r="D1022" s="273" t="s">
        <v>2295</v>
      </c>
      <c r="E1022" s="273" t="s">
        <v>360</v>
      </c>
      <c r="F1022" s="275"/>
      <c r="G1022" s="273" t="s">
        <v>2560</v>
      </c>
      <c r="H1022" s="273" t="s">
        <v>361</v>
      </c>
      <c r="I1022" s="273" t="s">
        <v>59</v>
      </c>
      <c r="J1022" s="273" t="s">
        <v>362</v>
      </c>
      <c r="K1022" s="272">
        <v>2012</v>
      </c>
      <c r="L1022" s="273" t="s">
        <v>356</v>
      </c>
      <c r="N1022" s="271" t="s">
        <v>334</v>
      </c>
      <c r="O1022" s="277" t="s">
        <v>334</v>
      </c>
      <c r="P1022" s="270">
        <v>0</v>
      </c>
      <c r="AC1022" s="273" t="s">
        <v>334</v>
      </c>
    </row>
    <row r="1023" spans="1:33" ht="28.8" x14ac:dyDescent="0.3">
      <c r="A1023" s="272">
        <v>123137</v>
      </c>
      <c r="B1023" s="273" t="s">
        <v>2304</v>
      </c>
      <c r="C1023" s="273" t="s">
        <v>177</v>
      </c>
      <c r="D1023" s="273" t="s">
        <v>600</v>
      </c>
      <c r="E1023" s="273" t="s">
        <v>2103</v>
      </c>
      <c r="F1023" s="274">
        <v>30673</v>
      </c>
      <c r="G1023" s="273" t="s">
        <v>342</v>
      </c>
      <c r="H1023" s="273" t="s">
        <v>361</v>
      </c>
      <c r="I1023" s="273" t="s">
        <v>2531</v>
      </c>
      <c r="J1023" s="273" t="s">
        <v>343</v>
      </c>
      <c r="K1023" s="272">
        <v>2001</v>
      </c>
      <c r="L1023" s="273" t="s">
        <v>342</v>
      </c>
      <c r="N1023" s="271" t="s">
        <v>334</v>
      </c>
      <c r="O1023" s="277" t="s">
        <v>334</v>
      </c>
      <c r="P1023" s="270">
        <v>0</v>
      </c>
      <c r="AC1023" s="273" t="s">
        <v>334</v>
      </c>
    </row>
    <row r="1024" spans="1:33" ht="28.8" x14ac:dyDescent="0.3">
      <c r="A1024" s="272">
        <v>123142</v>
      </c>
      <c r="B1024" s="273" t="s">
        <v>1188</v>
      </c>
      <c r="C1024" s="273" t="s">
        <v>103</v>
      </c>
      <c r="D1024" s="273" t="s">
        <v>2795</v>
      </c>
      <c r="E1024" s="273" t="s">
        <v>2103</v>
      </c>
      <c r="F1024" s="274">
        <v>30213</v>
      </c>
      <c r="G1024" s="273" t="s">
        <v>342</v>
      </c>
      <c r="H1024" s="273" t="s">
        <v>361</v>
      </c>
      <c r="I1024" s="273" t="s">
        <v>59</v>
      </c>
      <c r="J1024" s="273" t="s">
        <v>2362</v>
      </c>
      <c r="K1024" s="272">
        <v>2010</v>
      </c>
      <c r="L1024" s="273" t="s">
        <v>342</v>
      </c>
      <c r="N1024" s="271" t="s">
        <v>334</v>
      </c>
      <c r="O1024" s="277" t="s">
        <v>334</v>
      </c>
      <c r="P1024" s="270">
        <v>0</v>
      </c>
      <c r="AC1024" s="273" t="s">
        <v>334</v>
      </c>
    </row>
    <row r="1025" spans="1:29" ht="14.4" x14ac:dyDescent="0.3">
      <c r="A1025" s="272">
        <v>123143</v>
      </c>
      <c r="B1025" s="273" t="s">
        <v>2305</v>
      </c>
      <c r="C1025" s="273" t="s">
        <v>61</v>
      </c>
      <c r="D1025" s="273" t="s">
        <v>218</v>
      </c>
      <c r="E1025" s="273" t="s">
        <v>360</v>
      </c>
      <c r="F1025" s="290"/>
      <c r="G1025" s="273" t="s">
        <v>353</v>
      </c>
      <c r="H1025" s="273" t="s">
        <v>364</v>
      </c>
      <c r="I1025" s="273" t="s">
        <v>2531</v>
      </c>
      <c r="J1025" s="273" t="s">
        <v>343</v>
      </c>
      <c r="K1025" s="272">
        <v>2016</v>
      </c>
      <c r="L1025" s="273" t="s">
        <v>353</v>
      </c>
      <c r="N1025" s="271" t="s">
        <v>334</v>
      </c>
      <c r="O1025" s="277" t="s">
        <v>334</v>
      </c>
      <c r="P1025" s="270">
        <v>0</v>
      </c>
      <c r="AC1025" s="273" t="s">
        <v>334</v>
      </c>
    </row>
    <row r="1026" spans="1:29" ht="28.8" x14ac:dyDescent="0.3">
      <c r="A1026" s="272">
        <v>123148</v>
      </c>
      <c r="B1026" s="273" t="s">
        <v>2309</v>
      </c>
      <c r="C1026" s="273" t="s">
        <v>70</v>
      </c>
      <c r="D1026" s="273" t="s">
        <v>317</v>
      </c>
      <c r="E1026" s="273" t="s">
        <v>2103</v>
      </c>
      <c r="F1026" s="274">
        <v>35466</v>
      </c>
      <c r="G1026" s="273" t="s">
        <v>2388</v>
      </c>
      <c r="H1026" s="273" t="s">
        <v>361</v>
      </c>
      <c r="I1026" s="273" t="s">
        <v>2531</v>
      </c>
      <c r="J1026" s="273" t="s">
        <v>343</v>
      </c>
      <c r="K1026" s="272">
        <v>2016</v>
      </c>
      <c r="L1026" s="273" t="s">
        <v>342</v>
      </c>
      <c r="N1026" s="271" t="s">
        <v>334</v>
      </c>
      <c r="O1026" s="277" t="s">
        <v>334</v>
      </c>
      <c r="P1026" s="270">
        <v>0</v>
      </c>
      <c r="AC1026" s="273" t="s">
        <v>334</v>
      </c>
    </row>
    <row r="1027" spans="1:29" ht="28.8" x14ac:dyDescent="0.3">
      <c r="A1027" s="272">
        <v>123149</v>
      </c>
      <c r="B1027" s="273" t="s">
        <v>2310</v>
      </c>
      <c r="C1027" s="273" t="s">
        <v>66</v>
      </c>
      <c r="D1027" s="273" t="s">
        <v>464</v>
      </c>
      <c r="E1027" s="273" t="s">
        <v>2103</v>
      </c>
      <c r="F1027" s="290"/>
      <c r="G1027" s="273" t="s">
        <v>348</v>
      </c>
      <c r="H1027" s="273" t="s">
        <v>363</v>
      </c>
      <c r="I1027" s="273" t="s">
        <v>2591</v>
      </c>
      <c r="J1027" s="273" t="s">
        <v>343</v>
      </c>
      <c r="K1027" s="272">
        <v>1980</v>
      </c>
      <c r="L1027" s="273" t="s">
        <v>348</v>
      </c>
      <c r="N1027" s="271" t="s">
        <v>334</v>
      </c>
      <c r="O1027" s="277" t="s">
        <v>334</v>
      </c>
      <c r="P1027" s="270">
        <v>0</v>
      </c>
      <c r="AC1027" s="273" t="s">
        <v>334</v>
      </c>
    </row>
    <row r="1028" spans="1:29" ht="28.8" x14ac:dyDescent="0.3">
      <c r="A1028" s="272">
        <v>123154</v>
      </c>
      <c r="B1028" s="273" t="s">
        <v>2311</v>
      </c>
      <c r="C1028" s="273" t="s">
        <v>143</v>
      </c>
      <c r="D1028" s="273" t="s">
        <v>232</v>
      </c>
      <c r="E1028" s="273" t="s">
        <v>2103</v>
      </c>
      <c r="F1028" s="274">
        <v>30152</v>
      </c>
      <c r="G1028" s="273" t="s">
        <v>2450</v>
      </c>
      <c r="H1028" s="273" t="s">
        <v>361</v>
      </c>
      <c r="I1028" s="273" t="s">
        <v>59</v>
      </c>
      <c r="J1028" s="273" t="s">
        <v>343</v>
      </c>
      <c r="K1028" s="272">
        <v>2000</v>
      </c>
      <c r="L1028" s="273" t="s">
        <v>342</v>
      </c>
      <c r="N1028" s="271" t="s">
        <v>334</v>
      </c>
      <c r="O1028" s="277" t="s">
        <v>334</v>
      </c>
      <c r="P1028" s="270">
        <v>0</v>
      </c>
      <c r="AC1028" s="273" t="s">
        <v>334</v>
      </c>
    </row>
    <row r="1029" spans="1:29" ht="28.8" x14ac:dyDescent="0.3">
      <c r="A1029" s="272">
        <v>123167</v>
      </c>
      <c r="B1029" s="273" t="s">
        <v>2316</v>
      </c>
      <c r="C1029" s="273" t="s">
        <v>2561</v>
      </c>
      <c r="D1029" s="273" t="s">
        <v>207</v>
      </c>
      <c r="E1029" s="273" t="s">
        <v>2103</v>
      </c>
      <c r="F1029" s="291">
        <v>32542</v>
      </c>
      <c r="G1029" s="273" t="s">
        <v>342</v>
      </c>
      <c r="H1029" s="273" t="s">
        <v>361</v>
      </c>
      <c r="I1029" s="273" t="s">
        <v>2531</v>
      </c>
      <c r="J1029" s="273" t="s">
        <v>2358</v>
      </c>
      <c r="K1029" s="272">
        <v>0</v>
      </c>
      <c r="L1029" s="273" t="s">
        <v>2358</v>
      </c>
      <c r="N1029" s="271" t="s">
        <v>334</v>
      </c>
      <c r="O1029" s="277" t="s">
        <v>334</v>
      </c>
      <c r="P1029" s="270">
        <v>0</v>
      </c>
      <c r="AC1029" s="273" t="s">
        <v>334</v>
      </c>
    </row>
    <row r="1030" spans="1:29" ht="28.8" x14ac:dyDescent="0.3">
      <c r="A1030" s="272">
        <v>123169</v>
      </c>
      <c r="B1030" s="273" t="s">
        <v>1187</v>
      </c>
      <c r="C1030" s="273" t="s">
        <v>402</v>
      </c>
      <c r="D1030" s="273" t="s">
        <v>801</v>
      </c>
      <c r="E1030" s="273" t="s">
        <v>2103</v>
      </c>
      <c r="F1030" s="291">
        <v>35912</v>
      </c>
      <c r="G1030" s="273" t="s">
        <v>342</v>
      </c>
      <c r="H1030" s="273" t="s">
        <v>363</v>
      </c>
      <c r="I1030" s="273" t="s">
        <v>59</v>
      </c>
      <c r="J1030" s="273" t="s">
        <v>2362</v>
      </c>
      <c r="K1030" s="272">
        <v>2016</v>
      </c>
      <c r="L1030" s="273" t="s">
        <v>342</v>
      </c>
      <c r="N1030" s="271" t="s">
        <v>334</v>
      </c>
      <c r="O1030" s="277" t="s">
        <v>334</v>
      </c>
      <c r="P1030" s="270">
        <v>0</v>
      </c>
      <c r="AC1030" s="273" t="s">
        <v>334</v>
      </c>
    </row>
    <row r="1031" spans="1:29" ht="28.8" x14ac:dyDescent="0.3">
      <c r="A1031" s="272">
        <v>123181</v>
      </c>
      <c r="B1031" s="273" t="s">
        <v>2318</v>
      </c>
      <c r="C1031" s="273" t="s">
        <v>562</v>
      </c>
      <c r="D1031" s="273" t="s">
        <v>2796</v>
      </c>
      <c r="E1031" s="273" t="s">
        <v>2103</v>
      </c>
      <c r="F1031" s="274">
        <v>35872</v>
      </c>
      <c r="G1031" s="273" t="s">
        <v>342</v>
      </c>
      <c r="H1031" s="273" t="s">
        <v>361</v>
      </c>
      <c r="I1031" s="273" t="s">
        <v>2531</v>
      </c>
      <c r="J1031" s="273" t="s">
        <v>2362</v>
      </c>
      <c r="K1031" s="272">
        <v>2016</v>
      </c>
      <c r="L1031" s="273" t="s">
        <v>342</v>
      </c>
      <c r="N1031" s="271" t="s">
        <v>334</v>
      </c>
      <c r="O1031" s="277" t="s">
        <v>334</v>
      </c>
      <c r="P1031" s="270">
        <v>0</v>
      </c>
      <c r="AC1031" s="273" t="s">
        <v>334</v>
      </c>
    </row>
    <row r="1032" spans="1:29" ht="28.8" x14ac:dyDescent="0.3">
      <c r="A1032" s="272">
        <v>123183</v>
      </c>
      <c r="B1032" s="273" t="s">
        <v>829</v>
      </c>
      <c r="C1032" s="273" t="s">
        <v>416</v>
      </c>
      <c r="D1032" s="273" t="s">
        <v>887</v>
      </c>
      <c r="E1032" s="273" t="s">
        <v>2103</v>
      </c>
      <c r="F1032" s="274">
        <v>34423</v>
      </c>
      <c r="G1032" s="273" t="s">
        <v>342</v>
      </c>
      <c r="H1032" s="273" t="s">
        <v>361</v>
      </c>
      <c r="I1032" s="273" t="s">
        <v>2591</v>
      </c>
      <c r="J1032" s="273" t="s">
        <v>343</v>
      </c>
      <c r="K1032" s="272">
        <v>2013</v>
      </c>
      <c r="L1032" s="273" t="s">
        <v>342</v>
      </c>
      <c r="N1032" s="271" t="s">
        <v>334</v>
      </c>
      <c r="O1032" s="277" t="s">
        <v>334</v>
      </c>
      <c r="P1032" s="270">
        <v>0</v>
      </c>
      <c r="AC1032" s="273" t="s">
        <v>334</v>
      </c>
    </row>
    <row r="1033" spans="1:29" ht="28.8" x14ac:dyDescent="0.3">
      <c r="A1033" s="272">
        <v>123184</v>
      </c>
      <c r="B1033" s="273" t="s">
        <v>2320</v>
      </c>
      <c r="C1033" s="273" t="s">
        <v>123</v>
      </c>
      <c r="D1033" s="273" t="s">
        <v>782</v>
      </c>
      <c r="E1033" s="273" t="s">
        <v>360</v>
      </c>
      <c r="F1033" s="291">
        <v>35656</v>
      </c>
      <c r="G1033" s="273" t="s">
        <v>342</v>
      </c>
      <c r="H1033" s="273" t="s">
        <v>361</v>
      </c>
      <c r="I1033" s="273" t="s">
        <v>59</v>
      </c>
      <c r="J1033" s="273" t="s">
        <v>343</v>
      </c>
      <c r="K1033" s="272">
        <v>2015</v>
      </c>
      <c r="L1033" s="273" t="s">
        <v>342</v>
      </c>
      <c r="N1033" s="271" t="s">
        <v>334</v>
      </c>
      <c r="O1033" s="277" t="s">
        <v>334</v>
      </c>
      <c r="P1033" s="270">
        <v>0</v>
      </c>
      <c r="AC1033" s="273" t="s">
        <v>334</v>
      </c>
    </row>
    <row r="1034" spans="1:29" ht="28.8" x14ac:dyDescent="0.3">
      <c r="A1034" s="272">
        <v>123200</v>
      </c>
      <c r="B1034" s="273" t="s">
        <v>1185</v>
      </c>
      <c r="C1034" s="273" t="s">
        <v>88</v>
      </c>
      <c r="D1034" s="273" t="s">
        <v>281</v>
      </c>
      <c r="E1034" s="273" t="s">
        <v>360</v>
      </c>
      <c r="F1034" s="274">
        <v>36809</v>
      </c>
      <c r="G1034" s="273" t="s">
        <v>342</v>
      </c>
      <c r="H1034" s="273" t="s">
        <v>361</v>
      </c>
      <c r="I1034" s="273" t="s">
        <v>2531</v>
      </c>
      <c r="J1034" s="273" t="s">
        <v>362</v>
      </c>
      <c r="K1034" s="272">
        <v>2018</v>
      </c>
      <c r="L1034" s="273" t="s">
        <v>342</v>
      </c>
      <c r="N1034" s="271" t="s">
        <v>334</v>
      </c>
      <c r="O1034" s="277" t="s">
        <v>334</v>
      </c>
      <c r="P1034" s="270">
        <v>0</v>
      </c>
      <c r="AC1034" s="273" t="s">
        <v>334</v>
      </c>
    </row>
    <row r="1035" spans="1:29" ht="28.8" x14ac:dyDescent="0.3">
      <c r="A1035" s="272">
        <v>123202</v>
      </c>
      <c r="B1035" s="273" t="s">
        <v>2322</v>
      </c>
      <c r="C1035" s="273" t="s">
        <v>145</v>
      </c>
      <c r="D1035" s="273" t="s">
        <v>1213</v>
      </c>
      <c r="E1035" s="273" t="s">
        <v>360</v>
      </c>
      <c r="F1035" s="275"/>
      <c r="G1035" s="273" t="s">
        <v>342</v>
      </c>
      <c r="H1035" s="273" t="s">
        <v>363</v>
      </c>
      <c r="I1035" s="273" t="s">
        <v>2531</v>
      </c>
      <c r="J1035" s="273" t="s">
        <v>343</v>
      </c>
      <c r="K1035" s="272">
        <v>2006</v>
      </c>
      <c r="L1035" s="273" t="s">
        <v>602</v>
      </c>
      <c r="N1035" s="271" t="s">
        <v>334</v>
      </c>
      <c r="O1035" s="277" t="s">
        <v>334</v>
      </c>
      <c r="P1035" s="270">
        <v>0</v>
      </c>
      <c r="AC1035" s="273" t="s">
        <v>334</v>
      </c>
    </row>
    <row r="1036" spans="1:29" ht="28.8" x14ac:dyDescent="0.3">
      <c r="A1036" s="272">
        <v>123205</v>
      </c>
      <c r="B1036" s="273" t="s">
        <v>2324</v>
      </c>
      <c r="C1036" s="273" t="s">
        <v>497</v>
      </c>
      <c r="D1036" s="273" t="s">
        <v>2152</v>
      </c>
      <c r="E1036" s="273" t="s">
        <v>2103</v>
      </c>
      <c r="F1036" s="274">
        <v>34742</v>
      </c>
      <c r="G1036" s="273" t="s">
        <v>2365</v>
      </c>
      <c r="H1036" s="273" t="s">
        <v>361</v>
      </c>
      <c r="I1036" s="273" t="s">
        <v>2591</v>
      </c>
      <c r="J1036" s="273" t="s">
        <v>2362</v>
      </c>
      <c r="K1036" s="272">
        <v>2013</v>
      </c>
      <c r="L1036" s="273" t="s">
        <v>344</v>
      </c>
      <c r="N1036" s="271" t="s">
        <v>334</v>
      </c>
      <c r="O1036" s="277" t="s">
        <v>334</v>
      </c>
      <c r="P1036" s="270">
        <v>0</v>
      </c>
      <c r="AC1036" s="273" t="s">
        <v>334</v>
      </c>
    </row>
    <row r="1037" spans="1:29" ht="28.8" x14ac:dyDescent="0.3">
      <c r="A1037" s="272">
        <v>123220</v>
      </c>
      <c r="B1037" s="273" t="s">
        <v>1184</v>
      </c>
      <c r="C1037" s="273" t="s">
        <v>92</v>
      </c>
      <c r="D1037" s="273" t="s">
        <v>293</v>
      </c>
      <c r="E1037" s="273" t="s">
        <v>2103</v>
      </c>
      <c r="F1037" s="274">
        <v>34160</v>
      </c>
      <c r="G1037" s="273" t="s">
        <v>2432</v>
      </c>
      <c r="H1037" s="273" t="s">
        <v>361</v>
      </c>
      <c r="I1037" s="273" t="s">
        <v>2531</v>
      </c>
      <c r="J1037" s="273" t="s">
        <v>343</v>
      </c>
      <c r="K1037" s="272">
        <v>2011</v>
      </c>
      <c r="L1037" s="273" t="s">
        <v>344</v>
      </c>
      <c r="N1037" s="271" t="s">
        <v>334</v>
      </c>
      <c r="O1037" s="277" t="s">
        <v>334</v>
      </c>
      <c r="P1037" s="270">
        <v>0</v>
      </c>
      <c r="AC1037" s="273" t="s">
        <v>334</v>
      </c>
    </row>
    <row r="1038" spans="1:29" ht="28.8" x14ac:dyDescent="0.3">
      <c r="A1038" s="272">
        <v>123221</v>
      </c>
      <c r="B1038" s="273" t="s">
        <v>2331</v>
      </c>
      <c r="C1038" s="273" t="s">
        <v>148</v>
      </c>
      <c r="D1038" s="273" t="s">
        <v>221</v>
      </c>
      <c r="E1038" s="273" t="s">
        <v>2103</v>
      </c>
      <c r="F1038" s="274">
        <v>35092</v>
      </c>
      <c r="G1038" s="273" t="s">
        <v>2375</v>
      </c>
      <c r="H1038" s="273" t="s">
        <v>361</v>
      </c>
      <c r="I1038" s="273" t="s">
        <v>2591</v>
      </c>
      <c r="J1038" s="273" t="s">
        <v>2362</v>
      </c>
      <c r="K1038" s="272">
        <v>2013</v>
      </c>
      <c r="L1038" s="273" t="s">
        <v>353</v>
      </c>
      <c r="N1038" s="271" t="s">
        <v>334</v>
      </c>
      <c r="O1038" s="277" t="s">
        <v>334</v>
      </c>
      <c r="P1038" s="270">
        <v>0</v>
      </c>
      <c r="AC1038" s="273" t="s">
        <v>334</v>
      </c>
    </row>
    <row r="1039" spans="1:29" ht="28.8" x14ac:dyDescent="0.3">
      <c r="A1039" s="272">
        <v>123229</v>
      </c>
      <c r="B1039" s="273" t="s">
        <v>1183</v>
      </c>
      <c r="C1039" s="273" t="s">
        <v>117</v>
      </c>
      <c r="D1039" s="273" t="s">
        <v>299</v>
      </c>
      <c r="E1039" s="273" t="s">
        <v>360</v>
      </c>
      <c r="F1039" s="290"/>
      <c r="G1039" s="273" t="s">
        <v>2436</v>
      </c>
      <c r="H1039" s="273" t="s">
        <v>361</v>
      </c>
      <c r="I1039" s="273" t="s">
        <v>2531</v>
      </c>
      <c r="J1039" s="273" t="s">
        <v>343</v>
      </c>
      <c r="K1039" s="272">
        <v>2003</v>
      </c>
      <c r="L1039" s="273" t="s">
        <v>344</v>
      </c>
      <c r="N1039" s="271" t="s">
        <v>334</v>
      </c>
      <c r="O1039" s="277" t="s">
        <v>334</v>
      </c>
      <c r="P1039" s="270">
        <v>0</v>
      </c>
      <c r="AC1039" s="273" t="s">
        <v>334</v>
      </c>
    </row>
    <row r="1040" spans="1:29" ht="28.8" x14ac:dyDescent="0.3">
      <c r="A1040" s="272">
        <v>123230</v>
      </c>
      <c r="B1040" s="273" t="s">
        <v>2334</v>
      </c>
      <c r="C1040" s="273" t="s">
        <v>2335</v>
      </c>
      <c r="D1040" s="273" t="s">
        <v>261</v>
      </c>
      <c r="E1040" s="273" t="s">
        <v>2103</v>
      </c>
      <c r="F1040" s="290"/>
      <c r="G1040" s="273" t="s">
        <v>342</v>
      </c>
      <c r="H1040" s="273" t="s">
        <v>361</v>
      </c>
      <c r="I1040" s="273" t="s">
        <v>59</v>
      </c>
      <c r="J1040" s="273" t="s">
        <v>343</v>
      </c>
      <c r="K1040" s="272">
        <v>0</v>
      </c>
      <c r="L1040" s="273" t="s">
        <v>342</v>
      </c>
      <c r="N1040" s="271" t="s">
        <v>334</v>
      </c>
      <c r="O1040" s="277" t="s">
        <v>334</v>
      </c>
      <c r="P1040" s="270">
        <v>0</v>
      </c>
      <c r="AC1040" s="273" t="s">
        <v>334</v>
      </c>
    </row>
    <row r="1041" spans="1:33" ht="28.8" x14ac:dyDescent="0.3">
      <c r="A1041" s="272">
        <v>123231</v>
      </c>
      <c r="B1041" s="273" t="s">
        <v>2337</v>
      </c>
      <c r="C1041" s="273" t="s">
        <v>160</v>
      </c>
      <c r="D1041" s="273" t="s">
        <v>2123</v>
      </c>
      <c r="E1041" s="273" t="s">
        <v>2103</v>
      </c>
      <c r="F1041" s="290"/>
      <c r="G1041" s="273" t="s">
        <v>342</v>
      </c>
      <c r="H1041" s="273" t="s">
        <v>361</v>
      </c>
      <c r="I1041" s="273" t="s">
        <v>59</v>
      </c>
      <c r="J1041" s="273" t="s">
        <v>343</v>
      </c>
      <c r="K1041" s="272">
        <v>2017</v>
      </c>
      <c r="L1041" s="273" t="s">
        <v>344</v>
      </c>
      <c r="N1041" s="271" t="s">
        <v>334</v>
      </c>
      <c r="O1041" s="277" t="s">
        <v>334</v>
      </c>
      <c r="P1041" s="270">
        <v>0</v>
      </c>
      <c r="AC1041" s="273" t="s">
        <v>334</v>
      </c>
    </row>
    <row r="1042" spans="1:33" ht="28.8" x14ac:dyDescent="0.3">
      <c r="A1042" s="272">
        <v>123233</v>
      </c>
      <c r="B1042" s="273" t="s">
        <v>2340</v>
      </c>
      <c r="C1042" s="273" t="s">
        <v>152</v>
      </c>
      <c r="D1042" s="273" t="s">
        <v>272</v>
      </c>
      <c r="E1042" s="273" t="s">
        <v>360</v>
      </c>
      <c r="F1042" s="274">
        <v>34344</v>
      </c>
      <c r="G1042" s="273" t="s">
        <v>342</v>
      </c>
      <c r="H1042" s="273" t="s">
        <v>361</v>
      </c>
      <c r="I1042" s="273" t="s">
        <v>59</v>
      </c>
      <c r="J1042" s="273" t="s">
        <v>362</v>
      </c>
      <c r="K1042" s="272">
        <v>2011</v>
      </c>
      <c r="L1042" s="273" t="s">
        <v>344</v>
      </c>
      <c r="N1042" s="271" t="s">
        <v>334</v>
      </c>
      <c r="O1042" s="277" t="s">
        <v>334</v>
      </c>
      <c r="P1042" s="270">
        <v>0</v>
      </c>
      <c r="AC1042" s="273" t="s">
        <v>334</v>
      </c>
    </row>
    <row r="1043" spans="1:33" ht="14.4" x14ac:dyDescent="0.3">
      <c r="A1043" s="272">
        <v>123238</v>
      </c>
      <c r="B1043" s="273" t="s">
        <v>2342</v>
      </c>
      <c r="C1043" s="273" t="s">
        <v>466</v>
      </c>
      <c r="D1043" s="273" t="s">
        <v>2343</v>
      </c>
      <c r="E1043" s="273" t="s">
        <v>2103</v>
      </c>
      <c r="F1043" s="275"/>
      <c r="G1043" s="273" t="s">
        <v>342</v>
      </c>
      <c r="H1043" s="273" t="s">
        <v>583</v>
      </c>
      <c r="I1043" s="273" t="s">
        <v>59</v>
      </c>
      <c r="J1043" s="273" t="s">
        <v>343</v>
      </c>
      <c r="K1043" s="272">
        <v>2015</v>
      </c>
      <c r="L1043" s="273" t="s">
        <v>342</v>
      </c>
      <c r="N1043" s="271" t="s">
        <v>334</v>
      </c>
      <c r="O1043" s="277" t="s">
        <v>334</v>
      </c>
      <c r="P1043" s="270">
        <v>0</v>
      </c>
      <c r="AC1043" s="273" t="s">
        <v>334</v>
      </c>
    </row>
    <row r="1044" spans="1:33" ht="28.8" x14ac:dyDescent="0.3">
      <c r="A1044" s="272">
        <v>123242</v>
      </c>
      <c r="B1044" s="273" t="s">
        <v>1182</v>
      </c>
      <c r="C1044" s="273" t="s">
        <v>69</v>
      </c>
      <c r="D1044" s="273" t="s">
        <v>1022</v>
      </c>
      <c r="E1044" s="273" t="s">
        <v>2103</v>
      </c>
      <c r="F1044" s="290"/>
      <c r="G1044" s="273" t="s">
        <v>2445</v>
      </c>
      <c r="H1044" s="273" t="s">
        <v>361</v>
      </c>
      <c r="I1044" s="273" t="s">
        <v>65</v>
      </c>
      <c r="J1044" s="273" t="s">
        <v>343</v>
      </c>
      <c r="K1044" s="272">
        <v>2009</v>
      </c>
      <c r="L1044" s="273" t="s">
        <v>347</v>
      </c>
      <c r="N1044" s="271" t="s">
        <v>334</v>
      </c>
      <c r="O1044" s="277" t="s">
        <v>334</v>
      </c>
      <c r="P1044" s="270">
        <v>0</v>
      </c>
      <c r="AC1044" s="273" t="s">
        <v>334</v>
      </c>
    </row>
    <row r="1045" spans="1:33" ht="14.4" x14ac:dyDescent="0.3">
      <c r="A1045" s="270">
        <v>123252</v>
      </c>
      <c r="B1045" s="271" t="s">
        <v>2347</v>
      </c>
      <c r="C1045" s="271" t="s">
        <v>2182</v>
      </c>
      <c r="D1045" s="271" t="s">
        <v>209</v>
      </c>
      <c r="E1045" s="271" t="s">
        <v>334</v>
      </c>
      <c r="F1045" s="271" t="s">
        <v>334</v>
      </c>
      <c r="G1045" s="271" t="s">
        <v>334</v>
      </c>
      <c r="H1045" s="271" t="s">
        <v>334</v>
      </c>
      <c r="I1045" s="271" t="s">
        <v>59</v>
      </c>
      <c r="J1045" s="271" t="s">
        <v>334</v>
      </c>
      <c r="K1045" s="271" t="s">
        <v>334</v>
      </c>
      <c r="L1045" s="271" t="s">
        <v>334</v>
      </c>
      <c r="M1045" s="292" t="s">
        <v>334</v>
      </c>
      <c r="N1045" s="271" t="s">
        <v>334</v>
      </c>
      <c r="O1045" s="277" t="s">
        <v>334</v>
      </c>
      <c r="P1045" s="270">
        <v>0</v>
      </c>
      <c r="Q1045" s="292" t="s">
        <v>334</v>
      </c>
      <c r="R1045" s="292" t="s">
        <v>334</v>
      </c>
      <c r="S1045" s="292" t="s">
        <v>334</v>
      </c>
      <c r="T1045" s="292" t="s">
        <v>334</v>
      </c>
      <c r="U1045" s="292" t="s">
        <v>334</v>
      </c>
      <c r="V1045" s="292" t="s">
        <v>334</v>
      </c>
      <c r="W1045" s="292" t="s">
        <v>334</v>
      </c>
      <c r="X1045" s="292" t="s">
        <v>334</v>
      </c>
      <c r="Y1045" s="292" t="s">
        <v>334</v>
      </c>
      <c r="Z1045" s="292" t="s">
        <v>334</v>
      </c>
      <c r="AA1045" s="292" t="s">
        <v>334</v>
      </c>
      <c r="AB1045" s="292" t="s">
        <v>334</v>
      </c>
      <c r="AC1045" s="271" t="s">
        <v>334</v>
      </c>
      <c r="AD1045" s="292"/>
      <c r="AE1045" s="292" t="s">
        <v>334</v>
      </c>
      <c r="AF1045" s="292" t="s">
        <v>2722</v>
      </c>
      <c r="AG1045" s="292" t="s">
        <v>2722</v>
      </c>
    </row>
    <row r="1046" spans="1:33" ht="28.8" x14ac:dyDescent="0.3">
      <c r="A1046" s="272">
        <v>123254</v>
      </c>
      <c r="B1046" s="273" t="s">
        <v>2349</v>
      </c>
      <c r="C1046" s="273" t="s">
        <v>105</v>
      </c>
      <c r="D1046" s="273" t="s">
        <v>2797</v>
      </c>
      <c r="E1046" s="273" t="s">
        <v>2103</v>
      </c>
      <c r="F1046" s="274">
        <v>34335</v>
      </c>
      <c r="G1046" s="273" t="s">
        <v>2451</v>
      </c>
      <c r="H1046" s="273" t="s">
        <v>361</v>
      </c>
      <c r="I1046" s="273" t="s">
        <v>59</v>
      </c>
      <c r="J1046" s="273" t="s">
        <v>2362</v>
      </c>
      <c r="K1046" s="272">
        <v>2012</v>
      </c>
      <c r="L1046" s="273" t="s">
        <v>356</v>
      </c>
      <c r="N1046" s="271" t="s">
        <v>334</v>
      </c>
      <c r="O1046" s="277" t="s">
        <v>334</v>
      </c>
      <c r="P1046" s="270">
        <v>0</v>
      </c>
      <c r="AC1046" s="273" t="s">
        <v>334</v>
      </c>
    </row>
    <row r="1047" spans="1:33" ht="28.8" x14ac:dyDescent="0.3">
      <c r="A1047" s="272">
        <v>123256</v>
      </c>
      <c r="B1047" s="273" t="s">
        <v>2350</v>
      </c>
      <c r="C1047" s="273" t="s">
        <v>393</v>
      </c>
      <c r="D1047" s="273" t="s">
        <v>226</v>
      </c>
      <c r="E1047" s="273" t="s">
        <v>360</v>
      </c>
      <c r="F1047" s="291">
        <v>34837</v>
      </c>
      <c r="G1047" s="273" t="s">
        <v>346</v>
      </c>
      <c r="H1047" s="273" t="s">
        <v>361</v>
      </c>
      <c r="I1047" s="273" t="s">
        <v>59</v>
      </c>
      <c r="J1047" s="273" t="s">
        <v>343</v>
      </c>
      <c r="K1047" s="272">
        <v>2013</v>
      </c>
      <c r="L1047" s="273" t="s">
        <v>344</v>
      </c>
      <c r="N1047" s="271" t="s">
        <v>334</v>
      </c>
      <c r="O1047" s="277" t="s">
        <v>334</v>
      </c>
      <c r="P1047" s="270">
        <v>0</v>
      </c>
      <c r="AC1047" s="273" t="s">
        <v>334</v>
      </c>
    </row>
    <row r="1048" spans="1:33" ht="28.8" x14ac:dyDescent="0.3">
      <c r="A1048" s="272">
        <v>123257</v>
      </c>
      <c r="B1048" s="273" t="s">
        <v>1180</v>
      </c>
      <c r="C1048" s="273" t="s">
        <v>695</v>
      </c>
      <c r="D1048" s="273" t="s">
        <v>2798</v>
      </c>
      <c r="E1048" s="273" t="s">
        <v>2103</v>
      </c>
      <c r="F1048" s="291">
        <v>36281</v>
      </c>
      <c r="G1048" s="273" t="s">
        <v>342</v>
      </c>
      <c r="H1048" s="273" t="s">
        <v>361</v>
      </c>
      <c r="I1048" s="273" t="s">
        <v>2591</v>
      </c>
      <c r="J1048" s="273" t="s">
        <v>343</v>
      </c>
      <c r="K1048" s="272">
        <v>2017</v>
      </c>
      <c r="L1048" s="273" t="s">
        <v>342</v>
      </c>
      <c r="N1048" s="271" t="s">
        <v>334</v>
      </c>
      <c r="O1048" s="277" t="s">
        <v>334</v>
      </c>
      <c r="P1048" s="270">
        <v>0</v>
      </c>
      <c r="AC1048" s="273" t="s">
        <v>334</v>
      </c>
    </row>
    <row r="1049" spans="1:33" ht="28.8" x14ac:dyDescent="0.3">
      <c r="A1049" s="272">
        <v>123259</v>
      </c>
      <c r="B1049" s="273" t="s">
        <v>2351</v>
      </c>
      <c r="C1049" s="273" t="s">
        <v>93</v>
      </c>
      <c r="D1049" s="273" t="s">
        <v>469</v>
      </c>
      <c r="E1049" s="273" t="s">
        <v>2103</v>
      </c>
      <c r="F1049" s="291">
        <v>33053</v>
      </c>
      <c r="G1049" s="273" t="s">
        <v>2450</v>
      </c>
      <c r="H1049" s="273" t="s">
        <v>361</v>
      </c>
      <c r="I1049" s="273" t="s">
        <v>2531</v>
      </c>
      <c r="J1049" s="273" t="s">
        <v>2362</v>
      </c>
      <c r="K1049" s="272">
        <v>2008</v>
      </c>
      <c r="L1049" s="273" t="s">
        <v>344</v>
      </c>
      <c r="N1049" s="271" t="s">
        <v>334</v>
      </c>
      <c r="O1049" s="277" t="s">
        <v>334</v>
      </c>
      <c r="P1049" s="270">
        <v>0</v>
      </c>
      <c r="AC1049" s="273" t="s">
        <v>334</v>
      </c>
    </row>
    <row r="1050" spans="1:33" ht="28.8" x14ac:dyDescent="0.3">
      <c r="A1050" s="272">
        <v>123263</v>
      </c>
      <c r="B1050" s="273" t="s">
        <v>1179</v>
      </c>
      <c r="C1050" s="273" t="s">
        <v>398</v>
      </c>
      <c r="D1050" s="273" t="s">
        <v>254</v>
      </c>
      <c r="E1050" s="273" t="s">
        <v>2103</v>
      </c>
      <c r="F1050" s="274">
        <v>31241</v>
      </c>
      <c r="G1050" s="273" t="s">
        <v>2562</v>
      </c>
      <c r="H1050" s="273" t="s">
        <v>361</v>
      </c>
      <c r="I1050" s="273" t="s">
        <v>2531</v>
      </c>
      <c r="J1050" s="273" t="s">
        <v>2358</v>
      </c>
      <c r="K1050" s="272">
        <v>0</v>
      </c>
      <c r="L1050" s="273" t="s">
        <v>2358</v>
      </c>
      <c r="N1050" s="271" t="s">
        <v>334</v>
      </c>
      <c r="O1050" s="277" t="s">
        <v>334</v>
      </c>
      <c r="P1050" s="270">
        <v>0</v>
      </c>
      <c r="AC1050" s="273" t="s">
        <v>334</v>
      </c>
    </row>
    <row r="1051" spans="1:33" ht="28.8" x14ac:dyDescent="0.3">
      <c r="A1051" s="272">
        <v>123267</v>
      </c>
      <c r="B1051" s="273" t="s">
        <v>1178</v>
      </c>
      <c r="C1051" s="273" t="s">
        <v>748</v>
      </c>
      <c r="D1051" s="273" t="s">
        <v>281</v>
      </c>
      <c r="E1051" s="273" t="s">
        <v>2103</v>
      </c>
      <c r="F1051" s="291">
        <v>34790</v>
      </c>
      <c r="G1051" s="273" t="s">
        <v>346</v>
      </c>
      <c r="H1051" s="273" t="s">
        <v>361</v>
      </c>
      <c r="I1051" s="273" t="s">
        <v>2591</v>
      </c>
      <c r="J1051" s="273" t="s">
        <v>2362</v>
      </c>
      <c r="K1051" s="272">
        <v>2013</v>
      </c>
      <c r="L1051" s="273" t="s">
        <v>346</v>
      </c>
      <c r="N1051" s="271" t="s">
        <v>334</v>
      </c>
      <c r="O1051" s="277" t="s">
        <v>334</v>
      </c>
      <c r="P1051" s="270">
        <v>0</v>
      </c>
      <c r="AC1051" s="273" t="s">
        <v>334</v>
      </c>
    </row>
    <row r="1052" spans="1:33" ht="28.8" x14ac:dyDescent="0.3">
      <c r="A1052" s="272">
        <v>123268</v>
      </c>
      <c r="B1052" s="273" t="s">
        <v>1177</v>
      </c>
      <c r="C1052" s="273" t="s">
        <v>61</v>
      </c>
      <c r="D1052" s="273" t="s">
        <v>2799</v>
      </c>
      <c r="E1052" s="273" t="s">
        <v>2103</v>
      </c>
      <c r="F1052" s="275"/>
      <c r="G1052" s="273" t="s">
        <v>357</v>
      </c>
      <c r="H1052" s="273" t="s">
        <v>361</v>
      </c>
      <c r="I1052" s="273" t="s">
        <v>2531</v>
      </c>
      <c r="J1052" s="273" t="s">
        <v>343</v>
      </c>
      <c r="K1052" s="272">
        <v>2017</v>
      </c>
      <c r="L1052" s="273" t="s">
        <v>342</v>
      </c>
      <c r="N1052" s="271" t="s">
        <v>334</v>
      </c>
      <c r="O1052" s="277" t="s">
        <v>334</v>
      </c>
      <c r="P1052" s="270">
        <v>0</v>
      </c>
      <c r="AC1052" s="273" t="s">
        <v>334</v>
      </c>
    </row>
    <row r="1053" spans="1:33" ht="28.8" x14ac:dyDescent="0.3">
      <c r="A1053" s="272">
        <v>123270</v>
      </c>
      <c r="B1053" s="273" t="s">
        <v>1176</v>
      </c>
      <c r="C1053" s="273" t="s">
        <v>1582</v>
      </c>
      <c r="D1053" s="273" t="s">
        <v>229</v>
      </c>
      <c r="E1053" s="273" t="s">
        <v>360</v>
      </c>
      <c r="F1053" s="290"/>
      <c r="G1053" s="273" t="s">
        <v>2563</v>
      </c>
      <c r="H1053" s="273" t="s">
        <v>361</v>
      </c>
      <c r="I1053" s="273" t="s">
        <v>2591</v>
      </c>
      <c r="J1053" s="273" t="s">
        <v>362</v>
      </c>
      <c r="K1053" s="272">
        <v>2007</v>
      </c>
      <c r="L1053" s="273" t="s">
        <v>357</v>
      </c>
      <c r="N1053" s="271" t="s">
        <v>334</v>
      </c>
      <c r="O1053" s="277" t="s">
        <v>334</v>
      </c>
      <c r="P1053" s="270">
        <v>0</v>
      </c>
      <c r="AC1053" s="273" t="s">
        <v>334</v>
      </c>
    </row>
    <row r="1054" spans="1:33" ht="28.8" x14ac:dyDescent="0.3">
      <c r="A1054" s="272">
        <v>123284</v>
      </c>
      <c r="B1054" s="273" t="s">
        <v>2800</v>
      </c>
      <c r="C1054" s="273" t="s">
        <v>140</v>
      </c>
      <c r="D1054" s="273" t="s">
        <v>1175</v>
      </c>
      <c r="E1054" s="273" t="s">
        <v>2103</v>
      </c>
      <c r="F1054" s="274">
        <v>31810</v>
      </c>
      <c r="G1054" s="273" t="s">
        <v>342</v>
      </c>
      <c r="H1054" s="273" t="s">
        <v>361</v>
      </c>
      <c r="I1054" s="273" t="s">
        <v>59</v>
      </c>
      <c r="J1054" s="273" t="s">
        <v>343</v>
      </c>
      <c r="K1054" s="272">
        <v>2008</v>
      </c>
      <c r="L1054" s="273" t="s">
        <v>342</v>
      </c>
      <c r="N1054" s="271" t="s">
        <v>334</v>
      </c>
      <c r="O1054" s="277" t="s">
        <v>334</v>
      </c>
      <c r="P1054" s="270">
        <v>0</v>
      </c>
      <c r="AC1054" s="273" t="s">
        <v>334</v>
      </c>
    </row>
    <row r="1055" spans="1:33" ht="28.8" x14ac:dyDescent="0.3">
      <c r="A1055" s="272">
        <v>123287</v>
      </c>
      <c r="B1055" s="273" t="s">
        <v>1174</v>
      </c>
      <c r="C1055" s="273" t="s">
        <v>682</v>
      </c>
      <c r="D1055" s="273" t="s">
        <v>408</v>
      </c>
      <c r="E1055" s="273" t="s">
        <v>2103</v>
      </c>
      <c r="F1055" s="274">
        <v>34335</v>
      </c>
      <c r="G1055" s="273" t="s">
        <v>342</v>
      </c>
      <c r="H1055" s="273" t="s">
        <v>361</v>
      </c>
      <c r="I1055" s="273" t="s">
        <v>59</v>
      </c>
      <c r="J1055" s="273" t="s">
        <v>2362</v>
      </c>
      <c r="K1055" s="272">
        <v>2011</v>
      </c>
      <c r="L1055" s="273" t="s">
        <v>342</v>
      </c>
      <c r="N1055" s="271" t="s">
        <v>334</v>
      </c>
      <c r="O1055" s="277" t="s">
        <v>334</v>
      </c>
      <c r="P1055" s="270">
        <v>0</v>
      </c>
      <c r="AC1055" s="273" t="s">
        <v>334</v>
      </c>
    </row>
    <row r="1056" spans="1:33" ht="28.8" x14ac:dyDescent="0.3">
      <c r="A1056" s="272">
        <v>123288</v>
      </c>
      <c r="B1056" s="273" t="s">
        <v>2801</v>
      </c>
      <c r="C1056" s="273" t="s">
        <v>513</v>
      </c>
      <c r="D1056" s="273" t="s">
        <v>2802</v>
      </c>
      <c r="E1056" s="273" t="s">
        <v>2103</v>
      </c>
      <c r="F1056" s="274">
        <v>34344</v>
      </c>
      <c r="G1056" s="273" t="s">
        <v>2473</v>
      </c>
      <c r="H1056" s="273" t="s">
        <v>361</v>
      </c>
      <c r="I1056" s="273" t="s">
        <v>59</v>
      </c>
      <c r="J1056" s="273" t="s">
        <v>2362</v>
      </c>
      <c r="K1056" s="272">
        <v>2011</v>
      </c>
      <c r="L1056" s="273" t="s">
        <v>347</v>
      </c>
      <c r="N1056" s="271" t="s">
        <v>334</v>
      </c>
      <c r="O1056" s="277" t="s">
        <v>334</v>
      </c>
      <c r="P1056" s="270">
        <v>0</v>
      </c>
      <c r="AC1056" s="273" t="s">
        <v>334</v>
      </c>
    </row>
    <row r="1057" spans="1:29" ht="28.8" x14ac:dyDescent="0.3">
      <c r="A1057" s="272">
        <v>123291</v>
      </c>
      <c r="B1057" s="273" t="s">
        <v>2803</v>
      </c>
      <c r="C1057" s="273" t="s">
        <v>1172</v>
      </c>
      <c r="D1057" s="273" t="s">
        <v>1173</v>
      </c>
      <c r="E1057" s="273" t="s">
        <v>360</v>
      </c>
      <c r="F1057" s="274">
        <v>31242</v>
      </c>
      <c r="G1057" s="273" t="s">
        <v>346</v>
      </c>
      <c r="H1057" s="273" t="s">
        <v>361</v>
      </c>
      <c r="I1057" s="273" t="s">
        <v>59</v>
      </c>
      <c r="J1057" s="273" t="s">
        <v>362</v>
      </c>
      <c r="K1057" s="272">
        <v>2005</v>
      </c>
      <c r="L1057" s="273" t="s">
        <v>342</v>
      </c>
      <c r="N1057" s="271" t="s">
        <v>334</v>
      </c>
      <c r="O1057" s="277" t="s">
        <v>334</v>
      </c>
      <c r="P1057" s="270">
        <v>0</v>
      </c>
      <c r="AC1057" s="273" t="s">
        <v>334</v>
      </c>
    </row>
    <row r="1058" spans="1:29" ht="28.8" x14ac:dyDescent="0.3">
      <c r="A1058" s="272">
        <v>123292</v>
      </c>
      <c r="B1058" s="273" t="s">
        <v>2804</v>
      </c>
      <c r="C1058" s="273" t="s">
        <v>712</v>
      </c>
      <c r="D1058" s="273" t="s">
        <v>2805</v>
      </c>
      <c r="E1058" s="273" t="s">
        <v>360</v>
      </c>
      <c r="F1058" s="274">
        <v>34336</v>
      </c>
      <c r="G1058" s="273" t="s">
        <v>2407</v>
      </c>
      <c r="H1058" s="273" t="s">
        <v>361</v>
      </c>
      <c r="I1058" s="273" t="s">
        <v>2531</v>
      </c>
      <c r="J1058" s="273" t="s">
        <v>362</v>
      </c>
      <c r="K1058" s="272">
        <v>0</v>
      </c>
      <c r="L1058" s="273" t="s">
        <v>356</v>
      </c>
      <c r="N1058" s="271" t="s">
        <v>334</v>
      </c>
      <c r="O1058" s="277" t="s">
        <v>334</v>
      </c>
      <c r="P1058" s="270">
        <v>0</v>
      </c>
      <c r="AC1058" s="273" t="s">
        <v>334</v>
      </c>
    </row>
    <row r="1059" spans="1:29" ht="28.8" x14ac:dyDescent="0.3">
      <c r="A1059" s="272">
        <v>123296</v>
      </c>
      <c r="B1059" s="273" t="s">
        <v>2806</v>
      </c>
      <c r="C1059" s="273" t="s">
        <v>66</v>
      </c>
      <c r="D1059" s="273" t="s">
        <v>597</v>
      </c>
      <c r="E1059" s="273" t="s">
        <v>359</v>
      </c>
      <c r="F1059" s="291">
        <v>34206</v>
      </c>
      <c r="G1059" s="273" t="s">
        <v>2692</v>
      </c>
      <c r="H1059" s="273" t="s">
        <v>361</v>
      </c>
      <c r="I1059" s="273" t="s">
        <v>2591</v>
      </c>
      <c r="J1059" s="273" t="s">
        <v>343</v>
      </c>
      <c r="K1059" s="272">
        <v>2012</v>
      </c>
      <c r="L1059" s="273" t="s">
        <v>342</v>
      </c>
      <c r="N1059" s="271" t="s">
        <v>334</v>
      </c>
      <c r="O1059" s="277" t="s">
        <v>334</v>
      </c>
      <c r="P1059" s="270">
        <v>0</v>
      </c>
      <c r="AC1059" s="273" t="s">
        <v>334</v>
      </c>
    </row>
    <row r="1060" spans="1:29" ht="28.8" x14ac:dyDescent="0.3">
      <c r="A1060" s="272">
        <v>123298</v>
      </c>
      <c r="B1060" s="273" t="s">
        <v>1171</v>
      </c>
      <c r="C1060" s="273" t="s">
        <v>66</v>
      </c>
      <c r="D1060" s="273" t="s">
        <v>413</v>
      </c>
      <c r="E1060" s="273" t="s">
        <v>359</v>
      </c>
      <c r="F1060" s="291">
        <v>32511</v>
      </c>
      <c r="G1060" s="273" t="s">
        <v>350</v>
      </c>
      <c r="H1060" s="273" t="s">
        <v>361</v>
      </c>
      <c r="I1060" s="273" t="s">
        <v>2531</v>
      </c>
      <c r="J1060" s="273" t="s">
        <v>2362</v>
      </c>
      <c r="K1060" s="272">
        <v>2008</v>
      </c>
      <c r="L1060" s="273" t="s">
        <v>350</v>
      </c>
      <c r="N1060" s="271" t="s">
        <v>334</v>
      </c>
      <c r="O1060" s="277" t="s">
        <v>334</v>
      </c>
      <c r="P1060" s="270">
        <v>0</v>
      </c>
      <c r="AC1060" s="273" t="s">
        <v>334</v>
      </c>
    </row>
    <row r="1061" spans="1:29" ht="43.2" x14ac:dyDescent="0.3">
      <c r="A1061" s="272">
        <v>123299</v>
      </c>
      <c r="B1061" s="273" t="s">
        <v>2807</v>
      </c>
      <c r="C1061" s="273" t="s">
        <v>107</v>
      </c>
      <c r="D1061" s="273" t="s">
        <v>206</v>
      </c>
      <c r="E1061" s="273" t="s">
        <v>2103</v>
      </c>
      <c r="F1061" s="274">
        <v>30865</v>
      </c>
      <c r="G1061" s="273" t="s">
        <v>2492</v>
      </c>
      <c r="H1061" s="273" t="s">
        <v>361</v>
      </c>
      <c r="I1061" s="273" t="s">
        <v>59</v>
      </c>
      <c r="J1061" s="273" t="s">
        <v>2362</v>
      </c>
      <c r="K1061" s="272">
        <v>2007</v>
      </c>
      <c r="L1061" s="273" t="s">
        <v>344</v>
      </c>
      <c r="N1061" s="271">
        <v>529</v>
      </c>
      <c r="O1061" s="277">
        <v>45356</v>
      </c>
      <c r="P1061" s="270">
        <v>140000</v>
      </c>
      <c r="AC1061" s="273" t="s">
        <v>2766</v>
      </c>
    </row>
    <row r="1062" spans="1:29" ht="28.8" x14ac:dyDescent="0.3">
      <c r="A1062" s="272">
        <v>123304</v>
      </c>
      <c r="B1062" s="273" t="s">
        <v>1169</v>
      </c>
      <c r="C1062" s="273" t="s">
        <v>798</v>
      </c>
      <c r="D1062" s="273" t="s">
        <v>1170</v>
      </c>
      <c r="E1062" s="273" t="s">
        <v>2103</v>
      </c>
      <c r="F1062" s="274">
        <v>33380</v>
      </c>
      <c r="G1062" s="273" t="s">
        <v>348</v>
      </c>
      <c r="H1062" s="273" t="s">
        <v>361</v>
      </c>
      <c r="I1062" s="273" t="s">
        <v>59</v>
      </c>
      <c r="J1062" s="273" t="s">
        <v>2362</v>
      </c>
      <c r="K1062" s="272">
        <v>2010</v>
      </c>
      <c r="L1062" s="273" t="s">
        <v>348</v>
      </c>
      <c r="N1062" s="271" t="s">
        <v>334</v>
      </c>
      <c r="O1062" s="277" t="s">
        <v>334</v>
      </c>
      <c r="P1062" s="270">
        <v>0</v>
      </c>
      <c r="AC1062" s="273" t="s">
        <v>334</v>
      </c>
    </row>
    <row r="1063" spans="1:29" ht="28.8" x14ac:dyDescent="0.3">
      <c r="A1063" s="272">
        <v>123305</v>
      </c>
      <c r="B1063" s="273" t="s">
        <v>1167</v>
      </c>
      <c r="C1063" s="273" t="s">
        <v>798</v>
      </c>
      <c r="D1063" s="273" t="s">
        <v>1168</v>
      </c>
      <c r="E1063" s="273" t="s">
        <v>2103</v>
      </c>
      <c r="F1063" s="274">
        <v>33996</v>
      </c>
      <c r="G1063" s="273" t="s">
        <v>348</v>
      </c>
      <c r="H1063" s="273" t="s">
        <v>361</v>
      </c>
      <c r="I1063" s="273" t="s">
        <v>59</v>
      </c>
      <c r="J1063" s="273" t="s">
        <v>2362</v>
      </c>
      <c r="K1063" s="272">
        <v>2011</v>
      </c>
      <c r="L1063" s="273" t="s">
        <v>348</v>
      </c>
      <c r="N1063" s="271" t="s">
        <v>334</v>
      </c>
      <c r="O1063" s="277" t="s">
        <v>334</v>
      </c>
      <c r="P1063" s="270">
        <v>0</v>
      </c>
      <c r="AC1063" s="273" t="s">
        <v>334</v>
      </c>
    </row>
    <row r="1064" spans="1:29" ht="28.8" x14ac:dyDescent="0.3">
      <c r="A1064" s="272">
        <v>123307</v>
      </c>
      <c r="B1064" s="273" t="s">
        <v>1166</v>
      </c>
      <c r="C1064" s="273" t="s">
        <v>764</v>
      </c>
      <c r="D1064" s="273" t="s">
        <v>762</v>
      </c>
      <c r="E1064" s="273" t="s">
        <v>360</v>
      </c>
      <c r="F1064" s="290"/>
      <c r="G1064" s="273" t="s">
        <v>2564</v>
      </c>
      <c r="H1064" s="273" t="s">
        <v>361</v>
      </c>
      <c r="I1064" s="273" t="s">
        <v>59</v>
      </c>
      <c r="J1064" s="273" t="s">
        <v>362</v>
      </c>
      <c r="K1064" s="272">
        <v>2006</v>
      </c>
      <c r="L1064" s="273" t="s">
        <v>353</v>
      </c>
      <c r="N1064" s="271" t="s">
        <v>334</v>
      </c>
      <c r="O1064" s="277" t="s">
        <v>334</v>
      </c>
      <c r="P1064" s="270">
        <v>0</v>
      </c>
      <c r="AC1064" s="273" t="s">
        <v>334</v>
      </c>
    </row>
    <row r="1065" spans="1:29" ht="28.8" x14ac:dyDescent="0.3">
      <c r="A1065" s="272">
        <v>123328</v>
      </c>
      <c r="B1065" s="273" t="s">
        <v>2252</v>
      </c>
      <c r="C1065" s="273" t="s">
        <v>66</v>
      </c>
      <c r="D1065" s="273" t="s">
        <v>2253</v>
      </c>
      <c r="E1065" s="273" t="s">
        <v>359</v>
      </c>
      <c r="F1065" s="274">
        <v>32432</v>
      </c>
      <c r="G1065" s="273" t="s">
        <v>342</v>
      </c>
      <c r="H1065" s="273" t="s">
        <v>361</v>
      </c>
      <c r="I1065" s="273" t="s">
        <v>59</v>
      </c>
      <c r="J1065" s="273" t="s">
        <v>343</v>
      </c>
      <c r="K1065" s="272">
        <v>2007</v>
      </c>
      <c r="L1065" s="273" t="s">
        <v>342</v>
      </c>
      <c r="N1065" s="271" t="s">
        <v>334</v>
      </c>
      <c r="O1065" s="277" t="s">
        <v>334</v>
      </c>
      <c r="P1065" s="270">
        <v>0</v>
      </c>
      <c r="AC1065" s="273" t="s">
        <v>334</v>
      </c>
    </row>
    <row r="1066" spans="1:29" ht="28.8" x14ac:dyDescent="0.3">
      <c r="A1066" s="272">
        <v>123345</v>
      </c>
      <c r="B1066" s="273" t="s">
        <v>1165</v>
      </c>
      <c r="C1066" s="273" t="s">
        <v>425</v>
      </c>
      <c r="D1066" s="273" t="s">
        <v>2808</v>
      </c>
      <c r="E1066" s="273" t="s">
        <v>360</v>
      </c>
      <c r="F1066" s="274">
        <v>31088</v>
      </c>
      <c r="G1066" s="273" t="s">
        <v>2383</v>
      </c>
      <c r="H1066" s="273" t="s">
        <v>361</v>
      </c>
      <c r="I1066" s="273" t="s">
        <v>2591</v>
      </c>
      <c r="J1066" s="273" t="s">
        <v>343</v>
      </c>
      <c r="K1066" s="272">
        <v>2003</v>
      </c>
      <c r="L1066" s="273" t="s">
        <v>344</v>
      </c>
      <c r="N1066" s="271" t="s">
        <v>334</v>
      </c>
      <c r="O1066" s="277" t="s">
        <v>334</v>
      </c>
      <c r="P1066" s="270">
        <v>0</v>
      </c>
      <c r="AC1066" s="273" t="s">
        <v>334</v>
      </c>
    </row>
    <row r="1067" spans="1:29" ht="28.8" x14ac:dyDescent="0.3">
      <c r="A1067" s="272">
        <v>123348</v>
      </c>
      <c r="B1067" s="273" t="s">
        <v>1163</v>
      </c>
      <c r="C1067" s="273" t="s">
        <v>421</v>
      </c>
      <c r="D1067" s="273" t="s">
        <v>270</v>
      </c>
      <c r="E1067" s="273" t="s">
        <v>360</v>
      </c>
      <c r="F1067" s="290"/>
      <c r="G1067" s="273" t="s">
        <v>357</v>
      </c>
      <c r="H1067" s="273" t="s">
        <v>361</v>
      </c>
      <c r="I1067" s="273" t="s">
        <v>2531</v>
      </c>
      <c r="J1067" s="273" t="s">
        <v>343</v>
      </c>
      <c r="K1067" s="272">
        <v>2013</v>
      </c>
      <c r="L1067" s="273" t="s">
        <v>357</v>
      </c>
      <c r="N1067" s="271" t="s">
        <v>334</v>
      </c>
      <c r="O1067" s="277" t="s">
        <v>334</v>
      </c>
      <c r="P1067" s="270">
        <v>0</v>
      </c>
      <c r="AC1067" s="273" t="s">
        <v>334</v>
      </c>
    </row>
    <row r="1068" spans="1:29" ht="28.8" x14ac:dyDescent="0.3">
      <c r="A1068" s="272">
        <v>123356</v>
      </c>
      <c r="B1068" s="273" t="s">
        <v>1162</v>
      </c>
      <c r="C1068" s="273" t="s">
        <v>102</v>
      </c>
      <c r="D1068" s="273" t="s">
        <v>234</v>
      </c>
      <c r="E1068" s="273" t="s">
        <v>360</v>
      </c>
      <c r="F1068" s="274">
        <v>32365</v>
      </c>
      <c r="G1068" s="273" t="s">
        <v>342</v>
      </c>
      <c r="H1068" s="273" t="s">
        <v>361</v>
      </c>
      <c r="I1068" s="273" t="s">
        <v>2591</v>
      </c>
      <c r="J1068" s="273" t="s">
        <v>362</v>
      </c>
      <c r="K1068" s="272">
        <v>2006</v>
      </c>
      <c r="L1068" s="273" t="s">
        <v>342</v>
      </c>
      <c r="N1068" s="271" t="s">
        <v>334</v>
      </c>
      <c r="O1068" s="277" t="s">
        <v>334</v>
      </c>
      <c r="P1068" s="270">
        <v>0</v>
      </c>
      <c r="AC1068" s="273" t="s">
        <v>334</v>
      </c>
    </row>
    <row r="1069" spans="1:29" ht="28.8" x14ac:dyDescent="0.3">
      <c r="A1069" s="272">
        <v>123360</v>
      </c>
      <c r="B1069" s="273" t="s">
        <v>1161</v>
      </c>
      <c r="C1069" s="273" t="s">
        <v>111</v>
      </c>
      <c r="D1069" s="273" t="s">
        <v>317</v>
      </c>
      <c r="E1069" s="273" t="s">
        <v>360</v>
      </c>
      <c r="F1069" s="290"/>
      <c r="G1069" s="273" t="s">
        <v>342</v>
      </c>
      <c r="H1069" s="273" t="s">
        <v>361</v>
      </c>
      <c r="I1069" s="273" t="s">
        <v>2531</v>
      </c>
      <c r="J1069" s="273" t="s">
        <v>362</v>
      </c>
      <c r="K1069" s="272">
        <v>2007</v>
      </c>
      <c r="L1069" s="273" t="s">
        <v>355</v>
      </c>
      <c r="N1069" s="271" t="s">
        <v>334</v>
      </c>
      <c r="O1069" s="277" t="s">
        <v>334</v>
      </c>
      <c r="P1069" s="270">
        <v>0</v>
      </c>
      <c r="AC1069" s="273" t="s">
        <v>334</v>
      </c>
    </row>
    <row r="1070" spans="1:29" ht="28.8" x14ac:dyDescent="0.3">
      <c r="A1070" s="272">
        <v>123369</v>
      </c>
      <c r="B1070" s="273" t="s">
        <v>1159</v>
      </c>
      <c r="C1070" s="273" t="s">
        <v>1160</v>
      </c>
      <c r="D1070" s="273" t="s">
        <v>2809</v>
      </c>
      <c r="E1070" s="273" t="s">
        <v>360</v>
      </c>
      <c r="F1070" s="274">
        <v>32211</v>
      </c>
      <c r="G1070" s="273" t="s">
        <v>2693</v>
      </c>
      <c r="H1070" s="273" t="s">
        <v>361</v>
      </c>
      <c r="I1070" s="273" t="s">
        <v>2591</v>
      </c>
      <c r="J1070" s="273" t="s">
        <v>362</v>
      </c>
      <c r="K1070" s="272">
        <v>0</v>
      </c>
      <c r="L1070" s="273" t="s">
        <v>344</v>
      </c>
      <c r="N1070" s="271" t="s">
        <v>334</v>
      </c>
      <c r="O1070" s="277" t="s">
        <v>334</v>
      </c>
      <c r="P1070" s="270">
        <v>0</v>
      </c>
      <c r="AC1070" s="273" t="s">
        <v>334</v>
      </c>
    </row>
    <row r="1071" spans="1:29" ht="28.8" x14ac:dyDescent="0.3">
      <c r="A1071" s="272">
        <v>123370</v>
      </c>
      <c r="B1071" s="273" t="s">
        <v>2106</v>
      </c>
      <c r="C1071" s="273" t="s">
        <v>105</v>
      </c>
      <c r="D1071" s="273" t="s">
        <v>1020</v>
      </c>
      <c r="E1071" s="273" t="s">
        <v>2103</v>
      </c>
      <c r="F1071" s="275"/>
      <c r="G1071" s="273" t="s">
        <v>2465</v>
      </c>
      <c r="H1071" s="273" t="s">
        <v>361</v>
      </c>
      <c r="I1071" s="273" t="s">
        <v>65</v>
      </c>
      <c r="J1071" s="273" t="s">
        <v>343</v>
      </c>
      <c r="K1071" s="272">
        <v>1989</v>
      </c>
      <c r="L1071" s="273" t="s">
        <v>344</v>
      </c>
      <c r="N1071" s="271" t="s">
        <v>334</v>
      </c>
      <c r="O1071" s="277" t="s">
        <v>334</v>
      </c>
      <c r="P1071" s="270">
        <v>0</v>
      </c>
      <c r="AC1071" s="273" t="s">
        <v>334</v>
      </c>
    </row>
    <row r="1072" spans="1:29" ht="28.8" x14ac:dyDescent="0.3">
      <c r="A1072" s="272">
        <v>123371</v>
      </c>
      <c r="B1072" s="273" t="s">
        <v>1158</v>
      </c>
      <c r="C1072" s="273" t="s">
        <v>72</v>
      </c>
      <c r="D1072" s="273" t="s">
        <v>298</v>
      </c>
      <c r="E1072" s="273" t="s">
        <v>360</v>
      </c>
      <c r="F1072" s="274">
        <v>34232</v>
      </c>
      <c r="G1072" s="273" t="s">
        <v>2412</v>
      </c>
      <c r="H1072" s="273" t="s">
        <v>361</v>
      </c>
      <c r="I1072" s="273" t="s">
        <v>2531</v>
      </c>
      <c r="J1072" s="273" t="s">
        <v>362</v>
      </c>
      <c r="K1072" s="272">
        <v>2019</v>
      </c>
      <c r="L1072" s="273" t="s">
        <v>344</v>
      </c>
      <c r="N1072" s="271" t="s">
        <v>334</v>
      </c>
      <c r="O1072" s="277" t="s">
        <v>334</v>
      </c>
      <c r="P1072" s="270">
        <v>0</v>
      </c>
      <c r="AC1072" s="273" t="s">
        <v>334</v>
      </c>
    </row>
    <row r="1073" spans="1:29" ht="28.8" x14ac:dyDescent="0.3">
      <c r="A1073" s="272">
        <v>123378</v>
      </c>
      <c r="B1073" s="273" t="s">
        <v>1157</v>
      </c>
      <c r="C1073" s="273" t="s">
        <v>111</v>
      </c>
      <c r="D1073" s="273" t="s">
        <v>277</v>
      </c>
      <c r="E1073" s="273" t="s">
        <v>2103</v>
      </c>
      <c r="F1073" s="274">
        <v>34224</v>
      </c>
      <c r="G1073" s="273" t="s">
        <v>342</v>
      </c>
      <c r="H1073" s="273" t="s">
        <v>361</v>
      </c>
      <c r="I1073" s="273" t="s">
        <v>59</v>
      </c>
      <c r="J1073" s="273" t="s">
        <v>343</v>
      </c>
      <c r="K1073" s="272">
        <v>2013</v>
      </c>
      <c r="L1073" s="273" t="s">
        <v>344</v>
      </c>
      <c r="N1073" s="271" t="s">
        <v>334</v>
      </c>
      <c r="O1073" s="277" t="s">
        <v>334</v>
      </c>
      <c r="P1073" s="270">
        <v>0</v>
      </c>
      <c r="AC1073" s="273" t="s">
        <v>334</v>
      </c>
    </row>
    <row r="1074" spans="1:29" ht="28.8" x14ac:dyDescent="0.3">
      <c r="A1074" s="272">
        <v>123386</v>
      </c>
      <c r="B1074" s="273" t="s">
        <v>1156</v>
      </c>
      <c r="C1074" s="273" t="s">
        <v>165</v>
      </c>
      <c r="D1074" s="273" t="s">
        <v>294</v>
      </c>
      <c r="E1074" s="273" t="s">
        <v>360</v>
      </c>
      <c r="F1074" s="291">
        <v>33970</v>
      </c>
      <c r="G1074" s="273" t="s">
        <v>2400</v>
      </c>
      <c r="H1074" s="273" t="s">
        <v>361</v>
      </c>
      <c r="I1074" s="273" t="s">
        <v>2591</v>
      </c>
      <c r="J1074" s="273" t="s">
        <v>343</v>
      </c>
      <c r="K1074" s="272">
        <v>2010</v>
      </c>
      <c r="L1074" s="273" t="s">
        <v>602</v>
      </c>
      <c r="N1074" s="271" t="s">
        <v>334</v>
      </c>
      <c r="O1074" s="277" t="s">
        <v>334</v>
      </c>
      <c r="P1074" s="270">
        <v>0</v>
      </c>
      <c r="AC1074" s="273" t="s">
        <v>334</v>
      </c>
    </row>
    <row r="1075" spans="1:29" ht="28.8" x14ac:dyDescent="0.3">
      <c r="A1075" s="272">
        <v>123395</v>
      </c>
      <c r="B1075" s="273" t="s">
        <v>1155</v>
      </c>
      <c r="C1075" s="273" t="s">
        <v>425</v>
      </c>
      <c r="D1075" s="273" t="s">
        <v>2104</v>
      </c>
      <c r="E1075" s="273" t="s">
        <v>2103</v>
      </c>
      <c r="F1075" s="290"/>
      <c r="G1075" s="273" t="s">
        <v>2374</v>
      </c>
      <c r="H1075" s="273" t="s">
        <v>361</v>
      </c>
      <c r="I1075" s="273" t="s">
        <v>2531</v>
      </c>
      <c r="J1075" s="273" t="s">
        <v>343</v>
      </c>
      <c r="K1075" s="272">
        <v>1985</v>
      </c>
      <c r="L1075" s="273" t="s">
        <v>344</v>
      </c>
      <c r="N1075" s="271" t="s">
        <v>334</v>
      </c>
      <c r="O1075" s="277" t="s">
        <v>334</v>
      </c>
      <c r="P1075" s="270">
        <v>0</v>
      </c>
      <c r="AC1075" s="273" t="s">
        <v>334</v>
      </c>
    </row>
    <row r="1076" spans="1:29" ht="28.8" x14ac:dyDescent="0.3">
      <c r="A1076" s="272">
        <v>123397</v>
      </c>
      <c r="B1076" s="273" t="s">
        <v>1154</v>
      </c>
      <c r="C1076" s="273" t="s">
        <v>426</v>
      </c>
      <c r="D1076" s="273" t="s">
        <v>217</v>
      </c>
      <c r="E1076" s="273" t="s">
        <v>2103</v>
      </c>
      <c r="F1076" s="291">
        <v>27112</v>
      </c>
      <c r="G1076" s="273" t="s">
        <v>2430</v>
      </c>
      <c r="H1076" s="273" t="s">
        <v>361</v>
      </c>
      <c r="I1076" s="273" t="s">
        <v>2591</v>
      </c>
      <c r="J1076" s="273" t="s">
        <v>343</v>
      </c>
      <c r="K1076" s="272">
        <v>1991</v>
      </c>
      <c r="L1076" s="273" t="s">
        <v>347</v>
      </c>
      <c r="N1076" s="271" t="s">
        <v>334</v>
      </c>
      <c r="O1076" s="277" t="s">
        <v>334</v>
      </c>
      <c r="P1076" s="270">
        <v>0</v>
      </c>
      <c r="AC1076" s="273" t="s">
        <v>334</v>
      </c>
    </row>
    <row r="1077" spans="1:29" ht="28.8" x14ac:dyDescent="0.3">
      <c r="A1077" s="272">
        <v>123402</v>
      </c>
      <c r="B1077" s="273" t="s">
        <v>1153</v>
      </c>
      <c r="C1077" s="273" t="s">
        <v>499</v>
      </c>
      <c r="D1077" s="273" t="s">
        <v>2810</v>
      </c>
      <c r="E1077" s="273" t="s">
        <v>360</v>
      </c>
      <c r="F1077" s="274">
        <v>32258</v>
      </c>
      <c r="G1077" s="273" t="s">
        <v>2435</v>
      </c>
      <c r="H1077" s="273" t="s">
        <v>361</v>
      </c>
      <c r="I1077" s="273" t="s">
        <v>2531</v>
      </c>
      <c r="J1077" s="273" t="s">
        <v>362</v>
      </c>
      <c r="K1077" s="272">
        <v>2007</v>
      </c>
      <c r="L1077" s="273" t="s">
        <v>353</v>
      </c>
      <c r="N1077" s="271" t="s">
        <v>334</v>
      </c>
      <c r="O1077" s="277" t="s">
        <v>334</v>
      </c>
      <c r="P1077" s="270">
        <v>0</v>
      </c>
      <c r="AC1077" s="273" t="s">
        <v>334</v>
      </c>
    </row>
    <row r="1078" spans="1:29" ht="28.8" x14ac:dyDescent="0.3">
      <c r="A1078" s="272">
        <v>123407</v>
      </c>
      <c r="B1078" s="273" t="s">
        <v>1151</v>
      </c>
      <c r="C1078" s="273" t="s">
        <v>163</v>
      </c>
      <c r="D1078" s="273" t="s">
        <v>1152</v>
      </c>
      <c r="E1078" s="273" t="s">
        <v>360</v>
      </c>
      <c r="F1078" s="291">
        <v>33460</v>
      </c>
      <c r="G1078" s="273" t="s">
        <v>342</v>
      </c>
      <c r="H1078" s="273" t="s">
        <v>361</v>
      </c>
      <c r="I1078" s="273" t="s">
        <v>2591</v>
      </c>
      <c r="J1078" s="273" t="s">
        <v>343</v>
      </c>
      <c r="K1078" s="272">
        <v>0</v>
      </c>
      <c r="L1078" s="273" t="s">
        <v>342</v>
      </c>
      <c r="N1078" s="271" t="s">
        <v>334</v>
      </c>
      <c r="O1078" s="277" t="s">
        <v>334</v>
      </c>
      <c r="P1078" s="270">
        <v>0</v>
      </c>
      <c r="AC1078" s="273" t="s">
        <v>334</v>
      </c>
    </row>
    <row r="1079" spans="1:29" ht="28.8" x14ac:dyDescent="0.3">
      <c r="A1079" s="272">
        <v>123408</v>
      </c>
      <c r="B1079" s="273" t="s">
        <v>1150</v>
      </c>
      <c r="C1079" s="273" t="s">
        <v>742</v>
      </c>
      <c r="D1079" s="273" t="s">
        <v>523</v>
      </c>
      <c r="E1079" s="273" t="s">
        <v>360</v>
      </c>
      <c r="F1079" s="274">
        <v>32882</v>
      </c>
      <c r="G1079" s="273" t="s">
        <v>342</v>
      </c>
      <c r="H1079" s="273" t="s">
        <v>361</v>
      </c>
      <c r="I1079" s="273" t="s">
        <v>2531</v>
      </c>
      <c r="J1079" s="273" t="s">
        <v>362</v>
      </c>
      <c r="K1079" s="272">
        <v>2008</v>
      </c>
      <c r="L1079" s="273" t="s">
        <v>342</v>
      </c>
      <c r="N1079" s="271" t="s">
        <v>334</v>
      </c>
      <c r="O1079" s="277" t="s">
        <v>334</v>
      </c>
      <c r="P1079" s="270">
        <v>0</v>
      </c>
      <c r="AC1079" s="273" t="s">
        <v>334</v>
      </c>
    </row>
    <row r="1080" spans="1:29" ht="28.8" x14ac:dyDescent="0.3">
      <c r="A1080" s="272">
        <v>123415</v>
      </c>
      <c r="B1080" s="273" t="s">
        <v>1148</v>
      </c>
      <c r="C1080" s="273" t="s">
        <v>130</v>
      </c>
      <c r="D1080" s="273" t="s">
        <v>801</v>
      </c>
      <c r="E1080" s="273" t="s">
        <v>360</v>
      </c>
      <c r="F1080" s="274">
        <v>36735</v>
      </c>
      <c r="G1080" s="273" t="s">
        <v>2449</v>
      </c>
      <c r="H1080" s="273" t="s">
        <v>361</v>
      </c>
      <c r="I1080" s="273" t="s">
        <v>2591</v>
      </c>
      <c r="J1080" s="273" t="s">
        <v>343</v>
      </c>
      <c r="K1080" s="272">
        <v>2018</v>
      </c>
      <c r="L1080" s="273" t="s">
        <v>355</v>
      </c>
      <c r="N1080" s="271">
        <v>508</v>
      </c>
      <c r="O1080" s="277">
        <v>45354</v>
      </c>
      <c r="P1080" s="270">
        <v>20000</v>
      </c>
      <c r="AC1080" s="273" t="s">
        <v>334</v>
      </c>
    </row>
    <row r="1081" spans="1:29" ht="28.8" x14ac:dyDescent="0.3">
      <c r="A1081" s="272">
        <v>123416</v>
      </c>
      <c r="B1081" s="273" t="s">
        <v>1147</v>
      </c>
      <c r="C1081" s="273" t="s">
        <v>959</v>
      </c>
      <c r="D1081" s="273" t="s">
        <v>233</v>
      </c>
      <c r="E1081" s="273" t="s">
        <v>360</v>
      </c>
      <c r="F1081" s="290"/>
      <c r="G1081" s="273" t="s">
        <v>2373</v>
      </c>
      <c r="H1081" s="273" t="s">
        <v>361</v>
      </c>
      <c r="I1081" s="273" t="s">
        <v>2531</v>
      </c>
      <c r="J1081" s="273" t="s">
        <v>362</v>
      </c>
      <c r="K1081" s="272">
        <v>2006</v>
      </c>
      <c r="L1081" s="273" t="s">
        <v>347</v>
      </c>
      <c r="N1081" s="271" t="s">
        <v>334</v>
      </c>
      <c r="O1081" s="277" t="s">
        <v>334</v>
      </c>
      <c r="P1081" s="270">
        <v>0</v>
      </c>
      <c r="AC1081" s="273" t="s">
        <v>334</v>
      </c>
    </row>
    <row r="1082" spans="1:29" ht="28.8" x14ac:dyDescent="0.3">
      <c r="A1082" s="272">
        <v>123418</v>
      </c>
      <c r="B1082" s="273" t="s">
        <v>1146</v>
      </c>
      <c r="C1082" s="273" t="s">
        <v>116</v>
      </c>
      <c r="D1082" s="273" t="s">
        <v>226</v>
      </c>
      <c r="E1082" s="273" t="s">
        <v>360</v>
      </c>
      <c r="F1082" s="291">
        <v>34639</v>
      </c>
      <c r="G1082" s="273" t="s">
        <v>2462</v>
      </c>
      <c r="H1082" s="273" t="s">
        <v>361</v>
      </c>
      <c r="I1082" s="273" t="s">
        <v>2591</v>
      </c>
      <c r="J1082" s="273" t="s">
        <v>362</v>
      </c>
      <c r="K1082" s="272">
        <v>2012</v>
      </c>
      <c r="L1082" s="273" t="s">
        <v>344</v>
      </c>
      <c r="N1082" s="271" t="s">
        <v>334</v>
      </c>
      <c r="O1082" s="277" t="s">
        <v>334</v>
      </c>
      <c r="P1082" s="270">
        <v>0</v>
      </c>
      <c r="AC1082" s="273" t="s">
        <v>334</v>
      </c>
    </row>
    <row r="1083" spans="1:29" ht="28.8" x14ac:dyDescent="0.3">
      <c r="A1083" s="272">
        <v>123419</v>
      </c>
      <c r="B1083" s="273" t="s">
        <v>1144</v>
      </c>
      <c r="C1083" s="273" t="s">
        <v>151</v>
      </c>
      <c r="D1083" s="273" t="s">
        <v>1145</v>
      </c>
      <c r="E1083" s="273" t="s">
        <v>360</v>
      </c>
      <c r="F1083" s="274">
        <v>35796</v>
      </c>
      <c r="G1083" s="273" t="s">
        <v>342</v>
      </c>
      <c r="H1083" s="273" t="s">
        <v>361</v>
      </c>
      <c r="I1083" s="273" t="s">
        <v>2531</v>
      </c>
      <c r="J1083" s="273" t="s">
        <v>362</v>
      </c>
      <c r="K1083" s="272">
        <v>2015</v>
      </c>
      <c r="L1083" s="273" t="s">
        <v>342</v>
      </c>
      <c r="N1083" s="271" t="s">
        <v>334</v>
      </c>
      <c r="O1083" s="277" t="s">
        <v>334</v>
      </c>
      <c r="P1083" s="270">
        <v>0</v>
      </c>
      <c r="AC1083" s="273" t="s">
        <v>334</v>
      </c>
    </row>
    <row r="1084" spans="1:29" ht="28.8" x14ac:dyDescent="0.3">
      <c r="A1084" s="272">
        <v>123423</v>
      </c>
      <c r="B1084" s="273" t="s">
        <v>1143</v>
      </c>
      <c r="C1084" s="273" t="s">
        <v>89</v>
      </c>
      <c r="D1084" s="273" t="s">
        <v>2811</v>
      </c>
      <c r="E1084" s="273" t="s">
        <v>360</v>
      </c>
      <c r="F1084" s="290"/>
      <c r="G1084" s="273" t="s">
        <v>2436</v>
      </c>
      <c r="H1084" s="273" t="s">
        <v>361</v>
      </c>
      <c r="I1084" s="273" t="s">
        <v>2591</v>
      </c>
      <c r="J1084" s="273" t="s">
        <v>343</v>
      </c>
      <c r="K1084" s="272">
        <v>2018</v>
      </c>
      <c r="L1084" s="273" t="s">
        <v>344</v>
      </c>
      <c r="N1084" s="271" t="s">
        <v>334</v>
      </c>
      <c r="O1084" s="277" t="s">
        <v>334</v>
      </c>
      <c r="P1084" s="270">
        <v>0</v>
      </c>
      <c r="AC1084" s="273" t="s">
        <v>334</v>
      </c>
    </row>
    <row r="1085" spans="1:29" ht="28.8" x14ac:dyDescent="0.3">
      <c r="A1085" s="272">
        <v>123424</v>
      </c>
      <c r="B1085" s="273" t="s">
        <v>1142</v>
      </c>
      <c r="C1085" s="273" t="s">
        <v>164</v>
      </c>
      <c r="D1085" s="273" t="s">
        <v>264</v>
      </c>
      <c r="E1085" s="273" t="s">
        <v>360</v>
      </c>
      <c r="F1085" s="290"/>
      <c r="G1085" s="273" t="s">
        <v>342</v>
      </c>
      <c r="H1085" s="273" t="s">
        <v>361</v>
      </c>
      <c r="I1085" s="273" t="s">
        <v>2531</v>
      </c>
      <c r="J1085" s="273" t="s">
        <v>343</v>
      </c>
      <c r="K1085" s="272">
        <v>2017</v>
      </c>
      <c r="L1085" s="273" t="s">
        <v>342</v>
      </c>
      <c r="N1085" s="271" t="s">
        <v>334</v>
      </c>
      <c r="O1085" s="277" t="s">
        <v>334</v>
      </c>
      <c r="P1085" s="270">
        <v>0</v>
      </c>
      <c r="AC1085" s="273" t="s">
        <v>334</v>
      </c>
    </row>
    <row r="1086" spans="1:29" ht="28.8" x14ac:dyDescent="0.3">
      <c r="A1086" s="272">
        <v>123430</v>
      </c>
      <c r="B1086" s="273" t="s">
        <v>1140</v>
      </c>
      <c r="C1086" s="273" t="s">
        <v>180</v>
      </c>
      <c r="D1086" s="273" t="s">
        <v>1141</v>
      </c>
      <c r="E1086" s="273" t="s">
        <v>360</v>
      </c>
      <c r="F1086" s="274">
        <v>36892</v>
      </c>
      <c r="G1086" s="273" t="s">
        <v>2466</v>
      </c>
      <c r="H1086" s="273" t="s">
        <v>361</v>
      </c>
      <c r="I1086" s="273" t="s">
        <v>2591</v>
      </c>
      <c r="J1086" s="273" t="s">
        <v>343</v>
      </c>
      <c r="K1086" s="272">
        <v>2018</v>
      </c>
      <c r="L1086" s="273" t="s">
        <v>342</v>
      </c>
      <c r="N1086" s="271" t="s">
        <v>334</v>
      </c>
      <c r="O1086" s="277" t="s">
        <v>334</v>
      </c>
      <c r="P1086" s="270">
        <v>0</v>
      </c>
      <c r="AC1086" s="273" t="s">
        <v>334</v>
      </c>
    </row>
    <row r="1087" spans="1:29" ht="28.8" x14ac:dyDescent="0.3">
      <c r="A1087" s="272">
        <v>123431</v>
      </c>
      <c r="B1087" s="273" t="s">
        <v>1139</v>
      </c>
      <c r="C1087" s="273" t="s">
        <v>475</v>
      </c>
      <c r="D1087" s="273" t="s">
        <v>468</v>
      </c>
      <c r="E1087" s="273" t="s">
        <v>360</v>
      </c>
      <c r="F1087" s="290"/>
      <c r="G1087" s="273" t="s">
        <v>342</v>
      </c>
      <c r="H1087" s="273" t="s">
        <v>361</v>
      </c>
      <c r="I1087" s="273" t="s">
        <v>2531</v>
      </c>
      <c r="J1087" s="273" t="s">
        <v>343</v>
      </c>
      <c r="K1087" s="272">
        <v>2018</v>
      </c>
      <c r="L1087" s="273" t="s">
        <v>344</v>
      </c>
      <c r="N1087" s="271" t="s">
        <v>334</v>
      </c>
      <c r="O1087" s="277" t="s">
        <v>334</v>
      </c>
      <c r="P1087" s="270">
        <v>0</v>
      </c>
      <c r="AC1087" s="273" t="s">
        <v>334</v>
      </c>
    </row>
    <row r="1088" spans="1:29" ht="28.8" x14ac:dyDescent="0.3">
      <c r="A1088" s="272">
        <v>123432</v>
      </c>
      <c r="B1088" s="273" t="s">
        <v>1138</v>
      </c>
      <c r="C1088" s="273" t="s">
        <v>104</v>
      </c>
      <c r="D1088" s="273" t="s">
        <v>684</v>
      </c>
      <c r="E1088" s="273" t="s">
        <v>360</v>
      </c>
      <c r="F1088" s="275"/>
      <c r="G1088" s="273" t="s">
        <v>2467</v>
      </c>
      <c r="H1088" s="273" t="s">
        <v>361</v>
      </c>
      <c r="I1088" s="273" t="s">
        <v>2591</v>
      </c>
      <c r="J1088" s="273" t="s">
        <v>343</v>
      </c>
      <c r="K1088" s="272">
        <v>0</v>
      </c>
      <c r="L1088" s="273" t="s">
        <v>602</v>
      </c>
      <c r="N1088" s="271" t="s">
        <v>334</v>
      </c>
      <c r="O1088" s="277" t="s">
        <v>334</v>
      </c>
      <c r="P1088" s="270">
        <v>0</v>
      </c>
      <c r="AC1088" s="273" t="s">
        <v>334</v>
      </c>
    </row>
    <row r="1089" spans="1:29" ht="28.8" x14ac:dyDescent="0.3">
      <c r="A1089" s="272">
        <v>123436</v>
      </c>
      <c r="B1089" s="273" t="s">
        <v>1137</v>
      </c>
      <c r="C1089" s="273" t="s">
        <v>66</v>
      </c>
      <c r="D1089" s="273" t="s">
        <v>460</v>
      </c>
      <c r="E1089" s="273" t="s">
        <v>2103</v>
      </c>
      <c r="F1089" s="274">
        <v>30797</v>
      </c>
      <c r="G1089" s="273" t="s">
        <v>2469</v>
      </c>
      <c r="H1089" s="273" t="s">
        <v>361</v>
      </c>
      <c r="I1089" s="273" t="s">
        <v>2531</v>
      </c>
      <c r="J1089" s="273" t="s">
        <v>343</v>
      </c>
      <c r="K1089" s="272">
        <v>2002</v>
      </c>
      <c r="L1089" s="273" t="s">
        <v>355</v>
      </c>
      <c r="N1089" s="271" t="s">
        <v>334</v>
      </c>
      <c r="O1089" s="277" t="s">
        <v>334</v>
      </c>
      <c r="P1089" s="270">
        <v>0</v>
      </c>
      <c r="AC1089" s="273" t="s">
        <v>334</v>
      </c>
    </row>
    <row r="1090" spans="1:29" ht="28.8" x14ac:dyDescent="0.3">
      <c r="A1090" s="272">
        <v>123449</v>
      </c>
      <c r="B1090" s="273" t="s">
        <v>1136</v>
      </c>
      <c r="C1090" s="273" t="s">
        <v>105</v>
      </c>
      <c r="D1090" s="273" t="s">
        <v>221</v>
      </c>
      <c r="E1090" s="273" t="s">
        <v>359</v>
      </c>
      <c r="F1090" s="290"/>
      <c r="G1090" s="273" t="s">
        <v>2474</v>
      </c>
      <c r="H1090" s="273" t="s">
        <v>361</v>
      </c>
      <c r="I1090" s="273" t="s">
        <v>2591</v>
      </c>
      <c r="J1090" s="273" t="s">
        <v>343</v>
      </c>
      <c r="K1090" s="272">
        <v>2014</v>
      </c>
      <c r="L1090" s="273" t="s">
        <v>346</v>
      </c>
      <c r="N1090" s="271" t="s">
        <v>334</v>
      </c>
      <c r="O1090" s="277" t="s">
        <v>334</v>
      </c>
      <c r="P1090" s="270">
        <v>0</v>
      </c>
      <c r="AC1090" s="273" t="s">
        <v>334</v>
      </c>
    </row>
    <row r="1091" spans="1:29" ht="28.8" x14ac:dyDescent="0.3">
      <c r="A1091" s="272">
        <v>123459</v>
      </c>
      <c r="B1091" s="273" t="s">
        <v>1135</v>
      </c>
      <c r="C1091" s="273" t="s">
        <v>62</v>
      </c>
      <c r="D1091" s="273" t="s">
        <v>252</v>
      </c>
      <c r="E1091" s="273" t="s">
        <v>2103</v>
      </c>
      <c r="F1091" s="291">
        <v>30682</v>
      </c>
      <c r="G1091" s="273" t="s">
        <v>355</v>
      </c>
      <c r="H1091" s="273" t="s">
        <v>361</v>
      </c>
      <c r="I1091" s="273" t="s">
        <v>2531</v>
      </c>
      <c r="J1091" s="273" t="s">
        <v>343</v>
      </c>
      <c r="K1091" s="272">
        <v>2003</v>
      </c>
      <c r="L1091" s="273" t="s">
        <v>355</v>
      </c>
      <c r="N1091" s="271" t="s">
        <v>334</v>
      </c>
      <c r="O1091" s="277" t="s">
        <v>334</v>
      </c>
      <c r="P1091" s="270">
        <v>0</v>
      </c>
      <c r="AC1091" s="273" t="s">
        <v>334</v>
      </c>
    </row>
    <row r="1092" spans="1:29" ht="28.8" x14ac:dyDescent="0.3">
      <c r="A1092" s="272">
        <v>123460</v>
      </c>
      <c r="B1092" s="273" t="s">
        <v>1134</v>
      </c>
      <c r="C1092" s="273" t="s">
        <v>807</v>
      </c>
      <c r="D1092" s="273" t="s">
        <v>262</v>
      </c>
      <c r="E1092" s="273" t="s">
        <v>2103</v>
      </c>
      <c r="F1092" s="291">
        <v>30892</v>
      </c>
      <c r="G1092" s="273" t="s">
        <v>342</v>
      </c>
      <c r="H1092" s="273" t="s">
        <v>361</v>
      </c>
      <c r="I1092" s="273" t="s">
        <v>2591</v>
      </c>
      <c r="J1092" s="273" t="s">
        <v>2362</v>
      </c>
      <c r="K1092" s="272">
        <v>2002</v>
      </c>
      <c r="L1092" s="273" t="s">
        <v>342</v>
      </c>
      <c r="N1092" s="271" t="s">
        <v>334</v>
      </c>
      <c r="O1092" s="277" t="s">
        <v>334</v>
      </c>
      <c r="P1092" s="270">
        <v>0</v>
      </c>
      <c r="AC1092" s="273" t="s">
        <v>334</v>
      </c>
    </row>
    <row r="1093" spans="1:29" ht="28.8" x14ac:dyDescent="0.3">
      <c r="A1093" s="272">
        <v>123461</v>
      </c>
      <c r="B1093" s="273" t="s">
        <v>1133</v>
      </c>
      <c r="C1093" s="273" t="s">
        <v>66</v>
      </c>
      <c r="D1093" s="273" t="s">
        <v>292</v>
      </c>
      <c r="E1093" s="273" t="s">
        <v>360</v>
      </c>
      <c r="F1093" s="274">
        <v>32632</v>
      </c>
      <c r="G1093" s="273" t="s">
        <v>342</v>
      </c>
      <c r="H1093" s="273" t="s">
        <v>361</v>
      </c>
      <c r="I1093" s="273" t="s">
        <v>2531</v>
      </c>
      <c r="J1093" s="273" t="s">
        <v>343</v>
      </c>
      <c r="K1093" s="272">
        <v>2007</v>
      </c>
      <c r="L1093" s="273" t="s">
        <v>344</v>
      </c>
      <c r="N1093" s="271" t="s">
        <v>334</v>
      </c>
      <c r="O1093" s="277" t="s">
        <v>334</v>
      </c>
      <c r="P1093" s="270">
        <v>0</v>
      </c>
      <c r="AC1093" s="273" t="s">
        <v>334</v>
      </c>
    </row>
    <row r="1094" spans="1:29" ht="28.8" x14ac:dyDescent="0.3">
      <c r="A1094" s="272">
        <v>123470</v>
      </c>
      <c r="B1094" s="273" t="s">
        <v>1132</v>
      </c>
      <c r="C1094" s="273" t="s">
        <v>131</v>
      </c>
      <c r="D1094" s="273" t="s">
        <v>242</v>
      </c>
      <c r="E1094" s="273" t="s">
        <v>360</v>
      </c>
      <c r="F1094" s="291">
        <v>30200</v>
      </c>
      <c r="G1094" s="273" t="s">
        <v>2431</v>
      </c>
      <c r="H1094" s="273" t="s">
        <v>361</v>
      </c>
      <c r="I1094" s="273" t="s">
        <v>2591</v>
      </c>
      <c r="J1094" s="273" t="s">
        <v>343</v>
      </c>
      <c r="K1094" s="272">
        <v>2000</v>
      </c>
      <c r="L1094" s="273" t="s">
        <v>354</v>
      </c>
      <c r="N1094" s="271" t="s">
        <v>334</v>
      </c>
      <c r="O1094" s="277" t="s">
        <v>334</v>
      </c>
      <c r="P1094" s="270">
        <v>0</v>
      </c>
      <c r="AC1094" s="273" t="s">
        <v>334</v>
      </c>
    </row>
    <row r="1095" spans="1:29" ht="28.8" x14ac:dyDescent="0.3">
      <c r="A1095" s="272">
        <v>123472</v>
      </c>
      <c r="B1095" s="273" t="s">
        <v>1131</v>
      </c>
      <c r="C1095" s="273" t="s">
        <v>85</v>
      </c>
      <c r="D1095" s="273" t="s">
        <v>273</v>
      </c>
      <c r="E1095" s="273" t="s">
        <v>360</v>
      </c>
      <c r="F1095" s="275"/>
      <c r="G1095" s="273" t="s">
        <v>342</v>
      </c>
      <c r="H1095" s="273" t="s">
        <v>361</v>
      </c>
      <c r="I1095" s="273" t="s">
        <v>2531</v>
      </c>
      <c r="J1095" s="273" t="s">
        <v>343</v>
      </c>
      <c r="K1095" s="272">
        <v>2006</v>
      </c>
      <c r="L1095" s="273" t="s">
        <v>342</v>
      </c>
      <c r="N1095" s="271" t="s">
        <v>334</v>
      </c>
      <c r="O1095" s="277" t="s">
        <v>334</v>
      </c>
      <c r="P1095" s="270">
        <v>0</v>
      </c>
      <c r="AC1095" s="273" t="s">
        <v>334</v>
      </c>
    </row>
    <row r="1096" spans="1:29" ht="28.8" x14ac:dyDescent="0.3">
      <c r="A1096" s="272">
        <v>123474</v>
      </c>
      <c r="B1096" s="273" t="s">
        <v>1130</v>
      </c>
      <c r="C1096" s="273" t="s">
        <v>176</v>
      </c>
      <c r="D1096" s="273" t="s">
        <v>115</v>
      </c>
      <c r="E1096" s="273" t="s">
        <v>360</v>
      </c>
      <c r="F1096" s="274">
        <v>30194</v>
      </c>
      <c r="G1096" s="273" t="s">
        <v>342</v>
      </c>
      <c r="H1096" s="273" t="s">
        <v>361</v>
      </c>
      <c r="I1096" s="273" t="s">
        <v>2591</v>
      </c>
      <c r="J1096" s="273" t="s">
        <v>343</v>
      </c>
      <c r="K1096" s="272">
        <v>1999</v>
      </c>
      <c r="L1096" s="273" t="s">
        <v>342</v>
      </c>
      <c r="N1096" s="271" t="s">
        <v>334</v>
      </c>
      <c r="O1096" s="277" t="s">
        <v>334</v>
      </c>
      <c r="P1096" s="270">
        <v>0</v>
      </c>
      <c r="AC1096" s="273" t="s">
        <v>334</v>
      </c>
    </row>
    <row r="1097" spans="1:29" ht="28.8" x14ac:dyDescent="0.3">
      <c r="A1097" s="272">
        <v>123475</v>
      </c>
      <c r="B1097" s="273" t="s">
        <v>1129</v>
      </c>
      <c r="C1097" s="273" t="s">
        <v>116</v>
      </c>
      <c r="D1097" s="273" t="s">
        <v>246</v>
      </c>
      <c r="E1097" s="273" t="s">
        <v>360</v>
      </c>
      <c r="F1097" s="291">
        <v>36162</v>
      </c>
      <c r="G1097" s="273" t="s">
        <v>342</v>
      </c>
      <c r="H1097" s="273" t="s">
        <v>361</v>
      </c>
      <c r="I1097" s="273" t="s">
        <v>2531</v>
      </c>
      <c r="J1097" s="273" t="s">
        <v>343</v>
      </c>
      <c r="K1097" s="272">
        <v>2017</v>
      </c>
      <c r="L1097" s="273" t="s">
        <v>342</v>
      </c>
      <c r="N1097" s="271" t="s">
        <v>334</v>
      </c>
      <c r="O1097" s="277" t="s">
        <v>334</v>
      </c>
      <c r="P1097" s="270">
        <v>0</v>
      </c>
      <c r="AC1097" s="273" t="s">
        <v>334</v>
      </c>
    </row>
    <row r="1098" spans="1:29" ht="28.8" x14ac:dyDescent="0.3">
      <c r="A1098" s="272">
        <v>123481</v>
      </c>
      <c r="B1098" s="273" t="s">
        <v>2812</v>
      </c>
      <c r="C1098" s="273" t="s">
        <v>110</v>
      </c>
      <c r="D1098" s="273" t="s">
        <v>249</v>
      </c>
      <c r="E1098" s="273" t="s">
        <v>2103</v>
      </c>
      <c r="F1098" s="274">
        <v>33688</v>
      </c>
      <c r="G1098" s="273" t="s">
        <v>2484</v>
      </c>
      <c r="H1098" s="273" t="s">
        <v>361</v>
      </c>
      <c r="I1098" s="273" t="s">
        <v>2591</v>
      </c>
      <c r="J1098" s="273" t="s">
        <v>2362</v>
      </c>
      <c r="K1098" s="272">
        <v>2010</v>
      </c>
      <c r="L1098" s="273" t="s">
        <v>348</v>
      </c>
      <c r="N1098" s="271" t="s">
        <v>334</v>
      </c>
      <c r="O1098" s="277" t="s">
        <v>334</v>
      </c>
      <c r="P1098" s="270">
        <v>0</v>
      </c>
      <c r="AC1098" s="273" t="s">
        <v>334</v>
      </c>
    </row>
    <row r="1099" spans="1:29" ht="28.8" x14ac:dyDescent="0.3">
      <c r="A1099" s="272">
        <v>123482</v>
      </c>
      <c r="B1099" s="273" t="s">
        <v>1128</v>
      </c>
      <c r="C1099" s="273" t="s">
        <v>97</v>
      </c>
      <c r="D1099" s="273" t="s">
        <v>270</v>
      </c>
      <c r="E1099" s="273" t="s">
        <v>2103</v>
      </c>
      <c r="F1099" s="274">
        <v>36667</v>
      </c>
      <c r="G1099" s="273" t="s">
        <v>2873</v>
      </c>
      <c r="H1099" s="273" t="s">
        <v>361</v>
      </c>
      <c r="I1099" s="273" t="s">
        <v>65</v>
      </c>
      <c r="J1099" s="273" t="s">
        <v>343</v>
      </c>
      <c r="K1099" s="272">
        <v>2018</v>
      </c>
      <c r="L1099" s="273" t="s">
        <v>347</v>
      </c>
      <c r="N1099" s="271" t="s">
        <v>334</v>
      </c>
      <c r="O1099" s="277" t="s">
        <v>334</v>
      </c>
      <c r="P1099" s="270">
        <v>0</v>
      </c>
      <c r="AC1099" s="273" t="s">
        <v>334</v>
      </c>
    </row>
    <row r="1100" spans="1:29" ht="28.8" x14ac:dyDescent="0.3">
      <c r="A1100" s="272">
        <v>123485</v>
      </c>
      <c r="B1100" s="273" t="s">
        <v>1127</v>
      </c>
      <c r="C1100" s="273" t="s">
        <v>78</v>
      </c>
      <c r="D1100" s="273" t="s">
        <v>1334</v>
      </c>
      <c r="E1100" s="273" t="s">
        <v>360</v>
      </c>
      <c r="F1100" s="274">
        <v>35703</v>
      </c>
      <c r="G1100" s="273" t="s">
        <v>342</v>
      </c>
      <c r="H1100" s="273" t="s">
        <v>361</v>
      </c>
      <c r="I1100" s="273" t="s">
        <v>2531</v>
      </c>
      <c r="J1100" s="273" t="s">
        <v>343</v>
      </c>
      <c r="K1100" s="272">
        <v>2015</v>
      </c>
      <c r="L1100" s="273" t="s">
        <v>344</v>
      </c>
      <c r="N1100" s="271" t="s">
        <v>334</v>
      </c>
      <c r="O1100" s="277" t="s">
        <v>334</v>
      </c>
      <c r="P1100" s="270">
        <v>0</v>
      </c>
      <c r="AC1100" s="273" t="s">
        <v>334</v>
      </c>
    </row>
    <row r="1101" spans="1:29" ht="28.8" x14ac:dyDescent="0.3">
      <c r="A1101" s="272">
        <v>123489</v>
      </c>
      <c r="B1101" s="273" t="s">
        <v>1125</v>
      </c>
      <c r="C1101" s="273" t="s">
        <v>156</v>
      </c>
      <c r="D1101" s="273" t="s">
        <v>1126</v>
      </c>
      <c r="E1101" s="273" t="s">
        <v>360</v>
      </c>
      <c r="F1101" s="290"/>
      <c r="G1101" s="273" t="s">
        <v>2487</v>
      </c>
      <c r="H1101" s="273" t="s">
        <v>361</v>
      </c>
      <c r="I1101" s="273" t="s">
        <v>2591</v>
      </c>
      <c r="J1101" s="273" t="s">
        <v>362</v>
      </c>
      <c r="K1101" s="272">
        <v>2006</v>
      </c>
      <c r="L1101" s="273" t="s">
        <v>344</v>
      </c>
      <c r="N1101" s="271" t="s">
        <v>334</v>
      </c>
      <c r="O1101" s="277" t="s">
        <v>334</v>
      </c>
      <c r="P1101" s="270">
        <v>0</v>
      </c>
      <c r="AC1101" s="273" t="s">
        <v>334</v>
      </c>
    </row>
    <row r="1102" spans="1:29" ht="28.8" x14ac:dyDescent="0.3">
      <c r="A1102" s="272">
        <v>123490</v>
      </c>
      <c r="B1102" s="273" t="s">
        <v>1124</v>
      </c>
      <c r="C1102" s="273" t="s">
        <v>720</v>
      </c>
      <c r="D1102" s="273" t="s">
        <v>1980</v>
      </c>
      <c r="E1102" s="273" t="s">
        <v>359</v>
      </c>
      <c r="F1102" s="291">
        <v>32721</v>
      </c>
      <c r="G1102" s="273" t="s">
        <v>2488</v>
      </c>
      <c r="H1102" s="273" t="s">
        <v>361</v>
      </c>
      <c r="I1102" s="273" t="s">
        <v>2531</v>
      </c>
      <c r="J1102" s="273" t="s">
        <v>362</v>
      </c>
      <c r="K1102" s="272">
        <v>2008</v>
      </c>
      <c r="L1102" s="273" t="s">
        <v>344</v>
      </c>
      <c r="N1102" s="271" t="s">
        <v>334</v>
      </c>
      <c r="O1102" s="277" t="s">
        <v>334</v>
      </c>
      <c r="P1102" s="270">
        <v>0</v>
      </c>
      <c r="AC1102" s="273" t="s">
        <v>334</v>
      </c>
    </row>
    <row r="1103" spans="1:29" ht="28.8" x14ac:dyDescent="0.3">
      <c r="A1103" s="272">
        <v>123501</v>
      </c>
      <c r="B1103" s="273" t="s">
        <v>1123</v>
      </c>
      <c r="C1103" s="273" t="s">
        <v>398</v>
      </c>
      <c r="D1103" s="273" t="s">
        <v>277</v>
      </c>
      <c r="E1103" s="273" t="s">
        <v>360</v>
      </c>
      <c r="F1103" s="274">
        <v>32090</v>
      </c>
      <c r="G1103" s="273" t="s">
        <v>342</v>
      </c>
      <c r="H1103" s="273" t="s">
        <v>361</v>
      </c>
      <c r="I1103" s="273" t="s">
        <v>2591</v>
      </c>
      <c r="J1103" s="273" t="s">
        <v>2362</v>
      </c>
      <c r="K1103" s="272">
        <v>2007</v>
      </c>
      <c r="L1103" s="273" t="s">
        <v>342</v>
      </c>
      <c r="N1103" s="271" t="s">
        <v>334</v>
      </c>
      <c r="O1103" s="277" t="s">
        <v>334</v>
      </c>
      <c r="P1103" s="270">
        <v>0</v>
      </c>
      <c r="AC1103" s="273" t="s">
        <v>334</v>
      </c>
    </row>
    <row r="1104" spans="1:29" ht="28.8" x14ac:dyDescent="0.3">
      <c r="A1104" s="272">
        <v>123502</v>
      </c>
      <c r="B1104" s="273" t="s">
        <v>1122</v>
      </c>
      <c r="C1104" s="273" t="s">
        <v>89</v>
      </c>
      <c r="D1104" s="273" t="s">
        <v>288</v>
      </c>
      <c r="E1104" s="273" t="s">
        <v>2103</v>
      </c>
      <c r="F1104" s="274">
        <v>25635</v>
      </c>
      <c r="G1104" s="273" t="s">
        <v>342</v>
      </c>
      <c r="H1104" s="273" t="s">
        <v>361</v>
      </c>
      <c r="I1104" s="273" t="s">
        <v>2531</v>
      </c>
      <c r="J1104" s="273" t="s">
        <v>343</v>
      </c>
      <c r="K1104" s="272">
        <v>1988</v>
      </c>
      <c r="L1104" s="273" t="s">
        <v>342</v>
      </c>
      <c r="N1104" s="271" t="s">
        <v>334</v>
      </c>
      <c r="O1104" s="277" t="s">
        <v>334</v>
      </c>
      <c r="P1104" s="270">
        <v>0</v>
      </c>
      <c r="AC1104" s="273" t="s">
        <v>334</v>
      </c>
    </row>
    <row r="1105" spans="1:29" ht="28.8" x14ac:dyDescent="0.3">
      <c r="A1105" s="272">
        <v>123505</v>
      </c>
      <c r="B1105" s="273" t="s">
        <v>1121</v>
      </c>
      <c r="C1105" s="273" t="s">
        <v>2813</v>
      </c>
      <c r="D1105" s="273" t="s">
        <v>234</v>
      </c>
      <c r="E1105" s="273" t="s">
        <v>360</v>
      </c>
      <c r="F1105" s="274">
        <v>31908</v>
      </c>
      <c r="G1105" s="273" t="s">
        <v>2380</v>
      </c>
      <c r="H1105" s="273" t="s">
        <v>361</v>
      </c>
      <c r="I1105" s="273" t="s">
        <v>2591</v>
      </c>
      <c r="J1105" s="273" t="s">
        <v>362</v>
      </c>
      <c r="K1105" s="272">
        <v>2006</v>
      </c>
      <c r="L1105" s="273" t="s">
        <v>353</v>
      </c>
      <c r="N1105" s="271" t="s">
        <v>334</v>
      </c>
      <c r="O1105" s="277" t="s">
        <v>334</v>
      </c>
      <c r="P1105" s="270">
        <v>0</v>
      </c>
      <c r="AC1105" s="273" t="s">
        <v>334</v>
      </c>
    </row>
    <row r="1106" spans="1:29" ht="28.8" x14ac:dyDescent="0.3">
      <c r="A1106" s="272">
        <v>123509</v>
      </c>
      <c r="B1106" s="273" t="s">
        <v>1119</v>
      </c>
      <c r="C1106" s="273" t="s">
        <v>66</v>
      </c>
      <c r="D1106" s="273" t="s">
        <v>1120</v>
      </c>
      <c r="E1106" s="273" t="s">
        <v>360</v>
      </c>
      <c r="F1106" s="290"/>
      <c r="G1106" s="273" t="s">
        <v>2490</v>
      </c>
      <c r="H1106" s="273" t="s">
        <v>361</v>
      </c>
      <c r="I1106" s="273" t="s">
        <v>2531</v>
      </c>
      <c r="J1106" s="273" t="s">
        <v>343</v>
      </c>
      <c r="K1106" s="272">
        <v>2003</v>
      </c>
      <c r="L1106" s="273" t="s">
        <v>342</v>
      </c>
      <c r="N1106" s="271" t="s">
        <v>334</v>
      </c>
      <c r="O1106" s="277" t="s">
        <v>334</v>
      </c>
      <c r="P1106" s="270">
        <v>0</v>
      </c>
      <c r="AC1106" s="273" t="s">
        <v>334</v>
      </c>
    </row>
    <row r="1107" spans="1:29" ht="28.8" x14ac:dyDescent="0.3">
      <c r="A1107" s="272">
        <v>123511</v>
      </c>
      <c r="B1107" s="273" t="s">
        <v>1118</v>
      </c>
      <c r="C1107" s="273" t="s">
        <v>755</v>
      </c>
      <c r="D1107" s="273" t="s">
        <v>249</v>
      </c>
      <c r="E1107" s="273" t="s">
        <v>360</v>
      </c>
      <c r="F1107" s="274">
        <v>29618</v>
      </c>
      <c r="G1107" s="273" t="s">
        <v>342</v>
      </c>
      <c r="H1107" s="273" t="s">
        <v>361</v>
      </c>
      <c r="I1107" s="273" t="s">
        <v>2591</v>
      </c>
      <c r="J1107" s="273" t="s">
        <v>343</v>
      </c>
      <c r="K1107" s="272">
        <v>2000</v>
      </c>
      <c r="L1107" s="273" t="s">
        <v>342</v>
      </c>
      <c r="N1107" s="271" t="s">
        <v>334</v>
      </c>
      <c r="O1107" s="277" t="s">
        <v>334</v>
      </c>
      <c r="P1107" s="270">
        <v>0</v>
      </c>
      <c r="AC1107" s="273" t="s">
        <v>334</v>
      </c>
    </row>
    <row r="1108" spans="1:29" ht="28.8" x14ac:dyDescent="0.3">
      <c r="A1108" s="272">
        <v>123514</v>
      </c>
      <c r="B1108" s="273" t="s">
        <v>1116</v>
      </c>
      <c r="C1108" s="273" t="s">
        <v>112</v>
      </c>
      <c r="D1108" s="273" t="s">
        <v>1117</v>
      </c>
      <c r="E1108" s="273" t="s">
        <v>360</v>
      </c>
      <c r="F1108" s="275"/>
      <c r="G1108" s="273" t="s">
        <v>2424</v>
      </c>
      <c r="H1108" s="273" t="s">
        <v>361</v>
      </c>
      <c r="I1108" s="273" t="s">
        <v>2531</v>
      </c>
      <c r="J1108" s="273" t="s">
        <v>343</v>
      </c>
      <c r="K1108" s="272">
        <v>2018</v>
      </c>
      <c r="L1108" s="273" t="s">
        <v>355</v>
      </c>
      <c r="N1108" s="271" t="s">
        <v>334</v>
      </c>
      <c r="O1108" s="277" t="s">
        <v>334</v>
      </c>
      <c r="P1108" s="270">
        <v>0</v>
      </c>
      <c r="AC1108" s="273" t="s">
        <v>334</v>
      </c>
    </row>
    <row r="1109" spans="1:29" ht="28.8" x14ac:dyDescent="0.3">
      <c r="A1109" s="272">
        <v>123519</v>
      </c>
      <c r="B1109" s="273" t="s">
        <v>2814</v>
      </c>
      <c r="C1109" s="273" t="s">
        <v>401</v>
      </c>
      <c r="D1109" s="273" t="s">
        <v>875</v>
      </c>
      <c r="E1109" s="273" t="s">
        <v>360</v>
      </c>
      <c r="F1109" s="290"/>
      <c r="G1109" s="273" t="s">
        <v>342</v>
      </c>
      <c r="H1109" s="273" t="s">
        <v>361</v>
      </c>
      <c r="I1109" s="273" t="s">
        <v>2591</v>
      </c>
      <c r="J1109" s="273" t="s">
        <v>362</v>
      </c>
      <c r="K1109" s="272">
        <v>2004</v>
      </c>
      <c r="L1109" s="273" t="s">
        <v>342</v>
      </c>
      <c r="N1109" s="271" t="s">
        <v>334</v>
      </c>
      <c r="O1109" s="277" t="s">
        <v>334</v>
      </c>
      <c r="P1109" s="270">
        <v>0</v>
      </c>
      <c r="AC1109" s="273" t="s">
        <v>334</v>
      </c>
    </row>
    <row r="1110" spans="1:29" ht="28.8" x14ac:dyDescent="0.3">
      <c r="A1110" s="272">
        <v>123522</v>
      </c>
      <c r="B1110" s="273" t="s">
        <v>800</v>
      </c>
      <c r="C1110" s="273" t="s">
        <v>101</v>
      </c>
      <c r="D1110" s="273" t="s">
        <v>862</v>
      </c>
      <c r="E1110" s="273" t="s">
        <v>2103</v>
      </c>
      <c r="F1110" s="274">
        <v>33185</v>
      </c>
      <c r="G1110" s="273" t="s">
        <v>353</v>
      </c>
      <c r="H1110" s="273" t="s">
        <v>361</v>
      </c>
      <c r="I1110" s="273" t="s">
        <v>2531</v>
      </c>
      <c r="J1110" s="273" t="s">
        <v>343</v>
      </c>
      <c r="K1110" s="272">
        <v>2015</v>
      </c>
      <c r="L1110" s="273" t="s">
        <v>353</v>
      </c>
      <c r="N1110" s="271" t="s">
        <v>334</v>
      </c>
      <c r="O1110" s="277" t="s">
        <v>334</v>
      </c>
      <c r="P1110" s="270">
        <v>0</v>
      </c>
      <c r="AC1110" s="273" t="s">
        <v>334</v>
      </c>
    </row>
    <row r="1111" spans="1:29" ht="28.8" x14ac:dyDescent="0.3">
      <c r="A1111" s="272">
        <v>123526</v>
      </c>
      <c r="B1111" s="273" t="s">
        <v>1115</v>
      </c>
      <c r="C1111" s="273" t="s">
        <v>70</v>
      </c>
      <c r="D1111" s="273" t="s">
        <v>215</v>
      </c>
      <c r="E1111" s="273" t="s">
        <v>360</v>
      </c>
      <c r="F1111" s="290"/>
      <c r="G1111" s="273" t="s">
        <v>342</v>
      </c>
      <c r="H1111" s="273" t="s">
        <v>361</v>
      </c>
      <c r="I1111" s="273" t="s">
        <v>2591</v>
      </c>
      <c r="J1111" s="273" t="s">
        <v>343</v>
      </c>
      <c r="K1111" s="272">
        <v>2018</v>
      </c>
      <c r="L1111" s="273" t="s">
        <v>342</v>
      </c>
      <c r="N1111" s="271" t="s">
        <v>334</v>
      </c>
      <c r="O1111" s="277" t="s">
        <v>334</v>
      </c>
      <c r="P1111" s="270">
        <v>0</v>
      </c>
      <c r="AC1111" s="273" t="s">
        <v>334</v>
      </c>
    </row>
    <row r="1112" spans="1:29" ht="28.8" x14ac:dyDescent="0.3">
      <c r="A1112" s="272">
        <v>123528</v>
      </c>
      <c r="B1112" s="273" t="s">
        <v>537</v>
      </c>
      <c r="C1112" s="273" t="s">
        <v>410</v>
      </c>
      <c r="D1112" s="273" t="s">
        <v>226</v>
      </c>
      <c r="E1112" s="273" t="s">
        <v>360</v>
      </c>
      <c r="F1112" s="290"/>
      <c r="G1112" s="273" t="s">
        <v>2380</v>
      </c>
      <c r="H1112" s="273" t="s">
        <v>363</v>
      </c>
      <c r="I1112" s="273" t="s">
        <v>2531</v>
      </c>
      <c r="J1112" s="273" t="s">
        <v>362</v>
      </c>
      <c r="K1112" s="272">
        <v>2008</v>
      </c>
      <c r="L1112" s="273" t="s">
        <v>342</v>
      </c>
      <c r="N1112" s="271" t="s">
        <v>334</v>
      </c>
      <c r="O1112" s="277" t="s">
        <v>334</v>
      </c>
      <c r="P1112" s="270">
        <v>0</v>
      </c>
      <c r="AC1112" s="273" t="s">
        <v>334</v>
      </c>
    </row>
    <row r="1113" spans="1:29" ht="28.8" x14ac:dyDescent="0.3">
      <c r="A1113" s="272">
        <v>123529</v>
      </c>
      <c r="B1113" s="273" t="s">
        <v>1114</v>
      </c>
      <c r="C1113" s="273" t="s">
        <v>810</v>
      </c>
      <c r="D1113" s="273" t="s">
        <v>2815</v>
      </c>
      <c r="E1113" s="273" t="s">
        <v>2103</v>
      </c>
      <c r="F1113" s="275"/>
      <c r="G1113" s="273" t="s">
        <v>353</v>
      </c>
      <c r="H1113" s="273" t="s">
        <v>361</v>
      </c>
      <c r="I1113" s="273" t="s">
        <v>65</v>
      </c>
      <c r="J1113" s="273" t="s">
        <v>343</v>
      </c>
      <c r="K1113" s="272">
        <v>2016</v>
      </c>
      <c r="L1113" s="273" t="s">
        <v>353</v>
      </c>
      <c r="N1113" s="271" t="s">
        <v>334</v>
      </c>
      <c r="O1113" s="277" t="s">
        <v>334</v>
      </c>
      <c r="P1113" s="270">
        <v>0</v>
      </c>
      <c r="AC1113" s="273" t="s">
        <v>334</v>
      </c>
    </row>
    <row r="1114" spans="1:29" ht="28.8" x14ac:dyDescent="0.3">
      <c r="A1114" s="272">
        <v>123546</v>
      </c>
      <c r="B1114" s="273" t="s">
        <v>1113</v>
      </c>
      <c r="C1114" s="273" t="s">
        <v>104</v>
      </c>
      <c r="D1114" s="273" t="s">
        <v>252</v>
      </c>
      <c r="E1114" s="273" t="s">
        <v>360</v>
      </c>
      <c r="F1114" s="274">
        <v>31413</v>
      </c>
      <c r="G1114" s="273" t="s">
        <v>353</v>
      </c>
      <c r="H1114" s="273" t="s">
        <v>361</v>
      </c>
      <c r="I1114" s="273" t="s">
        <v>2591</v>
      </c>
      <c r="J1114" s="273" t="s">
        <v>362</v>
      </c>
      <c r="K1114" s="272">
        <v>2004</v>
      </c>
      <c r="L1114" s="273" t="s">
        <v>353</v>
      </c>
      <c r="N1114" s="271" t="s">
        <v>334</v>
      </c>
      <c r="O1114" s="277" t="s">
        <v>334</v>
      </c>
      <c r="P1114" s="270">
        <v>0</v>
      </c>
      <c r="AC1114" s="273" t="s">
        <v>334</v>
      </c>
    </row>
    <row r="1115" spans="1:29" ht="28.8" x14ac:dyDescent="0.3">
      <c r="A1115" s="272">
        <v>123551</v>
      </c>
      <c r="B1115" s="273" t="s">
        <v>1112</v>
      </c>
      <c r="C1115" s="273" t="s">
        <v>746</v>
      </c>
      <c r="D1115" s="273" t="s">
        <v>233</v>
      </c>
      <c r="E1115" s="273" t="s">
        <v>360</v>
      </c>
      <c r="F1115" s="291">
        <v>35065</v>
      </c>
      <c r="G1115" s="273" t="s">
        <v>2427</v>
      </c>
      <c r="H1115" s="273" t="s">
        <v>361</v>
      </c>
      <c r="I1115" s="273" t="s">
        <v>2531</v>
      </c>
      <c r="J1115" s="273" t="s">
        <v>362</v>
      </c>
      <c r="K1115" s="272">
        <v>2013</v>
      </c>
      <c r="L1115" s="273" t="s">
        <v>344</v>
      </c>
      <c r="N1115" s="271" t="s">
        <v>334</v>
      </c>
      <c r="O1115" s="277" t="s">
        <v>334</v>
      </c>
      <c r="P1115" s="270">
        <v>0</v>
      </c>
      <c r="AC1115" s="273" t="s">
        <v>334</v>
      </c>
    </row>
    <row r="1116" spans="1:29" ht="28.8" x14ac:dyDescent="0.3">
      <c r="A1116" s="272">
        <v>123553</v>
      </c>
      <c r="B1116" s="273" t="s">
        <v>1111</v>
      </c>
      <c r="C1116" s="273" t="s">
        <v>105</v>
      </c>
      <c r="D1116" s="273" t="s">
        <v>227</v>
      </c>
      <c r="E1116" s="273" t="s">
        <v>2103</v>
      </c>
      <c r="F1116" s="291">
        <v>34810</v>
      </c>
      <c r="G1116" s="273" t="s">
        <v>342</v>
      </c>
      <c r="H1116" s="273" t="s">
        <v>361</v>
      </c>
      <c r="I1116" s="273" t="s">
        <v>2591</v>
      </c>
      <c r="J1116" s="273" t="s">
        <v>343</v>
      </c>
      <c r="K1116" s="272">
        <v>2012</v>
      </c>
      <c r="L1116" s="273" t="s">
        <v>342</v>
      </c>
      <c r="N1116" s="271" t="s">
        <v>334</v>
      </c>
      <c r="O1116" s="277" t="s">
        <v>334</v>
      </c>
      <c r="P1116" s="270">
        <v>0</v>
      </c>
      <c r="AC1116" s="273" t="s">
        <v>334</v>
      </c>
    </row>
    <row r="1117" spans="1:29" ht="28.8" x14ac:dyDescent="0.3">
      <c r="A1117" s="272">
        <v>123554</v>
      </c>
      <c r="B1117" s="273" t="s">
        <v>1110</v>
      </c>
      <c r="C1117" s="273" t="s">
        <v>68</v>
      </c>
      <c r="D1117" s="273" t="s">
        <v>408</v>
      </c>
      <c r="E1117" s="273" t="s">
        <v>360</v>
      </c>
      <c r="F1117" s="290"/>
      <c r="G1117" s="273" t="s">
        <v>2409</v>
      </c>
      <c r="H1117" s="273" t="s">
        <v>361</v>
      </c>
      <c r="I1117" s="273" t="s">
        <v>2531</v>
      </c>
      <c r="J1117" s="273" t="s">
        <v>343</v>
      </c>
      <c r="K1117" s="272">
        <v>2010</v>
      </c>
      <c r="L1117" s="273" t="s">
        <v>346</v>
      </c>
      <c r="N1117" s="271" t="s">
        <v>334</v>
      </c>
      <c r="O1117" s="277" t="s">
        <v>334</v>
      </c>
      <c r="P1117" s="270">
        <v>0</v>
      </c>
      <c r="AC1117" s="273" t="s">
        <v>334</v>
      </c>
    </row>
    <row r="1118" spans="1:29" ht="28.8" x14ac:dyDescent="0.3">
      <c r="A1118" s="272">
        <v>123555</v>
      </c>
      <c r="B1118" s="273" t="s">
        <v>1109</v>
      </c>
      <c r="C1118" s="273" t="s">
        <v>100</v>
      </c>
      <c r="D1118" s="273" t="s">
        <v>439</v>
      </c>
      <c r="E1118" s="273" t="s">
        <v>360</v>
      </c>
      <c r="F1118" s="291">
        <v>33604</v>
      </c>
      <c r="G1118" s="273" t="s">
        <v>2497</v>
      </c>
      <c r="H1118" s="273" t="s">
        <v>361</v>
      </c>
      <c r="I1118" s="273" t="s">
        <v>2591</v>
      </c>
      <c r="J1118" s="273" t="s">
        <v>362</v>
      </c>
      <c r="K1118" s="272">
        <v>2009</v>
      </c>
      <c r="L1118" s="273" t="s">
        <v>353</v>
      </c>
      <c r="N1118" s="271" t="s">
        <v>334</v>
      </c>
      <c r="O1118" s="277" t="s">
        <v>334</v>
      </c>
      <c r="P1118" s="270">
        <v>0</v>
      </c>
      <c r="AC1118" s="273" t="s">
        <v>334</v>
      </c>
    </row>
    <row r="1119" spans="1:29" ht="28.8" x14ac:dyDescent="0.3">
      <c r="A1119" s="272">
        <v>123556</v>
      </c>
      <c r="B1119" s="273" t="s">
        <v>1108</v>
      </c>
      <c r="C1119" s="273" t="s">
        <v>171</v>
      </c>
      <c r="D1119" s="273" t="s">
        <v>179</v>
      </c>
      <c r="E1119" s="273" t="s">
        <v>2103</v>
      </c>
      <c r="F1119" s="291">
        <v>29815</v>
      </c>
      <c r="G1119" s="273" t="s">
        <v>2397</v>
      </c>
      <c r="H1119" s="273" t="s">
        <v>361</v>
      </c>
      <c r="I1119" s="273" t="s">
        <v>2531</v>
      </c>
      <c r="J1119" s="273" t="s">
        <v>2362</v>
      </c>
      <c r="K1119" s="272">
        <v>2015</v>
      </c>
      <c r="L1119" s="273" t="s">
        <v>342</v>
      </c>
      <c r="N1119" s="271" t="s">
        <v>334</v>
      </c>
      <c r="O1119" s="277" t="s">
        <v>334</v>
      </c>
      <c r="P1119" s="270">
        <v>0</v>
      </c>
      <c r="AC1119" s="273" t="s">
        <v>334</v>
      </c>
    </row>
    <row r="1120" spans="1:29" ht="28.8" x14ac:dyDescent="0.3">
      <c r="A1120" s="272">
        <v>123562</v>
      </c>
      <c r="B1120" s="273" t="s">
        <v>1106</v>
      </c>
      <c r="C1120" s="273" t="s">
        <v>60</v>
      </c>
      <c r="D1120" s="273" t="s">
        <v>1107</v>
      </c>
      <c r="E1120" s="273" t="s">
        <v>360</v>
      </c>
      <c r="F1120" s="291">
        <v>35123</v>
      </c>
      <c r="G1120" s="273" t="s">
        <v>342</v>
      </c>
      <c r="H1120" s="273" t="s">
        <v>361</v>
      </c>
      <c r="I1120" s="273" t="s">
        <v>2591</v>
      </c>
      <c r="J1120" s="273" t="s">
        <v>362</v>
      </c>
      <c r="K1120" s="272">
        <v>2013</v>
      </c>
      <c r="L1120" s="273" t="s">
        <v>344</v>
      </c>
      <c r="N1120" s="271" t="s">
        <v>334</v>
      </c>
      <c r="O1120" s="277" t="s">
        <v>334</v>
      </c>
      <c r="P1120" s="270">
        <v>0</v>
      </c>
      <c r="AC1120" s="273" t="s">
        <v>334</v>
      </c>
    </row>
    <row r="1121" spans="1:33" ht="28.8" x14ac:dyDescent="0.3">
      <c r="A1121" s="272">
        <v>123566</v>
      </c>
      <c r="B1121" s="273" t="s">
        <v>1105</v>
      </c>
      <c r="C1121" s="273" t="s">
        <v>559</v>
      </c>
      <c r="D1121" s="273" t="s">
        <v>468</v>
      </c>
      <c r="E1121" s="273" t="s">
        <v>2103</v>
      </c>
      <c r="F1121" s="274">
        <v>34919</v>
      </c>
      <c r="G1121" s="273" t="s">
        <v>342</v>
      </c>
      <c r="H1121" s="273" t="s">
        <v>361</v>
      </c>
      <c r="I1121" s="273" t="s">
        <v>2531</v>
      </c>
      <c r="J1121" s="273" t="s">
        <v>343</v>
      </c>
      <c r="K1121" s="272">
        <v>2010</v>
      </c>
      <c r="L1121" s="273" t="s">
        <v>342</v>
      </c>
      <c r="N1121" s="271" t="s">
        <v>334</v>
      </c>
      <c r="O1121" s="277" t="s">
        <v>334</v>
      </c>
      <c r="P1121" s="270">
        <v>0</v>
      </c>
      <c r="AC1121" s="273" t="s">
        <v>334</v>
      </c>
    </row>
    <row r="1122" spans="1:33" ht="28.8" x14ac:dyDescent="0.3">
      <c r="A1122" s="272">
        <v>123573</v>
      </c>
      <c r="B1122" s="273" t="s">
        <v>1103</v>
      </c>
      <c r="C1122" s="273" t="s">
        <v>721</v>
      </c>
      <c r="D1122" s="273" t="s">
        <v>1104</v>
      </c>
      <c r="E1122" s="273" t="s">
        <v>360</v>
      </c>
      <c r="F1122" s="290"/>
      <c r="G1122" s="273" t="s">
        <v>2439</v>
      </c>
      <c r="H1122" s="273" t="s">
        <v>361</v>
      </c>
      <c r="I1122" s="273" t="s">
        <v>2591</v>
      </c>
      <c r="J1122" s="273" t="s">
        <v>362</v>
      </c>
      <c r="K1122" s="272">
        <v>1999</v>
      </c>
      <c r="L1122" s="273" t="s">
        <v>357</v>
      </c>
      <c r="N1122" s="271" t="s">
        <v>334</v>
      </c>
      <c r="O1122" s="277" t="s">
        <v>334</v>
      </c>
      <c r="P1122" s="270">
        <v>0</v>
      </c>
      <c r="AC1122" s="273" t="s">
        <v>334</v>
      </c>
    </row>
    <row r="1123" spans="1:33" ht="28.8" x14ac:dyDescent="0.3">
      <c r="A1123" s="272">
        <v>123575</v>
      </c>
      <c r="B1123" s="273" t="s">
        <v>1102</v>
      </c>
      <c r="C1123" s="273" t="s">
        <v>105</v>
      </c>
      <c r="D1123" s="273" t="s">
        <v>210</v>
      </c>
      <c r="E1123" s="273" t="s">
        <v>360</v>
      </c>
      <c r="F1123" s="274">
        <v>36798</v>
      </c>
      <c r="G1123" s="273" t="s">
        <v>2370</v>
      </c>
      <c r="H1123" s="273" t="s">
        <v>361</v>
      </c>
      <c r="I1123" s="273" t="s">
        <v>65</v>
      </c>
      <c r="J1123" s="273" t="s">
        <v>362</v>
      </c>
      <c r="K1123" s="272">
        <v>2018</v>
      </c>
      <c r="L1123" s="273" t="s">
        <v>602</v>
      </c>
      <c r="N1123" s="271" t="s">
        <v>334</v>
      </c>
      <c r="O1123" s="277" t="s">
        <v>334</v>
      </c>
      <c r="P1123" s="270">
        <v>0</v>
      </c>
      <c r="AC1123" s="273" t="s">
        <v>334</v>
      </c>
    </row>
    <row r="1124" spans="1:33" ht="28.8" x14ac:dyDescent="0.3">
      <c r="A1124" s="272">
        <v>123576</v>
      </c>
      <c r="B1124" s="273" t="s">
        <v>1101</v>
      </c>
      <c r="C1124" s="273" t="s">
        <v>145</v>
      </c>
      <c r="D1124" s="273" t="s">
        <v>399</v>
      </c>
      <c r="E1124" s="273" t="s">
        <v>360</v>
      </c>
      <c r="F1124" s="291">
        <v>36166</v>
      </c>
      <c r="G1124" s="273" t="s">
        <v>342</v>
      </c>
      <c r="H1124" s="273" t="s">
        <v>361</v>
      </c>
      <c r="I1124" s="273" t="s">
        <v>2531</v>
      </c>
      <c r="J1124" s="273" t="s">
        <v>362</v>
      </c>
      <c r="K1124" s="272">
        <v>2016</v>
      </c>
      <c r="L1124" s="273" t="s">
        <v>342</v>
      </c>
      <c r="N1124" s="271" t="s">
        <v>334</v>
      </c>
      <c r="O1124" s="277" t="s">
        <v>334</v>
      </c>
      <c r="P1124" s="270">
        <v>0</v>
      </c>
      <c r="AC1124" s="273" t="s">
        <v>334</v>
      </c>
    </row>
    <row r="1125" spans="1:33" ht="28.8" x14ac:dyDescent="0.3">
      <c r="A1125" s="272">
        <v>123586</v>
      </c>
      <c r="B1125" s="273" t="s">
        <v>1100</v>
      </c>
      <c r="C1125" s="273" t="s">
        <v>158</v>
      </c>
      <c r="D1125" s="273" t="s">
        <v>1099</v>
      </c>
      <c r="E1125" s="273" t="s">
        <v>360</v>
      </c>
      <c r="F1125" s="290"/>
      <c r="G1125" s="273" t="s">
        <v>2472</v>
      </c>
      <c r="H1125" s="273" t="s">
        <v>361</v>
      </c>
      <c r="I1125" s="273" t="s">
        <v>2591</v>
      </c>
      <c r="J1125" s="273" t="s">
        <v>343</v>
      </c>
      <c r="K1125" s="272">
        <v>2013</v>
      </c>
      <c r="L1125" s="273" t="s">
        <v>344</v>
      </c>
      <c r="N1125" s="271" t="s">
        <v>334</v>
      </c>
      <c r="O1125" s="277" t="s">
        <v>334</v>
      </c>
      <c r="P1125" s="270">
        <v>0</v>
      </c>
      <c r="AC1125" s="273" t="s">
        <v>334</v>
      </c>
    </row>
    <row r="1126" spans="1:33" ht="14.4" x14ac:dyDescent="0.3">
      <c r="A1126" s="270">
        <v>123598</v>
      </c>
      <c r="B1126" s="271" t="s">
        <v>1098</v>
      </c>
      <c r="C1126" s="271" t="s">
        <v>66</v>
      </c>
      <c r="D1126" s="271" t="s">
        <v>722</v>
      </c>
      <c r="E1126" s="271" t="s">
        <v>334</v>
      </c>
      <c r="F1126" s="271" t="s">
        <v>334</v>
      </c>
      <c r="G1126" s="271" t="s">
        <v>334</v>
      </c>
      <c r="H1126" s="271" t="s">
        <v>334</v>
      </c>
      <c r="I1126" s="271" t="s">
        <v>59</v>
      </c>
      <c r="J1126" s="271" t="s">
        <v>334</v>
      </c>
      <c r="K1126" s="271" t="s">
        <v>334</v>
      </c>
      <c r="L1126" s="271" t="s">
        <v>334</v>
      </c>
      <c r="M1126" s="292" t="s">
        <v>334</v>
      </c>
      <c r="N1126" s="271" t="s">
        <v>334</v>
      </c>
      <c r="O1126" s="277" t="s">
        <v>334</v>
      </c>
      <c r="P1126" s="270">
        <v>0</v>
      </c>
      <c r="Q1126" s="292" t="s">
        <v>334</v>
      </c>
      <c r="R1126" s="292" t="s">
        <v>334</v>
      </c>
      <c r="S1126" s="292" t="s">
        <v>334</v>
      </c>
      <c r="T1126" s="292" t="s">
        <v>334</v>
      </c>
      <c r="U1126" s="292" t="s">
        <v>334</v>
      </c>
      <c r="V1126" s="292" t="s">
        <v>334</v>
      </c>
      <c r="W1126" s="292" t="s">
        <v>334</v>
      </c>
      <c r="X1126" s="292" t="s">
        <v>334</v>
      </c>
      <c r="Y1126" s="292" t="s">
        <v>334</v>
      </c>
      <c r="Z1126" s="292" t="s">
        <v>334</v>
      </c>
      <c r="AA1126" s="292" t="s">
        <v>334</v>
      </c>
      <c r="AB1126" s="292" t="s">
        <v>334</v>
      </c>
      <c r="AC1126" s="271" t="s">
        <v>334</v>
      </c>
      <c r="AD1126" s="292"/>
      <c r="AE1126" s="292" t="s">
        <v>334</v>
      </c>
      <c r="AF1126" s="292" t="s">
        <v>2722</v>
      </c>
      <c r="AG1126" s="292" t="s">
        <v>2722</v>
      </c>
    </row>
    <row r="1127" spans="1:33" ht="28.8" x14ac:dyDescent="0.3">
      <c r="A1127" s="272">
        <v>123600</v>
      </c>
      <c r="B1127" s="273" t="s">
        <v>2220</v>
      </c>
      <c r="C1127" s="273" t="s">
        <v>105</v>
      </c>
      <c r="D1127" s="273" t="s">
        <v>245</v>
      </c>
      <c r="E1127" s="273" t="s">
        <v>2103</v>
      </c>
      <c r="F1127" s="274">
        <v>34429</v>
      </c>
      <c r="G1127" s="273" t="s">
        <v>2694</v>
      </c>
      <c r="H1127" s="273" t="s">
        <v>361</v>
      </c>
      <c r="I1127" s="273" t="s">
        <v>2531</v>
      </c>
      <c r="J1127" s="273" t="s">
        <v>343</v>
      </c>
      <c r="K1127" s="272">
        <v>2014</v>
      </c>
      <c r="L1127" s="273" t="s">
        <v>350</v>
      </c>
      <c r="N1127" s="271" t="s">
        <v>334</v>
      </c>
      <c r="O1127" s="277" t="s">
        <v>334</v>
      </c>
      <c r="P1127" s="270">
        <v>0</v>
      </c>
      <c r="AC1127" s="273" t="s">
        <v>334</v>
      </c>
    </row>
    <row r="1128" spans="1:33" ht="28.8" x14ac:dyDescent="0.3">
      <c r="A1128" s="272">
        <v>123611</v>
      </c>
      <c r="B1128" s="273" t="s">
        <v>1097</v>
      </c>
      <c r="C1128" s="273" t="s">
        <v>124</v>
      </c>
      <c r="D1128" s="273" t="s">
        <v>262</v>
      </c>
      <c r="E1128" s="273" t="s">
        <v>360</v>
      </c>
      <c r="F1128" s="274">
        <v>34484</v>
      </c>
      <c r="G1128" s="273" t="s">
        <v>2502</v>
      </c>
      <c r="H1128" s="273" t="s">
        <v>361</v>
      </c>
      <c r="I1128" s="273" t="s">
        <v>2531</v>
      </c>
      <c r="J1128" s="273" t="s">
        <v>343</v>
      </c>
      <c r="K1128" s="272">
        <v>2014</v>
      </c>
      <c r="L1128" s="273" t="s">
        <v>355</v>
      </c>
      <c r="N1128" s="271" t="s">
        <v>334</v>
      </c>
      <c r="O1128" s="277" t="s">
        <v>334</v>
      </c>
      <c r="P1128" s="270">
        <v>0</v>
      </c>
      <c r="AC1128" s="273" t="s">
        <v>334</v>
      </c>
    </row>
    <row r="1129" spans="1:33" ht="28.8" x14ac:dyDescent="0.3">
      <c r="A1129" s="272">
        <v>123612</v>
      </c>
      <c r="B1129" s="273" t="s">
        <v>1096</v>
      </c>
      <c r="C1129" s="273" t="s">
        <v>69</v>
      </c>
      <c r="D1129" s="273" t="s">
        <v>449</v>
      </c>
      <c r="E1129" s="273" t="s">
        <v>360</v>
      </c>
      <c r="F1129" s="291">
        <v>32664</v>
      </c>
      <c r="G1129" s="273" t="s">
        <v>345</v>
      </c>
      <c r="H1129" s="273" t="s">
        <v>361</v>
      </c>
      <c r="I1129" s="273" t="s">
        <v>2591</v>
      </c>
      <c r="J1129" s="273" t="s">
        <v>362</v>
      </c>
      <c r="K1129" s="272">
        <v>2007</v>
      </c>
      <c r="L1129" s="273" t="s">
        <v>353</v>
      </c>
      <c r="N1129" s="271" t="s">
        <v>334</v>
      </c>
      <c r="O1129" s="277" t="s">
        <v>334</v>
      </c>
      <c r="P1129" s="270">
        <v>0</v>
      </c>
      <c r="AC1129" s="273" t="s">
        <v>334</v>
      </c>
    </row>
    <row r="1130" spans="1:33" ht="28.8" x14ac:dyDescent="0.3">
      <c r="A1130" s="272">
        <v>123616</v>
      </c>
      <c r="B1130" s="273" t="s">
        <v>1095</v>
      </c>
      <c r="C1130" s="273" t="s">
        <v>831</v>
      </c>
      <c r="D1130" s="273" t="s">
        <v>794</v>
      </c>
      <c r="E1130" s="273" t="s">
        <v>2103</v>
      </c>
      <c r="F1130" s="274">
        <v>31265</v>
      </c>
      <c r="G1130" s="273" t="s">
        <v>2460</v>
      </c>
      <c r="H1130" s="273" t="s">
        <v>361</v>
      </c>
      <c r="I1130" s="273" t="s">
        <v>2531</v>
      </c>
      <c r="J1130" s="273" t="s">
        <v>343</v>
      </c>
      <c r="K1130" s="272">
        <v>2004</v>
      </c>
      <c r="L1130" s="273" t="s">
        <v>2372</v>
      </c>
      <c r="N1130" s="271" t="s">
        <v>334</v>
      </c>
      <c r="O1130" s="277" t="s">
        <v>334</v>
      </c>
      <c r="P1130" s="270">
        <v>0</v>
      </c>
      <c r="AC1130" s="273" t="s">
        <v>334</v>
      </c>
    </row>
    <row r="1131" spans="1:33" ht="28.8" x14ac:dyDescent="0.3">
      <c r="A1131" s="270">
        <v>123617</v>
      </c>
      <c r="B1131" s="271" t="s">
        <v>2230</v>
      </c>
      <c r="C1131" s="271" t="s">
        <v>117</v>
      </c>
      <c r="D1131" s="271" t="s">
        <v>245</v>
      </c>
      <c r="E1131" s="271" t="s">
        <v>360</v>
      </c>
      <c r="F1131" s="271" t="s">
        <v>2658</v>
      </c>
      <c r="G1131" s="271" t="s">
        <v>2619</v>
      </c>
      <c r="H1131" s="271" t="s">
        <v>361</v>
      </c>
      <c r="I1131" s="271" t="s">
        <v>59</v>
      </c>
      <c r="J1131" s="271" t="s">
        <v>343</v>
      </c>
      <c r="K1131" s="271" t="s">
        <v>2831</v>
      </c>
      <c r="L1131" s="271" t="s">
        <v>344</v>
      </c>
      <c r="M1131" s="292" t="s">
        <v>334</v>
      </c>
      <c r="N1131" s="271" t="s">
        <v>334</v>
      </c>
      <c r="O1131" s="277" t="s">
        <v>334</v>
      </c>
      <c r="P1131" s="270">
        <v>0</v>
      </c>
      <c r="Q1131" s="292" t="s">
        <v>334</v>
      </c>
      <c r="R1131" s="292" t="s">
        <v>334</v>
      </c>
      <c r="S1131" s="292" t="s">
        <v>334</v>
      </c>
      <c r="T1131" s="292" t="s">
        <v>334</v>
      </c>
      <c r="U1131" s="292" t="s">
        <v>334</v>
      </c>
      <c r="V1131" s="292" t="s">
        <v>334</v>
      </c>
      <c r="W1131" s="292" t="s">
        <v>334</v>
      </c>
      <c r="X1131" s="292" t="s">
        <v>334</v>
      </c>
      <c r="Y1131" s="292" t="s">
        <v>334</v>
      </c>
      <c r="Z1131" s="292" t="s">
        <v>334</v>
      </c>
      <c r="AA1131" s="292" t="s">
        <v>334</v>
      </c>
      <c r="AB1131" s="292" t="s">
        <v>334</v>
      </c>
      <c r="AC1131" s="271" t="s">
        <v>334</v>
      </c>
      <c r="AD1131" s="292"/>
      <c r="AE1131" s="292" t="s">
        <v>334</v>
      </c>
      <c r="AF1131" s="292"/>
      <c r="AG1131" s="292" t="s">
        <v>2722</v>
      </c>
    </row>
    <row r="1132" spans="1:33" ht="28.8" x14ac:dyDescent="0.3">
      <c r="A1132" s="272">
        <v>123622</v>
      </c>
      <c r="B1132" s="273" t="s">
        <v>1094</v>
      </c>
      <c r="C1132" s="273" t="s">
        <v>88</v>
      </c>
      <c r="D1132" s="273" t="s">
        <v>1932</v>
      </c>
      <c r="E1132" s="273" t="s">
        <v>360</v>
      </c>
      <c r="F1132" s="291">
        <v>30774</v>
      </c>
      <c r="G1132" s="273" t="s">
        <v>345</v>
      </c>
      <c r="H1132" s="273" t="s">
        <v>361</v>
      </c>
      <c r="I1132" s="273" t="s">
        <v>2591</v>
      </c>
      <c r="J1132" s="273" t="s">
        <v>362</v>
      </c>
      <c r="K1132" s="272">
        <v>2001</v>
      </c>
      <c r="L1132" s="273" t="s">
        <v>344</v>
      </c>
      <c r="N1132" s="271" t="s">
        <v>334</v>
      </c>
      <c r="O1132" s="277" t="s">
        <v>334</v>
      </c>
      <c r="P1132" s="270">
        <v>0</v>
      </c>
      <c r="AC1132" s="273" t="s">
        <v>334</v>
      </c>
    </row>
    <row r="1133" spans="1:33" ht="28.8" x14ac:dyDescent="0.3">
      <c r="A1133" s="272">
        <v>123627</v>
      </c>
      <c r="B1133" s="273" t="s">
        <v>1093</v>
      </c>
      <c r="C1133" s="273" t="s">
        <v>89</v>
      </c>
      <c r="D1133" s="273" t="s">
        <v>2816</v>
      </c>
      <c r="E1133" s="273" t="s">
        <v>359</v>
      </c>
      <c r="F1133" s="290"/>
      <c r="G1133" s="273" t="s">
        <v>2446</v>
      </c>
      <c r="H1133" s="273" t="s">
        <v>361</v>
      </c>
      <c r="I1133" s="273" t="s">
        <v>2531</v>
      </c>
      <c r="J1133" s="273" t="s">
        <v>343</v>
      </c>
      <c r="K1133" s="272">
        <v>2015</v>
      </c>
      <c r="L1133" s="273" t="s">
        <v>342</v>
      </c>
      <c r="N1133" s="271" t="s">
        <v>334</v>
      </c>
      <c r="O1133" s="277" t="s">
        <v>334</v>
      </c>
      <c r="P1133" s="270">
        <v>0</v>
      </c>
      <c r="AC1133" s="273" t="s">
        <v>334</v>
      </c>
    </row>
    <row r="1134" spans="1:33" ht="28.8" x14ac:dyDescent="0.3">
      <c r="A1134" s="272">
        <v>123633</v>
      </c>
      <c r="B1134" s="273" t="s">
        <v>2236</v>
      </c>
      <c r="C1134" s="273" t="s">
        <v>2237</v>
      </c>
      <c r="D1134" s="273" t="s">
        <v>2238</v>
      </c>
      <c r="E1134" s="273" t="s">
        <v>359</v>
      </c>
      <c r="F1134" s="274">
        <v>36161</v>
      </c>
      <c r="G1134" s="273" t="s">
        <v>2372</v>
      </c>
      <c r="H1134" s="273" t="s">
        <v>361</v>
      </c>
      <c r="I1134" s="273" t="s">
        <v>65</v>
      </c>
      <c r="J1134" s="273" t="s">
        <v>343</v>
      </c>
      <c r="K1134" s="272">
        <v>2017</v>
      </c>
      <c r="L1134" s="273" t="s">
        <v>342</v>
      </c>
      <c r="N1134" s="271" t="s">
        <v>334</v>
      </c>
      <c r="O1134" s="277" t="s">
        <v>334</v>
      </c>
      <c r="P1134" s="270">
        <v>0</v>
      </c>
      <c r="AC1134" s="273" t="s">
        <v>334</v>
      </c>
    </row>
    <row r="1135" spans="1:33" ht="28.8" x14ac:dyDescent="0.3">
      <c r="A1135" s="272">
        <v>123638</v>
      </c>
      <c r="B1135" s="273" t="s">
        <v>1092</v>
      </c>
      <c r="C1135" s="273" t="s">
        <v>105</v>
      </c>
      <c r="D1135" s="273" t="s">
        <v>207</v>
      </c>
      <c r="E1135" s="273" t="s">
        <v>360</v>
      </c>
      <c r="F1135" s="274">
        <v>36540</v>
      </c>
      <c r="G1135" s="273" t="s">
        <v>342</v>
      </c>
      <c r="H1135" s="273" t="s">
        <v>363</v>
      </c>
      <c r="I1135" s="273" t="s">
        <v>2591</v>
      </c>
      <c r="J1135" s="273" t="s">
        <v>343</v>
      </c>
      <c r="K1135" s="272">
        <v>2017</v>
      </c>
      <c r="L1135" s="273" t="s">
        <v>342</v>
      </c>
      <c r="N1135" s="271" t="s">
        <v>334</v>
      </c>
      <c r="O1135" s="277" t="s">
        <v>334</v>
      </c>
      <c r="P1135" s="270">
        <v>0</v>
      </c>
      <c r="AC1135" s="273" t="s">
        <v>334</v>
      </c>
    </row>
    <row r="1136" spans="1:33" ht="28.8" x14ac:dyDescent="0.3">
      <c r="A1136" s="272">
        <v>123640</v>
      </c>
      <c r="B1136" s="273" t="s">
        <v>1091</v>
      </c>
      <c r="C1136" s="273" t="s">
        <v>66</v>
      </c>
      <c r="D1136" s="273" t="s">
        <v>1256</v>
      </c>
      <c r="E1136" s="273" t="s">
        <v>360</v>
      </c>
      <c r="F1136" s="274">
        <v>32754</v>
      </c>
      <c r="G1136" s="273" t="s">
        <v>342</v>
      </c>
      <c r="H1136" s="273" t="s">
        <v>361</v>
      </c>
      <c r="I1136" s="273" t="s">
        <v>2531</v>
      </c>
      <c r="J1136" s="273" t="s">
        <v>343</v>
      </c>
      <c r="K1136" s="272">
        <v>2007</v>
      </c>
      <c r="L1136" s="273" t="s">
        <v>344</v>
      </c>
      <c r="N1136" s="271" t="s">
        <v>334</v>
      </c>
      <c r="O1136" s="277" t="s">
        <v>334</v>
      </c>
      <c r="P1136" s="270">
        <v>0</v>
      </c>
      <c r="AC1136" s="273" t="s">
        <v>334</v>
      </c>
    </row>
    <row r="1137" spans="1:33" ht="28.8" x14ac:dyDescent="0.3">
      <c r="A1137" s="272">
        <v>123645</v>
      </c>
      <c r="B1137" s="273" t="s">
        <v>1090</v>
      </c>
      <c r="C1137" s="273" t="s">
        <v>66</v>
      </c>
      <c r="D1137" s="273" t="s">
        <v>323</v>
      </c>
      <c r="E1137" s="273" t="s">
        <v>360</v>
      </c>
      <c r="F1137" s="274">
        <v>35469</v>
      </c>
      <c r="G1137" s="273" t="s">
        <v>2427</v>
      </c>
      <c r="H1137" s="273" t="s">
        <v>361</v>
      </c>
      <c r="I1137" s="273" t="s">
        <v>2591</v>
      </c>
      <c r="J1137" s="273" t="s">
        <v>343</v>
      </c>
      <c r="K1137" s="272">
        <v>2015</v>
      </c>
      <c r="L1137" s="273" t="s">
        <v>344</v>
      </c>
      <c r="N1137" s="271" t="s">
        <v>334</v>
      </c>
      <c r="O1137" s="277" t="s">
        <v>334</v>
      </c>
      <c r="P1137" s="270">
        <v>0</v>
      </c>
      <c r="AC1137" s="273" t="s">
        <v>334</v>
      </c>
    </row>
    <row r="1138" spans="1:33" ht="28.8" x14ac:dyDescent="0.3">
      <c r="A1138" s="272">
        <v>123649</v>
      </c>
      <c r="B1138" s="273" t="s">
        <v>1089</v>
      </c>
      <c r="C1138" s="273" t="s">
        <v>98</v>
      </c>
      <c r="D1138" s="273" t="s">
        <v>802</v>
      </c>
      <c r="E1138" s="273" t="s">
        <v>360</v>
      </c>
      <c r="F1138" s="275"/>
      <c r="G1138" s="273" t="s">
        <v>342</v>
      </c>
      <c r="H1138" s="273" t="s">
        <v>361</v>
      </c>
      <c r="I1138" s="273" t="s">
        <v>65</v>
      </c>
      <c r="J1138" s="273" t="s">
        <v>343</v>
      </c>
      <c r="K1138" s="272">
        <v>1999</v>
      </c>
      <c r="L1138" s="273" t="s">
        <v>342</v>
      </c>
      <c r="N1138" s="271" t="s">
        <v>334</v>
      </c>
      <c r="O1138" s="277" t="s">
        <v>334</v>
      </c>
      <c r="P1138" s="270">
        <v>0</v>
      </c>
      <c r="AC1138" s="273" t="s">
        <v>334</v>
      </c>
    </row>
    <row r="1139" spans="1:33" ht="28.8" x14ac:dyDescent="0.3">
      <c r="A1139" s="272">
        <v>123650</v>
      </c>
      <c r="B1139" s="273" t="s">
        <v>1088</v>
      </c>
      <c r="C1139" s="273" t="s">
        <v>1065</v>
      </c>
      <c r="D1139" s="273" t="s">
        <v>269</v>
      </c>
      <c r="E1139" s="273" t="s">
        <v>360</v>
      </c>
      <c r="F1139" s="274">
        <v>36161</v>
      </c>
      <c r="G1139" s="273" t="s">
        <v>2417</v>
      </c>
      <c r="H1139" s="273" t="s">
        <v>363</v>
      </c>
      <c r="I1139" s="273" t="s">
        <v>2531</v>
      </c>
      <c r="J1139" s="273" t="s">
        <v>362</v>
      </c>
      <c r="K1139" s="272">
        <v>2016</v>
      </c>
      <c r="L1139" s="273" t="s">
        <v>342</v>
      </c>
      <c r="N1139" s="271">
        <v>374</v>
      </c>
      <c r="O1139" s="277">
        <v>45344</v>
      </c>
      <c r="P1139" s="270">
        <v>65000</v>
      </c>
      <c r="AC1139" s="273" t="s">
        <v>334</v>
      </c>
    </row>
    <row r="1140" spans="1:33" ht="28.8" x14ac:dyDescent="0.3">
      <c r="A1140" s="272">
        <v>123651</v>
      </c>
      <c r="B1140" s="273" t="s">
        <v>1086</v>
      </c>
      <c r="C1140" s="273" t="s">
        <v>557</v>
      </c>
      <c r="D1140" s="273" t="s">
        <v>1087</v>
      </c>
      <c r="E1140" s="273" t="s">
        <v>360</v>
      </c>
      <c r="F1140" s="290"/>
      <c r="G1140" s="273" t="s">
        <v>342</v>
      </c>
      <c r="H1140" s="273" t="s">
        <v>361</v>
      </c>
      <c r="I1140" s="273" t="s">
        <v>2591</v>
      </c>
      <c r="J1140" s="273" t="s">
        <v>343</v>
      </c>
      <c r="K1140" s="272">
        <v>2017</v>
      </c>
      <c r="L1140" s="273" t="s">
        <v>342</v>
      </c>
      <c r="N1140" s="271" t="s">
        <v>334</v>
      </c>
      <c r="O1140" s="277" t="s">
        <v>334</v>
      </c>
      <c r="P1140" s="270">
        <v>0</v>
      </c>
      <c r="AC1140" s="273" t="s">
        <v>334</v>
      </c>
    </row>
    <row r="1141" spans="1:33" ht="28.8" x14ac:dyDescent="0.3">
      <c r="A1141" s="272">
        <v>123657</v>
      </c>
      <c r="B1141" s="273" t="s">
        <v>1085</v>
      </c>
      <c r="C1141" s="273" t="s">
        <v>492</v>
      </c>
      <c r="D1141" s="273" t="s">
        <v>262</v>
      </c>
      <c r="E1141" s="273" t="s">
        <v>359</v>
      </c>
      <c r="F1141" s="290"/>
      <c r="G1141" s="273" t="s">
        <v>2447</v>
      </c>
      <c r="H1141" s="273" t="s">
        <v>361</v>
      </c>
      <c r="I1141" s="273" t="s">
        <v>2531</v>
      </c>
      <c r="J1141" s="273" t="s">
        <v>362</v>
      </c>
      <c r="K1141" s="272">
        <v>2000</v>
      </c>
      <c r="L1141" s="273" t="s">
        <v>344</v>
      </c>
      <c r="N1141" s="271">
        <v>474</v>
      </c>
      <c r="O1141" s="277">
        <v>45349</v>
      </c>
      <c r="P1141" s="270">
        <v>65000</v>
      </c>
      <c r="AC1141" s="273" t="s">
        <v>334</v>
      </c>
    </row>
    <row r="1142" spans="1:33" ht="28.8" x14ac:dyDescent="0.3">
      <c r="A1142" s="272">
        <v>123660</v>
      </c>
      <c r="B1142" s="273" t="s">
        <v>1084</v>
      </c>
      <c r="C1142" s="273" t="s">
        <v>68</v>
      </c>
      <c r="D1142" s="273" t="s">
        <v>675</v>
      </c>
      <c r="E1142" s="273" t="s">
        <v>359</v>
      </c>
      <c r="F1142" s="274">
        <v>32874</v>
      </c>
      <c r="G1142" s="273" t="s">
        <v>348</v>
      </c>
      <c r="H1142" s="273" t="s">
        <v>361</v>
      </c>
      <c r="I1142" s="273" t="s">
        <v>59</v>
      </c>
      <c r="J1142" s="273" t="s">
        <v>362</v>
      </c>
      <c r="K1142" s="272">
        <v>2007</v>
      </c>
      <c r="L1142" s="273" t="s">
        <v>350</v>
      </c>
      <c r="N1142" s="271" t="s">
        <v>334</v>
      </c>
      <c r="O1142" s="277" t="s">
        <v>334</v>
      </c>
      <c r="P1142" s="270">
        <v>0</v>
      </c>
      <c r="AC1142" s="273" t="s">
        <v>334</v>
      </c>
    </row>
    <row r="1143" spans="1:33" ht="28.8" x14ac:dyDescent="0.3">
      <c r="A1143" s="272">
        <v>123661</v>
      </c>
      <c r="B1143" s="273" t="s">
        <v>1083</v>
      </c>
      <c r="C1143" s="273" t="s">
        <v>124</v>
      </c>
      <c r="D1143" s="273" t="s">
        <v>242</v>
      </c>
      <c r="E1143" s="273" t="s">
        <v>359</v>
      </c>
      <c r="F1143" s="291">
        <v>34591</v>
      </c>
      <c r="G1143" s="273" t="s">
        <v>342</v>
      </c>
      <c r="H1143" s="273" t="s">
        <v>361</v>
      </c>
      <c r="I1143" s="273" t="s">
        <v>2591</v>
      </c>
      <c r="J1143" s="273" t="s">
        <v>2362</v>
      </c>
      <c r="K1143" s="272">
        <v>2013</v>
      </c>
      <c r="L1143" s="273" t="s">
        <v>344</v>
      </c>
      <c r="N1143" s="271" t="s">
        <v>334</v>
      </c>
      <c r="O1143" s="277" t="s">
        <v>334</v>
      </c>
      <c r="P1143" s="270">
        <v>0</v>
      </c>
      <c r="AC1143" s="273" t="s">
        <v>334</v>
      </c>
    </row>
    <row r="1144" spans="1:33" ht="28.8" x14ac:dyDescent="0.3">
      <c r="A1144" s="270">
        <v>123669</v>
      </c>
      <c r="B1144" s="271" t="s">
        <v>1082</v>
      </c>
      <c r="C1144" s="271" t="s">
        <v>545</v>
      </c>
      <c r="D1144" s="271" t="s">
        <v>2817</v>
      </c>
      <c r="E1144" s="271" t="s">
        <v>359</v>
      </c>
      <c r="F1144" s="271" t="s">
        <v>2695</v>
      </c>
      <c r="G1144" s="271" t="s">
        <v>2696</v>
      </c>
      <c r="H1144" s="271" t="s">
        <v>361</v>
      </c>
      <c r="I1144" s="271" t="s">
        <v>2531</v>
      </c>
      <c r="J1144" s="271" t="s">
        <v>2362</v>
      </c>
      <c r="K1144" s="271" t="s">
        <v>2846</v>
      </c>
      <c r="L1144" s="271" t="s">
        <v>342</v>
      </c>
      <c r="M1144" s="292" t="s">
        <v>334</v>
      </c>
      <c r="N1144" s="271" t="s">
        <v>334</v>
      </c>
      <c r="O1144" s="277" t="s">
        <v>334</v>
      </c>
      <c r="P1144" s="270">
        <v>0</v>
      </c>
      <c r="Q1144" s="292" t="s">
        <v>334</v>
      </c>
      <c r="R1144" s="292" t="s">
        <v>334</v>
      </c>
      <c r="S1144" s="292" t="s">
        <v>334</v>
      </c>
      <c r="T1144" s="292" t="s">
        <v>334</v>
      </c>
      <c r="U1144" s="292" t="s">
        <v>334</v>
      </c>
      <c r="V1144" s="292" t="s">
        <v>334</v>
      </c>
      <c r="W1144" s="292" t="s">
        <v>334</v>
      </c>
      <c r="X1144" s="292" t="s">
        <v>334</v>
      </c>
      <c r="Y1144" s="292" t="s">
        <v>334</v>
      </c>
      <c r="Z1144" s="292" t="s">
        <v>334</v>
      </c>
      <c r="AA1144" s="292" t="s">
        <v>334</v>
      </c>
      <c r="AB1144" s="292" t="s">
        <v>334</v>
      </c>
      <c r="AC1144" s="271" t="s">
        <v>334</v>
      </c>
      <c r="AD1144" s="292"/>
      <c r="AE1144" s="292" t="s">
        <v>334</v>
      </c>
      <c r="AF1144" s="292"/>
      <c r="AG1144" s="292" t="s">
        <v>2722</v>
      </c>
    </row>
    <row r="1145" spans="1:33" ht="28.8" x14ac:dyDescent="0.3">
      <c r="A1145" s="272">
        <v>123677</v>
      </c>
      <c r="B1145" s="273" t="s">
        <v>1081</v>
      </c>
      <c r="C1145" s="273" t="s">
        <v>130</v>
      </c>
      <c r="D1145" s="273" t="s">
        <v>293</v>
      </c>
      <c r="E1145" s="273" t="s">
        <v>2103</v>
      </c>
      <c r="F1145" s="291">
        <v>36581</v>
      </c>
      <c r="G1145" s="273" t="s">
        <v>342</v>
      </c>
      <c r="H1145" s="273" t="s">
        <v>361</v>
      </c>
      <c r="I1145" s="273" t="s">
        <v>2591</v>
      </c>
      <c r="J1145" s="273" t="s">
        <v>343</v>
      </c>
      <c r="K1145" s="272">
        <v>2019</v>
      </c>
      <c r="L1145" s="273" t="s">
        <v>344</v>
      </c>
      <c r="N1145" s="271" t="s">
        <v>334</v>
      </c>
      <c r="O1145" s="277" t="s">
        <v>334</v>
      </c>
      <c r="P1145" s="270">
        <v>0</v>
      </c>
      <c r="AC1145" s="273" t="s">
        <v>334</v>
      </c>
    </row>
    <row r="1146" spans="1:33" ht="28.8" x14ac:dyDescent="0.3">
      <c r="A1146" s="272">
        <v>123678</v>
      </c>
      <c r="B1146" s="273" t="s">
        <v>1080</v>
      </c>
      <c r="C1146" s="273" t="s">
        <v>105</v>
      </c>
      <c r="D1146" s="273" t="s">
        <v>269</v>
      </c>
      <c r="E1146" s="273" t="s">
        <v>360</v>
      </c>
      <c r="F1146" s="291">
        <v>28199</v>
      </c>
      <c r="G1146" s="273" t="s">
        <v>2697</v>
      </c>
      <c r="H1146" s="273" t="s">
        <v>361</v>
      </c>
      <c r="I1146" s="273" t="s">
        <v>2531</v>
      </c>
      <c r="J1146" s="273" t="s">
        <v>343</v>
      </c>
      <c r="K1146" s="272">
        <v>0</v>
      </c>
      <c r="L1146" s="273" t="s">
        <v>350</v>
      </c>
      <c r="N1146" s="271" t="s">
        <v>334</v>
      </c>
      <c r="O1146" s="277" t="s">
        <v>334</v>
      </c>
      <c r="P1146" s="270">
        <v>0</v>
      </c>
      <c r="AC1146" s="273" t="s">
        <v>334</v>
      </c>
    </row>
    <row r="1147" spans="1:33" ht="28.8" x14ac:dyDescent="0.3">
      <c r="A1147" s="272">
        <v>123682</v>
      </c>
      <c r="B1147" s="273" t="s">
        <v>1079</v>
      </c>
      <c r="C1147" s="273" t="s">
        <v>738</v>
      </c>
      <c r="D1147" s="273" t="s">
        <v>542</v>
      </c>
      <c r="E1147" s="273" t="s">
        <v>2103</v>
      </c>
      <c r="F1147" s="274">
        <v>34915</v>
      </c>
      <c r="G1147" s="273" t="s">
        <v>2698</v>
      </c>
      <c r="H1147" s="273" t="s">
        <v>361</v>
      </c>
      <c r="I1147" s="273" t="s">
        <v>2591</v>
      </c>
      <c r="J1147" s="273" t="s">
        <v>2362</v>
      </c>
      <c r="K1147" s="272">
        <v>2013</v>
      </c>
      <c r="L1147" s="273" t="s">
        <v>342</v>
      </c>
      <c r="N1147" s="271" t="s">
        <v>334</v>
      </c>
      <c r="O1147" s="277" t="s">
        <v>334</v>
      </c>
      <c r="P1147" s="270">
        <v>0</v>
      </c>
      <c r="AC1147" s="273" t="s">
        <v>334</v>
      </c>
    </row>
    <row r="1148" spans="1:33" ht="28.8" x14ac:dyDescent="0.3">
      <c r="A1148" s="272">
        <v>123683</v>
      </c>
      <c r="B1148" s="273" t="s">
        <v>1078</v>
      </c>
      <c r="C1148" s="273" t="s">
        <v>131</v>
      </c>
      <c r="D1148" s="273" t="s">
        <v>215</v>
      </c>
      <c r="E1148" s="273" t="s">
        <v>360</v>
      </c>
      <c r="F1148" s="274">
        <v>36439</v>
      </c>
      <c r="G1148" s="273" t="s">
        <v>2478</v>
      </c>
      <c r="H1148" s="273" t="s">
        <v>361</v>
      </c>
      <c r="I1148" s="273" t="s">
        <v>2531</v>
      </c>
      <c r="J1148" s="273" t="s">
        <v>343</v>
      </c>
      <c r="K1148" s="272">
        <v>2018</v>
      </c>
      <c r="L1148" s="273" t="s">
        <v>344</v>
      </c>
      <c r="N1148" s="271" t="s">
        <v>334</v>
      </c>
      <c r="O1148" s="277" t="s">
        <v>334</v>
      </c>
      <c r="P1148" s="270">
        <v>0</v>
      </c>
      <c r="AC1148" s="273" t="s">
        <v>334</v>
      </c>
    </row>
    <row r="1149" spans="1:33" ht="28.8" x14ac:dyDescent="0.3">
      <c r="A1149" s="272">
        <v>123685</v>
      </c>
      <c r="B1149" s="273" t="s">
        <v>1077</v>
      </c>
      <c r="C1149" s="273" t="s">
        <v>83</v>
      </c>
      <c r="D1149" s="273" t="s">
        <v>569</v>
      </c>
      <c r="E1149" s="273" t="s">
        <v>2103</v>
      </c>
      <c r="F1149" s="274">
        <v>33291</v>
      </c>
      <c r="G1149" s="273" t="s">
        <v>342</v>
      </c>
      <c r="H1149" s="273" t="s">
        <v>361</v>
      </c>
      <c r="I1149" s="273" t="s">
        <v>2591</v>
      </c>
      <c r="J1149" s="273" t="s">
        <v>343</v>
      </c>
      <c r="K1149" s="272">
        <v>2010</v>
      </c>
      <c r="L1149" s="273" t="s">
        <v>342</v>
      </c>
      <c r="N1149" s="271" t="s">
        <v>334</v>
      </c>
      <c r="O1149" s="277" t="s">
        <v>334</v>
      </c>
      <c r="P1149" s="270">
        <v>0</v>
      </c>
      <c r="AC1149" s="273" t="s">
        <v>334</v>
      </c>
    </row>
    <row r="1150" spans="1:33" ht="28.8" x14ac:dyDescent="0.3">
      <c r="A1150" s="272">
        <v>123686</v>
      </c>
      <c r="B1150" s="273" t="s">
        <v>1076</v>
      </c>
      <c r="C1150" s="273" t="s">
        <v>66</v>
      </c>
      <c r="D1150" s="273" t="s">
        <v>456</v>
      </c>
      <c r="E1150" s="273" t="s">
        <v>360</v>
      </c>
      <c r="F1150" s="290"/>
      <c r="G1150" s="273" t="s">
        <v>355</v>
      </c>
      <c r="H1150" s="273" t="s">
        <v>361</v>
      </c>
      <c r="I1150" s="273" t="s">
        <v>2531</v>
      </c>
      <c r="J1150" s="273" t="s">
        <v>362</v>
      </c>
      <c r="K1150" s="272">
        <v>2013</v>
      </c>
      <c r="L1150" s="273" t="s">
        <v>354</v>
      </c>
      <c r="N1150" s="271" t="s">
        <v>334</v>
      </c>
      <c r="O1150" s="277" t="s">
        <v>334</v>
      </c>
      <c r="P1150" s="270">
        <v>0</v>
      </c>
      <c r="AC1150" s="273" t="s">
        <v>334</v>
      </c>
    </row>
    <row r="1151" spans="1:33" ht="43.2" x14ac:dyDescent="0.3">
      <c r="A1151" s="272">
        <v>123688</v>
      </c>
      <c r="B1151" s="273" t="s">
        <v>1075</v>
      </c>
      <c r="C1151" s="273" t="s">
        <v>116</v>
      </c>
      <c r="D1151" s="273" t="s">
        <v>240</v>
      </c>
      <c r="E1151" s="273" t="s">
        <v>359</v>
      </c>
      <c r="F1151" s="290"/>
      <c r="G1151" s="273" t="s">
        <v>2699</v>
      </c>
      <c r="H1151" s="273" t="s">
        <v>363</v>
      </c>
      <c r="I1151" s="273" t="s">
        <v>2591</v>
      </c>
      <c r="J1151" s="273" t="s">
        <v>343</v>
      </c>
      <c r="K1151" s="272">
        <v>2015</v>
      </c>
      <c r="L1151" s="273" t="s">
        <v>342</v>
      </c>
      <c r="N1151" s="271" t="s">
        <v>334</v>
      </c>
      <c r="O1151" s="277" t="s">
        <v>334</v>
      </c>
      <c r="P1151" s="270">
        <v>0</v>
      </c>
      <c r="AC1151" s="273" t="s">
        <v>334</v>
      </c>
    </row>
    <row r="1152" spans="1:33" ht="28.8" x14ac:dyDescent="0.3">
      <c r="A1152" s="272">
        <v>123689</v>
      </c>
      <c r="B1152" s="273" t="s">
        <v>1074</v>
      </c>
      <c r="C1152" s="273" t="s">
        <v>409</v>
      </c>
      <c r="D1152" s="273" t="s">
        <v>209</v>
      </c>
      <c r="E1152" s="273" t="s">
        <v>360</v>
      </c>
      <c r="F1152" s="274">
        <v>34839</v>
      </c>
      <c r="G1152" s="273" t="s">
        <v>2427</v>
      </c>
      <c r="H1152" s="273" t="s">
        <v>361</v>
      </c>
      <c r="I1152" s="273" t="s">
        <v>2531</v>
      </c>
      <c r="J1152" s="273" t="s">
        <v>343</v>
      </c>
      <c r="K1152" s="272">
        <v>2013</v>
      </c>
      <c r="L1152" s="273" t="s">
        <v>344</v>
      </c>
      <c r="N1152" s="271" t="s">
        <v>334</v>
      </c>
      <c r="O1152" s="277" t="s">
        <v>334</v>
      </c>
      <c r="P1152" s="270">
        <v>0</v>
      </c>
      <c r="AC1152" s="273" t="s">
        <v>334</v>
      </c>
    </row>
    <row r="1153" spans="1:29" ht="28.8" x14ac:dyDescent="0.3">
      <c r="A1153" s="272">
        <v>123691</v>
      </c>
      <c r="B1153" s="273" t="s">
        <v>1073</v>
      </c>
      <c r="C1153" s="273" t="s">
        <v>760</v>
      </c>
      <c r="D1153" s="273" t="s">
        <v>231</v>
      </c>
      <c r="E1153" s="273" t="s">
        <v>360</v>
      </c>
      <c r="F1153" s="274">
        <v>35689</v>
      </c>
      <c r="G1153" s="273" t="s">
        <v>2453</v>
      </c>
      <c r="H1153" s="273" t="s">
        <v>361</v>
      </c>
      <c r="I1153" s="273" t="s">
        <v>2591</v>
      </c>
      <c r="J1153" s="273" t="s">
        <v>343</v>
      </c>
      <c r="K1153" s="272">
        <v>2015</v>
      </c>
      <c r="L1153" s="273" t="s">
        <v>344</v>
      </c>
      <c r="N1153" s="271" t="s">
        <v>334</v>
      </c>
      <c r="O1153" s="277" t="s">
        <v>334</v>
      </c>
      <c r="P1153" s="270">
        <v>0</v>
      </c>
      <c r="AC1153" s="273" t="s">
        <v>334</v>
      </c>
    </row>
    <row r="1154" spans="1:29" ht="28.8" x14ac:dyDescent="0.3">
      <c r="A1154" s="272">
        <v>123694</v>
      </c>
      <c r="B1154" s="273" t="s">
        <v>1071</v>
      </c>
      <c r="C1154" s="273" t="s">
        <v>84</v>
      </c>
      <c r="D1154" s="273" t="s">
        <v>1072</v>
      </c>
      <c r="E1154" s="273" t="s">
        <v>360</v>
      </c>
      <c r="F1154" s="275"/>
      <c r="G1154" s="273" t="s">
        <v>342</v>
      </c>
      <c r="H1154" s="273" t="s">
        <v>361</v>
      </c>
      <c r="I1154" s="273" t="s">
        <v>2531</v>
      </c>
      <c r="J1154" s="273" t="s">
        <v>343</v>
      </c>
      <c r="K1154" s="272">
        <v>2002</v>
      </c>
      <c r="L1154" s="273" t="s">
        <v>342</v>
      </c>
      <c r="N1154" s="271" t="s">
        <v>334</v>
      </c>
      <c r="O1154" s="277" t="s">
        <v>334</v>
      </c>
      <c r="P1154" s="270">
        <v>0</v>
      </c>
      <c r="AC1154" s="273" t="s">
        <v>334</v>
      </c>
    </row>
    <row r="1155" spans="1:29" ht="28.8" x14ac:dyDescent="0.3">
      <c r="A1155" s="272">
        <v>123699</v>
      </c>
      <c r="B1155" s="273" t="s">
        <v>1070</v>
      </c>
      <c r="C1155" s="273" t="s">
        <v>142</v>
      </c>
      <c r="D1155" s="273" t="s">
        <v>214</v>
      </c>
      <c r="E1155" s="273" t="s">
        <v>360</v>
      </c>
      <c r="F1155" s="291">
        <v>35821</v>
      </c>
      <c r="G1155" s="273" t="s">
        <v>342</v>
      </c>
      <c r="H1155" s="273" t="s">
        <v>361</v>
      </c>
      <c r="I1155" s="273" t="s">
        <v>2591</v>
      </c>
      <c r="J1155" s="273" t="s">
        <v>362</v>
      </c>
      <c r="K1155" s="272">
        <v>2015</v>
      </c>
      <c r="L1155" s="273" t="s">
        <v>344</v>
      </c>
      <c r="N1155" s="271" t="s">
        <v>334</v>
      </c>
      <c r="O1155" s="277" t="s">
        <v>334</v>
      </c>
      <c r="P1155" s="270">
        <v>0</v>
      </c>
      <c r="AC1155" s="273" t="s">
        <v>334</v>
      </c>
    </row>
    <row r="1156" spans="1:29" ht="28.8" x14ac:dyDescent="0.3">
      <c r="A1156" s="272">
        <v>123706</v>
      </c>
      <c r="B1156" s="273" t="s">
        <v>1068</v>
      </c>
      <c r="C1156" s="273" t="s">
        <v>75</v>
      </c>
      <c r="D1156" s="273" t="s">
        <v>1069</v>
      </c>
      <c r="E1156" s="273" t="s">
        <v>360</v>
      </c>
      <c r="F1156" s="274">
        <v>32874</v>
      </c>
      <c r="G1156" s="273" t="s">
        <v>2397</v>
      </c>
      <c r="H1156" s="273" t="s">
        <v>361</v>
      </c>
      <c r="I1156" s="273" t="s">
        <v>2531</v>
      </c>
      <c r="J1156" s="273" t="s">
        <v>343</v>
      </c>
      <c r="K1156" s="272">
        <v>2007</v>
      </c>
      <c r="L1156" s="273" t="s">
        <v>344</v>
      </c>
      <c r="N1156" s="271" t="s">
        <v>334</v>
      </c>
      <c r="O1156" s="277" t="s">
        <v>334</v>
      </c>
      <c r="P1156" s="270">
        <v>0</v>
      </c>
      <c r="AC1156" s="273" t="s">
        <v>334</v>
      </c>
    </row>
    <row r="1157" spans="1:29" ht="28.8" x14ac:dyDescent="0.3">
      <c r="A1157" s="272">
        <v>123708</v>
      </c>
      <c r="B1157" s="273" t="s">
        <v>1067</v>
      </c>
      <c r="C1157" s="273" t="s">
        <v>488</v>
      </c>
      <c r="D1157" s="273" t="s">
        <v>297</v>
      </c>
      <c r="E1157" s="273" t="s">
        <v>360</v>
      </c>
      <c r="F1157" s="290"/>
      <c r="G1157" s="273" t="s">
        <v>2366</v>
      </c>
      <c r="H1157" s="273" t="s">
        <v>363</v>
      </c>
      <c r="I1157" s="273" t="s">
        <v>2591</v>
      </c>
      <c r="J1157" s="273" t="s">
        <v>343</v>
      </c>
      <c r="K1157" s="272">
        <v>2016</v>
      </c>
      <c r="L1157" s="273" t="s">
        <v>344</v>
      </c>
      <c r="N1157" s="271" t="s">
        <v>334</v>
      </c>
      <c r="O1157" s="277" t="s">
        <v>334</v>
      </c>
      <c r="P1157" s="270">
        <v>0</v>
      </c>
      <c r="AC1157" s="273" t="s">
        <v>334</v>
      </c>
    </row>
    <row r="1158" spans="1:29" ht="28.8" x14ac:dyDescent="0.3">
      <c r="A1158" s="272">
        <v>123709</v>
      </c>
      <c r="B1158" s="273" t="s">
        <v>1066</v>
      </c>
      <c r="C1158" s="273" t="s">
        <v>126</v>
      </c>
      <c r="D1158" s="273" t="s">
        <v>722</v>
      </c>
      <c r="E1158" s="273" t="s">
        <v>360</v>
      </c>
      <c r="F1158" s="291">
        <v>32694</v>
      </c>
      <c r="G1158" s="273" t="s">
        <v>2700</v>
      </c>
      <c r="H1158" s="273" t="s">
        <v>361</v>
      </c>
      <c r="I1158" s="273" t="s">
        <v>2531</v>
      </c>
      <c r="J1158" s="273" t="s">
        <v>343</v>
      </c>
      <c r="K1158" s="272">
        <v>2008</v>
      </c>
      <c r="L1158" s="273" t="s">
        <v>344</v>
      </c>
      <c r="N1158" s="271" t="s">
        <v>334</v>
      </c>
      <c r="O1158" s="277" t="s">
        <v>334</v>
      </c>
      <c r="P1158" s="270">
        <v>0</v>
      </c>
      <c r="AC1158" s="273" t="s">
        <v>334</v>
      </c>
    </row>
    <row r="1159" spans="1:29" ht="28.8" x14ac:dyDescent="0.3">
      <c r="A1159" s="272">
        <v>123721</v>
      </c>
      <c r="B1159" s="273" t="s">
        <v>1064</v>
      </c>
      <c r="C1159" s="273" t="s">
        <v>93</v>
      </c>
      <c r="D1159" s="273" t="s">
        <v>558</v>
      </c>
      <c r="E1159" s="273" t="s">
        <v>360</v>
      </c>
      <c r="F1159" s="290"/>
      <c r="G1159" s="273" t="s">
        <v>2688</v>
      </c>
      <c r="H1159" s="273" t="s">
        <v>361</v>
      </c>
      <c r="I1159" s="273" t="s">
        <v>2591</v>
      </c>
      <c r="J1159" s="273" t="s">
        <v>343</v>
      </c>
      <c r="K1159" s="272">
        <v>0</v>
      </c>
      <c r="L1159" s="273" t="s">
        <v>344</v>
      </c>
      <c r="N1159" s="271" t="s">
        <v>334</v>
      </c>
      <c r="O1159" s="277" t="s">
        <v>334</v>
      </c>
      <c r="P1159" s="270">
        <v>0</v>
      </c>
      <c r="AC1159" s="273" t="s">
        <v>334</v>
      </c>
    </row>
    <row r="1160" spans="1:29" ht="28.8" x14ac:dyDescent="0.3">
      <c r="A1160" s="272">
        <v>123727</v>
      </c>
      <c r="B1160" s="273" t="s">
        <v>1063</v>
      </c>
      <c r="C1160" s="273" t="s">
        <v>466</v>
      </c>
      <c r="D1160" s="273" t="s">
        <v>440</v>
      </c>
      <c r="E1160" s="273" t="s">
        <v>359</v>
      </c>
      <c r="F1160" s="274">
        <v>36206</v>
      </c>
      <c r="G1160" s="273" t="s">
        <v>342</v>
      </c>
      <c r="H1160" s="273" t="s">
        <v>361</v>
      </c>
      <c r="I1160" s="273" t="s">
        <v>2531</v>
      </c>
      <c r="J1160" s="273" t="s">
        <v>343</v>
      </c>
      <c r="K1160" s="272">
        <v>2017</v>
      </c>
      <c r="L1160" s="273" t="s">
        <v>342</v>
      </c>
      <c r="N1160" s="271" t="s">
        <v>334</v>
      </c>
      <c r="O1160" s="277" t="s">
        <v>334</v>
      </c>
      <c r="P1160" s="270">
        <v>0</v>
      </c>
      <c r="AC1160" s="273" t="s">
        <v>334</v>
      </c>
    </row>
    <row r="1161" spans="1:29" ht="28.8" x14ac:dyDescent="0.3">
      <c r="A1161" s="272">
        <v>123729</v>
      </c>
      <c r="B1161" s="273" t="s">
        <v>1062</v>
      </c>
      <c r="C1161" s="273" t="s">
        <v>98</v>
      </c>
      <c r="D1161" s="273" t="s">
        <v>1019</v>
      </c>
      <c r="E1161" s="273" t="s">
        <v>359</v>
      </c>
      <c r="F1161" s="275"/>
      <c r="G1161" s="273" t="s">
        <v>2689</v>
      </c>
      <c r="H1161" s="273" t="s">
        <v>361</v>
      </c>
      <c r="I1161" s="273" t="s">
        <v>65</v>
      </c>
      <c r="J1161" s="273" t="s">
        <v>343</v>
      </c>
      <c r="K1161" s="272">
        <v>2016</v>
      </c>
      <c r="L1161" s="273" t="s">
        <v>350</v>
      </c>
      <c r="N1161" s="271" t="s">
        <v>334</v>
      </c>
      <c r="O1161" s="277" t="s">
        <v>334</v>
      </c>
      <c r="P1161" s="270">
        <v>0</v>
      </c>
      <c r="AC1161" s="273" t="s">
        <v>334</v>
      </c>
    </row>
    <row r="1162" spans="1:29" ht="28.8" x14ac:dyDescent="0.3">
      <c r="A1162" s="272">
        <v>123732</v>
      </c>
      <c r="B1162" s="273" t="s">
        <v>1061</v>
      </c>
      <c r="C1162" s="273" t="s">
        <v>74</v>
      </c>
      <c r="D1162" s="273" t="s">
        <v>689</v>
      </c>
      <c r="E1162" s="273" t="s">
        <v>359</v>
      </c>
      <c r="F1162" s="274">
        <v>35931</v>
      </c>
      <c r="G1162" s="273" t="s">
        <v>342</v>
      </c>
      <c r="H1162" s="273" t="s">
        <v>361</v>
      </c>
      <c r="I1162" s="273" t="s">
        <v>2591</v>
      </c>
      <c r="J1162" s="273" t="s">
        <v>343</v>
      </c>
      <c r="K1162" s="272">
        <v>2016</v>
      </c>
      <c r="L1162" s="273" t="s">
        <v>342</v>
      </c>
      <c r="N1162" s="271" t="s">
        <v>334</v>
      </c>
      <c r="O1162" s="277" t="s">
        <v>334</v>
      </c>
      <c r="P1162" s="270">
        <v>0</v>
      </c>
      <c r="AC1162" s="273" t="s">
        <v>334</v>
      </c>
    </row>
    <row r="1163" spans="1:29" ht="28.8" x14ac:dyDescent="0.3">
      <c r="A1163" s="272">
        <v>123739</v>
      </c>
      <c r="B1163" s="273" t="s">
        <v>1060</v>
      </c>
      <c r="C1163" s="273" t="s">
        <v>105</v>
      </c>
      <c r="D1163" s="273" t="s">
        <v>2701</v>
      </c>
      <c r="E1163" s="273" t="s">
        <v>359</v>
      </c>
      <c r="F1163" s="275"/>
      <c r="G1163" s="273" t="s">
        <v>2702</v>
      </c>
      <c r="H1163" s="273" t="s">
        <v>361</v>
      </c>
      <c r="I1163" s="273" t="s">
        <v>2531</v>
      </c>
      <c r="J1163" s="273" t="s">
        <v>343</v>
      </c>
      <c r="K1163" s="272">
        <v>2006</v>
      </c>
      <c r="L1163" s="273" t="s">
        <v>342</v>
      </c>
      <c r="N1163" s="271" t="s">
        <v>334</v>
      </c>
      <c r="O1163" s="277" t="s">
        <v>334</v>
      </c>
      <c r="P1163" s="270">
        <v>0</v>
      </c>
      <c r="AC1163" s="273" t="s">
        <v>334</v>
      </c>
    </row>
    <row r="1164" spans="1:29" ht="28.8" x14ac:dyDescent="0.3">
      <c r="A1164" s="272">
        <v>123745</v>
      </c>
      <c r="B1164" s="273" t="s">
        <v>1058</v>
      </c>
      <c r="C1164" s="273" t="s">
        <v>2703</v>
      </c>
      <c r="D1164" s="273" t="s">
        <v>1059</v>
      </c>
      <c r="E1164" s="273" t="s">
        <v>359</v>
      </c>
      <c r="F1164" s="274">
        <v>32796</v>
      </c>
      <c r="G1164" s="273" t="s">
        <v>2704</v>
      </c>
      <c r="H1164" s="273" t="s">
        <v>361</v>
      </c>
      <c r="I1164" s="273" t="s">
        <v>2591</v>
      </c>
      <c r="J1164" s="273" t="s">
        <v>343</v>
      </c>
      <c r="K1164" s="272">
        <v>2007</v>
      </c>
      <c r="L1164" s="273" t="s">
        <v>344</v>
      </c>
      <c r="N1164" s="271" t="s">
        <v>334</v>
      </c>
      <c r="O1164" s="277" t="s">
        <v>334</v>
      </c>
      <c r="P1164" s="270">
        <v>0</v>
      </c>
      <c r="AC1164" s="273" t="s">
        <v>334</v>
      </c>
    </row>
    <row r="1165" spans="1:29" ht="28.8" x14ac:dyDescent="0.3">
      <c r="A1165" s="272">
        <v>123751</v>
      </c>
      <c r="B1165" s="273" t="s">
        <v>1057</v>
      </c>
      <c r="C1165" s="273" t="s">
        <v>126</v>
      </c>
      <c r="D1165" s="273" t="s">
        <v>722</v>
      </c>
      <c r="E1165" s="273" t="s">
        <v>359</v>
      </c>
      <c r="F1165" s="291">
        <v>33365</v>
      </c>
      <c r="G1165" s="273" t="s">
        <v>342</v>
      </c>
      <c r="H1165" s="273" t="s">
        <v>361</v>
      </c>
      <c r="I1165" s="273" t="s">
        <v>2531</v>
      </c>
      <c r="J1165" s="273" t="s">
        <v>343</v>
      </c>
      <c r="K1165" s="272">
        <v>2010</v>
      </c>
      <c r="L1165" s="273" t="s">
        <v>342</v>
      </c>
      <c r="N1165" s="271" t="s">
        <v>334</v>
      </c>
      <c r="O1165" s="277" t="s">
        <v>334</v>
      </c>
      <c r="P1165" s="270">
        <v>0</v>
      </c>
      <c r="AC1165" s="273" t="s">
        <v>334</v>
      </c>
    </row>
    <row r="1166" spans="1:29" ht="28.8" x14ac:dyDescent="0.3">
      <c r="A1166" s="272">
        <v>123753</v>
      </c>
      <c r="B1166" s="273" t="s">
        <v>1055</v>
      </c>
      <c r="C1166" s="273" t="s">
        <v>1056</v>
      </c>
      <c r="D1166" s="273" t="s">
        <v>232</v>
      </c>
      <c r="E1166" s="273" t="s">
        <v>359</v>
      </c>
      <c r="F1166" s="274">
        <v>33835</v>
      </c>
      <c r="G1166" s="273" t="s">
        <v>345</v>
      </c>
      <c r="H1166" s="273" t="s">
        <v>361</v>
      </c>
      <c r="I1166" s="273" t="s">
        <v>2591</v>
      </c>
      <c r="J1166" s="273" t="s">
        <v>343</v>
      </c>
      <c r="K1166" s="272">
        <v>2015</v>
      </c>
      <c r="L1166" s="273" t="s">
        <v>345</v>
      </c>
      <c r="N1166" s="271" t="s">
        <v>334</v>
      </c>
      <c r="O1166" s="277" t="s">
        <v>334</v>
      </c>
      <c r="P1166" s="270">
        <v>0</v>
      </c>
      <c r="AC1166" s="273" t="s">
        <v>334</v>
      </c>
    </row>
    <row r="1167" spans="1:29" ht="28.8" x14ac:dyDescent="0.3">
      <c r="A1167" s="272">
        <v>123754</v>
      </c>
      <c r="B1167" s="273" t="s">
        <v>1054</v>
      </c>
      <c r="C1167" s="273" t="s">
        <v>61</v>
      </c>
      <c r="D1167" s="273" t="s">
        <v>240</v>
      </c>
      <c r="E1167" s="273" t="s">
        <v>360</v>
      </c>
      <c r="F1167" s="291">
        <v>33664</v>
      </c>
      <c r="G1167" s="273" t="s">
        <v>2471</v>
      </c>
      <c r="H1167" s="273" t="s">
        <v>361</v>
      </c>
      <c r="I1167" s="273" t="s">
        <v>2531</v>
      </c>
      <c r="J1167" s="273" t="s">
        <v>2362</v>
      </c>
      <c r="K1167" s="272">
        <v>2020</v>
      </c>
      <c r="L1167" s="273" t="s">
        <v>344</v>
      </c>
      <c r="N1167" s="271" t="s">
        <v>334</v>
      </c>
      <c r="O1167" s="277" t="s">
        <v>334</v>
      </c>
      <c r="P1167" s="270">
        <v>0</v>
      </c>
      <c r="AC1167" s="273" t="s">
        <v>334</v>
      </c>
    </row>
    <row r="1168" spans="1:29" ht="28.8" x14ac:dyDescent="0.3">
      <c r="A1168" s="272">
        <v>123755</v>
      </c>
      <c r="B1168" s="273" t="s">
        <v>1053</v>
      </c>
      <c r="C1168" s="273" t="s">
        <v>89</v>
      </c>
      <c r="D1168" s="273" t="s">
        <v>262</v>
      </c>
      <c r="E1168" s="273" t="s">
        <v>360</v>
      </c>
      <c r="F1168" s="290"/>
      <c r="G1168" s="273" t="s">
        <v>2443</v>
      </c>
      <c r="H1168" s="273" t="s">
        <v>361</v>
      </c>
      <c r="I1168" s="273" t="s">
        <v>2591</v>
      </c>
      <c r="J1168" s="273" t="s">
        <v>362</v>
      </c>
      <c r="K1168" s="272">
        <v>2015</v>
      </c>
      <c r="L1168" s="273" t="s">
        <v>344</v>
      </c>
      <c r="N1168" s="271">
        <v>222</v>
      </c>
      <c r="O1168" s="277">
        <v>45348</v>
      </c>
      <c r="P1168" s="270">
        <v>20000</v>
      </c>
      <c r="AC1168" s="273" t="s">
        <v>334</v>
      </c>
    </row>
    <row r="1169" spans="1:33" ht="28.8" x14ac:dyDescent="0.3">
      <c r="A1169" s="272">
        <v>123757</v>
      </c>
      <c r="B1169" s="273" t="s">
        <v>1052</v>
      </c>
      <c r="C1169" s="273" t="s">
        <v>116</v>
      </c>
      <c r="D1169" s="273" t="s">
        <v>242</v>
      </c>
      <c r="E1169" s="273" t="s">
        <v>360</v>
      </c>
      <c r="F1169" s="290"/>
      <c r="G1169" s="273" t="s">
        <v>2449</v>
      </c>
      <c r="H1169" s="273" t="s">
        <v>361</v>
      </c>
      <c r="I1169" s="273" t="s">
        <v>2531</v>
      </c>
      <c r="J1169" s="273" t="s">
        <v>343</v>
      </c>
      <c r="K1169" s="272">
        <v>2014</v>
      </c>
      <c r="L1169" s="273" t="s">
        <v>355</v>
      </c>
      <c r="N1169" s="271" t="s">
        <v>334</v>
      </c>
      <c r="O1169" s="277" t="s">
        <v>334</v>
      </c>
      <c r="P1169" s="270">
        <v>0</v>
      </c>
      <c r="AC1169" s="273" t="s">
        <v>334</v>
      </c>
    </row>
    <row r="1170" spans="1:33" ht="28.8" x14ac:dyDescent="0.3">
      <c r="A1170" s="272">
        <v>123760</v>
      </c>
      <c r="B1170" s="273" t="s">
        <v>1051</v>
      </c>
      <c r="C1170" s="273" t="s">
        <v>116</v>
      </c>
      <c r="D1170" s="273" t="s">
        <v>242</v>
      </c>
      <c r="E1170" s="273" t="s">
        <v>360</v>
      </c>
      <c r="F1170" s="290"/>
      <c r="G1170" s="273" t="s">
        <v>2449</v>
      </c>
      <c r="H1170" s="273" t="s">
        <v>361</v>
      </c>
      <c r="I1170" s="273" t="s">
        <v>2591</v>
      </c>
      <c r="J1170" s="273" t="s">
        <v>343</v>
      </c>
      <c r="K1170" s="272">
        <v>2006</v>
      </c>
      <c r="L1170" s="273" t="s">
        <v>355</v>
      </c>
      <c r="N1170" s="271" t="s">
        <v>334</v>
      </c>
      <c r="O1170" s="277" t="s">
        <v>334</v>
      </c>
      <c r="P1170" s="270">
        <v>0</v>
      </c>
      <c r="AC1170" s="273" t="s">
        <v>334</v>
      </c>
    </row>
    <row r="1171" spans="1:33" ht="28.8" x14ac:dyDescent="0.3">
      <c r="A1171" s="272">
        <v>123761</v>
      </c>
      <c r="B1171" s="273" t="s">
        <v>1050</v>
      </c>
      <c r="C1171" s="273" t="s">
        <v>180</v>
      </c>
      <c r="D1171" s="273" t="s">
        <v>319</v>
      </c>
      <c r="E1171" s="273" t="s">
        <v>360</v>
      </c>
      <c r="F1171" s="290"/>
      <c r="G1171" s="273" t="s">
        <v>342</v>
      </c>
      <c r="H1171" s="273" t="s">
        <v>361</v>
      </c>
      <c r="I1171" s="273" t="s">
        <v>2531</v>
      </c>
      <c r="J1171" s="273" t="s">
        <v>362</v>
      </c>
      <c r="K1171" s="272">
        <v>0</v>
      </c>
      <c r="L1171" s="273" t="s">
        <v>342</v>
      </c>
      <c r="N1171" s="271">
        <v>539</v>
      </c>
      <c r="O1171" s="277">
        <v>45356</v>
      </c>
      <c r="P1171" s="270">
        <v>28000</v>
      </c>
      <c r="AC1171" s="273" t="s">
        <v>334</v>
      </c>
    </row>
    <row r="1172" spans="1:33" ht="28.8" x14ac:dyDescent="0.3">
      <c r="A1172" s="272">
        <v>123772</v>
      </c>
      <c r="B1172" s="273" t="s">
        <v>1049</v>
      </c>
      <c r="C1172" s="273" t="s">
        <v>121</v>
      </c>
      <c r="D1172" s="273" t="s">
        <v>277</v>
      </c>
      <c r="E1172" s="273" t="s">
        <v>360</v>
      </c>
      <c r="F1172" s="291">
        <v>33780</v>
      </c>
      <c r="G1172" s="273" t="s">
        <v>2412</v>
      </c>
      <c r="H1172" s="273" t="s">
        <v>361</v>
      </c>
      <c r="I1172" s="273" t="s">
        <v>2591</v>
      </c>
      <c r="J1172" s="273" t="s">
        <v>343</v>
      </c>
      <c r="K1172" s="272">
        <v>2011</v>
      </c>
      <c r="L1172" s="273" t="s">
        <v>344</v>
      </c>
      <c r="N1172" s="271" t="s">
        <v>334</v>
      </c>
      <c r="O1172" s="277" t="s">
        <v>334</v>
      </c>
      <c r="P1172" s="270">
        <v>0</v>
      </c>
      <c r="AC1172" s="273" t="s">
        <v>334</v>
      </c>
    </row>
    <row r="1173" spans="1:33" ht="28.8" x14ac:dyDescent="0.3">
      <c r="A1173" s="272">
        <v>123782</v>
      </c>
      <c r="B1173" s="273" t="s">
        <v>1048</v>
      </c>
      <c r="C1173" s="273" t="s">
        <v>326</v>
      </c>
      <c r="D1173" s="273" t="s">
        <v>697</v>
      </c>
      <c r="E1173" s="273" t="s">
        <v>2103</v>
      </c>
      <c r="F1173" s="291">
        <v>31031</v>
      </c>
      <c r="G1173" s="273" t="s">
        <v>2493</v>
      </c>
      <c r="H1173" s="273" t="s">
        <v>361</v>
      </c>
      <c r="I1173" s="273" t="s">
        <v>2531</v>
      </c>
      <c r="J1173" s="273" t="s">
        <v>2362</v>
      </c>
      <c r="K1173" s="272">
        <v>2006</v>
      </c>
      <c r="L1173" s="273" t="s">
        <v>348</v>
      </c>
      <c r="N1173" s="271" t="s">
        <v>334</v>
      </c>
      <c r="O1173" s="277" t="s">
        <v>334</v>
      </c>
      <c r="P1173" s="270">
        <v>0</v>
      </c>
      <c r="AC1173" s="273" t="s">
        <v>334</v>
      </c>
    </row>
    <row r="1174" spans="1:33" ht="28.8" x14ac:dyDescent="0.3">
      <c r="A1174" s="272">
        <v>123783</v>
      </c>
      <c r="B1174" s="273" t="s">
        <v>1047</v>
      </c>
      <c r="C1174" s="273" t="s">
        <v>93</v>
      </c>
      <c r="D1174" s="273" t="s">
        <v>226</v>
      </c>
      <c r="E1174" s="273" t="s">
        <v>360</v>
      </c>
      <c r="F1174" s="275"/>
      <c r="G1174" s="273" t="s">
        <v>342</v>
      </c>
      <c r="H1174" s="273" t="s">
        <v>361</v>
      </c>
      <c r="I1174" s="273" t="s">
        <v>2591</v>
      </c>
      <c r="J1174" s="273" t="s">
        <v>343</v>
      </c>
      <c r="K1174" s="272">
        <v>1993</v>
      </c>
      <c r="L1174" s="273" t="s">
        <v>342</v>
      </c>
      <c r="N1174" s="271" t="s">
        <v>334</v>
      </c>
      <c r="O1174" s="277" t="s">
        <v>334</v>
      </c>
      <c r="P1174" s="270">
        <v>0</v>
      </c>
      <c r="AC1174" s="273" t="s">
        <v>334</v>
      </c>
    </row>
    <row r="1175" spans="1:33" ht="28.8" x14ac:dyDescent="0.3">
      <c r="A1175" s="272">
        <v>123785</v>
      </c>
      <c r="B1175" s="273" t="s">
        <v>1045</v>
      </c>
      <c r="C1175" s="273" t="s">
        <v>512</v>
      </c>
      <c r="D1175" s="273" t="s">
        <v>1046</v>
      </c>
      <c r="E1175" s="273" t="s">
        <v>360</v>
      </c>
      <c r="F1175" s="291">
        <v>34726</v>
      </c>
      <c r="G1175" s="273" t="s">
        <v>342</v>
      </c>
      <c r="H1175" s="273" t="s">
        <v>361</v>
      </c>
      <c r="I1175" s="273" t="s">
        <v>2531</v>
      </c>
      <c r="J1175" s="273" t="s">
        <v>343</v>
      </c>
      <c r="K1175" s="272">
        <v>2014</v>
      </c>
      <c r="L1175" s="273" t="s">
        <v>342</v>
      </c>
      <c r="N1175" s="271" t="s">
        <v>334</v>
      </c>
      <c r="O1175" s="277" t="s">
        <v>334</v>
      </c>
      <c r="P1175" s="270">
        <v>0</v>
      </c>
      <c r="AC1175" s="273" t="s">
        <v>334</v>
      </c>
    </row>
    <row r="1176" spans="1:33" ht="28.8" x14ac:dyDescent="0.3">
      <c r="A1176" s="272">
        <v>123788</v>
      </c>
      <c r="B1176" s="273" t="s">
        <v>1044</v>
      </c>
      <c r="C1176" s="273" t="s">
        <v>114</v>
      </c>
      <c r="D1176" s="273" t="s">
        <v>290</v>
      </c>
      <c r="E1176" s="273" t="s">
        <v>359</v>
      </c>
      <c r="F1176" s="274">
        <v>29517</v>
      </c>
      <c r="G1176" s="273" t="s">
        <v>348</v>
      </c>
      <c r="H1176" s="273" t="s">
        <v>363</v>
      </c>
      <c r="I1176" s="273" t="s">
        <v>2531</v>
      </c>
      <c r="J1176" s="273" t="s">
        <v>362</v>
      </c>
      <c r="K1176" s="272">
        <v>1998</v>
      </c>
      <c r="L1176" s="273" t="s">
        <v>342</v>
      </c>
      <c r="N1176" s="271" t="s">
        <v>334</v>
      </c>
      <c r="O1176" s="277" t="s">
        <v>334</v>
      </c>
      <c r="P1176" s="270">
        <v>0</v>
      </c>
      <c r="AC1176" s="273" t="s">
        <v>334</v>
      </c>
    </row>
    <row r="1177" spans="1:33" ht="28.8" x14ac:dyDescent="0.3">
      <c r="A1177" s="272">
        <v>123791</v>
      </c>
      <c r="B1177" s="273" t="s">
        <v>1042</v>
      </c>
      <c r="C1177" s="273" t="s">
        <v>1043</v>
      </c>
      <c r="D1177" s="273" t="s">
        <v>227</v>
      </c>
      <c r="E1177" s="273" t="s">
        <v>360</v>
      </c>
      <c r="F1177" s="290"/>
      <c r="G1177" s="273" t="s">
        <v>2450</v>
      </c>
      <c r="H1177" s="273" t="s">
        <v>361</v>
      </c>
      <c r="I1177" s="273" t="s">
        <v>2591</v>
      </c>
      <c r="J1177" s="273" t="s">
        <v>343</v>
      </c>
      <c r="K1177" s="272">
        <v>2018</v>
      </c>
      <c r="L1177" s="273" t="s">
        <v>344</v>
      </c>
      <c r="N1177" s="271" t="s">
        <v>334</v>
      </c>
      <c r="O1177" s="277" t="s">
        <v>334</v>
      </c>
      <c r="P1177" s="270">
        <v>0</v>
      </c>
      <c r="AC1177" s="273" t="s">
        <v>334</v>
      </c>
    </row>
    <row r="1178" spans="1:33" ht="28.8" x14ac:dyDescent="0.3">
      <c r="A1178" s="272">
        <v>123796</v>
      </c>
      <c r="B1178" s="273" t="s">
        <v>1041</v>
      </c>
      <c r="C1178" s="273" t="s">
        <v>66</v>
      </c>
      <c r="D1178" s="273" t="s">
        <v>252</v>
      </c>
      <c r="E1178" s="273" t="s">
        <v>360</v>
      </c>
      <c r="F1178" s="291">
        <v>31048</v>
      </c>
      <c r="G1178" s="273" t="s">
        <v>2565</v>
      </c>
      <c r="H1178" s="273" t="s">
        <v>361</v>
      </c>
      <c r="I1178" s="273" t="s">
        <v>2531</v>
      </c>
      <c r="J1178" s="273" t="s">
        <v>343</v>
      </c>
      <c r="K1178" s="272">
        <v>2004</v>
      </c>
      <c r="L1178" s="273" t="s">
        <v>344</v>
      </c>
      <c r="N1178" s="271" t="s">
        <v>334</v>
      </c>
      <c r="O1178" s="277" t="s">
        <v>334</v>
      </c>
      <c r="P1178" s="270">
        <v>0</v>
      </c>
      <c r="AC1178" s="273" t="s">
        <v>334</v>
      </c>
    </row>
    <row r="1179" spans="1:33" ht="43.2" x14ac:dyDescent="0.3">
      <c r="A1179" s="270">
        <v>123797</v>
      </c>
      <c r="B1179" s="271" t="s">
        <v>1040</v>
      </c>
      <c r="C1179" s="271" t="s">
        <v>170</v>
      </c>
      <c r="D1179" s="271" t="s">
        <v>687</v>
      </c>
      <c r="E1179" s="271" t="s">
        <v>334</v>
      </c>
      <c r="F1179" s="271" t="s">
        <v>334</v>
      </c>
      <c r="G1179" s="271" t="s">
        <v>334</v>
      </c>
      <c r="H1179" s="271" t="s">
        <v>334</v>
      </c>
      <c r="I1179" s="271" t="s">
        <v>59</v>
      </c>
      <c r="J1179" s="271" t="s">
        <v>334</v>
      </c>
      <c r="K1179" s="271" t="s">
        <v>334</v>
      </c>
      <c r="L1179" s="271" t="s">
        <v>334</v>
      </c>
      <c r="M1179" s="292" t="s">
        <v>334</v>
      </c>
      <c r="N1179" s="271" t="s">
        <v>334</v>
      </c>
      <c r="O1179" s="277" t="s">
        <v>334</v>
      </c>
      <c r="P1179" s="270">
        <v>0</v>
      </c>
      <c r="Q1179" s="292" t="s">
        <v>334</v>
      </c>
      <c r="R1179" s="292" t="s">
        <v>334</v>
      </c>
      <c r="S1179" s="292" t="s">
        <v>334</v>
      </c>
      <c r="T1179" s="292" t="s">
        <v>334</v>
      </c>
      <c r="U1179" s="292" t="s">
        <v>334</v>
      </c>
      <c r="V1179" s="292" t="s">
        <v>334</v>
      </c>
      <c r="W1179" s="292" t="s">
        <v>334</v>
      </c>
      <c r="X1179" s="292" t="s">
        <v>334</v>
      </c>
      <c r="Y1179" s="292" t="s">
        <v>334</v>
      </c>
      <c r="Z1179" s="292" t="s">
        <v>334</v>
      </c>
      <c r="AA1179" s="292" t="s">
        <v>334</v>
      </c>
      <c r="AB1179" s="292" t="s">
        <v>334</v>
      </c>
      <c r="AC1179" s="271" t="s">
        <v>2766</v>
      </c>
      <c r="AD1179" s="292"/>
      <c r="AE1179" s="292" t="s">
        <v>334</v>
      </c>
      <c r="AF1179" s="292" t="s">
        <v>2722</v>
      </c>
      <c r="AG1179" s="292" t="s">
        <v>2722</v>
      </c>
    </row>
    <row r="1180" spans="1:33" ht="28.8" x14ac:dyDescent="0.3">
      <c r="A1180" s="272">
        <v>123798</v>
      </c>
      <c r="B1180" s="273" t="s">
        <v>1038</v>
      </c>
      <c r="C1180" s="273" t="s">
        <v>1039</v>
      </c>
      <c r="D1180" s="273" t="s">
        <v>280</v>
      </c>
      <c r="E1180" s="273" t="s">
        <v>359</v>
      </c>
      <c r="F1180" s="290"/>
      <c r="G1180" s="273" t="s">
        <v>342</v>
      </c>
      <c r="H1180" s="273" t="s">
        <v>361</v>
      </c>
      <c r="I1180" s="273" t="s">
        <v>2591</v>
      </c>
      <c r="J1180" s="273" t="s">
        <v>343</v>
      </c>
      <c r="K1180" s="272">
        <v>2017</v>
      </c>
      <c r="L1180" s="273" t="s">
        <v>342</v>
      </c>
      <c r="N1180" s="271" t="s">
        <v>334</v>
      </c>
      <c r="O1180" s="277" t="s">
        <v>334</v>
      </c>
      <c r="P1180" s="270">
        <v>0</v>
      </c>
      <c r="AC1180" s="273" t="s">
        <v>334</v>
      </c>
    </row>
    <row r="1181" spans="1:33" ht="28.8" x14ac:dyDescent="0.3">
      <c r="A1181" s="272">
        <v>123800</v>
      </c>
      <c r="B1181" s="273" t="s">
        <v>1037</v>
      </c>
      <c r="C1181" s="273" t="s">
        <v>66</v>
      </c>
      <c r="D1181" s="273" t="s">
        <v>258</v>
      </c>
      <c r="E1181" s="273" t="s">
        <v>360</v>
      </c>
      <c r="F1181" s="275"/>
      <c r="G1181" s="273" t="s">
        <v>2471</v>
      </c>
      <c r="H1181" s="273" t="s">
        <v>361</v>
      </c>
      <c r="I1181" s="273" t="s">
        <v>2531</v>
      </c>
      <c r="J1181" s="273" t="s">
        <v>343</v>
      </c>
      <c r="K1181" s="272">
        <v>2015</v>
      </c>
      <c r="L1181" s="273" t="s">
        <v>602</v>
      </c>
      <c r="N1181" s="271" t="s">
        <v>334</v>
      </c>
      <c r="O1181" s="277" t="s">
        <v>334</v>
      </c>
      <c r="P1181" s="270">
        <v>0</v>
      </c>
      <c r="AC1181" s="273" t="s">
        <v>334</v>
      </c>
    </row>
    <row r="1182" spans="1:33" ht="28.8" x14ac:dyDescent="0.3">
      <c r="A1182" s="272">
        <v>123801</v>
      </c>
      <c r="B1182" s="273" t="s">
        <v>1036</v>
      </c>
      <c r="C1182" s="273" t="s">
        <v>580</v>
      </c>
      <c r="D1182" s="273" t="s">
        <v>226</v>
      </c>
      <c r="E1182" s="273" t="s">
        <v>360</v>
      </c>
      <c r="F1182" s="274">
        <v>35243</v>
      </c>
      <c r="G1182" s="273" t="s">
        <v>342</v>
      </c>
      <c r="H1182" s="273" t="s">
        <v>361</v>
      </c>
      <c r="I1182" s="273" t="s">
        <v>2591</v>
      </c>
      <c r="J1182" s="273" t="s">
        <v>343</v>
      </c>
      <c r="K1182" s="272">
        <v>2016</v>
      </c>
      <c r="L1182" s="273" t="s">
        <v>342</v>
      </c>
      <c r="N1182" s="271" t="s">
        <v>334</v>
      </c>
      <c r="O1182" s="277" t="s">
        <v>334</v>
      </c>
      <c r="P1182" s="270">
        <v>0</v>
      </c>
      <c r="AC1182" s="273" t="s">
        <v>334</v>
      </c>
    </row>
    <row r="1183" spans="1:33" ht="28.8" x14ac:dyDescent="0.3">
      <c r="A1183" s="272">
        <v>123808</v>
      </c>
      <c r="B1183" s="273" t="s">
        <v>775</v>
      </c>
      <c r="C1183" s="273" t="s">
        <v>70</v>
      </c>
      <c r="D1183" s="273" t="s">
        <v>261</v>
      </c>
      <c r="E1183" s="273" t="s">
        <v>2103</v>
      </c>
      <c r="F1183" s="291">
        <v>36837</v>
      </c>
      <c r="G1183" s="273" t="s">
        <v>2566</v>
      </c>
      <c r="H1183" s="273" t="s">
        <v>361</v>
      </c>
      <c r="I1183" s="273" t="s">
        <v>2531</v>
      </c>
      <c r="J1183" s="273" t="s">
        <v>343</v>
      </c>
      <c r="K1183" s="272">
        <v>2018</v>
      </c>
      <c r="L1183" s="273" t="s">
        <v>350</v>
      </c>
      <c r="N1183" s="271" t="s">
        <v>334</v>
      </c>
      <c r="O1183" s="277" t="s">
        <v>334</v>
      </c>
      <c r="P1183" s="270">
        <v>0</v>
      </c>
      <c r="AC1183" s="273" t="s">
        <v>334</v>
      </c>
    </row>
    <row r="1184" spans="1:33" ht="28.8" x14ac:dyDescent="0.3">
      <c r="A1184" s="272">
        <v>123817</v>
      </c>
      <c r="B1184" s="273" t="s">
        <v>1035</v>
      </c>
      <c r="C1184" s="273" t="s">
        <v>143</v>
      </c>
      <c r="D1184" s="273" t="s">
        <v>115</v>
      </c>
      <c r="E1184" s="273" t="s">
        <v>360</v>
      </c>
      <c r="F1184" s="291">
        <v>36089</v>
      </c>
      <c r="G1184" s="273" t="s">
        <v>342</v>
      </c>
      <c r="H1184" s="273" t="s">
        <v>361</v>
      </c>
      <c r="I1184" s="273" t="s">
        <v>2591</v>
      </c>
      <c r="J1184" s="273" t="s">
        <v>343</v>
      </c>
      <c r="K1184" s="272">
        <v>2016</v>
      </c>
      <c r="L1184" s="273" t="s">
        <v>602</v>
      </c>
      <c r="N1184" s="271" t="s">
        <v>334</v>
      </c>
      <c r="O1184" s="277" t="s">
        <v>334</v>
      </c>
      <c r="P1184" s="270">
        <v>0</v>
      </c>
      <c r="AC1184" s="273" t="s">
        <v>334</v>
      </c>
    </row>
    <row r="1185" spans="1:33" ht="28.8" x14ac:dyDescent="0.3">
      <c r="A1185" s="272">
        <v>123830</v>
      </c>
      <c r="B1185" s="273" t="s">
        <v>1034</v>
      </c>
      <c r="C1185" s="273" t="s">
        <v>85</v>
      </c>
      <c r="D1185" s="273" t="s">
        <v>2275</v>
      </c>
      <c r="E1185" s="273" t="s">
        <v>360</v>
      </c>
      <c r="F1185" s="290"/>
      <c r="G1185" s="273" t="s">
        <v>342</v>
      </c>
      <c r="H1185" s="273" t="s">
        <v>361</v>
      </c>
      <c r="I1185" s="273" t="s">
        <v>2531</v>
      </c>
      <c r="J1185" s="273" t="s">
        <v>362</v>
      </c>
      <c r="K1185" s="272">
        <v>1999</v>
      </c>
      <c r="L1185" s="273" t="s">
        <v>342</v>
      </c>
      <c r="N1185" s="271" t="s">
        <v>334</v>
      </c>
      <c r="O1185" s="277" t="s">
        <v>334</v>
      </c>
      <c r="P1185" s="270">
        <v>0</v>
      </c>
      <c r="AC1185" s="273" t="s">
        <v>334</v>
      </c>
    </row>
    <row r="1186" spans="1:33" ht="28.8" x14ac:dyDescent="0.3">
      <c r="A1186" s="272">
        <v>123838</v>
      </c>
      <c r="B1186" s="273" t="s">
        <v>1033</v>
      </c>
      <c r="C1186" s="273" t="s">
        <v>72</v>
      </c>
      <c r="D1186" s="273" t="s">
        <v>273</v>
      </c>
      <c r="E1186" s="273" t="s">
        <v>360</v>
      </c>
      <c r="F1186" s="274">
        <v>34095</v>
      </c>
      <c r="G1186" s="273" t="s">
        <v>2397</v>
      </c>
      <c r="H1186" s="273" t="s">
        <v>361</v>
      </c>
      <c r="I1186" s="273" t="s">
        <v>2591</v>
      </c>
      <c r="J1186" s="273" t="s">
        <v>343</v>
      </c>
      <c r="K1186" s="272">
        <v>2011</v>
      </c>
      <c r="L1186" s="273" t="s">
        <v>342</v>
      </c>
      <c r="N1186" s="271" t="s">
        <v>334</v>
      </c>
      <c r="O1186" s="277" t="s">
        <v>334</v>
      </c>
      <c r="P1186" s="270">
        <v>0</v>
      </c>
      <c r="AC1186" s="273" t="s">
        <v>334</v>
      </c>
    </row>
    <row r="1187" spans="1:33" ht="28.8" x14ac:dyDescent="0.3">
      <c r="A1187" s="272">
        <v>123840</v>
      </c>
      <c r="B1187" s="273" t="s">
        <v>2327</v>
      </c>
      <c r="C1187" s="273" t="s">
        <v>1459</v>
      </c>
      <c r="D1187" s="273" t="s">
        <v>254</v>
      </c>
      <c r="E1187" s="273" t="s">
        <v>360</v>
      </c>
      <c r="F1187" s="274">
        <v>33243</v>
      </c>
      <c r="G1187" s="273" t="s">
        <v>342</v>
      </c>
      <c r="H1187" s="273" t="s">
        <v>361</v>
      </c>
      <c r="I1187" s="273" t="s">
        <v>2531</v>
      </c>
      <c r="J1187" s="273" t="s">
        <v>362</v>
      </c>
      <c r="K1187" s="272">
        <v>2013</v>
      </c>
      <c r="L1187" s="273" t="s">
        <v>342</v>
      </c>
      <c r="N1187" s="271" t="s">
        <v>334</v>
      </c>
      <c r="O1187" s="277" t="s">
        <v>334</v>
      </c>
      <c r="P1187" s="270">
        <v>0</v>
      </c>
      <c r="AC1187" s="273" t="s">
        <v>334</v>
      </c>
    </row>
    <row r="1188" spans="1:33" ht="28.8" x14ac:dyDescent="0.3">
      <c r="A1188" s="272">
        <v>123841</v>
      </c>
      <c r="B1188" s="273" t="s">
        <v>1032</v>
      </c>
      <c r="C1188" s="273" t="s">
        <v>97</v>
      </c>
      <c r="D1188" s="273" t="s">
        <v>207</v>
      </c>
      <c r="E1188" s="273" t="s">
        <v>360</v>
      </c>
      <c r="F1188" s="291">
        <v>33262</v>
      </c>
      <c r="G1188" s="273" t="s">
        <v>342</v>
      </c>
      <c r="H1188" s="273" t="s">
        <v>361</v>
      </c>
      <c r="I1188" s="273" t="s">
        <v>65</v>
      </c>
      <c r="J1188" s="273" t="s">
        <v>362</v>
      </c>
      <c r="K1188" s="272">
        <v>2009</v>
      </c>
      <c r="L1188" s="273" t="s">
        <v>342</v>
      </c>
      <c r="N1188" s="271" t="s">
        <v>334</v>
      </c>
      <c r="O1188" s="277" t="s">
        <v>334</v>
      </c>
      <c r="P1188" s="270">
        <v>0</v>
      </c>
      <c r="AC1188" s="273" t="s">
        <v>334</v>
      </c>
    </row>
    <row r="1189" spans="1:33" ht="28.8" x14ac:dyDescent="0.3">
      <c r="A1189" s="272">
        <v>123843</v>
      </c>
      <c r="B1189" s="273" t="s">
        <v>1031</v>
      </c>
      <c r="C1189" s="273" t="s">
        <v>172</v>
      </c>
      <c r="D1189" s="273" t="s">
        <v>270</v>
      </c>
      <c r="E1189" s="273" t="s">
        <v>2103</v>
      </c>
      <c r="F1189" s="274">
        <v>36345</v>
      </c>
      <c r="G1189" s="273" t="s">
        <v>342</v>
      </c>
      <c r="H1189" s="273" t="s">
        <v>361</v>
      </c>
      <c r="I1189" s="273" t="s">
        <v>2591</v>
      </c>
      <c r="J1189" s="273" t="s">
        <v>343</v>
      </c>
      <c r="K1189" s="272">
        <v>2017</v>
      </c>
      <c r="L1189" s="273" t="s">
        <v>342</v>
      </c>
      <c r="N1189" s="271" t="s">
        <v>334</v>
      </c>
      <c r="O1189" s="277" t="s">
        <v>334</v>
      </c>
      <c r="P1189" s="270">
        <v>0</v>
      </c>
      <c r="AC1189" s="273" t="s">
        <v>334</v>
      </c>
    </row>
    <row r="1190" spans="1:33" ht="28.8" x14ac:dyDescent="0.3">
      <c r="A1190" s="272">
        <v>123846</v>
      </c>
      <c r="B1190" s="273" t="s">
        <v>1030</v>
      </c>
      <c r="C1190" s="273" t="s">
        <v>172</v>
      </c>
      <c r="D1190" s="273" t="s">
        <v>468</v>
      </c>
      <c r="E1190" s="273" t="s">
        <v>360</v>
      </c>
      <c r="F1190" s="274">
        <v>33771</v>
      </c>
      <c r="G1190" s="273" t="s">
        <v>2570</v>
      </c>
      <c r="H1190" s="273" t="s">
        <v>363</v>
      </c>
      <c r="I1190" s="273" t="s">
        <v>2531</v>
      </c>
      <c r="J1190" s="273" t="s">
        <v>362</v>
      </c>
      <c r="K1190" s="272">
        <v>2010</v>
      </c>
      <c r="L1190" s="273" t="s">
        <v>342</v>
      </c>
      <c r="N1190" s="271" t="s">
        <v>334</v>
      </c>
      <c r="O1190" s="277" t="s">
        <v>334</v>
      </c>
      <c r="P1190" s="270">
        <v>0</v>
      </c>
      <c r="AC1190" s="273" t="s">
        <v>334</v>
      </c>
    </row>
    <row r="1191" spans="1:33" ht="14.4" x14ac:dyDescent="0.3">
      <c r="A1191" s="270">
        <v>123849</v>
      </c>
      <c r="B1191" s="271" t="s">
        <v>1029</v>
      </c>
      <c r="C1191" s="271" t="s">
        <v>706</v>
      </c>
      <c r="D1191" s="271" t="s">
        <v>214</v>
      </c>
      <c r="E1191" s="271" t="s">
        <v>334</v>
      </c>
      <c r="F1191" s="271" t="s">
        <v>334</v>
      </c>
      <c r="G1191" s="271" t="s">
        <v>334</v>
      </c>
      <c r="H1191" s="271" t="s">
        <v>334</v>
      </c>
      <c r="I1191" s="271" t="s">
        <v>59</v>
      </c>
      <c r="J1191" s="271" t="s">
        <v>334</v>
      </c>
      <c r="K1191" s="271" t="s">
        <v>334</v>
      </c>
      <c r="L1191" s="271" t="s">
        <v>334</v>
      </c>
      <c r="M1191" s="292" t="s">
        <v>334</v>
      </c>
      <c r="N1191" s="271" t="s">
        <v>334</v>
      </c>
      <c r="O1191" s="277" t="s">
        <v>334</v>
      </c>
      <c r="P1191" s="270">
        <v>0</v>
      </c>
      <c r="Q1191" s="292" t="s">
        <v>334</v>
      </c>
      <c r="R1191" s="292" t="s">
        <v>334</v>
      </c>
      <c r="S1191" s="292" t="s">
        <v>334</v>
      </c>
      <c r="T1191" s="292" t="s">
        <v>334</v>
      </c>
      <c r="U1191" s="292" t="s">
        <v>334</v>
      </c>
      <c r="V1191" s="292" t="s">
        <v>334</v>
      </c>
      <c r="W1191" s="292" t="s">
        <v>334</v>
      </c>
      <c r="X1191" s="292" t="s">
        <v>334</v>
      </c>
      <c r="Y1191" s="292" t="s">
        <v>334</v>
      </c>
      <c r="Z1191" s="292" t="s">
        <v>334</v>
      </c>
      <c r="AA1191" s="292" t="s">
        <v>334</v>
      </c>
      <c r="AB1191" s="292" t="s">
        <v>334</v>
      </c>
      <c r="AC1191" s="271" t="s">
        <v>334</v>
      </c>
      <c r="AD1191" s="292"/>
      <c r="AE1191" s="292" t="s">
        <v>334</v>
      </c>
      <c r="AF1191" s="292" t="s">
        <v>2722</v>
      </c>
      <c r="AG1191" s="292" t="s">
        <v>2722</v>
      </c>
    </row>
    <row r="1192" spans="1:33" ht="28.8" x14ac:dyDescent="0.3">
      <c r="A1192" s="272">
        <v>123850</v>
      </c>
      <c r="B1192" s="273" t="s">
        <v>1028</v>
      </c>
      <c r="C1192" s="273" t="s">
        <v>75</v>
      </c>
      <c r="D1192" s="273" t="s">
        <v>320</v>
      </c>
      <c r="E1192" s="273" t="s">
        <v>360</v>
      </c>
      <c r="F1192" s="274">
        <v>35089</v>
      </c>
      <c r="G1192" s="273" t="s">
        <v>2867</v>
      </c>
      <c r="H1192" s="273" t="s">
        <v>361</v>
      </c>
      <c r="I1192" s="273" t="s">
        <v>2591</v>
      </c>
      <c r="J1192" s="273" t="s">
        <v>362</v>
      </c>
      <c r="K1192" s="272">
        <v>2013</v>
      </c>
      <c r="L1192" s="273" t="s">
        <v>344</v>
      </c>
      <c r="N1192" s="271" t="s">
        <v>334</v>
      </c>
      <c r="O1192" s="277" t="s">
        <v>334</v>
      </c>
      <c r="P1192" s="270">
        <v>0</v>
      </c>
      <c r="AC1192" s="273" t="s">
        <v>334</v>
      </c>
    </row>
    <row r="1193" spans="1:33" ht="28.8" x14ac:dyDescent="0.3">
      <c r="A1193" s="272">
        <v>123854</v>
      </c>
      <c r="B1193" s="273" t="s">
        <v>672</v>
      </c>
      <c r="C1193" s="273" t="s">
        <v>66</v>
      </c>
      <c r="D1193" s="273" t="s">
        <v>264</v>
      </c>
      <c r="E1193" s="273" t="s">
        <v>360</v>
      </c>
      <c r="F1193" s="290"/>
      <c r="G1193" s="273" t="s">
        <v>2410</v>
      </c>
      <c r="H1193" s="273" t="s">
        <v>361</v>
      </c>
      <c r="I1193" s="273" t="s">
        <v>65</v>
      </c>
      <c r="J1193" s="273" t="s">
        <v>343</v>
      </c>
      <c r="K1193" s="272">
        <v>2018</v>
      </c>
      <c r="L1193" s="273" t="s">
        <v>355</v>
      </c>
      <c r="N1193" s="271" t="s">
        <v>334</v>
      </c>
      <c r="O1193" s="277" t="s">
        <v>334</v>
      </c>
      <c r="P1193" s="270">
        <v>0</v>
      </c>
      <c r="AC1193" s="273" t="s">
        <v>334</v>
      </c>
    </row>
    <row r="1194" spans="1:33" ht="28.8" x14ac:dyDescent="0.3">
      <c r="A1194" s="272">
        <v>123859</v>
      </c>
      <c r="B1194" s="273" t="s">
        <v>1027</v>
      </c>
      <c r="C1194" s="273" t="s">
        <v>753</v>
      </c>
      <c r="D1194" s="273" t="s">
        <v>2818</v>
      </c>
      <c r="E1194" s="273" t="s">
        <v>360</v>
      </c>
      <c r="F1194" s="290"/>
      <c r="G1194" s="273" t="s">
        <v>342</v>
      </c>
      <c r="H1194" s="273" t="s">
        <v>361</v>
      </c>
      <c r="I1194" s="273" t="s">
        <v>2531</v>
      </c>
      <c r="J1194" s="273" t="s">
        <v>343</v>
      </c>
      <c r="K1194" s="272">
        <v>2010</v>
      </c>
      <c r="L1194" s="273" t="s">
        <v>342</v>
      </c>
      <c r="N1194" s="271" t="s">
        <v>334</v>
      </c>
      <c r="O1194" s="277" t="s">
        <v>334</v>
      </c>
      <c r="P1194" s="270">
        <v>0</v>
      </c>
      <c r="AC1194" s="273" t="s">
        <v>334</v>
      </c>
    </row>
    <row r="1195" spans="1:33" ht="28.8" x14ac:dyDescent="0.3">
      <c r="A1195" s="272">
        <v>123863</v>
      </c>
      <c r="B1195" s="273" t="s">
        <v>1026</v>
      </c>
      <c r="C1195" s="273" t="s">
        <v>138</v>
      </c>
      <c r="D1195" s="273" t="s">
        <v>226</v>
      </c>
      <c r="E1195" s="273" t="s">
        <v>2103</v>
      </c>
      <c r="F1195" s="291">
        <v>32877</v>
      </c>
      <c r="G1195" s="273" t="s">
        <v>2397</v>
      </c>
      <c r="H1195" s="273" t="s">
        <v>361</v>
      </c>
      <c r="I1195" s="273" t="s">
        <v>2591</v>
      </c>
      <c r="J1195" s="273" t="s">
        <v>343</v>
      </c>
      <c r="K1195" s="272">
        <v>2007</v>
      </c>
      <c r="L1195" s="273" t="s">
        <v>344</v>
      </c>
      <c r="N1195" s="271" t="s">
        <v>334</v>
      </c>
      <c r="O1195" s="277" t="s">
        <v>334</v>
      </c>
      <c r="P1195" s="270">
        <v>0</v>
      </c>
      <c r="AC1195" s="273" t="s">
        <v>334</v>
      </c>
    </row>
    <row r="1196" spans="1:33" ht="28.8" x14ac:dyDescent="0.3">
      <c r="A1196" s="272">
        <v>123869</v>
      </c>
      <c r="B1196" s="273" t="s">
        <v>1025</v>
      </c>
      <c r="C1196" s="273" t="s">
        <v>116</v>
      </c>
      <c r="D1196" s="273" t="s">
        <v>274</v>
      </c>
      <c r="E1196" s="273" t="s">
        <v>359</v>
      </c>
      <c r="F1196" s="291">
        <v>34931</v>
      </c>
      <c r="G1196" s="273" t="s">
        <v>2409</v>
      </c>
      <c r="H1196" s="273" t="s">
        <v>361</v>
      </c>
      <c r="I1196" s="273" t="s">
        <v>2531</v>
      </c>
      <c r="J1196" s="273" t="s">
        <v>343</v>
      </c>
      <c r="K1196" s="272">
        <v>2015</v>
      </c>
      <c r="L1196" s="273" t="s">
        <v>344</v>
      </c>
      <c r="N1196" s="271" t="s">
        <v>334</v>
      </c>
      <c r="O1196" s="277" t="s">
        <v>334</v>
      </c>
      <c r="P1196" s="270">
        <v>0</v>
      </c>
      <c r="AC1196" s="273" t="s">
        <v>334</v>
      </c>
    </row>
    <row r="1197" spans="1:33" ht="43.2" x14ac:dyDescent="0.3">
      <c r="A1197" s="270">
        <v>123873</v>
      </c>
      <c r="B1197" s="271" t="s">
        <v>1024</v>
      </c>
      <c r="C1197" s="271" t="s">
        <v>66</v>
      </c>
      <c r="D1197" s="271" t="s">
        <v>233</v>
      </c>
      <c r="E1197" s="271" t="s">
        <v>334</v>
      </c>
      <c r="F1197" s="271" t="s">
        <v>334</v>
      </c>
      <c r="G1197" s="271" t="s">
        <v>334</v>
      </c>
      <c r="H1197" s="271" t="s">
        <v>334</v>
      </c>
      <c r="I1197" s="271" t="s">
        <v>59</v>
      </c>
      <c r="J1197" s="271" t="s">
        <v>334</v>
      </c>
      <c r="K1197" s="271" t="s">
        <v>334</v>
      </c>
      <c r="L1197" s="271" t="s">
        <v>334</v>
      </c>
      <c r="M1197" s="292" t="s">
        <v>334</v>
      </c>
      <c r="N1197" s="271" t="s">
        <v>334</v>
      </c>
      <c r="O1197" s="277" t="s">
        <v>334</v>
      </c>
      <c r="P1197" s="270">
        <v>0</v>
      </c>
      <c r="Q1197" s="292" t="s">
        <v>334</v>
      </c>
      <c r="R1197" s="292" t="s">
        <v>334</v>
      </c>
      <c r="S1197" s="292" t="s">
        <v>334</v>
      </c>
      <c r="T1197" s="292" t="s">
        <v>334</v>
      </c>
      <c r="U1197" s="292" t="s">
        <v>334</v>
      </c>
      <c r="V1197" s="292" t="s">
        <v>334</v>
      </c>
      <c r="W1197" s="292" t="s">
        <v>334</v>
      </c>
      <c r="X1197" s="292" t="s">
        <v>334</v>
      </c>
      <c r="Y1197" s="292" t="s">
        <v>334</v>
      </c>
      <c r="Z1197" s="292" t="s">
        <v>334</v>
      </c>
      <c r="AA1197" s="292" t="s">
        <v>334</v>
      </c>
      <c r="AB1197" s="292" t="s">
        <v>334</v>
      </c>
      <c r="AC1197" s="271" t="s">
        <v>2772</v>
      </c>
      <c r="AD1197" s="292"/>
      <c r="AE1197" s="292" t="s">
        <v>334</v>
      </c>
      <c r="AF1197" s="292" t="s">
        <v>2722</v>
      </c>
      <c r="AG1197" s="292" t="s">
        <v>2722</v>
      </c>
    </row>
    <row r="1198" spans="1:33" ht="28.8" x14ac:dyDescent="0.3">
      <c r="A1198" s="272">
        <v>124218</v>
      </c>
      <c r="B1198" s="273" t="s">
        <v>1016</v>
      </c>
      <c r="C1198" s="273" t="s">
        <v>118</v>
      </c>
      <c r="D1198" s="273" t="s">
        <v>505</v>
      </c>
      <c r="E1198" s="273" t="s">
        <v>360</v>
      </c>
      <c r="F1198" s="290"/>
      <c r="G1198" s="273" t="s">
        <v>2572</v>
      </c>
      <c r="H1198" s="273" t="s">
        <v>361</v>
      </c>
      <c r="I1198" s="273" t="s">
        <v>2591</v>
      </c>
      <c r="J1198" s="273" t="s">
        <v>343</v>
      </c>
      <c r="K1198" s="272">
        <v>2018</v>
      </c>
      <c r="L1198" s="273" t="s">
        <v>344</v>
      </c>
      <c r="N1198" s="271" t="s">
        <v>334</v>
      </c>
      <c r="O1198" s="277" t="s">
        <v>334</v>
      </c>
      <c r="P1198" s="270">
        <v>0</v>
      </c>
      <c r="AC1198" s="273" t="s">
        <v>334</v>
      </c>
    </row>
    <row r="1199" spans="1:33" ht="28.8" x14ac:dyDescent="0.3">
      <c r="A1199" s="272">
        <v>124219</v>
      </c>
      <c r="B1199" s="273" t="s">
        <v>883</v>
      </c>
      <c r="C1199" s="273" t="s">
        <v>60</v>
      </c>
      <c r="D1199" s="273" t="s">
        <v>600</v>
      </c>
      <c r="E1199" s="273" t="s">
        <v>2103</v>
      </c>
      <c r="F1199" s="291">
        <v>33970</v>
      </c>
      <c r="G1199" s="273" t="s">
        <v>2874</v>
      </c>
      <c r="H1199" s="273" t="s">
        <v>361</v>
      </c>
      <c r="I1199" s="273" t="s">
        <v>65</v>
      </c>
      <c r="J1199" s="273" t="s">
        <v>343</v>
      </c>
      <c r="K1199" s="272">
        <v>2010</v>
      </c>
      <c r="L1199" s="273" t="s">
        <v>350</v>
      </c>
      <c r="N1199" s="271" t="s">
        <v>334</v>
      </c>
      <c r="O1199" s="277" t="s">
        <v>334</v>
      </c>
      <c r="P1199" s="270">
        <v>0</v>
      </c>
      <c r="AC1199" s="273" t="s">
        <v>334</v>
      </c>
    </row>
    <row r="1200" spans="1:33" ht="28.8" x14ac:dyDescent="0.3">
      <c r="A1200" s="272">
        <v>124220</v>
      </c>
      <c r="B1200" s="273" t="s">
        <v>1015</v>
      </c>
      <c r="C1200" s="273" t="s">
        <v>69</v>
      </c>
      <c r="D1200" s="273" t="s">
        <v>277</v>
      </c>
      <c r="E1200" s="273" t="s">
        <v>2103</v>
      </c>
      <c r="F1200" s="274">
        <v>35247</v>
      </c>
      <c r="G1200" s="273" t="s">
        <v>2399</v>
      </c>
      <c r="H1200" s="273" t="s">
        <v>361</v>
      </c>
      <c r="I1200" s="273" t="s">
        <v>59</v>
      </c>
      <c r="J1200" s="273" t="s">
        <v>343</v>
      </c>
      <c r="K1200" s="272">
        <v>2014</v>
      </c>
      <c r="L1200" s="273" t="s">
        <v>344</v>
      </c>
      <c r="N1200" s="271" t="s">
        <v>334</v>
      </c>
      <c r="O1200" s="277" t="s">
        <v>334</v>
      </c>
      <c r="P1200" s="270">
        <v>0</v>
      </c>
      <c r="AC1200" s="273" t="s">
        <v>334</v>
      </c>
    </row>
    <row r="1201" spans="1:29" ht="28.8" x14ac:dyDescent="0.3">
      <c r="A1201" s="272">
        <v>124221</v>
      </c>
      <c r="B1201" s="273" t="s">
        <v>2705</v>
      </c>
      <c r="C1201" s="273" t="s">
        <v>96</v>
      </c>
      <c r="D1201" s="273" t="s">
        <v>242</v>
      </c>
      <c r="E1201" s="273" t="s">
        <v>2103</v>
      </c>
      <c r="F1201" s="274">
        <v>34881</v>
      </c>
      <c r="G1201" s="273" t="s">
        <v>2489</v>
      </c>
      <c r="H1201" s="273" t="s">
        <v>361</v>
      </c>
      <c r="I1201" s="273" t="s">
        <v>2531</v>
      </c>
      <c r="J1201" s="273" t="s">
        <v>343</v>
      </c>
      <c r="K1201" s="272">
        <v>2013</v>
      </c>
      <c r="L1201" s="273" t="s">
        <v>354</v>
      </c>
      <c r="N1201" s="271" t="s">
        <v>334</v>
      </c>
      <c r="O1201" s="277" t="s">
        <v>334</v>
      </c>
      <c r="P1201" s="270">
        <v>0</v>
      </c>
      <c r="AC1201" s="273" t="s">
        <v>334</v>
      </c>
    </row>
    <row r="1202" spans="1:29" ht="28.8" x14ac:dyDescent="0.3">
      <c r="A1202" s="272">
        <v>124224</v>
      </c>
      <c r="B1202" s="273" t="s">
        <v>1014</v>
      </c>
      <c r="C1202" s="273" t="s">
        <v>398</v>
      </c>
      <c r="D1202" s="273" t="s">
        <v>542</v>
      </c>
      <c r="E1202" s="273" t="s">
        <v>2103</v>
      </c>
      <c r="F1202" s="290"/>
      <c r="G1202" s="273" t="s">
        <v>2573</v>
      </c>
      <c r="H1202" s="273" t="s">
        <v>361</v>
      </c>
      <c r="I1202" s="273" t="s">
        <v>2591</v>
      </c>
      <c r="J1202" s="273" t="s">
        <v>2362</v>
      </c>
      <c r="K1202" s="272">
        <v>2011</v>
      </c>
      <c r="L1202" s="273" t="s">
        <v>347</v>
      </c>
      <c r="N1202" s="271" t="s">
        <v>334</v>
      </c>
      <c r="O1202" s="277" t="s">
        <v>334</v>
      </c>
      <c r="P1202" s="270">
        <v>0</v>
      </c>
      <c r="AC1202" s="273" t="s">
        <v>334</v>
      </c>
    </row>
    <row r="1203" spans="1:29" ht="28.8" x14ac:dyDescent="0.3">
      <c r="A1203" s="272">
        <v>124225</v>
      </c>
      <c r="B1203" s="273" t="s">
        <v>1012</v>
      </c>
      <c r="C1203" s="273" t="s">
        <v>89</v>
      </c>
      <c r="D1203" s="273" t="s">
        <v>1013</v>
      </c>
      <c r="E1203" s="273" t="s">
        <v>360</v>
      </c>
      <c r="F1203" s="275"/>
      <c r="G1203" s="273" t="s">
        <v>2706</v>
      </c>
      <c r="H1203" s="273" t="s">
        <v>361</v>
      </c>
      <c r="I1203" s="273" t="s">
        <v>2531</v>
      </c>
      <c r="J1203" s="273" t="s">
        <v>343</v>
      </c>
      <c r="K1203" s="272">
        <v>1999</v>
      </c>
      <c r="L1203" s="273" t="s">
        <v>347</v>
      </c>
      <c r="N1203" s="271" t="s">
        <v>334</v>
      </c>
      <c r="O1203" s="277" t="s">
        <v>334</v>
      </c>
      <c r="P1203" s="270">
        <v>0</v>
      </c>
      <c r="AC1203" s="273" t="s">
        <v>334</v>
      </c>
    </row>
    <row r="1204" spans="1:29" ht="28.8" x14ac:dyDescent="0.3">
      <c r="A1204" s="272">
        <v>124226</v>
      </c>
      <c r="B1204" s="273" t="s">
        <v>1011</v>
      </c>
      <c r="C1204" s="273" t="s">
        <v>96</v>
      </c>
      <c r="D1204" s="273" t="s">
        <v>430</v>
      </c>
      <c r="E1204" s="273" t="s">
        <v>359</v>
      </c>
      <c r="F1204" s="291">
        <v>36328</v>
      </c>
      <c r="G1204" s="273" t="s">
        <v>2707</v>
      </c>
      <c r="H1204" s="273" t="s">
        <v>361</v>
      </c>
      <c r="I1204" s="273" t="s">
        <v>2591</v>
      </c>
      <c r="J1204" s="273" t="s">
        <v>343</v>
      </c>
      <c r="K1204" s="272">
        <v>2017</v>
      </c>
      <c r="L1204" s="273" t="s">
        <v>348</v>
      </c>
      <c r="N1204" s="271" t="s">
        <v>334</v>
      </c>
      <c r="O1204" s="277" t="s">
        <v>334</v>
      </c>
      <c r="P1204" s="270">
        <v>0</v>
      </c>
      <c r="AC1204" s="273" t="s">
        <v>334</v>
      </c>
    </row>
    <row r="1205" spans="1:29" ht="28.8" x14ac:dyDescent="0.3">
      <c r="A1205" s="272">
        <v>124228</v>
      </c>
      <c r="B1205" s="273" t="s">
        <v>2819</v>
      </c>
      <c r="C1205" s="273" t="s">
        <v>107</v>
      </c>
      <c r="D1205" s="273" t="s">
        <v>1010</v>
      </c>
      <c r="E1205" s="273" t="s">
        <v>359</v>
      </c>
      <c r="F1205" s="274">
        <v>36739</v>
      </c>
      <c r="G1205" s="273" t="s">
        <v>342</v>
      </c>
      <c r="H1205" s="273" t="s">
        <v>361</v>
      </c>
      <c r="I1205" s="273" t="s">
        <v>2531</v>
      </c>
      <c r="J1205" s="273" t="s">
        <v>343</v>
      </c>
      <c r="K1205" s="272">
        <v>2018</v>
      </c>
      <c r="L1205" s="273" t="s">
        <v>344</v>
      </c>
      <c r="N1205" s="271" t="s">
        <v>334</v>
      </c>
      <c r="O1205" s="277" t="s">
        <v>334</v>
      </c>
      <c r="P1205" s="270">
        <v>0</v>
      </c>
      <c r="AC1205" s="273" t="s">
        <v>334</v>
      </c>
    </row>
    <row r="1206" spans="1:29" ht="28.8" x14ac:dyDescent="0.3">
      <c r="A1206" s="272">
        <v>124236</v>
      </c>
      <c r="B1206" s="273" t="s">
        <v>1009</v>
      </c>
      <c r="C1206" s="273" t="s">
        <v>78</v>
      </c>
      <c r="D1206" s="273" t="s">
        <v>276</v>
      </c>
      <c r="E1206" s="273" t="s">
        <v>360</v>
      </c>
      <c r="F1206" s="290"/>
      <c r="G1206" s="273" t="s">
        <v>353</v>
      </c>
      <c r="H1206" s="273" t="s">
        <v>361</v>
      </c>
      <c r="I1206" s="273" t="s">
        <v>2591</v>
      </c>
      <c r="J1206" s="273" t="s">
        <v>343</v>
      </c>
      <c r="K1206" s="272">
        <v>2014</v>
      </c>
      <c r="L1206" s="273" t="s">
        <v>353</v>
      </c>
      <c r="N1206" s="271" t="s">
        <v>334</v>
      </c>
      <c r="O1206" s="277" t="s">
        <v>334</v>
      </c>
      <c r="P1206" s="270">
        <v>0</v>
      </c>
      <c r="AC1206" s="273" t="s">
        <v>334</v>
      </c>
    </row>
    <row r="1207" spans="1:29" ht="28.8" x14ac:dyDescent="0.3">
      <c r="A1207" s="272">
        <v>124237</v>
      </c>
      <c r="B1207" s="273" t="s">
        <v>1008</v>
      </c>
      <c r="C1207" s="273" t="s">
        <v>676</v>
      </c>
      <c r="D1207" s="273" t="s">
        <v>397</v>
      </c>
      <c r="E1207" s="273" t="s">
        <v>360</v>
      </c>
      <c r="F1207" s="275"/>
      <c r="G1207" s="273" t="s">
        <v>2386</v>
      </c>
      <c r="H1207" s="273" t="s">
        <v>361</v>
      </c>
      <c r="I1207" s="273" t="s">
        <v>2531</v>
      </c>
      <c r="J1207" s="273" t="s">
        <v>343</v>
      </c>
      <c r="K1207" s="272">
        <v>2000</v>
      </c>
      <c r="L1207" s="273" t="s">
        <v>342</v>
      </c>
      <c r="N1207" s="271" t="s">
        <v>334</v>
      </c>
      <c r="O1207" s="277" t="s">
        <v>334</v>
      </c>
      <c r="P1207" s="270">
        <v>0</v>
      </c>
      <c r="AC1207" s="273" t="s">
        <v>334</v>
      </c>
    </row>
    <row r="1208" spans="1:29" ht="28.8" x14ac:dyDescent="0.3">
      <c r="A1208" s="272">
        <v>124328</v>
      </c>
      <c r="B1208" s="273" t="s">
        <v>2137</v>
      </c>
      <c r="C1208" s="273" t="s">
        <v>107</v>
      </c>
      <c r="D1208" s="273" t="s">
        <v>528</v>
      </c>
      <c r="E1208" s="273" t="s">
        <v>2103</v>
      </c>
      <c r="F1208" s="291">
        <v>29753</v>
      </c>
      <c r="G1208" s="273" t="s">
        <v>2645</v>
      </c>
      <c r="H1208" s="273" t="s">
        <v>361</v>
      </c>
      <c r="I1208" s="273" t="s">
        <v>59</v>
      </c>
      <c r="J1208" s="273" t="s">
        <v>343</v>
      </c>
      <c r="K1208" s="272">
        <v>2002</v>
      </c>
      <c r="L1208" s="273" t="s">
        <v>356</v>
      </c>
      <c r="N1208" s="271" t="s">
        <v>334</v>
      </c>
      <c r="O1208" s="277" t="s">
        <v>334</v>
      </c>
      <c r="P1208" s="270">
        <v>0</v>
      </c>
      <c r="AC1208" s="273" t="s">
        <v>334</v>
      </c>
    </row>
    <row r="1209" spans="1:29" ht="28.8" x14ac:dyDescent="0.3">
      <c r="A1209" s="272">
        <v>124372</v>
      </c>
      <c r="B1209" s="273" t="s">
        <v>2166</v>
      </c>
      <c r="C1209" s="273" t="s">
        <v>392</v>
      </c>
      <c r="D1209" s="273" t="s">
        <v>518</v>
      </c>
      <c r="E1209" s="273" t="s">
        <v>360</v>
      </c>
      <c r="F1209" s="290"/>
      <c r="G1209" s="273" t="s">
        <v>342</v>
      </c>
      <c r="H1209" s="273" t="s">
        <v>361</v>
      </c>
      <c r="I1209" s="273" t="s">
        <v>2591</v>
      </c>
      <c r="J1209" s="273" t="s">
        <v>362</v>
      </c>
      <c r="K1209" s="272">
        <v>2015</v>
      </c>
      <c r="L1209" s="273" t="s">
        <v>342</v>
      </c>
      <c r="N1209" s="271" t="s">
        <v>334</v>
      </c>
      <c r="O1209" s="277" t="s">
        <v>334</v>
      </c>
      <c r="P1209" s="270">
        <v>0</v>
      </c>
      <c r="AC1209" s="273" t="s">
        <v>334</v>
      </c>
    </row>
    <row r="1210" spans="1:29" ht="28.8" x14ac:dyDescent="0.3">
      <c r="A1210" s="272">
        <v>124415</v>
      </c>
      <c r="B1210" s="273" t="s">
        <v>2183</v>
      </c>
      <c r="C1210" s="273" t="s">
        <v>66</v>
      </c>
      <c r="D1210" s="273" t="s">
        <v>206</v>
      </c>
      <c r="E1210" s="273" t="s">
        <v>2103</v>
      </c>
      <c r="F1210" s="275"/>
      <c r="G1210" s="273" t="s">
        <v>342</v>
      </c>
      <c r="H1210" s="273" t="s">
        <v>361</v>
      </c>
      <c r="I1210" s="273" t="s">
        <v>65</v>
      </c>
      <c r="J1210" s="273" t="s">
        <v>2362</v>
      </c>
      <c r="K1210" s="272">
        <v>2012</v>
      </c>
      <c r="L1210" s="273" t="s">
        <v>342</v>
      </c>
      <c r="N1210" s="271" t="s">
        <v>334</v>
      </c>
      <c r="O1210" s="277" t="s">
        <v>334</v>
      </c>
      <c r="P1210" s="270">
        <v>0</v>
      </c>
      <c r="AC1210" s="273" t="s">
        <v>334</v>
      </c>
    </row>
    <row r="1211" spans="1:29" ht="28.8" x14ac:dyDescent="0.3">
      <c r="A1211" s="272">
        <v>124441</v>
      </c>
      <c r="B1211" s="273" t="s">
        <v>2198</v>
      </c>
      <c r="C1211" s="273" t="s">
        <v>750</v>
      </c>
      <c r="D1211" s="273" t="s">
        <v>413</v>
      </c>
      <c r="E1211" s="273" t="s">
        <v>2103</v>
      </c>
      <c r="F1211" s="275"/>
      <c r="G1211" s="273" t="s">
        <v>342</v>
      </c>
      <c r="H1211" s="273" t="s">
        <v>361</v>
      </c>
      <c r="I1211" s="273" t="s">
        <v>2531</v>
      </c>
      <c r="J1211" s="273" t="s">
        <v>2362</v>
      </c>
      <c r="K1211" s="272">
        <v>1996</v>
      </c>
      <c r="L1211" s="273" t="s">
        <v>342</v>
      </c>
      <c r="N1211" s="271" t="s">
        <v>334</v>
      </c>
      <c r="O1211" s="277" t="s">
        <v>334</v>
      </c>
      <c r="P1211" s="270">
        <v>0</v>
      </c>
      <c r="AC1211" s="273" t="s">
        <v>334</v>
      </c>
    </row>
    <row r="1212" spans="1:29" ht="28.8" x14ac:dyDescent="0.3">
      <c r="A1212" s="272">
        <v>124483</v>
      </c>
      <c r="B1212" s="273" t="s">
        <v>2213</v>
      </c>
      <c r="C1212" s="273" t="s">
        <v>70</v>
      </c>
      <c r="D1212" s="273" t="s">
        <v>419</v>
      </c>
      <c r="E1212" s="273" t="s">
        <v>2103</v>
      </c>
      <c r="F1212" s="275"/>
      <c r="G1212" s="273" t="s">
        <v>2708</v>
      </c>
      <c r="H1212" s="273" t="s">
        <v>361</v>
      </c>
      <c r="I1212" s="273" t="s">
        <v>2591</v>
      </c>
      <c r="J1212" s="273" t="s">
        <v>2362</v>
      </c>
      <c r="K1212" s="272">
        <v>2012</v>
      </c>
      <c r="L1212" s="273" t="s">
        <v>348</v>
      </c>
      <c r="N1212" s="271" t="s">
        <v>334</v>
      </c>
      <c r="O1212" s="277" t="s">
        <v>334</v>
      </c>
      <c r="P1212" s="270">
        <v>0</v>
      </c>
      <c r="AC1212" s="273" t="s">
        <v>334</v>
      </c>
    </row>
    <row r="1213" spans="1:29" ht="28.8" x14ac:dyDescent="0.3">
      <c r="A1213" s="272">
        <v>124534</v>
      </c>
      <c r="B1213" s="273" t="s">
        <v>2255</v>
      </c>
      <c r="C1213" s="273" t="s">
        <v>95</v>
      </c>
      <c r="D1213" s="273" t="s">
        <v>2256</v>
      </c>
      <c r="E1213" s="273" t="s">
        <v>2103</v>
      </c>
      <c r="F1213" s="275"/>
      <c r="G1213" s="273" t="s">
        <v>2709</v>
      </c>
      <c r="H1213" s="273" t="s">
        <v>361</v>
      </c>
      <c r="I1213" s="273" t="s">
        <v>65</v>
      </c>
      <c r="J1213" s="273" t="s">
        <v>2362</v>
      </c>
      <c r="K1213" s="272">
        <v>2011</v>
      </c>
      <c r="L1213" s="273" t="s">
        <v>342</v>
      </c>
      <c r="N1213" s="271" t="s">
        <v>334</v>
      </c>
      <c r="O1213" s="277" t="s">
        <v>334</v>
      </c>
      <c r="P1213" s="270">
        <v>0</v>
      </c>
      <c r="AC1213" s="273" t="s">
        <v>334</v>
      </c>
    </row>
    <row r="1214" spans="1:29" ht="28.8" x14ac:dyDescent="0.3">
      <c r="A1214" s="272">
        <v>124672</v>
      </c>
      <c r="B1214" s="273" t="s">
        <v>2308</v>
      </c>
      <c r="C1214" s="273" t="s">
        <v>458</v>
      </c>
      <c r="D1214" s="273" t="s">
        <v>242</v>
      </c>
      <c r="E1214" s="273" t="s">
        <v>2103</v>
      </c>
      <c r="F1214" s="291">
        <v>35431</v>
      </c>
      <c r="G1214" s="273" t="s">
        <v>2457</v>
      </c>
      <c r="H1214" s="273" t="s">
        <v>361</v>
      </c>
      <c r="I1214" s="273" t="s">
        <v>65</v>
      </c>
      <c r="J1214" s="273" t="s">
        <v>362</v>
      </c>
      <c r="K1214" s="272">
        <v>2014</v>
      </c>
      <c r="L1214" s="273" t="s">
        <v>342</v>
      </c>
      <c r="N1214" s="271" t="s">
        <v>334</v>
      </c>
      <c r="O1214" s="277" t="s">
        <v>334</v>
      </c>
      <c r="P1214" s="270">
        <v>0</v>
      </c>
      <c r="AC1214" s="273" t="s">
        <v>334</v>
      </c>
    </row>
    <row r="1215" spans="1:29" ht="28.8" x14ac:dyDescent="0.3">
      <c r="A1215" s="272">
        <v>124689</v>
      </c>
      <c r="B1215" s="273" t="s">
        <v>2317</v>
      </c>
      <c r="C1215" s="273" t="s">
        <v>2820</v>
      </c>
      <c r="D1215" s="273" t="s">
        <v>248</v>
      </c>
      <c r="E1215" s="273" t="s">
        <v>2103</v>
      </c>
      <c r="F1215" s="290"/>
      <c r="G1215" s="273" t="s">
        <v>342</v>
      </c>
      <c r="H1215" s="273" t="s">
        <v>361</v>
      </c>
      <c r="I1215" s="273" t="s">
        <v>65</v>
      </c>
      <c r="J1215" s="273" t="s">
        <v>2362</v>
      </c>
      <c r="K1215" s="272">
        <v>2011</v>
      </c>
      <c r="L1215" s="273" t="s">
        <v>342</v>
      </c>
      <c r="N1215" s="271" t="s">
        <v>334</v>
      </c>
      <c r="O1215" s="277" t="s">
        <v>334</v>
      </c>
      <c r="P1215" s="270">
        <v>0</v>
      </c>
      <c r="AC1215" s="273" t="s">
        <v>334</v>
      </c>
    </row>
    <row r="1216" spans="1:29" ht="28.8" x14ac:dyDescent="0.3">
      <c r="A1216" s="272">
        <v>124738</v>
      </c>
      <c r="B1216" s="273" t="s">
        <v>2345</v>
      </c>
      <c r="C1216" s="273" t="s">
        <v>68</v>
      </c>
      <c r="D1216" s="273" t="s">
        <v>2346</v>
      </c>
      <c r="E1216" s="273" t="s">
        <v>2103</v>
      </c>
      <c r="F1216" s="291">
        <v>33267</v>
      </c>
      <c r="G1216" s="273" t="s">
        <v>348</v>
      </c>
      <c r="H1216" s="273" t="s">
        <v>361</v>
      </c>
      <c r="I1216" s="273" t="s">
        <v>65</v>
      </c>
      <c r="J1216" s="273" t="s">
        <v>2362</v>
      </c>
      <c r="K1216" s="272">
        <v>2008</v>
      </c>
      <c r="L1216" s="273" t="s">
        <v>348</v>
      </c>
      <c r="N1216" s="271" t="s">
        <v>334</v>
      </c>
      <c r="O1216" s="277" t="s">
        <v>334</v>
      </c>
      <c r="P1216" s="270">
        <v>0</v>
      </c>
      <c r="AC1216" s="273" t="s">
        <v>334</v>
      </c>
    </row>
    <row r="1217" spans="1:33" ht="14.4" x14ac:dyDescent="0.3">
      <c r="A1217" s="270">
        <v>124740</v>
      </c>
      <c r="B1217" s="271" t="s">
        <v>2302</v>
      </c>
      <c r="C1217" s="271" t="s">
        <v>466</v>
      </c>
      <c r="D1217" s="271" t="s">
        <v>1968</v>
      </c>
      <c r="E1217" s="271" t="s">
        <v>334</v>
      </c>
      <c r="F1217" s="271" t="s">
        <v>334</v>
      </c>
      <c r="G1217" s="271" t="s">
        <v>334</v>
      </c>
      <c r="H1217" s="271" t="s">
        <v>334</v>
      </c>
      <c r="I1217" s="271" t="s">
        <v>2531</v>
      </c>
      <c r="J1217" s="271" t="s">
        <v>334</v>
      </c>
      <c r="K1217" s="271" t="s">
        <v>334</v>
      </c>
      <c r="L1217" s="271" t="s">
        <v>334</v>
      </c>
      <c r="M1217" s="292" t="s">
        <v>334</v>
      </c>
      <c r="N1217" s="271" t="s">
        <v>334</v>
      </c>
      <c r="O1217" s="277" t="s">
        <v>334</v>
      </c>
      <c r="P1217" s="270">
        <v>0</v>
      </c>
      <c r="Q1217" s="292" t="s">
        <v>334</v>
      </c>
      <c r="R1217" s="292" t="s">
        <v>334</v>
      </c>
      <c r="S1217" s="292" t="s">
        <v>334</v>
      </c>
      <c r="T1217" s="292" t="s">
        <v>334</v>
      </c>
      <c r="U1217" s="292" t="s">
        <v>334</v>
      </c>
      <c r="V1217" s="292" t="s">
        <v>334</v>
      </c>
      <c r="W1217" s="292" t="s">
        <v>334</v>
      </c>
      <c r="X1217" s="292" t="s">
        <v>334</v>
      </c>
      <c r="Y1217" s="292" t="s">
        <v>334</v>
      </c>
      <c r="Z1217" s="292" t="s">
        <v>334</v>
      </c>
      <c r="AA1217" s="292" t="s">
        <v>334</v>
      </c>
      <c r="AB1217" s="292" t="s">
        <v>334</v>
      </c>
      <c r="AC1217" s="271" t="s">
        <v>334</v>
      </c>
      <c r="AD1217" s="292"/>
      <c r="AE1217" s="292" t="s">
        <v>334</v>
      </c>
      <c r="AF1217" s="292" t="s">
        <v>2722</v>
      </c>
      <c r="AG1217" s="292" t="s">
        <v>2722</v>
      </c>
    </row>
    <row r="1218" spans="1:33" ht="28.8" x14ac:dyDescent="0.3">
      <c r="A1218" s="272">
        <v>124962</v>
      </c>
      <c r="B1218" s="273" t="s">
        <v>2821</v>
      </c>
      <c r="C1218" s="273" t="s">
        <v>60</v>
      </c>
      <c r="D1218" s="273" t="s">
        <v>531</v>
      </c>
      <c r="E1218" s="273" t="s">
        <v>2103</v>
      </c>
      <c r="F1218" s="274">
        <v>35877</v>
      </c>
      <c r="G1218" s="273" t="s">
        <v>2875</v>
      </c>
      <c r="H1218" s="273" t="s">
        <v>361</v>
      </c>
      <c r="I1218" s="273" t="s">
        <v>65</v>
      </c>
      <c r="J1218" s="273" t="s">
        <v>343</v>
      </c>
      <c r="K1218" s="272">
        <v>2016</v>
      </c>
      <c r="L1218" s="273" t="s">
        <v>346</v>
      </c>
      <c r="N1218" s="271" t="s">
        <v>334</v>
      </c>
      <c r="O1218" s="277" t="s">
        <v>334</v>
      </c>
      <c r="P1218" s="270">
        <v>0</v>
      </c>
      <c r="AC1218" s="273" t="s">
        <v>334</v>
      </c>
    </row>
  </sheetData>
  <autoFilter ref="A2:BB2" xr:uid="{2E5CEC14-9E8D-4F49-908B-267A028F66E2}">
    <sortState xmlns:xlrd2="http://schemas.microsoft.com/office/spreadsheetml/2017/richdata2" ref="A3:BB1218">
      <sortCondition ref="A2"/>
    </sortState>
  </autoFilter>
  <conditionalFormatting sqref="A1:A1048576">
    <cfRule type="duplicateValues" dxfId="15" priority="1"/>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S3590"/>
  <sheetViews>
    <sheetView rightToLeft="1" workbookViewId="0">
      <pane xSplit="2" ySplit="1" topLeftCell="C2" activePane="bottomRight" state="frozen"/>
      <selection pane="topRight" activeCell="C1" sqref="C1"/>
      <selection pane="bottomLeft" activeCell="A2" sqref="A2"/>
      <selection pane="bottomRight" sqref="A1:XFD1"/>
    </sheetView>
  </sheetViews>
  <sheetFormatPr defaultRowHeight="13.8" x14ac:dyDescent="0.25"/>
  <cols>
    <col min="2" max="2" width="9.09765625" customWidth="1"/>
    <col min="41" max="41" width="9.09765625" customWidth="1"/>
    <col min="43" max="43" width="12.09765625" customWidth="1"/>
    <col min="45" max="45" width="9.796875" style="231" bestFit="1" customWidth="1"/>
    <col min="51" max="51" width="20.19921875" customWidth="1"/>
  </cols>
  <sheetData>
    <row r="1" spans="1:45" ht="14.4" x14ac:dyDescent="0.3">
      <c r="A1" s="257" t="s">
        <v>2585</v>
      </c>
      <c r="B1" s="257" t="s">
        <v>2723</v>
      </c>
      <c r="C1" s="257" t="s">
        <v>2361</v>
      </c>
      <c r="D1" s="257" t="s">
        <v>2725</v>
      </c>
      <c r="E1" s="257" t="s">
        <v>2726</v>
      </c>
      <c r="F1" s="257" t="s">
        <v>2727</v>
      </c>
      <c r="G1" s="257" t="s">
        <v>2728</v>
      </c>
      <c r="H1" s="257" t="s">
        <v>2729</v>
      </c>
      <c r="I1" s="257" t="s">
        <v>2730</v>
      </c>
      <c r="J1" s="257" t="s">
        <v>2731</v>
      </c>
      <c r="K1" s="257" t="s">
        <v>2732</v>
      </c>
      <c r="L1" s="257" t="s">
        <v>627</v>
      </c>
      <c r="M1" s="257" t="s">
        <v>628</v>
      </c>
      <c r="N1" s="257" t="s">
        <v>629</v>
      </c>
      <c r="O1" s="257" t="s">
        <v>630</v>
      </c>
      <c r="P1" s="257" t="s">
        <v>631</v>
      </c>
      <c r="Q1" s="257" t="s">
        <v>632</v>
      </c>
      <c r="R1" s="257" t="s">
        <v>633</v>
      </c>
      <c r="S1" s="257" t="s">
        <v>2733</v>
      </c>
      <c r="T1" s="257" t="s">
        <v>2734</v>
      </c>
      <c r="U1" s="257" t="s">
        <v>2735</v>
      </c>
      <c r="V1" s="257" t="s">
        <v>2736</v>
      </c>
      <c r="W1" s="257" t="s">
        <v>2737</v>
      </c>
      <c r="X1" s="257" t="s">
        <v>2738</v>
      </c>
      <c r="Y1" s="257" t="s">
        <v>2739</v>
      </c>
      <c r="Z1" s="257" t="s">
        <v>2740</v>
      </c>
      <c r="AA1" s="257" t="s">
        <v>2741</v>
      </c>
      <c r="AB1" s="257" t="s">
        <v>2742</v>
      </c>
      <c r="AC1" s="257" t="s">
        <v>2743</v>
      </c>
      <c r="AD1" s="257" t="s">
        <v>2744</v>
      </c>
      <c r="AE1" s="257" t="s">
        <v>2745</v>
      </c>
      <c r="AF1" s="257" t="s">
        <v>2746</v>
      </c>
      <c r="AG1" s="257" t="s">
        <v>2747</v>
      </c>
      <c r="AH1" s="257" t="s">
        <v>2748</v>
      </c>
      <c r="AI1" s="257" t="s">
        <v>2749</v>
      </c>
      <c r="AJ1" s="257" t="s">
        <v>2750</v>
      </c>
      <c r="AK1" s="257" t="s">
        <v>2751</v>
      </c>
      <c r="AL1" s="257" t="s">
        <v>2752</v>
      </c>
      <c r="AM1" s="257" t="s">
        <v>2753</v>
      </c>
      <c r="AN1" s="257" t="s">
        <v>2754</v>
      </c>
      <c r="AO1" s="257" t="s">
        <v>2755</v>
      </c>
      <c r="AP1" s="257" t="s">
        <v>2756</v>
      </c>
      <c r="AQ1" s="257" t="s">
        <v>9</v>
      </c>
      <c r="AR1" s="257" t="s">
        <v>2724</v>
      </c>
      <c r="AS1"/>
    </row>
    <row r="2" spans="1:45" ht="47.4" x14ac:dyDescent="0.65">
      <c r="A2" s="278">
        <v>100469</v>
      </c>
      <c r="B2" s="278" t="s">
        <v>59</v>
      </c>
      <c r="C2" s="286" t="s">
        <v>702</v>
      </c>
      <c r="D2" s="286" t="s">
        <v>702</v>
      </c>
      <c r="E2" s="286" t="s">
        <v>702</v>
      </c>
      <c r="F2" s="286" t="s">
        <v>702</v>
      </c>
      <c r="G2" s="286" t="s">
        <v>702</v>
      </c>
      <c r="H2" s="286" t="s">
        <v>702</v>
      </c>
      <c r="I2" s="286" t="s">
        <v>702</v>
      </c>
      <c r="J2" s="286" t="s">
        <v>702</v>
      </c>
      <c r="K2" s="286" t="s">
        <v>702</v>
      </c>
      <c r="L2" s="286" t="s">
        <v>702</v>
      </c>
      <c r="M2" s="286" t="s">
        <v>702</v>
      </c>
      <c r="N2" s="286" t="s">
        <v>702</v>
      </c>
      <c r="O2" s="286" t="s">
        <v>702</v>
      </c>
      <c r="P2" s="286" t="s">
        <v>702</v>
      </c>
      <c r="Q2" s="286" t="s">
        <v>702</v>
      </c>
      <c r="R2" s="286" t="s">
        <v>702</v>
      </c>
      <c r="S2" s="286" t="s">
        <v>702</v>
      </c>
      <c r="T2" s="286" t="s">
        <v>702</v>
      </c>
      <c r="U2" s="286" t="s">
        <v>702</v>
      </c>
      <c r="V2" s="286" t="s">
        <v>702</v>
      </c>
      <c r="W2" s="286" t="s">
        <v>702</v>
      </c>
      <c r="X2" s="286" t="s">
        <v>702</v>
      </c>
      <c r="Y2" s="286" t="s">
        <v>702</v>
      </c>
      <c r="Z2" s="286" t="s">
        <v>702</v>
      </c>
      <c r="AA2" s="286" t="s">
        <v>702</v>
      </c>
      <c r="AB2" s="286" t="s">
        <v>702</v>
      </c>
      <c r="AC2" s="286" t="s">
        <v>702</v>
      </c>
      <c r="AD2" s="286" t="s">
        <v>702</v>
      </c>
      <c r="AE2" s="286" t="s">
        <v>702</v>
      </c>
      <c r="AF2" s="286" t="s">
        <v>702</v>
      </c>
      <c r="AG2" s="286" t="s">
        <v>702</v>
      </c>
      <c r="AH2" s="286" t="s">
        <v>702</v>
      </c>
      <c r="AI2" s="286" t="s">
        <v>702</v>
      </c>
      <c r="AJ2" s="286" t="s">
        <v>702</v>
      </c>
      <c r="AK2" s="286" t="s">
        <v>702</v>
      </c>
      <c r="AL2" s="286" t="s">
        <v>702</v>
      </c>
      <c r="AM2" s="286" t="s">
        <v>702</v>
      </c>
      <c r="AN2" s="286" t="s">
        <v>702</v>
      </c>
      <c r="AO2" s="286" t="s">
        <v>702</v>
      </c>
      <c r="AP2" s="286" t="s">
        <v>702</v>
      </c>
      <c r="AQ2" s="259" t="s">
        <v>59</v>
      </c>
      <c r="AR2" s="259" t="s">
        <v>2759</v>
      </c>
    </row>
    <row r="3" spans="1:45" ht="14.4" x14ac:dyDescent="0.3">
      <c r="A3" s="258">
        <v>100475</v>
      </c>
      <c r="B3" s="259" t="s">
        <v>59</v>
      </c>
      <c r="C3" s="259" t="s">
        <v>702</v>
      </c>
      <c r="D3" s="259" t="s">
        <v>702</v>
      </c>
      <c r="E3" s="259" t="s">
        <v>702</v>
      </c>
      <c r="F3" s="259" t="s">
        <v>702</v>
      </c>
      <c r="G3" s="259" t="s">
        <v>702</v>
      </c>
      <c r="H3" s="259" t="s">
        <v>702</v>
      </c>
      <c r="I3" s="259" t="s">
        <v>702</v>
      </c>
      <c r="J3" s="259" t="s">
        <v>702</v>
      </c>
      <c r="K3" s="259" t="s">
        <v>702</v>
      </c>
      <c r="L3" s="259" t="s">
        <v>702</v>
      </c>
      <c r="M3" s="259" t="s">
        <v>702</v>
      </c>
      <c r="N3" s="259" t="s">
        <v>702</v>
      </c>
      <c r="O3" s="259" t="s">
        <v>702</v>
      </c>
      <c r="P3" s="259" t="s">
        <v>702</v>
      </c>
      <c r="Q3" s="259" t="s">
        <v>702</v>
      </c>
      <c r="R3" s="259" t="s">
        <v>702</v>
      </c>
      <c r="S3" s="259" t="s">
        <v>702</v>
      </c>
      <c r="T3" s="259" t="s">
        <v>702</v>
      </c>
      <c r="U3" s="259" t="s">
        <v>702</v>
      </c>
      <c r="V3" s="259" t="s">
        <v>702</v>
      </c>
      <c r="W3" s="259" t="s">
        <v>702</v>
      </c>
      <c r="X3" s="259" t="s">
        <v>702</v>
      </c>
      <c r="Y3" s="259" t="s">
        <v>702</v>
      </c>
      <c r="Z3" s="259" t="s">
        <v>702</v>
      </c>
      <c r="AA3" s="259" t="s">
        <v>702</v>
      </c>
      <c r="AB3" s="259" t="s">
        <v>702</v>
      </c>
      <c r="AC3" s="259" t="s">
        <v>702</v>
      </c>
      <c r="AD3" s="259" t="s">
        <v>702</v>
      </c>
      <c r="AE3" s="259" t="s">
        <v>702</v>
      </c>
      <c r="AF3" s="259" t="s">
        <v>702</v>
      </c>
      <c r="AG3" s="259" t="s">
        <v>702</v>
      </c>
      <c r="AH3" s="259" t="s">
        <v>702</v>
      </c>
      <c r="AI3" s="259" t="s">
        <v>702</v>
      </c>
      <c r="AJ3" s="259" t="s">
        <v>702</v>
      </c>
      <c r="AK3" s="259" t="s">
        <v>702</v>
      </c>
      <c r="AL3" s="259" t="s">
        <v>702</v>
      </c>
      <c r="AM3" s="259" t="s">
        <v>702</v>
      </c>
      <c r="AN3" s="259" t="s">
        <v>702</v>
      </c>
      <c r="AO3" s="259" t="s">
        <v>702</v>
      </c>
      <c r="AP3" s="259" t="s">
        <v>702</v>
      </c>
      <c r="AQ3" s="259" t="s">
        <v>59</v>
      </c>
      <c r="AR3" s="259" t="s">
        <v>610</v>
      </c>
      <c r="AS3"/>
    </row>
    <row r="4" spans="1:45" ht="21.6" x14ac:dyDescent="0.65">
      <c r="A4" s="280">
        <v>100571</v>
      </c>
      <c r="B4" s="278" t="s">
        <v>59</v>
      </c>
      <c r="C4" s="286" t="s">
        <v>702</v>
      </c>
      <c r="D4" s="286" t="s">
        <v>702</v>
      </c>
      <c r="E4" s="286" t="s">
        <v>702</v>
      </c>
      <c r="F4" s="286" t="s">
        <v>702</v>
      </c>
      <c r="G4" s="286" t="s">
        <v>702</v>
      </c>
      <c r="H4" s="286" t="s">
        <v>702</v>
      </c>
      <c r="I4" s="286" t="s">
        <v>702</v>
      </c>
      <c r="J4" s="286" t="s">
        <v>702</v>
      </c>
      <c r="K4" s="286" t="s">
        <v>702</v>
      </c>
      <c r="L4" s="286" t="s">
        <v>702</v>
      </c>
      <c r="M4" s="286" t="s">
        <v>702</v>
      </c>
      <c r="N4" s="286" t="s">
        <v>702</v>
      </c>
      <c r="O4" s="286" t="s">
        <v>702</v>
      </c>
      <c r="P4" s="286" t="s">
        <v>702</v>
      </c>
      <c r="Q4" s="286" t="s">
        <v>702</v>
      </c>
      <c r="R4" s="286" t="s">
        <v>702</v>
      </c>
      <c r="S4" s="286" t="s">
        <v>702</v>
      </c>
      <c r="T4" s="286" t="s">
        <v>702</v>
      </c>
      <c r="U4" s="286" t="s">
        <v>702</v>
      </c>
      <c r="V4" s="286" t="s">
        <v>702</v>
      </c>
      <c r="W4" s="286" t="s">
        <v>702</v>
      </c>
      <c r="X4" s="286" t="s">
        <v>702</v>
      </c>
      <c r="Y4" s="286" t="s">
        <v>702</v>
      </c>
      <c r="Z4" s="286" t="s">
        <v>702</v>
      </c>
      <c r="AA4" s="286" t="s">
        <v>702</v>
      </c>
      <c r="AB4" s="286" t="s">
        <v>702</v>
      </c>
      <c r="AC4" s="286" t="s">
        <v>702</v>
      </c>
      <c r="AD4" s="286" t="s">
        <v>702</v>
      </c>
      <c r="AE4" s="286" t="s">
        <v>702</v>
      </c>
      <c r="AF4" s="286" t="s">
        <v>702</v>
      </c>
      <c r="AG4" s="286" t="s">
        <v>702</v>
      </c>
      <c r="AH4" s="286" t="s">
        <v>702</v>
      </c>
      <c r="AI4" s="286" t="s">
        <v>702</v>
      </c>
      <c r="AJ4" s="286" t="s">
        <v>702</v>
      </c>
      <c r="AK4" s="286" t="s">
        <v>702</v>
      </c>
      <c r="AL4" s="286" t="s">
        <v>702</v>
      </c>
      <c r="AM4" s="286" t="s">
        <v>702</v>
      </c>
      <c r="AN4" s="286" t="s">
        <v>702</v>
      </c>
      <c r="AO4" s="286" t="s">
        <v>702</v>
      </c>
      <c r="AP4" s="286" t="s">
        <v>702</v>
      </c>
      <c r="AQ4" s="259" t="s">
        <v>59</v>
      </c>
      <c r="AR4" s="259" t="s">
        <v>334</v>
      </c>
    </row>
    <row r="5" spans="1:45" ht="14.4" x14ac:dyDescent="0.3">
      <c r="A5" s="258">
        <v>100663</v>
      </c>
      <c r="B5" s="259" t="s">
        <v>59</v>
      </c>
      <c r="C5" s="259" t="s">
        <v>702</v>
      </c>
      <c r="D5" s="259" t="s">
        <v>702</v>
      </c>
      <c r="E5" s="259" t="s">
        <v>702</v>
      </c>
      <c r="F5" s="259" t="s">
        <v>702</v>
      </c>
      <c r="G5" s="259" t="s">
        <v>702</v>
      </c>
      <c r="H5" s="259" t="s">
        <v>702</v>
      </c>
      <c r="I5" s="259" t="s">
        <v>702</v>
      </c>
      <c r="J5" s="259" t="s">
        <v>702</v>
      </c>
      <c r="K5" s="259" t="s">
        <v>702</v>
      </c>
      <c r="L5" s="259" t="s">
        <v>702</v>
      </c>
      <c r="M5" s="259" t="s">
        <v>702</v>
      </c>
      <c r="N5" s="259" t="s">
        <v>702</v>
      </c>
      <c r="O5" s="259" t="s">
        <v>702</v>
      </c>
      <c r="P5" s="259" t="s">
        <v>702</v>
      </c>
      <c r="Q5" s="259" t="s">
        <v>702</v>
      </c>
      <c r="R5" s="259" t="s">
        <v>702</v>
      </c>
      <c r="S5" s="259" t="s">
        <v>702</v>
      </c>
      <c r="T5" s="259" t="s">
        <v>702</v>
      </c>
      <c r="U5" s="259" t="s">
        <v>702</v>
      </c>
      <c r="V5" s="259" t="s">
        <v>702</v>
      </c>
      <c r="W5" s="259" t="s">
        <v>702</v>
      </c>
      <c r="X5" s="259" t="s">
        <v>702</v>
      </c>
      <c r="Y5" s="259" t="s">
        <v>702</v>
      </c>
      <c r="Z5" s="259" t="s">
        <v>702</v>
      </c>
      <c r="AA5" s="259" t="s">
        <v>702</v>
      </c>
      <c r="AB5" s="259" t="s">
        <v>702</v>
      </c>
      <c r="AC5" s="259" t="s">
        <v>702</v>
      </c>
      <c r="AD5" s="259" t="s">
        <v>702</v>
      </c>
      <c r="AE5" s="259" t="s">
        <v>702</v>
      </c>
      <c r="AF5" s="259" t="s">
        <v>702</v>
      </c>
      <c r="AG5" s="259" t="s">
        <v>702</v>
      </c>
      <c r="AH5" s="259" t="s">
        <v>702</v>
      </c>
      <c r="AI5" s="259" t="s">
        <v>702</v>
      </c>
      <c r="AJ5" s="259" t="s">
        <v>702</v>
      </c>
      <c r="AK5" s="259" t="s">
        <v>702</v>
      </c>
      <c r="AL5" s="259" t="s">
        <v>702</v>
      </c>
      <c r="AM5" s="259" t="s">
        <v>702</v>
      </c>
      <c r="AN5" s="259" t="s">
        <v>702</v>
      </c>
      <c r="AO5" s="259" t="s">
        <v>702</v>
      </c>
      <c r="AP5" s="259" t="s">
        <v>702</v>
      </c>
      <c r="AQ5" s="259" t="s">
        <v>59</v>
      </c>
      <c r="AR5" s="259" t="s">
        <v>610</v>
      </c>
      <c r="AS5"/>
    </row>
    <row r="6" spans="1:45" ht="47.4" x14ac:dyDescent="0.65">
      <c r="A6" s="280">
        <v>100845</v>
      </c>
      <c r="B6" s="278" t="s">
        <v>59</v>
      </c>
      <c r="C6" s="286" t="s">
        <v>702</v>
      </c>
      <c r="D6" s="286" t="s">
        <v>702</v>
      </c>
      <c r="E6" s="286" t="s">
        <v>702</v>
      </c>
      <c r="F6" s="286" t="s">
        <v>702</v>
      </c>
      <c r="G6" s="286" t="s">
        <v>702</v>
      </c>
      <c r="H6" s="286" t="s">
        <v>702</v>
      </c>
      <c r="I6" s="286" t="s">
        <v>702</v>
      </c>
      <c r="J6" s="286" t="s">
        <v>702</v>
      </c>
      <c r="K6" s="286" t="s">
        <v>702</v>
      </c>
      <c r="L6" s="286" t="s">
        <v>702</v>
      </c>
      <c r="M6" s="286" t="s">
        <v>702</v>
      </c>
      <c r="N6" s="286" t="s">
        <v>702</v>
      </c>
      <c r="O6" s="286" t="s">
        <v>702</v>
      </c>
      <c r="P6" s="286" t="s">
        <v>702</v>
      </c>
      <c r="Q6" s="286" t="s">
        <v>702</v>
      </c>
      <c r="R6" s="286" t="s">
        <v>702</v>
      </c>
      <c r="S6" s="286" t="s">
        <v>702</v>
      </c>
      <c r="T6" s="286" t="s">
        <v>702</v>
      </c>
      <c r="U6" s="286" t="s">
        <v>702</v>
      </c>
      <c r="V6" s="286" t="s">
        <v>702</v>
      </c>
      <c r="W6" s="286" t="s">
        <v>702</v>
      </c>
      <c r="X6" s="286" t="s">
        <v>702</v>
      </c>
      <c r="Y6" s="286" t="s">
        <v>702</v>
      </c>
      <c r="Z6" s="286" t="s">
        <v>702</v>
      </c>
      <c r="AA6" s="286" t="s">
        <v>702</v>
      </c>
      <c r="AB6" s="286" t="s">
        <v>702</v>
      </c>
      <c r="AC6" s="286" t="s">
        <v>702</v>
      </c>
      <c r="AD6" s="286" t="s">
        <v>702</v>
      </c>
      <c r="AE6" s="286" t="s">
        <v>702</v>
      </c>
      <c r="AF6" s="286" t="s">
        <v>702</v>
      </c>
      <c r="AG6" s="286" t="s">
        <v>702</v>
      </c>
      <c r="AH6" s="286" t="s">
        <v>702</v>
      </c>
      <c r="AI6" s="286" t="s">
        <v>702</v>
      </c>
      <c r="AJ6" s="286" t="s">
        <v>702</v>
      </c>
      <c r="AK6" s="286" t="s">
        <v>702</v>
      </c>
      <c r="AL6" s="286" t="s">
        <v>702</v>
      </c>
      <c r="AM6" s="286" t="s">
        <v>702</v>
      </c>
      <c r="AN6" s="286" t="s">
        <v>702</v>
      </c>
      <c r="AO6" s="286" t="s">
        <v>702</v>
      </c>
      <c r="AP6" s="286" t="s">
        <v>702</v>
      </c>
      <c r="AQ6" s="259" t="s">
        <v>59</v>
      </c>
      <c r="AR6" s="259" t="s">
        <v>2762</v>
      </c>
    </row>
    <row r="7" spans="1:45" ht="21.6" x14ac:dyDescent="0.65">
      <c r="A7" s="280">
        <v>101388</v>
      </c>
      <c r="B7" s="278" t="s">
        <v>65</v>
      </c>
      <c r="C7" s="286" t="s">
        <v>702</v>
      </c>
      <c r="D7" s="286" t="s">
        <v>702</v>
      </c>
      <c r="E7" s="286" t="s">
        <v>702</v>
      </c>
      <c r="F7" s="286" t="s">
        <v>702</v>
      </c>
      <c r="G7" s="286" t="s">
        <v>702</v>
      </c>
      <c r="H7" s="286" t="s">
        <v>702</v>
      </c>
      <c r="I7" s="286" t="s">
        <v>702</v>
      </c>
      <c r="J7" s="286" t="s">
        <v>702</v>
      </c>
      <c r="K7" s="286" t="s">
        <v>702</v>
      </c>
      <c r="L7" s="286" t="s">
        <v>702</v>
      </c>
      <c r="M7" s="286" t="s">
        <v>702</v>
      </c>
      <c r="N7" s="286" t="s">
        <v>702</v>
      </c>
      <c r="O7" s="286" t="s">
        <v>702</v>
      </c>
      <c r="P7" s="286" t="s">
        <v>702</v>
      </c>
      <c r="Q7" s="286" t="s">
        <v>702</v>
      </c>
      <c r="R7" s="286" t="s">
        <v>702</v>
      </c>
      <c r="S7" s="286" t="s">
        <v>702</v>
      </c>
      <c r="T7" s="286" t="s">
        <v>702</v>
      </c>
      <c r="U7" s="286" t="s">
        <v>702</v>
      </c>
      <c r="V7" s="286" t="s">
        <v>702</v>
      </c>
      <c r="W7" s="286" t="s">
        <v>702</v>
      </c>
      <c r="X7" s="286" t="s">
        <v>702</v>
      </c>
      <c r="Y7" s="286" t="s">
        <v>702</v>
      </c>
      <c r="Z7" s="286" t="s">
        <v>702</v>
      </c>
      <c r="AA7" s="286" t="s">
        <v>702</v>
      </c>
      <c r="AB7" s="286" t="s">
        <v>702</v>
      </c>
      <c r="AC7" s="286" t="s">
        <v>702</v>
      </c>
      <c r="AD7" s="286" t="s">
        <v>702</v>
      </c>
      <c r="AE7" s="286" t="s">
        <v>702</v>
      </c>
      <c r="AF7" s="286" t="s">
        <v>702</v>
      </c>
      <c r="AG7" s="286" t="s">
        <v>702</v>
      </c>
      <c r="AH7" s="286" t="s">
        <v>702</v>
      </c>
      <c r="AI7" s="286" t="s">
        <v>702</v>
      </c>
      <c r="AJ7" s="286" t="s">
        <v>702</v>
      </c>
      <c r="AK7" s="286" t="s">
        <v>702</v>
      </c>
      <c r="AL7" s="286"/>
      <c r="AM7" s="286"/>
      <c r="AN7" s="286"/>
      <c r="AO7" s="286"/>
      <c r="AP7" s="286"/>
      <c r="AQ7" s="259" t="s">
        <v>2764</v>
      </c>
      <c r="AR7" s="259" t="s">
        <v>610</v>
      </c>
    </row>
    <row r="8" spans="1:45" ht="21.6" x14ac:dyDescent="0.65">
      <c r="A8" s="280">
        <v>101517</v>
      </c>
      <c r="B8" s="278" t="s">
        <v>2531</v>
      </c>
      <c r="C8" s="286" t="s">
        <v>702</v>
      </c>
      <c r="D8" s="286" t="s">
        <v>702</v>
      </c>
      <c r="E8" s="286" t="s">
        <v>702</v>
      </c>
      <c r="F8" s="286" t="s">
        <v>702</v>
      </c>
      <c r="G8" s="286" t="s">
        <v>702</v>
      </c>
      <c r="H8" s="286" t="s">
        <v>702</v>
      </c>
      <c r="I8" s="286" t="s">
        <v>702</v>
      </c>
      <c r="J8" s="286" t="s">
        <v>702</v>
      </c>
      <c r="K8" s="286" t="s">
        <v>702</v>
      </c>
      <c r="L8" s="286" t="s">
        <v>702</v>
      </c>
      <c r="M8" s="286" t="s">
        <v>702</v>
      </c>
      <c r="N8" s="286" t="s">
        <v>702</v>
      </c>
      <c r="O8" s="286" t="s">
        <v>702</v>
      </c>
      <c r="P8" s="286" t="s">
        <v>702</v>
      </c>
      <c r="Q8" s="286" t="s">
        <v>702</v>
      </c>
      <c r="R8" s="286" t="s">
        <v>702</v>
      </c>
      <c r="S8" s="286" t="s">
        <v>702</v>
      </c>
      <c r="T8" s="286" t="s">
        <v>702</v>
      </c>
      <c r="U8" s="286" t="s">
        <v>702</v>
      </c>
      <c r="V8" s="286" t="s">
        <v>702</v>
      </c>
      <c r="W8" s="286" t="s">
        <v>702</v>
      </c>
      <c r="X8" s="286" t="s">
        <v>702</v>
      </c>
      <c r="Y8" s="286" t="s">
        <v>702</v>
      </c>
      <c r="Z8" s="286" t="s">
        <v>702</v>
      </c>
      <c r="AA8" s="286" t="s">
        <v>702</v>
      </c>
      <c r="AB8" s="286" t="s">
        <v>702</v>
      </c>
      <c r="AC8" s="286" t="s">
        <v>702</v>
      </c>
      <c r="AD8" s="286" t="s">
        <v>702</v>
      </c>
      <c r="AE8" s="286" t="s">
        <v>702</v>
      </c>
      <c r="AF8" s="286" t="s">
        <v>702</v>
      </c>
      <c r="AG8" s="286" t="s">
        <v>702</v>
      </c>
      <c r="AH8" s="286" t="s">
        <v>702</v>
      </c>
      <c r="AI8" s="286" t="s">
        <v>702</v>
      </c>
      <c r="AJ8" s="286" t="s">
        <v>702</v>
      </c>
      <c r="AK8" s="286" t="s">
        <v>702</v>
      </c>
      <c r="AL8" s="286" t="s">
        <v>702</v>
      </c>
      <c r="AM8" s="286" t="s">
        <v>702</v>
      </c>
      <c r="AN8" s="286" t="s">
        <v>702</v>
      </c>
      <c r="AO8" s="286" t="s">
        <v>702</v>
      </c>
      <c r="AP8" s="286" t="s">
        <v>702</v>
      </c>
      <c r="AQ8" s="259" t="s">
        <v>2531</v>
      </c>
      <c r="AR8" s="259" t="s">
        <v>610</v>
      </c>
    </row>
    <row r="9" spans="1:45" ht="47.4" x14ac:dyDescent="0.65">
      <c r="A9" s="278">
        <v>101593</v>
      </c>
      <c r="B9" s="278" t="s">
        <v>59</v>
      </c>
      <c r="C9" s="286" t="s">
        <v>702</v>
      </c>
      <c r="D9" s="286" t="s">
        <v>702</v>
      </c>
      <c r="E9" s="286" t="s">
        <v>702</v>
      </c>
      <c r="F9" s="286" t="s">
        <v>702</v>
      </c>
      <c r="G9" s="286" t="s">
        <v>702</v>
      </c>
      <c r="H9" s="286" t="s">
        <v>702</v>
      </c>
      <c r="I9" s="286" t="s">
        <v>702</v>
      </c>
      <c r="J9" s="286" t="s">
        <v>702</v>
      </c>
      <c r="K9" s="286" t="s">
        <v>702</v>
      </c>
      <c r="L9" s="286" t="s">
        <v>702</v>
      </c>
      <c r="M9" s="286" t="s">
        <v>702</v>
      </c>
      <c r="N9" s="286" t="s">
        <v>702</v>
      </c>
      <c r="O9" s="286" t="s">
        <v>702</v>
      </c>
      <c r="P9" s="286" t="s">
        <v>702</v>
      </c>
      <c r="Q9" s="286" t="s">
        <v>702</v>
      </c>
      <c r="R9" s="286" t="s">
        <v>702</v>
      </c>
      <c r="S9" s="286" t="s">
        <v>702</v>
      </c>
      <c r="T9" s="286" t="s">
        <v>702</v>
      </c>
      <c r="U9" s="286" t="s">
        <v>702</v>
      </c>
      <c r="V9" s="286" t="s">
        <v>702</v>
      </c>
      <c r="W9" s="286" t="s">
        <v>702</v>
      </c>
      <c r="X9" s="286" t="s">
        <v>702</v>
      </c>
      <c r="Y9" s="286" t="s">
        <v>702</v>
      </c>
      <c r="Z9" s="286" t="s">
        <v>702</v>
      </c>
      <c r="AA9" s="286" t="s">
        <v>702</v>
      </c>
      <c r="AB9" s="286" t="s">
        <v>702</v>
      </c>
      <c r="AC9" s="286" t="s">
        <v>702</v>
      </c>
      <c r="AD9" s="286" t="s">
        <v>702</v>
      </c>
      <c r="AE9" s="286" t="s">
        <v>702</v>
      </c>
      <c r="AF9" s="286" t="s">
        <v>702</v>
      </c>
      <c r="AG9" s="286" t="s">
        <v>702</v>
      </c>
      <c r="AH9" s="286" t="s">
        <v>702</v>
      </c>
      <c r="AI9" s="286" t="s">
        <v>702</v>
      </c>
      <c r="AJ9" s="286" t="s">
        <v>702</v>
      </c>
      <c r="AK9" s="286" t="s">
        <v>702</v>
      </c>
      <c r="AL9" s="286" t="s">
        <v>702</v>
      </c>
      <c r="AM9" s="286" t="s">
        <v>702</v>
      </c>
      <c r="AN9" s="286" t="s">
        <v>702</v>
      </c>
      <c r="AO9" s="286" t="s">
        <v>702</v>
      </c>
      <c r="AP9" s="286" t="s">
        <v>702</v>
      </c>
      <c r="AQ9" s="259" t="s">
        <v>59</v>
      </c>
      <c r="AR9" s="259" t="s">
        <v>2759</v>
      </c>
    </row>
    <row r="10" spans="1:45" ht="47.4" x14ac:dyDescent="0.65">
      <c r="A10" s="280">
        <v>101636</v>
      </c>
      <c r="B10" s="278" t="s">
        <v>59</v>
      </c>
      <c r="C10" s="286" t="s">
        <v>702</v>
      </c>
      <c r="D10" s="286" t="s">
        <v>702</v>
      </c>
      <c r="E10" s="286" t="s">
        <v>702</v>
      </c>
      <c r="F10" s="286" t="s">
        <v>702</v>
      </c>
      <c r="G10" s="286" t="s">
        <v>702</v>
      </c>
      <c r="H10" s="286" t="s">
        <v>702</v>
      </c>
      <c r="I10" s="286" t="s">
        <v>702</v>
      </c>
      <c r="J10" s="286" t="s">
        <v>702</v>
      </c>
      <c r="K10" s="286" t="s">
        <v>702</v>
      </c>
      <c r="L10" s="286" t="s">
        <v>702</v>
      </c>
      <c r="M10" s="286" t="s">
        <v>702</v>
      </c>
      <c r="N10" s="286" t="s">
        <v>702</v>
      </c>
      <c r="O10" s="286" t="s">
        <v>702</v>
      </c>
      <c r="P10" s="286" t="s">
        <v>702</v>
      </c>
      <c r="Q10" s="286" t="s">
        <v>702</v>
      </c>
      <c r="R10" s="286" t="s">
        <v>702</v>
      </c>
      <c r="S10" s="286" t="s">
        <v>702</v>
      </c>
      <c r="T10" s="286" t="s">
        <v>702</v>
      </c>
      <c r="U10" s="286" t="s">
        <v>702</v>
      </c>
      <c r="V10" s="286" t="s">
        <v>702</v>
      </c>
      <c r="W10" s="286" t="s">
        <v>702</v>
      </c>
      <c r="X10" s="286" t="s">
        <v>702</v>
      </c>
      <c r="Y10" s="286" t="s">
        <v>702</v>
      </c>
      <c r="Z10" s="286" t="s">
        <v>702</v>
      </c>
      <c r="AA10" s="286" t="s">
        <v>702</v>
      </c>
      <c r="AB10" s="286" t="s">
        <v>702</v>
      </c>
      <c r="AC10" s="286" t="s">
        <v>702</v>
      </c>
      <c r="AD10" s="286" t="s">
        <v>702</v>
      </c>
      <c r="AE10" s="286" t="s">
        <v>702</v>
      </c>
      <c r="AF10" s="286" t="s">
        <v>702</v>
      </c>
      <c r="AG10" s="286" t="s">
        <v>702</v>
      </c>
      <c r="AH10" s="286" t="s">
        <v>702</v>
      </c>
      <c r="AI10" s="286" t="s">
        <v>702</v>
      </c>
      <c r="AJ10" s="286" t="s">
        <v>702</v>
      </c>
      <c r="AK10" s="286" t="s">
        <v>702</v>
      </c>
      <c r="AL10" s="286" t="s">
        <v>702</v>
      </c>
      <c r="AM10" s="286" t="s">
        <v>702</v>
      </c>
      <c r="AN10" s="286" t="s">
        <v>702</v>
      </c>
      <c r="AO10" s="286" t="s">
        <v>702</v>
      </c>
      <c r="AP10" s="286" t="s">
        <v>702</v>
      </c>
      <c r="AQ10" s="259" t="s">
        <v>59</v>
      </c>
      <c r="AR10" s="259" t="s">
        <v>2759</v>
      </c>
    </row>
    <row r="11" spans="1:45" ht="47.4" x14ac:dyDescent="0.65">
      <c r="A11" s="280">
        <v>101670</v>
      </c>
      <c r="B11" s="278" t="s">
        <v>59</v>
      </c>
      <c r="C11" s="286" t="s">
        <v>702</v>
      </c>
      <c r="D11" s="286" t="s">
        <v>702</v>
      </c>
      <c r="E11" s="286" t="s">
        <v>702</v>
      </c>
      <c r="F11" s="286" t="s">
        <v>702</v>
      </c>
      <c r="G11" s="286" t="s">
        <v>702</v>
      </c>
      <c r="H11" s="286" t="s">
        <v>702</v>
      </c>
      <c r="I11" s="286" t="s">
        <v>702</v>
      </c>
      <c r="J11" s="286" t="s">
        <v>702</v>
      </c>
      <c r="K11" s="286" t="s">
        <v>702</v>
      </c>
      <c r="L11" s="286" t="s">
        <v>702</v>
      </c>
      <c r="M11" s="286" t="s">
        <v>702</v>
      </c>
      <c r="N11" s="286" t="s">
        <v>702</v>
      </c>
      <c r="O11" s="286" t="s">
        <v>702</v>
      </c>
      <c r="P11" s="286" t="s">
        <v>702</v>
      </c>
      <c r="Q11" s="286" t="s">
        <v>702</v>
      </c>
      <c r="R11" s="286" t="s">
        <v>702</v>
      </c>
      <c r="S11" s="286" t="s">
        <v>702</v>
      </c>
      <c r="T11" s="286" t="s">
        <v>702</v>
      </c>
      <c r="U11" s="286" t="s">
        <v>702</v>
      </c>
      <c r="V11" s="286" t="s">
        <v>702</v>
      </c>
      <c r="W11" s="286" t="s">
        <v>702</v>
      </c>
      <c r="X11" s="286" t="s">
        <v>702</v>
      </c>
      <c r="Y11" s="286" t="s">
        <v>702</v>
      </c>
      <c r="Z11" s="286" t="s">
        <v>702</v>
      </c>
      <c r="AA11" s="286" t="s">
        <v>702</v>
      </c>
      <c r="AB11" s="286" t="s">
        <v>702</v>
      </c>
      <c r="AC11" s="286" t="s">
        <v>702</v>
      </c>
      <c r="AD11" s="286" t="s">
        <v>702</v>
      </c>
      <c r="AE11" s="286" t="s">
        <v>702</v>
      </c>
      <c r="AF11" s="286" t="s">
        <v>702</v>
      </c>
      <c r="AG11" s="286" t="s">
        <v>702</v>
      </c>
      <c r="AH11" s="286" t="s">
        <v>702</v>
      </c>
      <c r="AI11" s="286" t="s">
        <v>702</v>
      </c>
      <c r="AJ11" s="286" t="s">
        <v>702</v>
      </c>
      <c r="AK11" s="286" t="s">
        <v>702</v>
      </c>
      <c r="AL11" s="286" t="s">
        <v>702</v>
      </c>
      <c r="AM11" s="286" t="s">
        <v>702</v>
      </c>
      <c r="AN11" s="286" t="s">
        <v>702</v>
      </c>
      <c r="AO11" s="286" t="s">
        <v>702</v>
      </c>
      <c r="AP11" s="286" t="s">
        <v>702</v>
      </c>
      <c r="AQ11" s="259" t="s">
        <v>59</v>
      </c>
      <c r="AR11" s="259" t="s">
        <v>2759</v>
      </c>
    </row>
    <row r="12" spans="1:45" ht="28.8" x14ac:dyDescent="0.3">
      <c r="A12" s="258">
        <v>101735</v>
      </c>
      <c r="B12" s="259" t="s">
        <v>65</v>
      </c>
      <c r="C12" s="259" t="s">
        <v>702</v>
      </c>
      <c r="D12" s="259" t="s">
        <v>702</v>
      </c>
      <c r="E12" s="259" t="s">
        <v>702</v>
      </c>
      <c r="F12" s="259" t="s">
        <v>702</v>
      </c>
      <c r="G12" s="259" t="s">
        <v>702</v>
      </c>
      <c r="H12" s="259" t="s">
        <v>702</v>
      </c>
      <c r="I12" s="259" t="s">
        <v>702</v>
      </c>
      <c r="J12" s="259" t="s">
        <v>702</v>
      </c>
      <c r="K12" s="259" t="s">
        <v>702</v>
      </c>
      <c r="L12" s="259" t="s">
        <v>702</v>
      </c>
      <c r="M12" s="259" t="s">
        <v>702</v>
      </c>
      <c r="N12" s="259" t="s">
        <v>702</v>
      </c>
      <c r="O12" s="259" t="s">
        <v>702</v>
      </c>
      <c r="P12" s="259" t="s">
        <v>702</v>
      </c>
      <c r="Q12" s="259" t="s">
        <v>702</v>
      </c>
      <c r="R12" s="259" t="s">
        <v>702</v>
      </c>
      <c r="S12" s="259" t="s">
        <v>702</v>
      </c>
      <c r="T12" s="259" t="s">
        <v>702</v>
      </c>
      <c r="U12" s="259" t="s">
        <v>702</v>
      </c>
      <c r="V12" s="259" t="s">
        <v>702</v>
      </c>
      <c r="W12" s="259" t="s">
        <v>702</v>
      </c>
      <c r="X12" s="259" t="s">
        <v>702</v>
      </c>
      <c r="Y12" s="259" t="s">
        <v>702</v>
      </c>
      <c r="Z12" s="259" t="s">
        <v>702</v>
      </c>
      <c r="AA12" s="259" t="s">
        <v>702</v>
      </c>
      <c r="AB12" s="259" t="s">
        <v>702</v>
      </c>
      <c r="AC12" s="259" t="s">
        <v>702</v>
      </c>
      <c r="AD12" s="259" t="s">
        <v>702</v>
      </c>
      <c r="AE12" s="259" t="s">
        <v>702</v>
      </c>
      <c r="AF12" s="259" t="s">
        <v>702</v>
      </c>
      <c r="AG12" s="259" t="s">
        <v>702</v>
      </c>
      <c r="AH12" s="259" t="s">
        <v>702</v>
      </c>
      <c r="AI12" s="259" t="s">
        <v>702</v>
      </c>
      <c r="AJ12" s="259" t="s">
        <v>702</v>
      </c>
      <c r="AK12" s="259" t="s">
        <v>702</v>
      </c>
      <c r="AL12" s="286"/>
      <c r="AM12" s="286"/>
      <c r="AN12" s="287"/>
      <c r="AO12" s="286"/>
      <c r="AP12" s="289"/>
      <c r="AQ12" s="259" t="s">
        <v>65</v>
      </c>
      <c r="AR12" s="259" t="s">
        <v>2765</v>
      </c>
      <c r="AS12"/>
    </row>
    <row r="13" spans="1:45" ht="43.2" x14ac:dyDescent="0.3">
      <c r="A13" s="258">
        <v>101772</v>
      </c>
      <c r="B13" s="259" t="s">
        <v>59</v>
      </c>
      <c r="C13" s="259" t="s">
        <v>702</v>
      </c>
      <c r="D13" s="259" t="s">
        <v>702</v>
      </c>
      <c r="E13" s="259" t="s">
        <v>702</v>
      </c>
      <c r="F13" s="259" t="s">
        <v>702</v>
      </c>
      <c r="G13" s="259" t="s">
        <v>702</v>
      </c>
      <c r="H13" s="259" t="s">
        <v>702</v>
      </c>
      <c r="I13" s="259" t="s">
        <v>702</v>
      </c>
      <c r="J13" s="259" t="s">
        <v>702</v>
      </c>
      <c r="K13" s="259" t="s">
        <v>702</v>
      </c>
      <c r="L13" s="259" t="s">
        <v>702</v>
      </c>
      <c r="M13" s="259" t="s">
        <v>702</v>
      </c>
      <c r="N13" s="259" t="s">
        <v>702</v>
      </c>
      <c r="O13" s="259" t="s">
        <v>702</v>
      </c>
      <c r="P13" s="259" t="s">
        <v>702</v>
      </c>
      <c r="Q13" s="259" t="s">
        <v>702</v>
      </c>
      <c r="R13" s="259" t="s">
        <v>702</v>
      </c>
      <c r="S13" s="259" t="s">
        <v>702</v>
      </c>
      <c r="T13" s="259" t="s">
        <v>702</v>
      </c>
      <c r="U13" s="259" t="s">
        <v>702</v>
      </c>
      <c r="V13" s="259" t="s">
        <v>702</v>
      </c>
      <c r="W13" s="259" t="s">
        <v>702</v>
      </c>
      <c r="X13" s="259" t="s">
        <v>702</v>
      </c>
      <c r="Y13" s="259" t="s">
        <v>702</v>
      </c>
      <c r="Z13" s="259" t="s">
        <v>702</v>
      </c>
      <c r="AA13" s="259" t="s">
        <v>702</v>
      </c>
      <c r="AB13" s="259" t="s">
        <v>702</v>
      </c>
      <c r="AC13" s="259" t="s">
        <v>702</v>
      </c>
      <c r="AD13" s="259" t="s">
        <v>702</v>
      </c>
      <c r="AE13" s="259" t="s">
        <v>702</v>
      </c>
      <c r="AF13" s="259" t="s">
        <v>702</v>
      </c>
      <c r="AG13" s="259" t="s">
        <v>702</v>
      </c>
      <c r="AH13" s="259" t="s">
        <v>702</v>
      </c>
      <c r="AI13" s="259" t="s">
        <v>702</v>
      </c>
      <c r="AJ13" s="259" t="s">
        <v>702</v>
      </c>
      <c r="AK13" s="259" t="s">
        <v>702</v>
      </c>
      <c r="AL13" s="259" t="s">
        <v>702</v>
      </c>
      <c r="AM13" s="259" t="s">
        <v>702</v>
      </c>
      <c r="AN13" s="259" t="s">
        <v>702</v>
      </c>
      <c r="AO13" s="259" t="s">
        <v>702</v>
      </c>
      <c r="AP13" s="259" t="s">
        <v>702</v>
      </c>
      <c r="AQ13" s="259" t="s">
        <v>59</v>
      </c>
      <c r="AR13" s="259" t="s">
        <v>2766</v>
      </c>
      <c r="AS13"/>
    </row>
    <row r="14" spans="1:45" ht="47.4" x14ac:dyDescent="0.65">
      <c r="A14" s="278">
        <v>101807</v>
      </c>
      <c r="B14" s="278" t="s">
        <v>59</v>
      </c>
      <c r="C14" s="286" t="s">
        <v>702</v>
      </c>
      <c r="D14" s="286" t="s">
        <v>702</v>
      </c>
      <c r="E14" s="286" t="s">
        <v>702</v>
      </c>
      <c r="F14" s="286" t="s">
        <v>702</v>
      </c>
      <c r="G14" s="286" t="s">
        <v>702</v>
      </c>
      <c r="H14" s="286" t="s">
        <v>702</v>
      </c>
      <c r="I14" s="286" t="s">
        <v>702</v>
      </c>
      <c r="J14" s="286" t="s">
        <v>702</v>
      </c>
      <c r="K14" s="286" t="s">
        <v>702</v>
      </c>
      <c r="L14" s="286" t="s">
        <v>702</v>
      </c>
      <c r="M14" s="286" t="s">
        <v>702</v>
      </c>
      <c r="N14" s="286" t="s">
        <v>702</v>
      </c>
      <c r="O14" s="286" t="s">
        <v>702</v>
      </c>
      <c r="P14" s="286" t="s">
        <v>702</v>
      </c>
      <c r="Q14" s="286" t="s">
        <v>702</v>
      </c>
      <c r="R14" s="286" t="s">
        <v>702</v>
      </c>
      <c r="S14" s="286" t="s">
        <v>702</v>
      </c>
      <c r="T14" s="286" t="s">
        <v>702</v>
      </c>
      <c r="U14" s="286" t="s">
        <v>702</v>
      </c>
      <c r="V14" s="286" t="s">
        <v>702</v>
      </c>
      <c r="W14" s="286" t="s">
        <v>702</v>
      </c>
      <c r="X14" s="286" t="s">
        <v>702</v>
      </c>
      <c r="Y14" s="286" t="s">
        <v>702</v>
      </c>
      <c r="Z14" s="286" t="s">
        <v>702</v>
      </c>
      <c r="AA14" s="286" t="s">
        <v>702</v>
      </c>
      <c r="AB14" s="286" t="s">
        <v>702</v>
      </c>
      <c r="AC14" s="286" t="s">
        <v>702</v>
      </c>
      <c r="AD14" s="286" t="s">
        <v>702</v>
      </c>
      <c r="AE14" s="286" t="s">
        <v>702</v>
      </c>
      <c r="AF14" s="286" t="s">
        <v>702</v>
      </c>
      <c r="AG14" s="286" t="s">
        <v>702</v>
      </c>
      <c r="AH14" s="286" t="s">
        <v>702</v>
      </c>
      <c r="AI14" s="286" t="s">
        <v>702</v>
      </c>
      <c r="AJ14" s="286" t="s">
        <v>702</v>
      </c>
      <c r="AK14" s="286" t="s">
        <v>702</v>
      </c>
      <c r="AL14" s="286" t="s">
        <v>702</v>
      </c>
      <c r="AM14" s="286" t="s">
        <v>702</v>
      </c>
      <c r="AN14" s="286" t="s">
        <v>702</v>
      </c>
      <c r="AO14" s="286" t="s">
        <v>702</v>
      </c>
      <c r="AP14" s="286" t="s">
        <v>702</v>
      </c>
      <c r="AQ14" s="259" t="s">
        <v>59</v>
      </c>
      <c r="AR14" s="259" t="s">
        <v>2759</v>
      </c>
    </row>
    <row r="15" spans="1:45" ht="47.4" x14ac:dyDescent="0.65">
      <c r="A15" s="278">
        <v>102007</v>
      </c>
      <c r="B15" s="278" t="s">
        <v>59</v>
      </c>
      <c r="C15" s="286" t="s">
        <v>702</v>
      </c>
      <c r="D15" s="286" t="s">
        <v>702</v>
      </c>
      <c r="E15" s="286" t="s">
        <v>702</v>
      </c>
      <c r="F15" s="286" t="s">
        <v>702</v>
      </c>
      <c r="G15" s="286" t="s">
        <v>702</v>
      </c>
      <c r="H15" s="286" t="s">
        <v>702</v>
      </c>
      <c r="I15" s="286" t="s">
        <v>702</v>
      </c>
      <c r="J15" s="286" t="s">
        <v>702</v>
      </c>
      <c r="K15" s="286" t="s">
        <v>702</v>
      </c>
      <c r="L15" s="286" t="s">
        <v>702</v>
      </c>
      <c r="M15" s="286" t="s">
        <v>702</v>
      </c>
      <c r="N15" s="286" t="s">
        <v>702</v>
      </c>
      <c r="O15" s="286" t="s">
        <v>702</v>
      </c>
      <c r="P15" s="286" t="s">
        <v>702</v>
      </c>
      <c r="Q15" s="286" t="s">
        <v>702</v>
      </c>
      <c r="R15" s="286" t="s">
        <v>702</v>
      </c>
      <c r="S15" s="286" t="s">
        <v>702</v>
      </c>
      <c r="T15" s="286" t="s">
        <v>702</v>
      </c>
      <c r="U15" s="286" t="s">
        <v>702</v>
      </c>
      <c r="V15" s="286" t="s">
        <v>702</v>
      </c>
      <c r="W15" s="286" t="s">
        <v>702</v>
      </c>
      <c r="X15" s="286" t="s">
        <v>702</v>
      </c>
      <c r="Y15" s="286" t="s">
        <v>702</v>
      </c>
      <c r="Z15" s="286" t="s">
        <v>702</v>
      </c>
      <c r="AA15" s="286" t="s">
        <v>702</v>
      </c>
      <c r="AB15" s="286" t="s">
        <v>702</v>
      </c>
      <c r="AC15" s="286" t="s">
        <v>702</v>
      </c>
      <c r="AD15" s="286" t="s">
        <v>702</v>
      </c>
      <c r="AE15" s="286" t="s">
        <v>702</v>
      </c>
      <c r="AF15" s="286" t="s">
        <v>702</v>
      </c>
      <c r="AG15" s="286" t="s">
        <v>702</v>
      </c>
      <c r="AH15" s="286" t="s">
        <v>702</v>
      </c>
      <c r="AI15" s="286" t="s">
        <v>702</v>
      </c>
      <c r="AJ15" s="286" t="s">
        <v>702</v>
      </c>
      <c r="AK15" s="286" t="s">
        <v>702</v>
      </c>
      <c r="AL15" s="286" t="s">
        <v>702</v>
      </c>
      <c r="AM15" s="286" t="s">
        <v>702</v>
      </c>
      <c r="AN15" s="286" t="s">
        <v>702</v>
      </c>
      <c r="AO15" s="286" t="s">
        <v>702</v>
      </c>
      <c r="AP15" s="286" t="s">
        <v>702</v>
      </c>
      <c r="AQ15" s="259" t="s">
        <v>59</v>
      </c>
      <c r="AR15" s="259" t="s">
        <v>2759</v>
      </c>
    </row>
    <row r="16" spans="1:45" ht="47.4" x14ac:dyDescent="0.65">
      <c r="A16" s="278">
        <v>102032</v>
      </c>
      <c r="B16" s="278" t="s">
        <v>59</v>
      </c>
      <c r="C16" s="286" t="s">
        <v>702</v>
      </c>
      <c r="D16" s="286" t="s">
        <v>702</v>
      </c>
      <c r="E16" s="286" t="s">
        <v>702</v>
      </c>
      <c r="F16" s="286" t="s">
        <v>702</v>
      </c>
      <c r="G16" s="286" t="s">
        <v>702</v>
      </c>
      <c r="H16" s="286" t="s">
        <v>702</v>
      </c>
      <c r="I16" s="286" t="s">
        <v>702</v>
      </c>
      <c r="J16" s="286" t="s">
        <v>702</v>
      </c>
      <c r="K16" s="286" t="s">
        <v>702</v>
      </c>
      <c r="L16" s="286" t="s">
        <v>702</v>
      </c>
      <c r="M16" s="286" t="s">
        <v>702</v>
      </c>
      <c r="N16" s="286" t="s">
        <v>702</v>
      </c>
      <c r="O16" s="286" t="s">
        <v>702</v>
      </c>
      <c r="P16" s="286" t="s">
        <v>702</v>
      </c>
      <c r="Q16" s="286" t="s">
        <v>702</v>
      </c>
      <c r="R16" s="286" t="s">
        <v>702</v>
      </c>
      <c r="S16" s="286" t="s">
        <v>702</v>
      </c>
      <c r="T16" s="286" t="s">
        <v>702</v>
      </c>
      <c r="U16" s="286" t="s">
        <v>702</v>
      </c>
      <c r="V16" s="286" t="s">
        <v>702</v>
      </c>
      <c r="W16" s="286" t="s">
        <v>702</v>
      </c>
      <c r="X16" s="286" t="s">
        <v>702</v>
      </c>
      <c r="Y16" s="286" t="s">
        <v>702</v>
      </c>
      <c r="Z16" s="286" t="s">
        <v>702</v>
      </c>
      <c r="AA16" s="286" t="s">
        <v>702</v>
      </c>
      <c r="AB16" s="286" t="s">
        <v>702</v>
      </c>
      <c r="AC16" s="286" t="s">
        <v>702</v>
      </c>
      <c r="AD16" s="286" t="s">
        <v>702</v>
      </c>
      <c r="AE16" s="286" t="s">
        <v>702</v>
      </c>
      <c r="AF16" s="286" t="s">
        <v>702</v>
      </c>
      <c r="AG16" s="286" t="s">
        <v>702</v>
      </c>
      <c r="AH16" s="286" t="s">
        <v>702</v>
      </c>
      <c r="AI16" s="286" t="s">
        <v>702</v>
      </c>
      <c r="AJ16" s="286" t="s">
        <v>702</v>
      </c>
      <c r="AK16" s="286" t="s">
        <v>702</v>
      </c>
      <c r="AL16" s="286" t="s">
        <v>702</v>
      </c>
      <c r="AM16" s="286" t="s">
        <v>702</v>
      </c>
      <c r="AN16" s="286" t="s">
        <v>702</v>
      </c>
      <c r="AO16" s="286" t="s">
        <v>702</v>
      </c>
      <c r="AP16" s="286" t="s">
        <v>702</v>
      </c>
      <c r="AQ16" s="259" t="s">
        <v>59</v>
      </c>
      <c r="AR16" s="259" t="s">
        <v>2759</v>
      </c>
    </row>
    <row r="17" spans="1:45" ht="14.4" x14ac:dyDescent="0.3">
      <c r="A17" s="260">
        <v>102101</v>
      </c>
      <c r="B17" s="261" t="s">
        <v>59</v>
      </c>
      <c r="C17" s="259" t="s">
        <v>195</v>
      </c>
      <c r="D17" s="259" t="s">
        <v>195</v>
      </c>
      <c r="E17" s="259" t="s">
        <v>196</v>
      </c>
      <c r="F17" s="259" t="s">
        <v>195</v>
      </c>
      <c r="G17" s="259" t="s">
        <v>196</v>
      </c>
      <c r="H17" s="259" t="s">
        <v>195</v>
      </c>
      <c r="I17" s="259" t="s">
        <v>195</v>
      </c>
      <c r="J17" s="259" t="s">
        <v>195</v>
      </c>
      <c r="K17" s="259" t="s">
        <v>195</v>
      </c>
      <c r="L17" s="259" t="s">
        <v>195</v>
      </c>
      <c r="M17" s="259" t="s">
        <v>195</v>
      </c>
      <c r="N17" s="259" t="s">
        <v>194</v>
      </c>
      <c r="O17" s="259" t="s">
        <v>195</v>
      </c>
      <c r="P17" s="259" t="s">
        <v>194</v>
      </c>
      <c r="Q17" s="259" t="s">
        <v>195</v>
      </c>
      <c r="R17" s="259" t="s">
        <v>194</v>
      </c>
      <c r="S17" s="259" t="s">
        <v>194</v>
      </c>
      <c r="T17" s="259" t="s">
        <v>194</v>
      </c>
      <c r="U17" s="259" t="s">
        <v>194</v>
      </c>
      <c r="V17" s="259" t="s">
        <v>194</v>
      </c>
      <c r="W17" s="259" t="s">
        <v>194</v>
      </c>
      <c r="X17" s="259" t="s">
        <v>196</v>
      </c>
      <c r="Y17" s="259" t="s">
        <v>194</v>
      </c>
      <c r="Z17" s="259" t="s">
        <v>194</v>
      </c>
      <c r="AA17" s="259" t="s">
        <v>194</v>
      </c>
      <c r="AB17" s="259" t="s">
        <v>196</v>
      </c>
      <c r="AC17" s="259" t="s">
        <v>196</v>
      </c>
      <c r="AD17" s="259" t="s">
        <v>196</v>
      </c>
      <c r="AE17" s="259" t="s">
        <v>194</v>
      </c>
      <c r="AF17" s="259" t="s">
        <v>196</v>
      </c>
      <c r="AG17" s="259" t="s">
        <v>196</v>
      </c>
      <c r="AH17" s="259" t="s">
        <v>195</v>
      </c>
      <c r="AI17" s="259" t="s">
        <v>196</v>
      </c>
      <c r="AJ17" s="259" t="s">
        <v>196</v>
      </c>
      <c r="AK17" s="259" t="s">
        <v>195</v>
      </c>
      <c r="AL17" s="259" t="s">
        <v>196</v>
      </c>
      <c r="AM17" s="259" t="s">
        <v>195</v>
      </c>
      <c r="AN17" s="259" t="s">
        <v>194</v>
      </c>
      <c r="AO17" s="259" t="s">
        <v>194</v>
      </c>
      <c r="AP17" s="259" t="s">
        <v>195</v>
      </c>
      <c r="AQ17" s="259" t="e">
        <f>VLOOKUP(A17,#REF!,5,0)</f>
        <v>#REF!</v>
      </c>
      <c r="AR17" s="259" t="e">
        <f>VLOOKUP(A17,#REF!,6,0)</f>
        <v>#REF!</v>
      </c>
      <c r="AS17"/>
    </row>
    <row r="18" spans="1:45" ht="33" x14ac:dyDescent="0.65">
      <c r="A18" s="280">
        <v>102152</v>
      </c>
      <c r="B18" s="278" t="s">
        <v>65</v>
      </c>
      <c r="C18" s="286" t="s">
        <v>702</v>
      </c>
      <c r="D18" s="286" t="s">
        <v>702</v>
      </c>
      <c r="E18" s="286" t="s">
        <v>702</v>
      </c>
      <c r="F18" s="286" t="s">
        <v>702</v>
      </c>
      <c r="G18" s="286" t="s">
        <v>702</v>
      </c>
      <c r="H18" s="286" t="s">
        <v>702</v>
      </c>
      <c r="I18" s="286" t="s">
        <v>702</v>
      </c>
      <c r="J18" s="286" t="s">
        <v>702</v>
      </c>
      <c r="K18" s="286" t="s">
        <v>702</v>
      </c>
      <c r="L18" s="286" t="s">
        <v>702</v>
      </c>
      <c r="M18" s="286" t="s">
        <v>702</v>
      </c>
      <c r="N18" s="286" t="s">
        <v>702</v>
      </c>
      <c r="O18" s="286" t="s">
        <v>702</v>
      </c>
      <c r="P18" s="286" t="s">
        <v>702</v>
      </c>
      <c r="Q18" s="286" t="s">
        <v>702</v>
      </c>
      <c r="R18" s="286" t="s">
        <v>702</v>
      </c>
      <c r="S18" s="286" t="s">
        <v>702</v>
      </c>
      <c r="T18" s="286" t="s">
        <v>702</v>
      </c>
      <c r="U18" s="286" t="s">
        <v>702</v>
      </c>
      <c r="V18" s="286" t="s">
        <v>702</v>
      </c>
      <c r="W18" s="286" t="s">
        <v>702</v>
      </c>
      <c r="X18" s="286" t="s">
        <v>702</v>
      </c>
      <c r="Y18" s="286" t="s">
        <v>702</v>
      </c>
      <c r="Z18" s="286" t="s">
        <v>702</v>
      </c>
      <c r="AA18" s="286" t="s">
        <v>702</v>
      </c>
      <c r="AB18" s="286" t="s">
        <v>702</v>
      </c>
      <c r="AC18" s="286" t="s">
        <v>702</v>
      </c>
      <c r="AD18" s="286" t="s">
        <v>702</v>
      </c>
      <c r="AE18" s="286" t="s">
        <v>702</v>
      </c>
      <c r="AF18" s="286" t="s">
        <v>702</v>
      </c>
      <c r="AG18" s="286" t="s">
        <v>702</v>
      </c>
      <c r="AH18" s="286" t="s">
        <v>702</v>
      </c>
      <c r="AI18" s="286" t="s">
        <v>702</v>
      </c>
      <c r="AJ18" s="286" t="s">
        <v>702</v>
      </c>
      <c r="AK18" s="286" t="s">
        <v>702</v>
      </c>
      <c r="AL18" s="286"/>
      <c r="AM18" s="286"/>
      <c r="AN18" s="286"/>
      <c r="AO18" s="286"/>
      <c r="AP18" s="286"/>
      <c r="AQ18" s="259" t="s">
        <v>65</v>
      </c>
      <c r="AR18" s="259" t="s">
        <v>2765</v>
      </c>
    </row>
    <row r="19" spans="1:45" ht="47.4" x14ac:dyDescent="0.65">
      <c r="A19" s="280">
        <v>102201</v>
      </c>
      <c r="B19" s="278" t="s">
        <v>59</v>
      </c>
      <c r="C19" s="286" t="s">
        <v>702</v>
      </c>
      <c r="D19" s="286" t="s">
        <v>702</v>
      </c>
      <c r="E19" s="286" t="s">
        <v>702</v>
      </c>
      <c r="F19" s="286" t="s">
        <v>702</v>
      </c>
      <c r="G19" s="286" t="s">
        <v>702</v>
      </c>
      <c r="H19" s="286" t="s">
        <v>702</v>
      </c>
      <c r="I19" s="286" t="s">
        <v>702</v>
      </c>
      <c r="J19" s="286" t="s">
        <v>702</v>
      </c>
      <c r="K19" s="286" t="s">
        <v>702</v>
      </c>
      <c r="L19" s="286" t="s">
        <v>702</v>
      </c>
      <c r="M19" s="286" t="s">
        <v>702</v>
      </c>
      <c r="N19" s="286" t="s">
        <v>702</v>
      </c>
      <c r="O19" s="286" t="s">
        <v>702</v>
      </c>
      <c r="P19" s="286" t="s">
        <v>702</v>
      </c>
      <c r="Q19" s="286" t="s">
        <v>702</v>
      </c>
      <c r="R19" s="286" t="s">
        <v>702</v>
      </c>
      <c r="S19" s="286" t="s">
        <v>702</v>
      </c>
      <c r="T19" s="286" t="s">
        <v>702</v>
      </c>
      <c r="U19" s="286" t="s">
        <v>702</v>
      </c>
      <c r="V19" s="286" t="s">
        <v>702</v>
      </c>
      <c r="W19" s="286" t="s">
        <v>702</v>
      </c>
      <c r="X19" s="286" t="s">
        <v>702</v>
      </c>
      <c r="Y19" s="286" t="s">
        <v>702</v>
      </c>
      <c r="Z19" s="286" t="s">
        <v>702</v>
      </c>
      <c r="AA19" s="286" t="s">
        <v>702</v>
      </c>
      <c r="AB19" s="286" t="s">
        <v>702</v>
      </c>
      <c r="AC19" s="286" t="s">
        <v>702</v>
      </c>
      <c r="AD19" s="286" t="s">
        <v>702</v>
      </c>
      <c r="AE19" s="286" t="s">
        <v>702</v>
      </c>
      <c r="AF19" s="286" t="s">
        <v>702</v>
      </c>
      <c r="AG19" s="286" t="s">
        <v>702</v>
      </c>
      <c r="AH19" s="286" t="s">
        <v>702</v>
      </c>
      <c r="AI19" s="286" t="s">
        <v>702</v>
      </c>
      <c r="AJ19" s="286" t="s">
        <v>702</v>
      </c>
      <c r="AK19" s="286" t="s">
        <v>702</v>
      </c>
      <c r="AL19" s="286" t="s">
        <v>702</v>
      </c>
      <c r="AM19" s="286" t="s">
        <v>702</v>
      </c>
      <c r="AN19" s="286" t="s">
        <v>702</v>
      </c>
      <c r="AO19" s="286" t="s">
        <v>702</v>
      </c>
      <c r="AP19" s="286" t="s">
        <v>702</v>
      </c>
      <c r="AQ19" s="259" t="s">
        <v>59</v>
      </c>
      <c r="AR19" s="259" t="s">
        <v>2759</v>
      </c>
    </row>
    <row r="20" spans="1:45" ht="21.6" x14ac:dyDescent="0.65">
      <c r="A20" s="280">
        <v>102414</v>
      </c>
      <c r="B20" s="278" t="s">
        <v>59</v>
      </c>
      <c r="C20" s="286" t="s">
        <v>702</v>
      </c>
      <c r="D20" s="286" t="s">
        <v>702</v>
      </c>
      <c r="E20" s="286" t="s">
        <v>702</v>
      </c>
      <c r="F20" s="286" t="s">
        <v>702</v>
      </c>
      <c r="G20" s="286" t="s">
        <v>702</v>
      </c>
      <c r="H20" s="286" t="s">
        <v>702</v>
      </c>
      <c r="I20" s="286" t="s">
        <v>702</v>
      </c>
      <c r="J20" s="286" t="s">
        <v>702</v>
      </c>
      <c r="K20" s="286" t="s">
        <v>702</v>
      </c>
      <c r="L20" s="286" t="s">
        <v>702</v>
      </c>
      <c r="M20" s="286" t="s">
        <v>702</v>
      </c>
      <c r="N20" s="286" t="s">
        <v>702</v>
      </c>
      <c r="O20" s="286" t="s">
        <v>702</v>
      </c>
      <c r="P20" s="286" t="s">
        <v>702</v>
      </c>
      <c r="Q20" s="286" t="s">
        <v>702</v>
      </c>
      <c r="R20" s="286" t="s">
        <v>702</v>
      </c>
      <c r="S20" s="286" t="s">
        <v>702</v>
      </c>
      <c r="T20" s="286" t="s">
        <v>702</v>
      </c>
      <c r="U20" s="286" t="s">
        <v>702</v>
      </c>
      <c r="V20" s="286" t="s">
        <v>702</v>
      </c>
      <c r="W20" s="286" t="s">
        <v>702</v>
      </c>
      <c r="X20" s="286" t="s">
        <v>702</v>
      </c>
      <c r="Y20" s="286" t="s">
        <v>702</v>
      </c>
      <c r="Z20" s="286" t="s">
        <v>702</v>
      </c>
      <c r="AA20" s="286" t="s">
        <v>702</v>
      </c>
      <c r="AB20" s="286" t="s">
        <v>702</v>
      </c>
      <c r="AC20" s="286" t="s">
        <v>702</v>
      </c>
      <c r="AD20" s="286" t="s">
        <v>702</v>
      </c>
      <c r="AE20" s="286" t="s">
        <v>702</v>
      </c>
      <c r="AF20" s="286" t="s">
        <v>702</v>
      </c>
      <c r="AG20" s="286" t="s">
        <v>702</v>
      </c>
      <c r="AH20" s="286" t="s">
        <v>702</v>
      </c>
      <c r="AI20" s="286" t="s">
        <v>702</v>
      </c>
      <c r="AJ20" s="286" t="s">
        <v>702</v>
      </c>
      <c r="AK20" s="286" t="s">
        <v>702</v>
      </c>
      <c r="AL20" s="286" t="s">
        <v>702</v>
      </c>
      <c r="AM20" s="286" t="s">
        <v>702</v>
      </c>
      <c r="AN20" s="286" t="s">
        <v>702</v>
      </c>
      <c r="AO20" s="286" t="s">
        <v>702</v>
      </c>
      <c r="AP20" s="286" t="s">
        <v>702</v>
      </c>
      <c r="AQ20" s="259" t="s">
        <v>59</v>
      </c>
      <c r="AR20" s="259" t="s">
        <v>334</v>
      </c>
    </row>
    <row r="21" spans="1:45" ht="47.4" x14ac:dyDescent="0.65">
      <c r="A21" s="280">
        <v>102601</v>
      </c>
      <c r="B21" s="278" t="s">
        <v>59</v>
      </c>
      <c r="C21" s="286" t="s">
        <v>702</v>
      </c>
      <c r="D21" s="286" t="s">
        <v>702</v>
      </c>
      <c r="E21" s="286" t="s">
        <v>702</v>
      </c>
      <c r="F21" s="286" t="s">
        <v>702</v>
      </c>
      <c r="G21" s="286" t="s">
        <v>702</v>
      </c>
      <c r="H21" s="286" t="s">
        <v>702</v>
      </c>
      <c r="I21" s="286" t="s">
        <v>702</v>
      </c>
      <c r="J21" s="286" t="s">
        <v>702</v>
      </c>
      <c r="K21" s="286" t="s">
        <v>702</v>
      </c>
      <c r="L21" s="286" t="s">
        <v>702</v>
      </c>
      <c r="M21" s="286" t="s">
        <v>702</v>
      </c>
      <c r="N21" s="286" t="s">
        <v>702</v>
      </c>
      <c r="O21" s="286" t="s">
        <v>702</v>
      </c>
      <c r="P21" s="286" t="s">
        <v>702</v>
      </c>
      <c r="Q21" s="286" t="s">
        <v>702</v>
      </c>
      <c r="R21" s="286" t="s">
        <v>702</v>
      </c>
      <c r="S21" s="286" t="s">
        <v>702</v>
      </c>
      <c r="T21" s="286" t="s">
        <v>702</v>
      </c>
      <c r="U21" s="286" t="s">
        <v>702</v>
      </c>
      <c r="V21" s="286" t="s">
        <v>702</v>
      </c>
      <c r="W21" s="286" t="s">
        <v>702</v>
      </c>
      <c r="X21" s="286" t="s">
        <v>702</v>
      </c>
      <c r="Y21" s="286" t="s">
        <v>702</v>
      </c>
      <c r="Z21" s="286" t="s">
        <v>702</v>
      </c>
      <c r="AA21" s="286" t="s">
        <v>702</v>
      </c>
      <c r="AB21" s="286" t="s">
        <v>702</v>
      </c>
      <c r="AC21" s="286" t="s">
        <v>702</v>
      </c>
      <c r="AD21" s="286" t="s">
        <v>702</v>
      </c>
      <c r="AE21" s="286" t="s">
        <v>702</v>
      </c>
      <c r="AF21" s="286" t="s">
        <v>702</v>
      </c>
      <c r="AG21" s="286" t="s">
        <v>702</v>
      </c>
      <c r="AH21" s="286" t="s">
        <v>702</v>
      </c>
      <c r="AI21" s="286" t="s">
        <v>702</v>
      </c>
      <c r="AJ21" s="286" t="s">
        <v>702</v>
      </c>
      <c r="AK21" s="286" t="s">
        <v>702</v>
      </c>
      <c r="AL21" s="286" t="s">
        <v>702</v>
      </c>
      <c r="AM21" s="286" t="s">
        <v>702</v>
      </c>
      <c r="AN21" s="286" t="s">
        <v>702</v>
      </c>
      <c r="AO21" s="286" t="s">
        <v>702</v>
      </c>
      <c r="AP21" s="286" t="s">
        <v>702</v>
      </c>
      <c r="AQ21" s="259" t="s">
        <v>59</v>
      </c>
      <c r="AR21" s="259" t="s">
        <v>2762</v>
      </c>
    </row>
    <row r="22" spans="1:45" ht="47.4" x14ac:dyDescent="0.65">
      <c r="A22" s="278">
        <v>102645</v>
      </c>
      <c r="B22" s="278" t="s">
        <v>59</v>
      </c>
      <c r="C22" s="286" t="s">
        <v>702</v>
      </c>
      <c r="D22" s="286" t="s">
        <v>702</v>
      </c>
      <c r="E22" s="286" t="s">
        <v>702</v>
      </c>
      <c r="F22" s="286" t="s">
        <v>702</v>
      </c>
      <c r="G22" s="286" t="s">
        <v>702</v>
      </c>
      <c r="H22" s="286" t="s">
        <v>702</v>
      </c>
      <c r="I22" s="286" t="s">
        <v>702</v>
      </c>
      <c r="J22" s="286" t="s">
        <v>702</v>
      </c>
      <c r="K22" s="286" t="s">
        <v>702</v>
      </c>
      <c r="L22" s="286" t="s">
        <v>702</v>
      </c>
      <c r="M22" s="286" t="s">
        <v>702</v>
      </c>
      <c r="N22" s="286" t="s">
        <v>702</v>
      </c>
      <c r="O22" s="286" t="s">
        <v>702</v>
      </c>
      <c r="P22" s="286" t="s">
        <v>702</v>
      </c>
      <c r="Q22" s="286" t="s">
        <v>702</v>
      </c>
      <c r="R22" s="286" t="s">
        <v>702</v>
      </c>
      <c r="S22" s="286" t="s">
        <v>702</v>
      </c>
      <c r="T22" s="286" t="s">
        <v>702</v>
      </c>
      <c r="U22" s="286" t="s">
        <v>702</v>
      </c>
      <c r="V22" s="286" t="s">
        <v>702</v>
      </c>
      <c r="W22" s="286" t="s">
        <v>702</v>
      </c>
      <c r="X22" s="286" t="s">
        <v>702</v>
      </c>
      <c r="Y22" s="286" t="s">
        <v>702</v>
      </c>
      <c r="Z22" s="286" t="s">
        <v>702</v>
      </c>
      <c r="AA22" s="286" t="s">
        <v>702</v>
      </c>
      <c r="AB22" s="286" t="s">
        <v>702</v>
      </c>
      <c r="AC22" s="286" t="s">
        <v>702</v>
      </c>
      <c r="AD22" s="286" t="s">
        <v>702</v>
      </c>
      <c r="AE22" s="286" t="s">
        <v>702</v>
      </c>
      <c r="AF22" s="286" t="s">
        <v>702</v>
      </c>
      <c r="AG22" s="286" t="s">
        <v>702</v>
      </c>
      <c r="AH22" s="286" t="s">
        <v>702</v>
      </c>
      <c r="AI22" s="286" t="s">
        <v>702</v>
      </c>
      <c r="AJ22" s="286" t="s">
        <v>702</v>
      </c>
      <c r="AK22" s="286" t="s">
        <v>702</v>
      </c>
      <c r="AL22" s="286" t="s">
        <v>702</v>
      </c>
      <c r="AM22" s="286" t="s">
        <v>702</v>
      </c>
      <c r="AN22" s="286" t="s">
        <v>702</v>
      </c>
      <c r="AO22" s="286" t="s">
        <v>702</v>
      </c>
      <c r="AP22" s="286" t="s">
        <v>702</v>
      </c>
      <c r="AQ22" s="259" t="s">
        <v>59</v>
      </c>
      <c r="AR22" s="259" t="s">
        <v>2762</v>
      </c>
    </row>
    <row r="23" spans="1:45" ht="47.4" x14ac:dyDescent="0.65">
      <c r="A23" s="280">
        <v>102645</v>
      </c>
      <c r="B23" s="278" t="s">
        <v>59</v>
      </c>
      <c r="C23" s="286" t="s">
        <v>702</v>
      </c>
      <c r="D23" s="286" t="s">
        <v>702</v>
      </c>
      <c r="E23" s="286" t="s">
        <v>702</v>
      </c>
      <c r="F23" s="286" t="s">
        <v>702</v>
      </c>
      <c r="G23" s="286" t="s">
        <v>702</v>
      </c>
      <c r="H23" s="286" t="s">
        <v>702</v>
      </c>
      <c r="I23" s="286" t="s">
        <v>702</v>
      </c>
      <c r="J23" s="286" t="s">
        <v>702</v>
      </c>
      <c r="K23" s="286" t="s">
        <v>702</v>
      </c>
      <c r="L23" s="286" t="s">
        <v>702</v>
      </c>
      <c r="M23" s="286" t="s">
        <v>702</v>
      </c>
      <c r="N23" s="286" t="s">
        <v>702</v>
      </c>
      <c r="O23" s="286" t="s">
        <v>702</v>
      </c>
      <c r="P23" s="286" t="s">
        <v>702</v>
      </c>
      <c r="Q23" s="286" t="s">
        <v>702</v>
      </c>
      <c r="R23" s="286" t="s">
        <v>702</v>
      </c>
      <c r="S23" s="286" t="s">
        <v>702</v>
      </c>
      <c r="T23" s="286" t="s">
        <v>702</v>
      </c>
      <c r="U23" s="286" t="s">
        <v>702</v>
      </c>
      <c r="V23" s="286" t="s">
        <v>702</v>
      </c>
      <c r="W23" s="286" t="s">
        <v>702</v>
      </c>
      <c r="X23" s="286" t="s">
        <v>702</v>
      </c>
      <c r="Y23" s="286" t="s">
        <v>702</v>
      </c>
      <c r="Z23" s="286" t="s">
        <v>702</v>
      </c>
      <c r="AA23" s="286" t="s">
        <v>702</v>
      </c>
      <c r="AB23" s="286" t="s">
        <v>702</v>
      </c>
      <c r="AC23" s="286" t="s">
        <v>702</v>
      </c>
      <c r="AD23" s="286" t="s">
        <v>702</v>
      </c>
      <c r="AE23" s="286" t="s">
        <v>702</v>
      </c>
      <c r="AF23" s="286" t="s">
        <v>702</v>
      </c>
      <c r="AG23" s="286" t="s">
        <v>702</v>
      </c>
      <c r="AH23" s="286" t="s">
        <v>702</v>
      </c>
      <c r="AI23" s="286" t="s">
        <v>702</v>
      </c>
      <c r="AJ23" s="286" t="s">
        <v>702</v>
      </c>
      <c r="AK23" s="286" t="s">
        <v>702</v>
      </c>
      <c r="AL23" s="286" t="s">
        <v>702</v>
      </c>
      <c r="AM23" s="286" t="s">
        <v>702</v>
      </c>
      <c r="AN23" s="286" t="s">
        <v>702</v>
      </c>
      <c r="AO23" s="286" t="s">
        <v>702</v>
      </c>
      <c r="AP23" s="286" t="s">
        <v>702</v>
      </c>
      <c r="AQ23" s="259" t="s">
        <v>59</v>
      </c>
      <c r="AR23" s="259" t="s">
        <v>2762</v>
      </c>
    </row>
    <row r="24" spans="1:45" ht="47.4" x14ac:dyDescent="0.65">
      <c r="A24" s="280">
        <v>102645</v>
      </c>
      <c r="B24" s="278" t="s">
        <v>59</v>
      </c>
      <c r="C24" s="286" t="s">
        <v>702</v>
      </c>
      <c r="D24" s="286" t="s">
        <v>702</v>
      </c>
      <c r="E24" s="286" t="s">
        <v>702</v>
      </c>
      <c r="F24" s="286" t="s">
        <v>702</v>
      </c>
      <c r="G24" s="286" t="s">
        <v>702</v>
      </c>
      <c r="H24" s="286" t="s">
        <v>702</v>
      </c>
      <c r="I24" s="286" t="s">
        <v>702</v>
      </c>
      <c r="J24" s="286" t="s">
        <v>702</v>
      </c>
      <c r="K24" s="286" t="s">
        <v>702</v>
      </c>
      <c r="L24" s="286" t="s">
        <v>702</v>
      </c>
      <c r="M24" s="286" t="s">
        <v>702</v>
      </c>
      <c r="N24" s="286" t="s">
        <v>702</v>
      </c>
      <c r="O24" s="286" t="s">
        <v>702</v>
      </c>
      <c r="P24" s="286" t="s">
        <v>702</v>
      </c>
      <c r="Q24" s="286" t="s">
        <v>702</v>
      </c>
      <c r="R24" s="286" t="s">
        <v>702</v>
      </c>
      <c r="S24" s="286" t="s">
        <v>702</v>
      </c>
      <c r="T24" s="286" t="s">
        <v>702</v>
      </c>
      <c r="U24" s="286" t="s">
        <v>702</v>
      </c>
      <c r="V24" s="286" t="s">
        <v>702</v>
      </c>
      <c r="W24" s="286" t="s">
        <v>702</v>
      </c>
      <c r="X24" s="286" t="s">
        <v>702</v>
      </c>
      <c r="Y24" s="286" t="s">
        <v>702</v>
      </c>
      <c r="Z24" s="286" t="s">
        <v>702</v>
      </c>
      <c r="AA24" s="286" t="s">
        <v>702</v>
      </c>
      <c r="AB24" s="286" t="s">
        <v>702</v>
      </c>
      <c r="AC24" s="286" t="s">
        <v>702</v>
      </c>
      <c r="AD24" s="286" t="s">
        <v>702</v>
      </c>
      <c r="AE24" s="286" t="s">
        <v>702</v>
      </c>
      <c r="AF24" s="286" t="s">
        <v>702</v>
      </c>
      <c r="AG24" s="286" t="s">
        <v>702</v>
      </c>
      <c r="AH24" s="286" t="s">
        <v>702</v>
      </c>
      <c r="AI24" s="286" t="s">
        <v>702</v>
      </c>
      <c r="AJ24" s="286" t="s">
        <v>702</v>
      </c>
      <c r="AK24" s="286" t="s">
        <v>702</v>
      </c>
      <c r="AL24" s="286" t="s">
        <v>702</v>
      </c>
      <c r="AM24" s="286" t="s">
        <v>702</v>
      </c>
      <c r="AN24" s="286" t="s">
        <v>702</v>
      </c>
      <c r="AO24" s="286" t="s">
        <v>702</v>
      </c>
      <c r="AP24" s="286" t="s">
        <v>702</v>
      </c>
      <c r="AQ24" s="259" t="s">
        <v>59</v>
      </c>
      <c r="AR24" s="259" t="s">
        <v>2762</v>
      </c>
    </row>
    <row r="25" spans="1:45" ht="47.4" x14ac:dyDescent="0.65">
      <c r="A25" s="280">
        <v>102690</v>
      </c>
      <c r="B25" s="278" t="s">
        <v>59</v>
      </c>
      <c r="C25" s="286" t="s">
        <v>702</v>
      </c>
      <c r="D25" s="286" t="s">
        <v>702</v>
      </c>
      <c r="E25" s="286" t="s">
        <v>702</v>
      </c>
      <c r="F25" s="286" t="s">
        <v>702</v>
      </c>
      <c r="G25" s="286" t="s">
        <v>702</v>
      </c>
      <c r="H25" s="286" t="s">
        <v>702</v>
      </c>
      <c r="I25" s="286" t="s">
        <v>702</v>
      </c>
      <c r="J25" s="286" t="s">
        <v>702</v>
      </c>
      <c r="K25" s="286" t="s">
        <v>702</v>
      </c>
      <c r="L25" s="286" t="s">
        <v>702</v>
      </c>
      <c r="M25" s="286" t="s">
        <v>702</v>
      </c>
      <c r="N25" s="286" t="s">
        <v>702</v>
      </c>
      <c r="O25" s="286" t="s">
        <v>702</v>
      </c>
      <c r="P25" s="286" t="s">
        <v>702</v>
      </c>
      <c r="Q25" s="286" t="s">
        <v>702</v>
      </c>
      <c r="R25" s="286" t="s">
        <v>702</v>
      </c>
      <c r="S25" s="286" t="s">
        <v>702</v>
      </c>
      <c r="T25" s="286" t="s">
        <v>702</v>
      </c>
      <c r="U25" s="286" t="s">
        <v>702</v>
      </c>
      <c r="V25" s="286" t="s">
        <v>702</v>
      </c>
      <c r="W25" s="286" t="s">
        <v>702</v>
      </c>
      <c r="X25" s="286" t="s">
        <v>702</v>
      </c>
      <c r="Y25" s="286" t="s">
        <v>702</v>
      </c>
      <c r="Z25" s="286" t="s">
        <v>702</v>
      </c>
      <c r="AA25" s="286" t="s">
        <v>702</v>
      </c>
      <c r="AB25" s="286" t="s">
        <v>702</v>
      </c>
      <c r="AC25" s="286" t="s">
        <v>702</v>
      </c>
      <c r="AD25" s="286" t="s">
        <v>702</v>
      </c>
      <c r="AE25" s="286" t="s">
        <v>702</v>
      </c>
      <c r="AF25" s="286" t="s">
        <v>702</v>
      </c>
      <c r="AG25" s="286" t="s">
        <v>702</v>
      </c>
      <c r="AH25" s="286" t="s">
        <v>702</v>
      </c>
      <c r="AI25" s="286" t="s">
        <v>702</v>
      </c>
      <c r="AJ25" s="286" t="s">
        <v>702</v>
      </c>
      <c r="AK25" s="286" t="s">
        <v>702</v>
      </c>
      <c r="AL25" s="286" t="s">
        <v>702</v>
      </c>
      <c r="AM25" s="286" t="s">
        <v>702</v>
      </c>
      <c r="AN25" s="286" t="s">
        <v>702</v>
      </c>
      <c r="AO25" s="286" t="s">
        <v>702</v>
      </c>
      <c r="AP25" s="286" t="s">
        <v>702</v>
      </c>
      <c r="AQ25" s="259" t="s">
        <v>59</v>
      </c>
      <c r="AR25" s="259" t="s">
        <v>2762</v>
      </c>
    </row>
    <row r="26" spans="1:45" ht="47.4" x14ac:dyDescent="0.65">
      <c r="A26" s="278">
        <v>102694</v>
      </c>
      <c r="B26" s="278" t="s">
        <v>59</v>
      </c>
      <c r="C26" s="286" t="s">
        <v>702</v>
      </c>
      <c r="D26" s="286" t="s">
        <v>702</v>
      </c>
      <c r="E26" s="286" t="s">
        <v>702</v>
      </c>
      <c r="F26" s="286" t="s">
        <v>702</v>
      </c>
      <c r="G26" s="286" t="s">
        <v>702</v>
      </c>
      <c r="H26" s="286" t="s">
        <v>702</v>
      </c>
      <c r="I26" s="286" t="s">
        <v>702</v>
      </c>
      <c r="J26" s="286" t="s">
        <v>702</v>
      </c>
      <c r="K26" s="286" t="s">
        <v>702</v>
      </c>
      <c r="L26" s="286" t="s">
        <v>702</v>
      </c>
      <c r="M26" s="286" t="s">
        <v>702</v>
      </c>
      <c r="N26" s="286" t="s">
        <v>702</v>
      </c>
      <c r="O26" s="286" t="s">
        <v>702</v>
      </c>
      <c r="P26" s="286" t="s">
        <v>702</v>
      </c>
      <c r="Q26" s="286" t="s">
        <v>702</v>
      </c>
      <c r="R26" s="286" t="s">
        <v>702</v>
      </c>
      <c r="S26" s="286" t="s">
        <v>702</v>
      </c>
      <c r="T26" s="286" t="s">
        <v>702</v>
      </c>
      <c r="U26" s="286" t="s">
        <v>702</v>
      </c>
      <c r="V26" s="286" t="s">
        <v>702</v>
      </c>
      <c r="W26" s="286" t="s">
        <v>702</v>
      </c>
      <c r="X26" s="286" t="s">
        <v>702</v>
      </c>
      <c r="Y26" s="286" t="s">
        <v>702</v>
      </c>
      <c r="Z26" s="286" t="s">
        <v>702</v>
      </c>
      <c r="AA26" s="286" t="s">
        <v>702</v>
      </c>
      <c r="AB26" s="286" t="s">
        <v>702</v>
      </c>
      <c r="AC26" s="286" t="s">
        <v>702</v>
      </c>
      <c r="AD26" s="286" t="s">
        <v>702</v>
      </c>
      <c r="AE26" s="286" t="s">
        <v>702</v>
      </c>
      <c r="AF26" s="286" t="s">
        <v>702</v>
      </c>
      <c r="AG26" s="286" t="s">
        <v>702</v>
      </c>
      <c r="AH26" s="286" t="s">
        <v>702</v>
      </c>
      <c r="AI26" s="286" t="s">
        <v>702</v>
      </c>
      <c r="AJ26" s="286" t="s">
        <v>702</v>
      </c>
      <c r="AK26" s="286" t="s">
        <v>702</v>
      </c>
      <c r="AL26" s="286" t="s">
        <v>702</v>
      </c>
      <c r="AM26" s="286" t="s">
        <v>702</v>
      </c>
      <c r="AN26" s="286" t="s">
        <v>702</v>
      </c>
      <c r="AO26" s="286" t="s">
        <v>702</v>
      </c>
      <c r="AP26" s="286" t="s">
        <v>702</v>
      </c>
      <c r="AQ26" s="259" t="s">
        <v>59</v>
      </c>
      <c r="AR26" s="259" t="s">
        <v>2762</v>
      </c>
    </row>
    <row r="27" spans="1:45" ht="21.6" x14ac:dyDescent="0.65">
      <c r="A27" s="280">
        <v>102814</v>
      </c>
      <c r="B27" s="278" t="s">
        <v>59</v>
      </c>
      <c r="C27" s="286" t="s">
        <v>702</v>
      </c>
      <c r="D27" s="286" t="s">
        <v>702</v>
      </c>
      <c r="E27" s="286" t="s">
        <v>702</v>
      </c>
      <c r="F27" s="286" t="s">
        <v>702</v>
      </c>
      <c r="G27" s="286" t="s">
        <v>702</v>
      </c>
      <c r="H27" s="286" t="s">
        <v>702</v>
      </c>
      <c r="I27" s="286" t="s">
        <v>702</v>
      </c>
      <c r="J27" s="286" t="s">
        <v>702</v>
      </c>
      <c r="K27" s="286" t="s">
        <v>702</v>
      </c>
      <c r="L27" s="286" t="s">
        <v>702</v>
      </c>
      <c r="M27" s="286" t="s">
        <v>702</v>
      </c>
      <c r="N27" s="286" t="s">
        <v>702</v>
      </c>
      <c r="O27" s="286" t="s">
        <v>702</v>
      </c>
      <c r="P27" s="286" t="s">
        <v>702</v>
      </c>
      <c r="Q27" s="286" t="s">
        <v>702</v>
      </c>
      <c r="R27" s="286" t="s">
        <v>702</v>
      </c>
      <c r="S27" s="286" t="s">
        <v>702</v>
      </c>
      <c r="T27" s="286" t="s">
        <v>702</v>
      </c>
      <c r="U27" s="286" t="s">
        <v>702</v>
      </c>
      <c r="V27" s="286" t="s">
        <v>702</v>
      </c>
      <c r="W27" s="286" t="s">
        <v>702</v>
      </c>
      <c r="X27" s="286" t="s">
        <v>702</v>
      </c>
      <c r="Y27" s="286" t="s">
        <v>702</v>
      </c>
      <c r="Z27" s="286" t="s">
        <v>702</v>
      </c>
      <c r="AA27" s="286" t="s">
        <v>702</v>
      </c>
      <c r="AB27" s="286" t="s">
        <v>702</v>
      </c>
      <c r="AC27" s="286" t="s">
        <v>702</v>
      </c>
      <c r="AD27" s="286" t="s">
        <v>702</v>
      </c>
      <c r="AE27" s="286" t="s">
        <v>702</v>
      </c>
      <c r="AF27" s="286" t="s">
        <v>702</v>
      </c>
      <c r="AG27" s="286" t="s">
        <v>702</v>
      </c>
      <c r="AH27" s="286" t="s">
        <v>702</v>
      </c>
      <c r="AI27" s="286" t="s">
        <v>702</v>
      </c>
      <c r="AJ27" s="286" t="s">
        <v>702</v>
      </c>
      <c r="AK27" s="286" t="s">
        <v>702</v>
      </c>
      <c r="AL27" s="286" t="s">
        <v>702</v>
      </c>
      <c r="AM27" s="286" t="s">
        <v>702</v>
      </c>
      <c r="AN27" s="286" t="s">
        <v>702</v>
      </c>
      <c r="AO27" s="286" t="s">
        <v>702</v>
      </c>
      <c r="AP27" s="286" t="s">
        <v>702</v>
      </c>
      <c r="AQ27" s="259" t="s">
        <v>59</v>
      </c>
      <c r="AR27" s="259" t="s">
        <v>334</v>
      </c>
    </row>
    <row r="28" spans="1:45" ht="21.6" x14ac:dyDescent="0.65">
      <c r="A28" s="280">
        <v>102869</v>
      </c>
      <c r="B28" s="278" t="s">
        <v>65</v>
      </c>
      <c r="C28" s="286" t="s">
        <v>702</v>
      </c>
      <c r="D28" s="286" t="s">
        <v>702</v>
      </c>
      <c r="E28" s="286" t="s">
        <v>702</v>
      </c>
      <c r="F28" s="286" t="s">
        <v>702</v>
      </c>
      <c r="G28" s="286" t="s">
        <v>702</v>
      </c>
      <c r="H28" s="286" t="s">
        <v>702</v>
      </c>
      <c r="I28" s="286" t="s">
        <v>334</v>
      </c>
      <c r="J28" s="286" t="s">
        <v>334</v>
      </c>
      <c r="K28" s="286" t="s">
        <v>334</v>
      </c>
      <c r="L28" s="286" t="s">
        <v>334</v>
      </c>
      <c r="M28" s="286" t="s">
        <v>334</v>
      </c>
      <c r="N28" s="286" t="s">
        <v>334</v>
      </c>
      <c r="O28" s="286" t="s">
        <v>702</v>
      </c>
      <c r="P28" s="286" t="s">
        <v>334</v>
      </c>
      <c r="Q28" s="286" t="s">
        <v>334</v>
      </c>
      <c r="R28" s="286" t="s">
        <v>702</v>
      </c>
      <c r="S28" s="286" t="s">
        <v>334</v>
      </c>
      <c r="T28" s="286" t="s">
        <v>702</v>
      </c>
      <c r="U28" s="286" t="s">
        <v>334</v>
      </c>
      <c r="V28" s="286" t="s">
        <v>334</v>
      </c>
      <c r="W28" s="286" t="s">
        <v>702</v>
      </c>
      <c r="X28" s="286" t="s">
        <v>702</v>
      </c>
      <c r="Y28" s="286" t="s">
        <v>702</v>
      </c>
      <c r="Z28" s="286" t="s">
        <v>334</v>
      </c>
      <c r="AA28" s="286" t="s">
        <v>334</v>
      </c>
      <c r="AB28" s="286" t="s">
        <v>702</v>
      </c>
      <c r="AC28" s="286" t="s">
        <v>702</v>
      </c>
      <c r="AD28" s="286" t="s">
        <v>702</v>
      </c>
      <c r="AE28" s="286" t="s">
        <v>702</v>
      </c>
      <c r="AF28" s="286" t="s">
        <v>702</v>
      </c>
      <c r="AG28" s="286" t="s">
        <v>702</v>
      </c>
      <c r="AH28" s="286" t="s">
        <v>702</v>
      </c>
      <c r="AI28" s="286" t="s">
        <v>702</v>
      </c>
      <c r="AJ28" s="286" t="s">
        <v>702</v>
      </c>
      <c r="AK28" s="286" t="s">
        <v>702</v>
      </c>
      <c r="AL28" s="286"/>
      <c r="AM28" s="286"/>
      <c r="AN28" s="286"/>
      <c r="AO28" s="286"/>
      <c r="AP28" s="286"/>
      <c r="AQ28" s="259" t="s">
        <v>65</v>
      </c>
      <c r="AR28" s="259" t="s">
        <v>610</v>
      </c>
      <c r="AS28"/>
    </row>
    <row r="29" spans="1:45" ht="47.4" x14ac:dyDescent="0.65">
      <c r="A29" s="280">
        <v>102890</v>
      </c>
      <c r="B29" s="278" t="s">
        <v>59</v>
      </c>
      <c r="C29" s="286" t="s">
        <v>702</v>
      </c>
      <c r="D29" s="286" t="s">
        <v>702</v>
      </c>
      <c r="E29" s="286" t="s">
        <v>702</v>
      </c>
      <c r="F29" s="286" t="s">
        <v>702</v>
      </c>
      <c r="G29" s="286" t="s">
        <v>702</v>
      </c>
      <c r="H29" s="286" t="s">
        <v>702</v>
      </c>
      <c r="I29" s="286" t="s">
        <v>702</v>
      </c>
      <c r="J29" s="286" t="s">
        <v>702</v>
      </c>
      <c r="K29" s="286" t="s">
        <v>702</v>
      </c>
      <c r="L29" s="286" t="s">
        <v>702</v>
      </c>
      <c r="M29" s="286" t="s">
        <v>702</v>
      </c>
      <c r="N29" s="286" t="s">
        <v>702</v>
      </c>
      <c r="O29" s="286" t="s">
        <v>702</v>
      </c>
      <c r="P29" s="286" t="s">
        <v>702</v>
      </c>
      <c r="Q29" s="286" t="s">
        <v>702</v>
      </c>
      <c r="R29" s="286" t="s">
        <v>702</v>
      </c>
      <c r="S29" s="286" t="s">
        <v>702</v>
      </c>
      <c r="T29" s="286" t="s">
        <v>702</v>
      </c>
      <c r="U29" s="286" t="s">
        <v>702</v>
      </c>
      <c r="V29" s="286" t="s">
        <v>702</v>
      </c>
      <c r="W29" s="286" t="s">
        <v>702</v>
      </c>
      <c r="X29" s="286" t="s">
        <v>702</v>
      </c>
      <c r="Y29" s="286" t="s">
        <v>702</v>
      </c>
      <c r="Z29" s="286" t="s">
        <v>702</v>
      </c>
      <c r="AA29" s="286" t="s">
        <v>702</v>
      </c>
      <c r="AB29" s="286" t="s">
        <v>702</v>
      </c>
      <c r="AC29" s="286" t="s">
        <v>702</v>
      </c>
      <c r="AD29" s="286" t="s">
        <v>702</v>
      </c>
      <c r="AE29" s="286" t="s">
        <v>702</v>
      </c>
      <c r="AF29" s="286" t="s">
        <v>702</v>
      </c>
      <c r="AG29" s="286" t="s">
        <v>702</v>
      </c>
      <c r="AH29" s="286" t="s">
        <v>702</v>
      </c>
      <c r="AI29" s="286" t="s">
        <v>702</v>
      </c>
      <c r="AJ29" s="286" t="s">
        <v>702</v>
      </c>
      <c r="AK29" s="286" t="s">
        <v>702</v>
      </c>
      <c r="AL29" s="286" t="s">
        <v>702</v>
      </c>
      <c r="AM29" s="286" t="s">
        <v>702</v>
      </c>
      <c r="AN29" s="286" t="s">
        <v>702</v>
      </c>
      <c r="AO29" s="286" t="s">
        <v>702</v>
      </c>
      <c r="AP29" s="286" t="s">
        <v>702</v>
      </c>
      <c r="AQ29" s="259" t="s">
        <v>59</v>
      </c>
      <c r="AR29" s="259" t="s">
        <v>2762</v>
      </c>
    </row>
    <row r="30" spans="1:45" ht="76.2" x14ac:dyDescent="0.65">
      <c r="A30" s="278">
        <v>103049</v>
      </c>
      <c r="B30" s="278" t="s">
        <v>59</v>
      </c>
      <c r="C30" s="286" t="s">
        <v>702</v>
      </c>
      <c r="D30" s="286" t="s">
        <v>702</v>
      </c>
      <c r="E30" s="286" t="s">
        <v>702</v>
      </c>
      <c r="F30" s="286" t="s">
        <v>702</v>
      </c>
      <c r="G30" s="286" t="s">
        <v>702</v>
      </c>
      <c r="H30" s="286" t="s">
        <v>702</v>
      </c>
      <c r="I30" s="286" t="s">
        <v>702</v>
      </c>
      <c r="J30" s="286" t="s">
        <v>702</v>
      </c>
      <c r="K30" s="286" t="s">
        <v>702</v>
      </c>
      <c r="L30" s="286" t="s">
        <v>702</v>
      </c>
      <c r="M30" s="286" t="s">
        <v>702</v>
      </c>
      <c r="N30" s="286" t="s">
        <v>702</v>
      </c>
      <c r="O30" s="286" t="s">
        <v>702</v>
      </c>
      <c r="P30" s="286" t="s">
        <v>702</v>
      </c>
      <c r="Q30" s="286" t="s">
        <v>702</v>
      </c>
      <c r="R30" s="286" t="s">
        <v>702</v>
      </c>
      <c r="S30" s="286" t="s">
        <v>702</v>
      </c>
      <c r="T30" s="286" t="s">
        <v>702</v>
      </c>
      <c r="U30" s="286" t="s">
        <v>702</v>
      </c>
      <c r="V30" s="286" t="s">
        <v>702</v>
      </c>
      <c r="W30" s="286" t="s">
        <v>702</v>
      </c>
      <c r="X30" s="286" t="s">
        <v>702</v>
      </c>
      <c r="Y30" s="286" t="s">
        <v>702</v>
      </c>
      <c r="Z30" s="286" t="s">
        <v>702</v>
      </c>
      <c r="AA30" s="286" t="s">
        <v>702</v>
      </c>
      <c r="AB30" s="286" t="s">
        <v>702</v>
      </c>
      <c r="AC30" s="286" t="s">
        <v>702</v>
      </c>
      <c r="AD30" s="286" t="s">
        <v>702</v>
      </c>
      <c r="AE30" s="286" t="s">
        <v>702</v>
      </c>
      <c r="AF30" s="286" t="s">
        <v>702</v>
      </c>
      <c r="AG30" s="286" t="s">
        <v>702</v>
      </c>
      <c r="AH30" s="286" t="s">
        <v>702</v>
      </c>
      <c r="AI30" s="286" t="s">
        <v>702</v>
      </c>
      <c r="AJ30" s="286" t="s">
        <v>702</v>
      </c>
      <c r="AK30" s="286" t="s">
        <v>702</v>
      </c>
      <c r="AL30" s="286" t="s">
        <v>702</v>
      </c>
      <c r="AM30" s="286" t="s">
        <v>702</v>
      </c>
      <c r="AN30" s="286" t="s">
        <v>702</v>
      </c>
      <c r="AO30" s="286" t="s">
        <v>702</v>
      </c>
      <c r="AP30" s="286" t="s">
        <v>702</v>
      </c>
      <c r="AQ30" s="259" t="s">
        <v>59</v>
      </c>
      <c r="AR30" s="259" t="s">
        <v>2770</v>
      </c>
    </row>
    <row r="31" spans="1:45" ht="47.4" x14ac:dyDescent="0.65">
      <c r="A31" s="278">
        <v>103153</v>
      </c>
      <c r="B31" s="278" t="s">
        <v>59</v>
      </c>
      <c r="C31" s="286" t="s">
        <v>702</v>
      </c>
      <c r="D31" s="286" t="s">
        <v>702</v>
      </c>
      <c r="E31" s="286" t="s">
        <v>702</v>
      </c>
      <c r="F31" s="286" t="s">
        <v>702</v>
      </c>
      <c r="G31" s="286" t="s">
        <v>702</v>
      </c>
      <c r="H31" s="286" t="s">
        <v>702</v>
      </c>
      <c r="I31" s="286" t="s">
        <v>702</v>
      </c>
      <c r="J31" s="286" t="s">
        <v>702</v>
      </c>
      <c r="K31" s="286" t="s">
        <v>702</v>
      </c>
      <c r="L31" s="286" t="s">
        <v>702</v>
      </c>
      <c r="M31" s="286" t="s">
        <v>702</v>
      </c>
      <c r="N31" s="286" t="s">
        <v>702</v>
      </c>
      <c r="O31" s="286" t="s">
        <v>702</v>
      </c>
      <c r="P31" s="286" t="s">
        <v>702</v>
      </c>
      <c r="Q31" s="286" t="s">
        <v>702</v>
      </c>
      <c r="R31" s="286" t="s">
        <v>702</v>
      </c>
      <c r="S31" s="286" t="s">
        <v>702</v>
      </c>
      <c r="T31" s="286" t="s">
        <v>702</v>
      </c>
      <c r="U31" s="286" t="s">
        <v>702</v>
      </c>
      <c r="V31" s="286" t="s">
        <v>702</v>
      </c>
      <c r="W31" s="286" t="s">
        <v>702</v>
      </c>
      <c r="X31" s="286" t="s">
        <v>702</v>
      </c>
      <c r="Y31" s="286" t="s">
        <v>702</v>
      </c>
      <c r="Z31" s="286" t="s">
        <v>702</v>
      </c>
      <c r="AA31" s="286" t="s">
        <v>702</v>
      </c>
      <c r="AB31" s="286" t="s">
        <v>702</v>
      </c>
      <c r="AC31" s="286" t="s">
        <v>702</v>
      </c>
      <c r="AD31" s="286" t="s">
        <v>702</v>
      </c>
      <c r="AE31" s="286" t="s">
        <v>702</v>
      </c>
      <c r="AF31" s="286" t="s">
        <v>702</v>
      </c>
      <c r="AG31" s="286" t="s">
        <v>702</v>
      </c>
      <c r="AH31" s="286" t="s">
        <v>702</v>
      </c>
      <c r="AI31" s="286" t="s">
        <v>702</v>
      </c>
      <c r="AJ31" s="286" t="s">
        <v>702</v>
      </c>
      <c r="AK31" s="286" t="s">
        <v>702</v>
      </c>
      <c r="AL31" s="286" t="s">
        <v>702</v>
      </c>
      <c r="AM31" s="286" t="s">
        <v>702</v>
      </c>
      <c r="AN31" s="286" t="s">
        <v>702</v>
      </c>
      <c r="AO31" s="286" t="s">
        <v>702</v>
      </c>
      <c r="AP31" s="286" t="s">
        <v>702</v>
      </c>
      <c r="AQ31" s="259" t="s">
        <v>59</v>
      </c>
      <c r="AR31" s="259" t="s">
        <v>2759</v>
      </c>
    </row>
    <row r="32" spans="1:45" ht="47.4" x14ac:dyDescent="0.65">
      <c r="A32" s="278">
        <v>103187</v>
      </c>
      <c r="B32" s="278" t="s">
        <v>59</v>
      </c>
      <c r="C32" s="286" t="s">
        <v>702</v>
      </c>
      <c r="D32" s="286" t="s">
        <v>702</v>
      </c>
      <c r="E32" s="286" t="s">
        <v>702</v>
      </c>
      <c r="F32" s="286" t="s">
        <v>702</v>
      </c>
      <c r="G32" s="286" t="s">
        <v>702</v>
      </c>
      <c r="H32" s="286" t="s">
        <v>702</v>
      </c>
      <c r="I32" s="286" t="s">
        <v>702</v>
      </c>
      <c r="J32" s="286" t="s">
        <v>702</v>
      </c>
      <c r="K32" s="286" t="s">
        <v>702</v>
      </c>
      <c r="L32" s="286" t="s">
        <v>702</v>
      </c>
      <c r="M32" s="286" t="s">
        <v>702</v>
      </c>
      <c r="N32" s="286" t="s">
        <v>702</v>
      </c>
      <c r="O32" s="286" t="s">
        <v>702</v>
      </c>
      <c r="P32" s="286" t="s">
        <v>702</v>
      </c>
      <c r="Q32" s="286" t="s">
        <v>702</v>
      </c>
      <c r="R32" s="286" t="s">
        <v>702</v>
      </c>
      <c r="S32" s="286" t="s">
        <v>702</v>
      </c>
      <c r="T32" s="286" t="s">
        <v>702</v>
      </c>
      <c r="U32" s="286" t="s">
        <v>702</v>
      </c>
      <c r="V32" s="286" t="s">
        <v>702</v>
      </c>
      <c r="W32" s="286" t="s">
        <v>702</v>
      </c>
      <c r="X32" s="286" t="s">
        <v>702</v>
      </c>
      <c r="Y32" s="286" t="s">
        <v>702</v>
      </c>
      <c r="Z32" s="286" t="s">
        <v>702</v>
      </c>
      <c r="AA32" s="286" t="s">
        <v>702</v>
      </c>
      <c r="AB32" s="286" t="s">
        <v>702</v>
      </c>
      <c r="AC32" s="286" t="s">
        <v>702</v>
      </c>
      <c r="AD32" s="286" t="s">
        <v>702</v>
      </c>
      <c r="AE32" s="286" t="s">
        <v>702</v>
      </c>
      <c r="AF32" s="286" t="s">
        <v>702</v>
      </c>
      <c r="AG32" s="286" t="s">
        <v>702</v>
      </c>
      <c r="AH32" s="286" t="s">
        <v>702</v>
      </c>
      <c r="AI32" s="286" t="s">
        <v>702</v>
      </c>
      <c r="AJ32" s="286" t="s">
        <v>702</v>
      </c>
      <c r="AK32" s="286" t="s">
        <v>702</v>
      </c>
      <c r="AL32" s="286" t="s">
        <v>702</v>
      </c>
      <c r="AM32" s="286" t="s">
        <v>702</v>
      </c>
      <c r="AN32" s="286" t="s">
        <v>702</v>
      </c>
      <c r="AO32" s="286" t="s">
        <v>702</v>
      </c>
      <c r="AP32" s="286" t="s">
        <v>702</v>
      </c>
      <c r="AQ32" s="259" t="s">
        <v>59</v>
      </c>
      <c r="AR32" s="259" t="s">
        <v>2766</v>
      </c>
    </row>
    <row r="33" spans="1:45" ht="43.2" x14ac:dyDescent="0.3">
      <c r="A33" s="258">
        <v>103347</v>
      </c>
      <c r="B33" s="259" t="s">
        <v>59</v>
      </c>
      <c r="C33" s="259" t="s">
        <v>702</v>
      </c>
      <c r="D33" s="259" t="s">
        <v>702</v>
      </c>
      <c r="E33" s="259" t="s">
        <v>702</v>
      </c>
      <c r="F33" s="259" t="s">
        <v>702</v>
      </c>
      <c r="G33" s="259" t="s">
        <v>702</v>
      </c>
      <c r="H33" s="259" t="s">
        <v>702</v>
      </c>
      <c r="I33" s="259" t="s">
        <v>702</v>
      </c>
      <c r="J33" s="259" t="s">
        <v>702</v>
      </c>
      <c r="K33" s="259" t="s">
        <v>702</v>
      </c>
      <c r="L33" s="259" t="s">
        <v>702</v>
      </c>
      <c r="M33" s="259" t="s">
        <v>702</v>
      </c>
      <c r="N33" s="259" t="s">
        <v>702</v>
      </c>
      <c r="O33" s="259" t="s">
        <v>702</v>
      </c>
      <c r="P33" s="259" t="s">
        <v>702</v>
      </c>
      <c r="Q33" s="259" t="s">
        <v>702</v>
      </c>
      <c r="R33" s="259" t="s">
        <v>702</v>
      </c>
      <c r="S33" s="259" t="s">
        <v>702</v>
      </c>
      <c r="T33" s="259" t="s">
        <v>702</v>
      </c>
      <c r="U33" s="259" t="s">
        <v>702</v>
      </c>
      <c r="V33" s="259" t="s">
        <v>702</v>
      </c>
      <c r="W33" s="259" t="s">
        <v>702</v>
      </c>
      <c r="X33" s="259" t="s">
        <v>702</v>
      </c>
      <c r="Y33" s="259" t="s">
        <v>702</v>
      </c>
      <c r="Z33" s="259" t="s">
        <v>702</v>
      </c>
      <c r="AA33" s="259" t="s">
        <v>702</v>
      </c>
      <c r="AB33" s="259" t="s">
        <v>702</v>
      </c>
      <c r="AC33" s="259" t="s">
        <v>702</v>
      </c>
      <c r="AD33" s="259" t="s">
        <v>702</v>
      </c>
      <c r="AE33" s="259" t="s">
        <v>702</v>
      </c>
      <c r="AF33" s="259" t="s">
        <v>702</v>
      </c>
      <c r="AG33" s="259" t="s">
        <v>702</v>
      </c>
      <c r="AH33" s="259" t="s">
        <v>702</v>
      </c>
      <c r="AI33" s="259" t="s">
        <v>702</v>
      </c>
      <c r="AJ33" s="259" t="s">
        <v>702</v>
      </c>
      <c r="AK33" s="259" t="s">
        <v>702</v>
      </c>
      <c r="AL33" s="259" t="s">
        <v>702</v>
      </c>
      <c r="AM33" s="259" t="s">
        <v>702</v>
      </c>
      <c r="AN33" s="259" t="s">
        <v>702</v>
      </c>
      <c r="AO33" s="259" t="s">
        <v>702</v>
      </c>
      <c r="AP33" s="259" t="s">
        <v>702</v>
      </c>
      <c r="AQ33" s="259" t="s">
        <v>59</v>
      </c>
      <c r="AR33" s="259" t="s">
        <v>2766</v>
      </c>
      <c r="AS33"/>
    </row>
    <row r="34" spans="1:45" ht="47.4" x14ac:dyDescent="0.65">
      <c r="A34" s="280">
        <v>103396</v>
      </c>
      <c r="B34" s="278" t="s">
        <v>2591</v>
      </c>
      <c r="C34" s="286" t="s">
        <v>702</v>
      </c>
      <c r="D34" s="286" t="s">
        <v>702</v>
      </c>
      <c r="E34" s="286" t="s">
        <v>702</v>
      </c>
      <c r="F34" s="286" t="s">
        <v>702</v>
      </c>
      <c r="G34" s="286" t="s">
        <v>702</v>
      </c>
      <c r="H34" s="286" t="s">
        <v>702</v>
      </c>
      <c r="I34" s="286" t="s">
        <v>702</v>
      </c>
      <c r="J34" s="286" t="s">
        <v>702</v>
      </c>
      <c r="K34" s="286" t="s">
        <v>702</v>
      </c>
      <c r="L34" s="286" t="s">
        <v>702</v>
      </c>
      <c r="M34" s="286" t="s">
        <v>702</v>
      </c>
      <c r="N34" s="286" t="s">
        <v>702</v>
      </c>
      <c r="O34" s="286" t="s">
        <v>702</v>
      </c>
      <c r="P34" s="286" t="s">
        <v>702</v>
      </c>
      <c r="Q34" s="286" t="s">
        <v>702</v>
      </c>
      <c r="R34" s="286" t="s">
        <v>702</v>
      </c>
      <c r="S34" s="286" t="s">
        <v>702</v>
      </c>
      <c r="T34" s="286" t="s">
        <v>702</v>
      </c>
      <c r="U34" s="286" t="s">
        <v>702</v>
      </c>
      <c r="V34" s="286" t="s">
        <v>702</v>
      </c>
      <c r="W34" s="286" t="s">
        <v>702</v>
      </c>
      <c r="X34" s="286" t="s">
        <v>702</v>
      </c>
      <c r="Y34" s="286" t="s">
        <v>702</v>
      </c>
      <c r="Z34" s="286" t="s">
        <v>702</v>
      </c>
      <c r="AA34" s="286" t="s">
        <v>702</v>
      </c>
      <c r="AB34" s="286" t="s">
        <v>702</v>
      </c>
      <c r="AC34" s="286" t="s">
        <v>702</v>
      </c>
      <c r="AD34" s="286" t="s">
        <v>702</v>
      </c>
      <c r="AE34" s="286" t="s">
        <v>702</v>
      </c>
      <c r="AF34" s="286" t="s">
        <v>702</v>
      </c>
      <c r="AG34" s="286" t="s">
        <v>702</v>
      </c>
      <c r="AH34" s="286" t="s">
        <v>702</v>
      </c>
      <c r="AI34" s="286" t="s">
        <v>702</v>
      </c>
      <c r="AJ34" s="286" t="s">
        <v>702</v>
      </c>
      <c r="AK34" s="286" t="s">
        <v>702</v>
      </c>
      <c r="AL34" s="286" t="s">
        <v>702</v>
      </c>
      <c r="AM34" s="286" t="s">
        <v>702</v>
      </c>
      <c r="AN34" s="286" t="s">
        <v>702</v>
      </c>
      <c r="AO34" s="286" t="s">
        <v>702</v>
      </c>
      <c r="AP34" s="286" t="s">
        <v>702</v>
      </c>
      <c r="AQ34" s="259" t="s">
        <v>2591</v>
      </c>
      <c r="AR34" s="259" t="s">
        <v>2759</v>
      </c>
    </row>
    <row r="35" spans="1:45" ht="47.4" x14ac:dyDescent="0.65">
      <c r="A35" s="278">
        <v>103412</v>
      </c>
      <c r="B35" s="278" t="s">
        <v>59</v>
      </c>
      <c r="C35" s="286" t="s">
        <v>702</v>
      </c>
      <c r="D35" s="286" t="s">
        <v>702</v>
      </c>
      <c r="E35" s="286" t="s">
        <v>702</v>
      </c>
      <c r="F35" s="286" t="s">
        <v>702</v>
      </c>
      <c r="G35" s="286" t="s">
        <v>702</v>
      </c>
      <c r="H35" s="286" t="s">
        <v>702</v>
      </c>
      <c r="I35" s="286" t="s">
        <v>702</v>
      </c>
      <c r="J35" s="286" t="s">
        <v>702</v>
      </c>
      <c r="K35" s="286" t="s">
        <v>702</v>
      </c>
      <c r="L35" s="286" t="s">
        <v>702</v>
      </c>
      <c r="M35" s="286" t="s">
        <v>702</v>
      </c>
      <c r="N35" s="286" t="s">
        <v>702</v>
      </c>
      <c r="O35" s="286" t="s">
        <v>702</v>
      </c>
      <c r="P35" s="286" t="s">
        <v>702</v>
      </c>
      <c r="Q35" s="286" t="s">
        <v>702</v>
      </c>
      <c r="R35" s="286" t="s">
        <v>702</v>
      </c>
      <c r="S35" s="286" t="s">
        <v>702</v>
      </c>
      <c r="T35" s="286" t="s">
        <v>702</v>
      </c>
      <c r="U35" s="286" t="s">
        <v>702</v>
      </c>
      <c r="V35" s="286" t="s">
        <v>702</v>
      </c>
      <c r="W35" s="286" t="s">
        <v>702</v>
      </c>
      <c r="X35" s="286" t="s">
        <v>702</v>
      </c>
      <c r="Y35" s="286" t="s">
        <v>702</v>
      </c>
      <c r="Z35" s="286" t="s">
        <v>702</v>
      </c>
      <c r="AA35" s="286" t="s">
        <v>702</v>
      </c>
      <c r="AB35" s="286" t="s">
        <v>702</v>
      </c>
      <c r="AC35" s="286" t="s">
        <v>702</v>
      </c>
      <c r="AD35" s="286" t="s">
        <v>702</v>
      </c>
      <c r="AE35" s="286" t="s">
        <v>702</v>
      </c>
      <c r="AF35" s="286" t="s">
        <v>702</v>
      </c>
      <c r="AG35" s="286" t="s">
        <v>702</v>
      </c>
      <c r="AH35" s="286" t="s">
        <v>702</v>
      </c>
      <c r="AI35" s="286" t="s">
        <v>702</v>
      </c>
      <c r="AJ35" s="286" t="s">
        <v>702</v>
      </c>
      <c r="AK35" s="286" t="s">
        <v>702</v>
      </c>
      <c r="AL35" s="286" t="s">
        <v>702</v>
      </c>
      <c r="AM35" s="286" t="s">
        <v>702</v>
      </c>
      <c r="AN35" s="286" t="s">
        <v>702</v>
      </c>
      <c r="AO35" s="286" t="s">
        <v>702</v>
      </c>
      <c r="AP35" s="286" t="s">
        <v>702</v>
      </c>
      <c r="AQ35" s="259" t="s">
        <v>59</v>
      </c>
      <c r="AR35" s="259" t="s">
        <v>2762</v>
      </c>
    </row>
    <row r="36" spans="1:45" ht="47.4" x14ac:dyDescent="0.65">
      <c r="A36" s="280">
        <v>103463</v>
      </c>
      <c r="B36" s="278" t="s">
        <v>59</v>
      </c>
      <c r="C36" s="286" t="s">
        <v>702</v>
      </c>
      <c r="D36" s="286" t="s">
        <v>702</v>
      </c>
      <c r="E36" s="286" t="s">
        <v>702</v>
      </c>
      <c r="F36" s="286" t="s">
        <v>702</v>
      </c>
      <c r="G36" s="286" t="s">
        <v>702</v>
      </c>
      <c r="H36" s="286" t="s">
        <v>702</v>
      </c>
      <c r="I36" s="286" t="s">
        <v>702</v>
      </c>
      <c r="J36" s="286" t="s">
        <v>702</v>
      </c>
      <c r="K36" s="286" t="s">
        <v>702</v>
      </c>
      <c r="L36" s="286" t="s">
        <v>702</v>
      </c>
      <c r="M36" s="286" t="s">
        <v>702</v>
      </c>
      <c r="N36" s="286" t="s">
        <v>702</v>
      </c>
      <c r="O36" s="286" t="s">
        <v>702</v>
      </c>
      <c r="P36" s="286" t="s">
        <v>702</v>
      </c>
      <c r="Q36" s="286" t="s">
        <v>702</v>
      </c>
      <c r="R36" s="286" t="s">
        <v>702</v>
      </c>
      <c r="S36" s="286" t="s">
        <v>702</v>
      </c>
      <c r="T36" s="286" t="s">
        <v>702</v>
      </c>
      <c r="U36" s="286" t="s">
        <v>702</v>
      </c>
      <c r="V36" s="286" t="s">
        <v>702</v>
      </c>
      <c r="W36" s="286" t="s">
        <v>702</v>
      </c>
      <c r="X36" s="286" t="s">
        <v>702</v>
      </c>
      <c r="Y36" s="286" t="s">
        <v>702</v>
      </c>
      <c r="Z36" s="286" t="s">
        <v>702</v>
      </c>
      <c r="AA36" s="286" t="s">
        <v>702</v>
      </c>
      <c r="AB36" s="286" t="s">
        <v>702</v>
      </c>
      <c r="AC36" s="286" t="s">
        <v>702</v>
      </c>
      <c r="AD36" s="286" t="s">
        <v>702</v>
      </c>
      <c r="AE36" s="286" t="s">
        <v>702</v>
      </c>
      <c r="AF36" s="286" t="s">
        <v>702</v>
      </c>
      <c r="AG36" s="286" t="s">
        <v>702</v>
      </c>
      <c r="AH36" s="286" t="s">
        <v>702</v>
      </c>
      <c r="AI36" s="286" t="s">
        <v>702</v>
      </c>
      <c r="AJ36" s="286" t="s">
        <v>702</v>
      </c>
      <c r="AK36" s="286" t="s">
        <v>702</v>
      </c>
      <c r="AL36" s="286" t="s">
        <v>702</v>
      </c>
      <c r="AM36" s="286" t="s">
        <v>702</v>
      </c>
      <c r="AN36" s="286" t="s">
        <v>702</v>
      </c>
      <c r="AO36" s="286" t="s">
        <v>702</v>
      </c>
      <c r="AP36" s="286" t="s">
        <v>702</v>
      </c>
      <c r="AQ36" s="259" t="s">
        <v>59</v>
      </c>
      <c r="AR36" s="259" t="s">
        <v>2762</v>
      </c>
    </row>
    <row r="37" spans="1:45" ht="14.4" x14ac:dyDescent="0.3">
      <c r="A37" s="260">
        <v>103671</v>
      </c>
      <c r="B37" s="261" t="s">
        <v>59</v>
      </c>
      <c r="C37" s="259" t="s">
        <v>195</v>
      </c>
      <c r="D37" s="259" t="s">
        <v>194</v>
      </c>
      <c r="E37" s="259" t="s">
        <v>196</v>
      </c>
      <c r="F37" s="259" t="s">
        <v>196</v>
      </c>
      <c r="G37" s="259" t="s">
        <v>194</v>
      </c>
      <c r="H37" s="259" t="s">
        <v>194</v>
      </c>
      <c r="I37" s="259" t="s">
        <v>194</v>
      </c>
      <c r="J37" s="259" t="s">
        <v>196</v>
      </c>
      <c r="K37" s="259" t="s">
        <v>194</v>
      </c>
      <c r="L37" s="259" t="s">
        <v>195</v>
      </c>
      <c r="M37" s="259" t="s">
        <v>196</v>
      </c>
      <c r="N37" s="259" t="s">
        <v>195</v>
      </c>
      <c r="O37" s="259" t="s">
        <v>194</v>
      </c>
      <c r="P37" s="259" t="s">
        <v>194</v>
      </c>
      <c r="Q37" s="259" t="s">
        <v>194</v>
      </c>
      <c r="R37" s="259" t="s">
        <v>195</v>
      </c>
      <c r="S37" s="259" t="s">
        <v>194</v>
      </c>
      <c r="T37" s="259" t="s">
        <v>196</v>
      </c>
      <c r="U37" s="259" t="s">
        <v>196</v>
      </c>
      <c r="V37" s="259" t="s">
        <v>196</v>
      </c>
      <c r="W37" s="259" t="s">
        <v>194</v>
      </c>
      <c r="X37" s="259" t="s">
        <v>194</v>
      </c>
      <c r="Y37" s="259" t="s">
        <v>194</v>
      </c>
      <c r="Z37" s="259" t="s">
        <v>194</v>
      </c>
      <c r="AA37" s="259" t="s">
        <v>196</v>
      </c>
      <c r="AB37" s="259" t="s">
        <v>194</v>
      </c>
      <c r="AC37" s="259" t="s">
        <v>194</v>
      </c>
      <c r="AD37" s="259" t="s">
        <v>194</v>
      </c>
      <c r="AE37" s="259" t="s">
        <v>194</v>
      </c>
      <c r="AF37" s="259" t="s">
        <v>195</v>
      </c>
      <c r="AG37" s="259" t="s">
        <v>196</v>
      </c>
      <c r="AH37" s="259" t="s">
        <v>194</v>
      </c>
      <c r="AI37" s="259" t="s">
        <v>194</v>
      </c>
      <c r="AJ37" s="259" t="s">
        <v>196</v>
      </c>
      <c r="AK37" s="259" t="s">
        <v>194</v>
      </c>
      <c r="AL37" s="259" t="s">
        <v>195</v>
      </c>
      <c r="AM37" s="259" t="s">
        <v>195</v>
      </c>
      <c r="AN37" s="259" t="s">
        <v>195</v>
      </c>
      <c r="AO37" s="259" t="s">
        <v>195</v>
      </c>
      <c r="AP37" s="259" t="s">
        <v>195</v>
      </c>
      <c r="AQ37" s="259" t="e">
        <f>VLOOKUP(A37,#REF!,5,0)</f>
        <v>#REF!</v>
      </c>
      <c r="AR37" s="259" t="e">
        <f>VLOOKUP(A37,#REF!,6,0)</f>
        <v>#REF!</v>
      </c>
      <c r="AS37"/>
    </row>
    <row r="38" spans="1:45" ht="47.4" x14ac:dyDescent="0.65">
      <c r="A38" s="278">
        <v>103747</v>
      </c>
      <c r="B38" s="278" t="s">
        <v>59</v>
      </c>
      <c r="C38" s="286" t="s">
        <v>702</v>
      </c>
      <c r="D38" s="286" t="s">
        <v>702</v>
      </c>
      <c r="E38" s="286" t="s">
        <v>702</v>
      </c>
      <c r="F38" s="286" t="s">
        <v>702</v>
      </c>
      <c r="G38" s="286" t="s">
        <v>702</v>
      </c>
      <c r="H38" s="286" t="s">
        <v>702</v>
      </c>
      <c r="I38" s="286" t="s">
        <v>702</v>
      </c>
      <c r="J38" s="286" t="s">
        <v>702</v>
      </c>
      <c r="K38" s="286" t="s">
        <v>702</v>
      </c>
      <c r="L38" s="286" t="s">
        <v>702</v>
      </c>
      <c r="M38" s="286" t="s">
        <v>702</v>
      </c>
      <c r="N38" s="286" t="s">
        <v>702</v>
      </c>
      <c r="O38" s="286" t="s">
        <v>702</v>
      </c>
      <c r="P38" s="286" t="s">
        <v>702</v>
      </c>
      <c r="Q38" s="286" t="s">
        <v>702</v>
      </c>
      <c r="R38" s="286" t="s">
        <v>702</v>
      </c>
      <c r="S38" s="286" t="s">
        <v>702</v>
      </c>
      <c r="T38" s="286" t="s">
        <v>702</v>
      </c>
      <c r="U38" s="286" t="s">
        <v>702</v>
      </c>
      <c r="V38" s="286" t="s">
        <v>702</v>
      </c>
      <c r="W38" s="286" t="s">
        <v>702</v>
      </c>
      <c r="X38" s="286" t="s">
        <v>702</v>
      </c>
      <c r="Y38" s="286" t="s">
        <v>702</v>
      </c>
      <c r="Z38" s="286" t="s">
        <v>702</v>
      </c>
      <c r="AA38" s="286" t="s">
        <v>702</v>
      </c>
      <c r="AB38" s="286" t="s">
        <v>702</v>
      </c>
      <c r="AC38" s="286" t="s">
        <v>702</v>
      </c>
      <c r="AD38" s="286" t="s">
        <v>702</v>
      </c>
      <c r="AE38" s="286" t="s">
        <v>702</v>
      </c>
      <c r="AF38" s="286" t="s">
        <v>702</v>
      </c>
      <c r="AG38" s="286" t="s">
        <v>702</v>
      </c>
      <c r="AH38" s="286" t="s">
        <v>702</v>
      </c>
      <c r="AI38" s="286" t="s">
        <v>702</v>
      </c>
      <c r="AJ38" s="286" t="s">
        <v>702</v>
      </c>
      <c r="AK38" s="286" t="s">
        <v>702</v>
      </c>
      <c r="AL38" s="286" t="s">
        <v>702</v>
      </c>
      <c r="AM38" s="286" t="s">
        <v>702</v>
      </c>
      <c r="AN38" s="286" t="s">
        <v>702</v>
      </c>
      <c r="AO38" s="286" t="s">
        <v>702</v>
      </c>
      <c r="AP38" s="286" t="s">
        <v>702</v>
      </c>
      <c r="AQ38" s="259" t="s">
        <v>59</v>
      </c>
      <c r="AR38" s="259" t="s">
        <v>2762</v>
      </c>
      <c r="AS38"/>
    </row>
    <row r="39" spans="1:45" ht="47.4" x14ac:dyDescent="0.65">
      <c r="A39" s="280">
        <v>103815</v>
      </c>
      <c r="B39" s="278" t="s">
        <v>2531</v>
      </c>
      <c r="C39" s="286" t="s">
        <v>702</v>
      </c>
      <c r="D39" s="286" t="s">
        <v>702</v>
      </c>
      <c r="E39" s="286" t="s">
        <v>702</v>
      </c>
      <c r="F39" s="286" t="s">
        <v>702</v>
      </c>
      <c r="G39" s="286" t="s">
        <v>702</v>
      </c>
      <c r="H39" s="286" t="s">
        <v>702</v>
      </c>
      <c r="I39" s="286" t="s">
        <v>702</v>
      </c>
      <c r="J39" s="286" t="s">
        <v>702</v>
      </c>
      <c r="K39" s="286" t="s">
        <v>702</v>
      </c>
      <c r="L39" s="286" t="s">
        <v>702</v>
      </c>
      <c r="M39" s="286" t="s">
        <v>702</v>
      </c>
      <c r="N39" s="286" t="s">
        <v>702</v>
      </c>
      <c r="O39" s="286" t="s">
        <v>702</v>
      </c>
      <c r="P39" s="286" t="s">
        <v>702</v>
      </c>
      <c r="Q39" s="286" t="s">
        <v>702</v>
      </c>
      <c r="R39" s="286" t="s">
        <v>702</v>
      </c>
      <c r="S39" s="286" t="s">
        <v>702</v>
      </c>
      <c r="T39" s="286" t="s">
        <v>702</v>
      </c>
      <c r="U39" s="286" t="s">
        <v>702</v>
      </c>
      <c r="V39" s="286" t="s">
        <v>702</v>
      </c>
      <c r="W39" s="286" t="s">
        <v>702</v>
      </c>
      <c r="X39" s="286" t="s">
        <v>702</v>
      </c>
      <c r="Y39" s="286" t="s">
        <v>702</v>
      </c>
      <c r="Z39" s="286" t="s">
        <v>702</v>
      </c>
      <c r="AA39" s="286" t="s">
        <v>702</v>
      </c>
      <c r="AB39" s="286" t="s">
        <v>702</v>
      </c>
      <c r="AC39" s="286" t="s">
        <v>702</v>
      </c>
      <c r="AD39" s="286" t="s">
        <v>702</v>
      </c>
      <c r="AE39" s="286" t="s">
        <v>702</v>
      </c>
      <c r="AF39" s="286" t="s">
        <v>702</v>
      </c>
      <c r="AG39" s="286" t="s">
        <v>702</v>
      </c>
      <c r="AH39" s="286" t="s">
        <v>702</v>
      </c>
      <c r="AI39" s="286" t="s">
        <v>702</v>
      </c>
      <c r="AJ39" s="286" t="s">
        <v>702</v>
      </c>
      <c r="AK39" s="286" t="s">
        <v>702</v>
      </c>
      <c r="AL39" s="286" t="s">
        <v>702</v>
      </c>
      <c r="AM39" s="286" t="s">
        <v>702</v>
      </c>
      <c r="AN39" s="286" t="s">
        <v>702</v>
      </c>
      <c r="AO39" s="286" t="s">
        <v>702</v>
      </c>
      <c r="AP39" s="286" t="s">
        <v>702</v>
      </c>
      <c r="AQ39" s="259" t="s">
        <v>2531</v>
      </c>
      <c r="AR39" s="259" t="s">
        <v>2762</v>
      </c>
    </row>
    <row r="40" spans="1:45" ht="47.4" x14ac:dyDescent="0.65">
      <c r="A40" s="280">
        <v>103966</v>
      </c>
      <c r="B40" s="278" t="s">
        <v>59</v>
      </c>
      <c r="C40" s="286" t="s">
        <v>702</v>
      </c>
      <c r="D40" s="286" t="s">
        <v>702</v>
      </c>
      <c r="E40" s="286" t="s">
        <v>702</v>
      </c>
      <c r="F40" s="286" t="s">
        <v>702</v>
      </c>
      <c r="G40" s="286" t="s">
        <v>702</v>
      </c>
      <c r="H40" s="286" t="s">
        <v>702</v>
      </c>
      <c r="I40" s="286" t="s">
        <v>702</v>
      </c>
      <c r="J40" s="286" t="s">
        <v>702</v>
      </c>
      <c r="K40" s="286" t="s">
        <v>702</v>
      </c>
      <c r="L40" s="286" t="s">
        <v>702</v>
      </c>
      <c r="M40" s="286" t="s">
        <v>702</v>
      </c>
      <c r="N40" s="286" t="s">
        <v>702</v>
      </c>
      <c r="O40" s="286" t="s">
        <v>702</v>
      </c>
      <c r="P40" s="286" t="s">
        <v>702</v>
      </c>
      <c r="Q40" s="286" t="s">
        <v>702</v>
      </c>
      <c r="R40" s="286" t="s">
        <v>702</v>
      </c>
      <c r="S40" s="286" t="s">
        <v>702</v>
      </c>
      <c r="T40" s="286" t="s">
        <v>702</v>
      </c>
      <c r="U40" s="286" t="s">
        <v>702</v>
      </c>
      <c r="V40" s="286" t="s">
        <v>702</v>
      </c>
      <c r="W40" s="286" t="s">
        <v>702</v>
      </c>
      <c r="X40" s="286" t="s">
        <v>702</v>
      </c>
      <c r="Y40" s="286" t="s">
        <v>702</v>
      </c>
      <c r="Z40" s="286" t="s">
        <v>702</v>
      </c>
      <c r="AA40" s="286" t="s">
        <v>702</v>
      </c>
      <c r="AB40" s="286" t="s">
        <v>702</v>
      </c>
      <c r="AC40" s="286" t="s">
        <v>702</v>
      </c>
      <c r="AD40" s="286" t="s">
        <v>702</v>
      </c>
      <c r="AE40" s="286" t="s">
        <v>702</v>
      </c>
      <c r="AF40" s="286" t="s">
        <v>702</v>
      </c>
      <c r="AG40" s="286" t="s">
        <v>702</v>
      </c>
      <c r="AH40" s="286" t="s">
        <v>702</v>
      </c>
      <c r="AI40" s="286" t="s">
        <v>702</v>
      </c>
      <c r="AJ40" s="286" t="s">
        <v>702</v>
      </c>
      <c r="AK40" s="286" t="s">
        <v>702</v>
      </c>
      <c r="AL40" s="286" t="s">
        <v>702</v>
      </c>
      <c r="AM40" s="286" t="s">
        <v>702</v>
      </c>
      <c r="AN40" s="286" t="s">
        <v>702</v>
      </c>
      <c r="AO40" s="286" t="s">
        <v>702</v>
      </c>
      <c r="AP40" s="286" t="s">
        <v>702</v>
      </c>
      <c r="AQ40" s="259" t="s">
        <v>59</v>
      </c>
      <c r="AR40" s="259" t="s">
        <v>2762</v>
      </c>
    </row>
    <row r="41" spans="1:45" ht="47.4" x14ac:dyDescent="0.65">
      <c r="A41" s="280">
        <v>104178</v>
      </c>
      <c r="B41" s="278" t="s">
        <v>2531</v>
      </c>
      <c r="C41" s="286" t="s">
        <v>702</v>
      </c>
      <c r="D41" s="286" t="s">
        <v>702</v>
      </c>
      <c r="E41" s="286" t="s">
        <v>702</v>
      </c>
      <c r="F41" s="286" t="s">
        <v>702</v>
      </c>
      <c r="G41" s="286" t="s">
        <v>702</v>
      </c>
      <c r="H41" s="286" t="s">
        <v>702</v>
      </c>
      <c r="I41" s="286" t="s">
        <v>702</v>
      </c>
      <c r="J41" s="286" t="s">
        <v>702</v>
      </c>
      <c r="K41" s="286" t="s">
        <v>702</v>
      </c>
      <c r="L41" s="286" t="s">
        <v>702</v>
      </c>
      <c r="M41" s="286" t="s">
        <v>702</v>
      </c>
      <c r="N41" s="286" t="s">
        <v>702</v>
      </c>
      <c r="O41" s="286" t="s">
        <v>702</v>
      </c>
      <c r="P41" s="286" t="s">
        <v>702</v>
      </c>
      <c r="Q41" s="286" t="s">
        <v>702</v>
      </c>
      <c r="R41" s="286" t="s">
        <v>702</v>
      </c>
      <c r="S41" s="286" t="s">
        <v>702</v>
      </c>
      <c r="T41" s="286" t="s">
        <v>702</v>
      </c>
      <c r="U41" s="286" t="s">
        <v>702</v>
      </c>
      <c r="V41" s="286" t="s">
        <v>702</v>
      </c>
      <c r="W41" s="286" t="s">
        <v>702</v>
      </c>
      <c r="X41" s="286" t="s">
        <v>702</v>
      </c>
      <c r="Y41" s="286" t="s">
        <v>702</v>
      </c>
      <c r="Z41" s="286" t="s">
        <v>702</v>
      </c>
      <c r="AA41" s="286" t="s">
        <v>702</v>
      </c>
      <c r="AB41" s="286" t="s">
        <v>702</v>
      </c>
      <c r="AC41" s="286" t="s">
        <v>702</v>
      </c>
      <c r="AD41" s="286" t="s">
        <v>702</v>
      </c>
      <c r="AE41" s="286" t="s">
        <v>702</v>
      </c>
      <c r="AF41" s="286" t="s">
        <v>702</v>
      </c>
      <c r="AG41" s="286" t="s">
        <v>702</v>
      </c>
      <c r="AH41" s="286" t="s">
        <v>702</v>
      </c>
      <c r="AI41" s="286" t="s">
        <v>702</v>
      </c>
      <c r="AJ41" s="286" t="s">
        <v>702</v>
      </c>
      <c r="AK41" s="286" t="s">
        <v>702</v>
      </c>
      <c r="AL41" s="286" t="s">
        <v>702</v>
      </c>
      <c r="AM41" s="286" t="s">
        <v>702</v>
      </c>
      <c r="AN41" s="286" t="s">
        <v>702</v>
      </c>
      <c r="AO41" s="286" t="s">
        <v>702</v>
      </c>
      <c r="AP41" s="286" t="s">
        <v>702</v>
      </c>
      <c r="AQ41" s="259" t="s">
        <v>2531</v>
      </c>
      <c r="AR41" s="259" t="s">
        <v>2771</v>
      </c>
    </row>
    <row r="42" spans="1:45" ht="47.4" x14ac:dyDescent="0.65">
      <c r="A42" s="280">
        <v>104449</v>
      </c>
      <c r="B42" s="278" t="s">
        <v>59</v>
      </c>
      <c r="C42" s="286" t="s">
        <v>702</v>
      </c>
      <c r="D42" s="286" t="s">
        <v>702</v>
      </c>
      <c r="E42" s="286" t="s">
        <v>702</v>
      </c>
      <c r="F42" s="286" t="s">
        <v>702</v>
      </c>
      <c r="G42" s="286" t="s">
        <v>702</v>
      </c>
      <c r="H42" s="286" t="s">
        <v>702</v>
      </c>
      <c r="I42" s="286" t="s">
        <v>702</v>
      </c>
      <c r="J42" s="286" t="s">
        <v>702</v>
      </c>
      <c r="K42" s="286" t="s">
        <v>702</v>
      </c>
      <c r="L42" s="286" t="s">
        <v>702</v>
      </c>
      <c r="M42" s="286" t="s">
        <v>702</v>
      </c>
      <c r="N42" s="286" t="s">
        <v>702</v>
      </c>
      <c r="O42" s="286" t="s">
        <v>702</v>
      </c>
      <c r="P42" s="286" t="s">
        <v>702</v>
      </c>
      <c r="Q42" s="286" t="s">
        <v>702</v>
      </c>
      <c r="R42" s="286" t="s">
        <v>702</v>
      </c>
      <c r="S42" s="286" t="s">
        <v>702</v>
      </c>
      <c r="T42" s="286" t="s">
        <v>702</v>
      </c>
      <c r="U42" s="286" t="s">
        <v>702</v>
      </c>
      <c r="V42" s="286" t="s">
        <v>702</v>
      </c>
      <c r="W42" s="286" t="s">
        <v>702</v>
      </c>
      <c r="X42" s="286" t="s">
        <v>702</v>
      </c>
      <c r="Y42" s="286" t="s">
        <v>702</v>
      </c>
      <c r="Z42" s="286" t="s">
        <v>702</v>
      </c>
      <c r="AA42" s="286" t="s">
        <v>702</v>
      </c>
      <c r="AB42" s="286" t="s">
        <v>702</v>
      </c>
      <c r="AC42" s="286" t="s">
        <v>702</v>
      </c>
      <c r="AD42" s="286" t="s">
        <v>702</v>
      </c>
      <c r="AE42" s="286" t="s">
        <v>702</v>
      </c>
      <c r="AF42" s="286" t="s">
        <v>702</v>
      </c>
      <c r="AG42" s="286" t="s">
        <v>702</v>
      </c>
      <c r="AH42" s="286" t="s">
        <v>702</v>
      </c>
      <c r="AI42" s="286" t="s">
        <v>702</v>
      </c>
      <c r="AJ42" s="286" t="s">
        <v>702</v>
      </c>
      <c r="AK42" s="286" t="s">
        <v>702</v>
      </c>
      <c r="AL42" s="286" t="s">
        <v>702</v>
      </c>
      <c r="AM42" s="286" t="s">
        <v>702</v>
      </c>
      <c r="AN42" s="286" t="s">
        <v>702</v>
      </c>
      <c r="AO42" s="286" t="s">
        <v>702</v>
      </c>
      <c r="AP42" s="286" t="s">
        <v>702</v>
      </c>
      <c r="AQ42" s="259" t="s">
        <v>59</v>
      </c>
      <c r="AR42" s="259" t="s">
        <v>2762</v>
      </c>
    </row>
    <row r="43" spans="1:45" ht="47.4" x14ac:dyDescent="0.65">
      <c r="A43" s="280">
        <v>104577</v>
      </c>
      <c r="B43" s="278" t="s">
        <v>59</v>
      </c>
      <c r="C43" s="286" t="s">
        <v>702</v>
      </c>
      <c r="D43" s="286" t="s">
        <v>702</v>
      </c>
      <c r="E43" s="286" t="s">
        <v>702</v>
      </c>
      <c r="F43" s="286" t="s">
        <v>702</v>
      </c>
      <c r="G43" s="286" t="s">
        <v>702</v>
      </c>
      <c r="H43" s="286" t="s">
        <v>702</v>
      </c>
      <c r="I43" s="286" t="s">
        <v>702</v>
      </c>
      <c r="J43" s="286" t="s">
        <v>702</v>
      </c>
      <c r="K43" s="286" t="s">
        <v>702</v>
      </c>
      <c r="L43" s="286" t="s">
        <v>702</v>
      </c>
      <c r="M43" s="286" t="s">
        <v>702</v>
      </c>
      <c r="N43" s="286" t="s">
        <v>702</v>
      </c>
      <c r="O43" s="286" t="s">
        <v>702</v>
      </c>
      <c r="P43" s="286" t="s">
        <v>702</v>
      </c>
      <c r="Q43" s="286" t="s">
        <v>702</v>
      </c>
      <c r="R43" s="286" t="s">
        <v>702</v>
      </c>
      <c r="S43" s="286" t="s">
        <v>702</v>
      </c>
      <c r="T43" s="286" t="s">
        <v>702</v>
      </c>
      <c r="U43" s="286" t="s">
        <v>702</v>
      </c>
      <c r="V43" s="286" t="s">
        <v>702</v>
      </c>
      <c r="W43" s="286" t="s">
        <v>702</v>
      </c>
      <c r="X43" s="286" t="s">
        <v>702</v>
      </c>
      <c r="Y43" s="286" t="s">
        <v>702</v>
      </c>
      <c r="Z43" s="286" t="s">
        <v>702</v>
      </c>
      <c r="AA43" s="286" t="s">
        <v>702</v>
      </c>
      <c r="AB43" s="286" t="s">
        <v>702</v>
      </c>
      <c r="AC43" s="286" t="s">
        <v>702</v>
      </c>
      <c r="AD43" s="286" t="s">
        <v>702</v>
      </c>
      <c r="AE43" s="286" t="s">
        <v>702</v>
      </c>
      <c r="AF43" s="286" t="s">
        <v>702</v>
      </c>
      <c r="AG43" s="286" t="s">
        <v>702</v>
      </c>
      <c r="AH43" s="286" t="s">
        <v>702</v>
      </c>
      <c r="AI43" s="286" t="s">
        <v>702</v>
      </c>
      <c r="AJ43" s="286" t="s">
        <v>702</v>
      </c>
      <c r="AK43" s="286" t="s">
        <v>702</v>
      </c>
      <c r="AL43" s="286" t="s">
        <v>702</v>
      </c>
      <c r="AM43" s="286" t="s">
        <v>702</v>
      </c>
      <c r="AN43" s="286" t="s">
        <v>702</v>
      </c>
      <c r="AO43" s="286" t="s">
        <v>702</v>
      </c>
      <c r="AP43" s="286" t="s">
        <v>702</v>
      </c>
      <c r="AQ43" s="259" t="s">
        <v>59</v>
      </c>
      <c r="AR43" s="259" t="s">
        <v>2762</v>
      </c>
    </row>
    <row r="44" spans="1:45" ht="47.4" x14ac:dyDescent="0.65">
      <c r="A44" s="278">
        <v>104653</v>
      </c>
      <c r="B44" s="278" t="s">
        <v>59</v>
      </c>
      <c r="C44" s="286" t="s">
        <v>702</v>
      </c>
      <c r="D44" s="286" t="s">
        <v>702</v>
      </c>
      <c r="E44" s="286" t="s">
        <v>702</v>
      </c>
      <c r="F44" s="286" t="s">
        <v>702</v>
      </c>
      <c r="G44" s="286" t="s">
        <v>702</v>
      </c>
      <c r="H44" s="286" t="s">
        <v>702</v>
      </c>
      <c r="I44" s="286" t="s">
        <v>702</v>
      </c>
      <c r="J44" s="286" t="s">
        <v>702</v>
      </c>
      <c r="K44" s="286" t="s">
        <v>702</v>
      </c>
      <c r="L44" s="286" t="s">
        <v>702</v>
      </c>
      <c r="M44" s="286" t="s">
        <v>702</v>
      </c>
      <c r="N44" s="286" t="s">
        <v>702</v>
      </c>
      <c r="O44" s="286" t="s">
        <v>702</v>
      </c>
      <c r="P44" s="286" t="s">
        <v>702</v>
      </c>
      <c r="Q44" s="286" t="s">
        <v>702</v>
      </c>
      <c r="R44" s="286" t="s">
        <v>702</v>
      </c>
      <c r="S44" s="286" t="s">
        <v>702</v>
      </c>
      <c r="T44" s="286" t="s">
        <v>702</v>
      </c>
      <c r="U44" s="286" t="s">
        <v>702</v>
      </c>
      <c r="V44" s="286" t="s">
        <v>702</v>
      </c>
      <c r="W44" s="286" t="s">
        <v>702</v>
      </c>
      <c r="X44" s="286" t="s">
        <v>702</v>
      </c>
      <c r="Y44" s="286" t="s">
        <v>702</v>
      </c>
      <c r="Z44" s="286" t="s">
        <v>702</v>
      </c>
      <c r="AA44" s="286" t="s">
        <v>702</v>
      </c>
      <c r="AB44" s="286" t="s">
        <v>702</v>
      </c>
      <c r="AC44" s="286" t="s">
        <v>702</v>
      </c>
      <c r="AD44" s="286" t="s">
        <v>702</v>
      </c>
      <c r="AE44" s="286" t="s">
        <v>702</v>
      </c>
      <c r="AF44" s="286" t="s">
        <v>702</v>
      </c>
      <c r="AG44" s="286" t="s">
        <v>702</v>
      </c>
      <c r="AH44" s="286" t="s">
        <v>702</v>
      </c>
      <c r="AI44" s="286" t="s">
        <v>702</v>
      </c>
      <c r="AJ44" s="286" t="s">
        <v>702</v>
      </c>
      <c r="AK44" s="286" t="s">
        <v>702</v>
      </c>
      <c r="AL44" s="286" t="s">
        <v>702</v>
      </c>
      <c r="AM44" s="286" t="s">
        <v>702</v>
      </c>
      <c r="AN44" s="286" t="s">
        <v>702</v>
      </c>
      <c r="AO44" s="286" t="s">
        <v>702</v>
      </c>
      <c r="AP44" s="286" t="s">
        <v>702</v>
      </c>
      <c r="AQ44" s="259" t="s">
        <v>59</v>
      </c>
      <c r="AR44" s="259" t="s">
        <v>2759</v>
      </c>
    </row>
    <row r="45" spans="1:45" ht="47.4" x14ac:dyDescent="0.65">
      <c r="A45" s="280">
        <v>104747</v>
      </c>
      <c r="B45" s="278" t="s">
        <v>59</v>
      </c>
      <c r="C45" s="286" t="s">
        <v>702</v>
      </c>
      <c r="D45" s="286" t="s">
        <v>702</v>
      </c>
      <c r="E45" s="286" t="s">
        <v>702</v>
      </c>
      <c r="F45" s="286" t="s">
        <v>702</v>
      </c>
      <c r="G45" s="286" t="s">
        <v>702</v>
      </c>
      <c r="H45" s="286" t="s">
        <v>702</v>
      </c>
      <c r="I45" s="286" t="s">
        <v>702</v>
      </c>
      <c r="J45" s="286" t="s">
        <v>702</v>
      </c>
      <c r="K45" s="286" t="s">
        <v>702</v>
      </c>
      <c r="L45" s="286" t="s">
        <v>702</v>
      </c>
      <c r="M45" s="286" t="s">
        <v>702</v>
      </c>
      <c r="N45" s="286" t="s">
        <v>702</v>
      </c>
      <c r="O45" s="286" t="s">
        <v>702</v>
      </c>
      <c r="P45" s="286" t="s">
        <v>702</v>
      </c>
      <c r="Q45" s="286" t="s">
        <v>702</v>
      </c>
      <c r="R45" s="286" t="s">
        <v>702</v>
      </c>
      <c r="S45" s="286" t="s">
        <v>702</v>
      </c>
      <c r="T45" s="286" t="s">
        <v>702</v>
      </c>
      <c r="U45" s="286" t="s">
        <v>702</v>
      </c>
      <c r="V45" s="286" t="s">
        <v>702</v>
      </c>
      <c r="W45" s="286" t="s">
        <v>702</v>
      </c>
      <c r="X45" s="286" t="s">
        <v>702</v>
      </c>
      <c r="Y45" s="286" t="s">
        <v>702</v>
      </c>
      <c r="Z45" s="286" t="s">
        <v>702</v>
      </c>
      <c r="AA45" s="286" t="s">
        <v>702</v>
      </c>
      <c r="AB45" s="286" t="s">
        <v>702</v>
      </c>
      <c r="AC45" s="286" t="s">
        <v>702</v>
      </c>
      <c r="AD45" s="286" t="s">
        <v>702</v>
      </c>
      <c r="AE45" s="286" t="s">
        <v>702</v>
      </c>
      <c r="AF45" s="286" t="s">
        <v>702</v>
      </c>
      <c r="AG45" s="286" t="s">
        <v>702</v>
      </c>
      <c r="AH45" s="286" t="s">
        <v>702</v>
      </c>
      <c r="AI45" s="286" t="s">
        <v>702</v>
      </c>
      <c r="AJ45" s="286" t="s">
        <v>702</v>
      </c>
      <c r="AK45" s="286" t="s">
        <v>702</v>
      </c>
      <c r="AL45" s="286" t="s">
        <v>702</v>
      </c>
      <c r="AM45" s="286" t="s">
        <v>702</v>
      </c>
      <c r="AN45" s="286" t="s">
        <v>702</v>
      </c>
      <c r="AO45" s="286" t="s">
        <v>702</v>
      </c>
      <c r="AP45" s="286" t="s">
        <v>702</v>
      </c>
      <c r="AQ45" s="259" t="s">
        <v>59</v>
      </c>
      <c r="AR45" s="259" t="s">
        <v>2759</v>
      </c>
    </row>
    <row r="46" spans="1:45" ht="47.4" x14ac:dyDescent="0.65">
      <c r="A46" s="280">
        <v>104823</v>
      </c>
      <c r="B46" s="278" t="s">
        <v>59</v>
      </c>
      <c r="C46" s="286" t="s">
        <v>702</v>
      </c>
      <c r="D46" s="286" t="s">
        <v>702</v>
      </c>
      <c r="E46" s="286" t="s">
        <v>702</v>
      </c>
      <c r="F46" s="286" t="s">
        <v>702</v>
      </c>
      <c r="G46" s="286" t="s">
        <v>702</v>
      </c>
      <c r="H46" s="286" t="s">
        <v>702</v>
      </c>
      <c r="I46" s="286" t="s">
        <v>702</v>
      </c>
      <c r="J46" s="286" t="s">
        <v>702</v>
      </c>
      <c r="K46" s="286" t="s">
        <v>702</v>
      </c>
      <c r="L46" s="286" t="s">
        <v>702</v>
      </c>
      <c r="M46" s="286" t="s">
        <v>702</v>
      </c>
      <c r="N46" s="286" t="s">
        <v>702</v>
      </c>
      <c r="O46" s="286" t="s">
        <v>702</v>
      </c>
      <c r="P46" s="286" t="s">
        <v>702</v>
      </c>
      <c r="Q46" s="286" t="s">
        <v>702</v>
      </c>
      <c r="R46" s="286" t="s">
        <v>702</v>
      </c>
      <c r="S46" s="286" t="s">
        <v>702</v>
      </c>
      <c r="T46" s="286" t="s">
        <v>702</v>
      </c>
      <c r="U46" s="286" t="s">
        <v>702</v>
      </c>
      <c r="V46" s="286" t="s">
        <v>702</v>
      </c>
      <c r="W46" s="286" t="s">
        <v>702</v>
      </c>
      <c r="X46" s="286" t="s">
        <v>702</v>
      </c>
      <c r="Y46" s="286" t="s">
        <v>702</v>
      </c>
      <c r="Z46" s="286" t="s">
        <v>702</v>
      </c>
      <c r="AA46" s="286" t="s">
        <v>702</v>
      </c>
      <c r="AB46" s="286" t="s">
        <v>702</v>
      </c>
      <c r="AC46" s="286" t="s">
        <v>702</v>
      </c>
      <c r="AD46" s="286" t="s">
        <v>702</v>
      </c>
      <c r="AE46" s="286" t="s">
        <v>702</v>
      </c>
      <c r="AF46" s="286" t="s">
        <v>702</v>
      </c>
      <c r="AG46" s="286" t="s">
        <v>702</v>
      </c>
      <c r="AH46" s="286" t="s">
        <v>702</v>
      </c>
      <c r="AI46" s="286" t="s">
        <v>702</v>
      </c>
      <c r="AJ46" s="286" t="s">
        <v>702</v>
      </c>
      <c r="AK46" s="286" t="s">
        <v>702</v>
      </c>
      <c r="AL46" s="286" t="s">
        <v>702</v>
      </c>
      <c r="AM46" s="286" t="s">
        <v>702</v>
      </c>
      <c r="AN46" s="286" t="s">
        <v>702</v>
      </c>
      <c r="AO46" s="286" t="s">
        <v>702</v>
      </c>
      <c r="AP46" s="286" t="s">
        <v>702</v>
      </c>
      <c r="AQ46" s="259" t="s">
        <v>59</v>
      </c>
      <c r="AR46" s="259" t="s">
        <v>2766</v>
      </c>
    </row>
    <row r="47" spans="1:45" ht="43.2" x14ac:dyDescent="0.3">
      <c r="A47" s="258">
        <v>104892</v>
      </c>
      <c r="B47" s="259" t="s">
        <v>59</v>
      </c>
      <c r="C47" s="259" t="s">
        <v>702</v>
      </c>
      <c r="D47" s="259" t="s">
        <v>702</v>
      </c>
      <c r="E47" s="259" t="s">
        <v>702</v>
      </c>
      <c r="F47" s="259" t="s">
        <v>702</v>
      </c>
      <c r="G47" s="259" t="s">
        <v>702</v>
      </c>
      <c r="H47" s="259" t="s">
        <v>702</v>
      </c>
      <c r="I47" s="259" t="s">
        <v>702</v>
      </c>
      <c r="J47" s="259" t="s">
        <v>702</v>
      </c>
      <c r="K47" s="259" t="s">
        <v>702</v>
      </c>
      <c r="L47" s="259" t="s">
        <v>702</v>
      </c>
      <c r="M47" s="259" t="s">
        <v>702</v>
      </c>
      <c r="N47" s="259" t="s">
        <v>702</v>
      </c>
      <c r="O47" s="259" t="s">
        <v>702</v>
      </c>
      <c r="P47" s="259" t="s">
        <v>702</v>
      </c>
      <c r="Q47" s="259" t="s">
        <v>702</v>
      </c>
      <c r="R47" s="259" t="s">
        <v>702</v>
      </c>
      <c r="S47" s="259" t="s">
        <v>702</v>
      </c>
      <c r="T47" s="259" t="s">
        <v>702</v>
      </c>
      <c r="U47" s="259" t="s">
        <v>702</v>
      </c>
      <c r="V47" s="259" t="s">
        <v>702</v>
      </c>
      <c r="W47" s="259" t="s">
        <v>702</v>
      </c>
      <c r="X47" s="259" t="s">
        <v>702</v>
      </c>
      <c r="Y47" s="259" t="s">
        <v>702</v>
      </c>
      <c r="Z47" s="259" t="s">
        <v>702</v>
      </c>
      <c r="AA47" s="259" t="s">
        <v>702</v>
      </c>
      <c r="AB47" s="259" t="s">
        <v>702</v>
      </c>
      <c r="AC47" s="259" t="s">
        <v>702</v>
      </c>
      <c r="AD47" s="259" t="s">
        <v>702</v>
      </c>
      <c r="AE47" s="259" t="s">
        <v>702</v>
      </c>
      <c r="AF47" s="259" t="s">
        <v>702</v>
      </c>
      <c r="AG47" s="259" t="s">
        <v>702</v>
      </c>
      <c r="AH47" s="259" t="s">
        <v>702</v>
      </c>
      <c r="AI47" s="259" t="s">
        <v>702</v>
      </c>
      <c r="AJ47" s="259" t="s">
        <v>702</v>
      </c>
      <c r="AK47" s="259" t="s">
        <v>702</v>
      </c>
      <c r="AL47" s="259" t="s">
        <v>702</v>
      </c>
      <c r="AM47" s="259" t="s">
        <v>702</v>
      </c>
      <c r="AN47" s="259" t="s">
        <v>702</v>
      </c>
      <c r="AO47" s="259" t="s">
        <v>702</v>
      </c>
      <c r="AP47" s="259" t="s">
        <v>702</v>
      </c>
      <c r="AQ47" s="259" t="s">
        <v>59</v>
      </c>
      <c r="AR47" s="259" t="s">
        <v>2772</v>
      </c>
      <c r="AS47"/>
    </row>
    <row r="48" spans="1:45" ht="43.2" x14ac:dyDescent="0.3">
      <c r="A48" s="258">
        <v>105037</v>
      </c>
      <c r="B48" s="259" t="s">
        <v>59</v>
      </c>
      <c r="C48" s="259" t="s">
        <v>702</v>
      </c>
      <c r="D48" s="259" t="s">
        <v>702</v>
      </c>
      <c r="E48" s="259" t="s">
        <v>702</v>
      </c>
      <c r="F48" s="259" t="s">
        <v>702</v>
      </c>
      <c r="G48" s="259" t="s">
        <v>702</v>
      </c>
      <c r="H48" s="259" t="s">
        <v>702</v>
      </c>
      <c r="I48" s="259" t="s">
        <v>702</v>
      </c>
      <c r="J48" s="259" t="s">
        <v>702</v>
      </c>
      <c r="K48" s="259" t="s">
        <v>702</v>
      </c>
      <c r="L48" s="259" t="s">
        <v>702</v>
      </c>
      <c r="M48" s="259" t="s">
        <v>702</v>
      </c>
      <c r="N48" s="259" t="s">
        <v>702</v>
      </c>
      <c r="O48" s="259" t="s">
        <v>702</v>
      </c>
      <c r="P48" s="259" t="s">
        <v>702</v>
      </c>
      <c r="Q48" s="259" t="s">
        <v>702</v>
      </c>
      <c r="R48" s="259" t="s">
        <v>702</v>
      </c>
      <c r="S48" s="259" t="s">
        <v>702</v>
      </c>
      <c r="T48" s="259" t="s">
        <v>702</v>
      </c>
      <c r="U48" s="259" t="s">
        <v>702</v>
      </c>
      <c r="V48" s="259" t="s">
        <v>702</v>
      </c>
      <c r="W48" s="259" t="s">
        <v>702</v>
      </c>
      <c r="X48" s="259" t="s">
        <v>702</v>
      </c>
      <c r="Y48" s="259" t="s">
        <v>702</v>
      </c>
      <c r="Z48" s="259" t="s">
        <v>702</v>
      </c>
      <c r="AA48" s="259" t="s">
        <v>702</v>
      </c>
      <c r="AB48" s="259" t="s">
        <v>702</v>
      </c>
      <c r="AC48" s="259" t="s">
        <v>702</v>
      </c>
      <c r="AD48" s="259" t="s">
        <v>702</v>
      </c>
      <c r="AE48" s="259" t="s">
        <v>702</v>
      </c>
      <c r="AF48" s="259" t="s">
        <v>702</v>
      </c>
      <c r="AG48" s="259" t="s">
        <v>702</v>
      </c>
      <c r="AH48" s="259" t="s">
        <v>702</v>
      </c>
      <c r="AI48" s="259" t="s">
        <v>702</v>
      </c>
      <c r="AJ48" s="259" t="s">
        <v>702</v>
      </c>
      <c r="AK48" s="259" t="s">
        <v>702</v>
      </c>
      <c r="AL48" s="259" t="s">
        <v>702</v>
      </c>
      <c r="AM48" s="259" t="s">
        <v>702</v>
      </c>
      <c r="AN48" s="259" t="s">
        <v>702</v>
      </c>
      <c r="AO48" s="259" t="s">
        <v>702</v>
      </c>
      <c r="AP48" s="259" t="s">
        <v>702</v>
      </c>
      <c r="AQ48" s="259" t="s">
        <v>59</v>
      </c>
      <c r="AR48" s="259" t="s">
        <v>2766</v>
      </c>
      <c r="AS48"/>
    </row>
    <row r="49" spans="1:45" ht="47.4" x14ac:dyDescent="0.65">
      <c r="A49" s="278">
        <v>105238</v>
      </c>
      <c r="B49" s="278" t="s">
        <v>59</v>
      </c>
      <c r="C49" s="286" t="s">
        <v>702</v>
      </c>
      <c r="D49" s="286" t="s">
        <v>702</v>
      </c>
      <c r="E49" s="286" t="s">
        <v>702</v>
      </c>
      <c r="F49" s="286" t="s">
        <v>702</v>
      </c>
      <c r="G49" s="286" t="s">
        <v>702</v>
      </c>
      <c r="H49" s="286" t="s">
        <v>702</v>
      </c>
      <c r="I49" s="286" t="s">
        <v>702</v>
      </c>
      <c r="J49" s="286" t="s">
        <v>702</v>
      </c>
      <c r="K49" s="286" t="s">
        <v>702</v>
      </c>
      <c r="L49" s="286" t="s">
        <v>702</v>
      </c>
      <c r="M49" s="286" t="s">
        <v>702</v>
      </c>
      <c r="N49" s="286" t="s">
        <v>702</v>
      </c>
      <c r="O49" s="286" t="s">
        <v>702</v>
      </c>
      <c r="P49" s="286" t="s">
        <v>702</v>
      </c>
      <c r="Q49" s="286" t="s">
        <v>702</v>
      </c>
      <c r="R49" s="286" t="s">
        <v>702</v>
      </c>
      <c r="S49" s="286" t="s">
        <v>702</v>
      </c>
      <c r="T49" s="286" t="s">
        <v>702</v>
      </c>
      <c r="U49" s="286" t="s">
        <v>702</v>
      </c>
      <c r="V49" s="286" t="s">
        <v>702</v>
      </c>
      <c r="W49" s="286" t="s">
        <v>702</v>
      </c>
      <c r="X49" s="286" t="s">
        <v>702</v>
      </c>
      <c r="Y49" s="286" t="s">
        <v>702</v>
      </c>
      <c r="Z49" s="286" t="s">
        <v>702</v>
      </c>
      <c r="AA49" s="286" t="s">
        <v>702</v>
      </c>
      <c r="AB49" s="286" t="s">
        <v>702</v>
      </c>
      <c r="AC49" s="286" t="s">
        <v>702</v>
      </c>
      <c r="AD49" s="286" t="s">
        <v>702</v>
      </c>
      <c r="AE49" s="286" t="s">
        <v>702</v>
      </c>
      <c r="AF49" s="286" t="s">
        <v>702</v>
      </c>
      <c r="AG49" s="286" t="s">
        <v>702</v>
      </c>
      <c r="AH49" s="286" t="s">
        <v>702</v>
      </c>
      <c r="AI49" s="286" t="s">
        <v>702</v>
      </c>
      <c r="AJ49" s="286" t="s">
        <v>702</v>
      </c>
      <c r="AK49" s="286" t="s">
        <v>702</v>
      </c>
      <c r="AL49" s="286" t="s">
        <v>702</v>
      </c>
      <c r="AM49" s="286" t="s">
        <v>702</v>
      </c>
      <c r="AN49" s="286" t="s">
        <v>702</v>
      </c>
      <c r="AO49" s="286" t="s">
        <v>702</v>
      </c>
      <c r="AP49" s="286" t="s">
        <v>702</v>
      </c>
      <c r="AQ49" s="259" t="s">
        <v>59</v>
      </c>
      <c r="AR49" s="259" t="s">
        <v>2759</v>
      </c>
    </row>
    <row r="50" spans="1:45" ht="47.4" x14ac:dyDescent="0.65">
      <c r="A50" s="280">
        <v>105310</v>
      </c>
      <c r="B50" s="278" t="s">
        <v>59</v>
      </c>
      <c r="C50" s="286" t="s">
        <v>702</v>
      </c>
      <c r="D50" s="286" t="s">
        <v>702</v>
      </c>
      <c r="E50" s="286" t="s">
        <v>702</v>
      </c>
      <c r="F50" s="286" t="s">
        <v>702</v>
      </c>
      <c r="G50" s="286" t="s">
        <v>702</v>
      </c>
      <c r="H50" s="286" t="s">
        <v>702</v>
      </c>
      <c r="I50" s="286" t="s">
        <v>702</v>
      </c>
      <c r="J50" s="286" t="s">
        <v>702</v>
      </c>
      <c r="K50" s="286" t="s">
        <v>702</v>
      </c>
      <c r="L50" s="286" t="s">
        <v>702</v>
      </c>
      <c r="M50" s="286" t="s">
        <v>702</v>
      </c>
      <c r="N50" s="286" t="s">
        <v>702</v>
      </c>
      <c r="O50" s="286" t="s">
        <v>702</v>
      </c>
      <c r="P50" s="286" t="s">
        <v>702</v>
      </c>
      <c r="Q50" s="286" t="s">
        <v>702</v>
      </c>
      <c r="R50" s="286" t="s">
        <v>702</v>
      </c>
      <c r="S50" s="286" t="s">
        <v>702</v>
      </c>
      <c r="T50" s="286" t="s">
        <v>702</v>
      </c>
      <c r="U50" s="286" t="s">
        <v>702</v>
      </c>
      <c r="V50" s="286" t="s">
        <v>702</v>
      </c>
      <c r="W50" s="286" t="s">
        <v>702</v>
      </c>
      <c r="X50" s="286" t="s">
        <v>702</v>
      </c>
      <c r="Y50" s="286" t="s">
        <v>702</v>
      </c>
      <c r="Z50" s="286" t="s">
        <v>702</v>
      </c>
      <c r="AA50" s="286" t="s">
        <v>702</v>
      </c>
      <c r="AB50" s="286" t="s">
        <v>702</v>
      </c>
      <c r="AC50" s="286" t="s">
        <v>702</v>
      </c>
      <c r="AD50" s="286" t="s">
        <v>702</v>
      </c>
      <c r="AE50" s="286" t="s">
        <v>702</v>
      </c>
      <c r="AF50" s="286" t="s">
        <v>702</v>
      </c>
      <c r="AG50" s="286" t="s">
        <v>702</v>
      </c>
      <c r="AH50" s="286" t="s">
        <v>702</v>
      </c>
      <c r="AI50" s="286" t="s">
        <v>702</v>
      </c>
      <c r="AJ50" s="286" t="s">
        <v>702</v>
      </c>
      <c r="AK50" s="286" t="s">
        <v>702</v>
      </c>
      <c r="AL50" s="286" t="s">
        <v>702</v>
      </c>
      <c r="AM50" s="286" t="s">
        <v>702</v>
      </c>
      <c r="AN50" s="286" t="s">
        <v>702</v>
      </c>
      <c r="AO50" s="286" t="s">
        <v>702</v>
      </c>
      <c r="AP50" s="286" t="s">
        <v>702</v>
      </c>
      <c r="AQ50" s="259" t="s">
        <v>59</v>
      </c>
      <c r="AR50" s="259" t="s">
        <v>2762</v>
      </c>
    </row>
    <row r="51" spans="1:45" ht="47.4" x14ac:dyDescent="0.65">
      <c r="A51" s="280">
        <v>105526</v>
      </c>
      <c r="B51" s="278" t="s">
        <v>59</v>
      </c>
      <c r="C51" s="286" t="s">
        <v>702</v>
      </c>
      <c r="D51" s="286" t="s">
        <v>702</v>
      </c>
      <c r="E51" s="286" t="s">
        <v>702</v>
      </c>
      <c r="F51" s="286" t="s">
        <v>702</v>
      </c>
      <c r="G51" s="286" t="s">
        <v>702</v>
      </c>
      <c r="H51" s="286" t="s">
        <v>702</v>
      </c>
      <c r="I51" s="286" t="s">
        <v>702</v>
      </c>
      <c r="J51" s="286" t="s">
        <v>702</v>
      </c>
      <c r="K51" s="286" t="s">
        <v>702</v>
      </c>
      <c r="L51" s="286" t="s">
        <v>702</v>
      </c>
      <c r="M51" s="286" t="s">
        <v>702</v>
      </c>
      <c r="N51" s="286" t="s">
        <v>702</v>
      </c>
      <c r="O51" s="286" t="s">
        <v>702</v>
      </c>
      <c r="P51" s="286" t="s">
        <v>702</v>
      </c>
      <c r="Q51" s="286" t="s">
        <v>702</v>
      </c>
      <c r="R51" s="286" t="s">
        <v>702</v>
      </c>
      <c r="S51" s="286" t="s">
        <v>702</v>
      </c>
      <c r="T51" s="286" t="s">
        <v>702</v>
      </c>
      <c r="U51" s="286" t="s">
        <v>702</v>
      </c>
      <c r="V51" s="286" t="s">
        <v>702</v>
      </c>
      <c r="W51" s="286" t="s">
        <v>702</v>
      </c>
      <c r="X51" s="286" t="s">
        <v>702</v>
      </c>
      <c r="Y51" s="286" t="s">
        <v>702</v>
      </c>
      <c r="Z51" s="286" t="s">
        <v>702</v>
      </c>
      <c r="AA51" s="286" t="s">
        <v>702</v>
      </c>
      <c r="AB51" s="286" t="s">
        <v>702</v>
      </c>
      <c r="AC51" s="286" t="s">
        <v>702</v>
      </c>
      <c r="AD51" s="286" t="s">
        <v>702</v>
      </c>
      <c r="AE51" s="286" t="s">
        <v>702</v>
      </c>
      <c r="AF51" s="286" t="s">
        <v>702</v>
      </c>
      <c r="AG51" s="286" t="s">
        <v>702</v>
      </c>
      <c r="AH51" s="286" t="s">
        <v>702</v>
      </c>
      <c r="AI51" s="286" t="s">
        <v>702</v>
      </c>
      <c r="AJ51" s="286" t="s">
        <v>702</v>
      </c>
      <c r="AK51" s="286" t="s">
        <v>702</v>
      </c>
      <c r="AL51" s="286" t="s">
        <v>702</v>
      </c>
      <c r="AM51" s="286" t="s">
        <v>702</v>
      </c>
      <c r="AN51" s="286" t="s">
        <v>702</v>
      </c>
      <c r="AO51" s="286" t="s">
        <v>702</v>
      </c>
      <c r="AP51" s="286" t="s">
        <v>702</v>
      </c>
      <c r="AQ51" s="259" t="s">
        <v>59</v>
      </c>
      <c r="AR51" s="259" t="s">
        <v>2759</v>
      </c>
    </row>
    <row r="52" spans="1:45" ht="43.2" x14ac:dyDescent="0.3">
      <c r="A52" s="258">
        <v>105600</v>
      </c>
      <c r="B52" s="259" t="s">
        <v>59</v>
      </c>
      <c r="C52" s="259" t="s">
        <v>702</v>
      </c>
      <c r="D52" s="259" t="s">
        <v>702</v>
      </c>
      <c r="E52" s="259" t="s">
        <v>702</v>
      </c>
      <c r="F52" s="259" t="s">
        <v>702</v>
      </c>
      <c r="G52" s="259" t="s">
        <v>702</v>
      </c>
      <c r="H52" s="259" t="s">
        <v>702</v>
      </c>
      <c r="I52" s="259" t="s">
        <v>702</v>
      </c>
      <c r="J52" s="259" t="s">
        <v>702</v>
      </c>
      <c r="K52" s="259" t="s">
        <v>702</v>
      </c>
      <c r="L52" s="259" t="s">
        <v>702</v>
      </c>
      <c r="M52" s="259" t="s">
        <v>702</v>
      </c>
      <c r="N52" s="259" t="s">
        <v>702</v>
      </c>
      <c r="O52" s="259" t="s">
        <v>702</v>
      </c>
      <c r="P52" s="259" t="s">
        <v>702</v>
      </c>
      <c r="Q52" s="259" t="s">
        <v>702</v>
      </c>
      <c r="R52" s="259" t="s">
        <v>702</v>
      </c>
      <c r="S52" s="259" t="s">
        <v>702</v>
      </c>
      <c r="T52" s="259" t="s">
        <v>702</v>
      </c>
      <c r="U52" s="259" t="s">
        <v>702</v>
      </c>
      <c r="V52" s="259" t="s">
        <v>702</v>
      </c>
      <c r="W52" s="259" t="s">
        <v>702</v>
      </c>
      <c r="X52" s="259" t="s">
        <v>702</v>
      </c>
      <c r="Y52" s="259" t="s">
        <v>702</v>
      </c>
      <c r="Z52" s="259" t="s">
        <v>702</v>
      </c>
      <c r="AA52" s="259" t="s">
        <v>702</v>
      </c>
      <c r="AB52" s="259" t="s">
        <v>702</v>
      </c>
      <c r="AC52" s="259" t="s">
        <v>702</v>
      </c>
      <c r="AD52" s="259" t="s">
        <v>702</v>
      </c>
      <c r="AE52" s="259" t="s">
        <v>702</v>
      </c>
      <c r="AF52" s="259" t="s">
        <v>702</v>
      </c>
      <c r="AG52" s="259" t="s">
        <v>702</v>
      </c>
      <c r="AH52" s="259" t="s">
        <v>702</v>
      </c>
      <c r="AI52" s="259" t="s">
        <v>702</v>
      </c>
      <c r="AJ52" s="259" t="s">
        <v>702</v>
      </c>
      <c r="AK52" s="259" t="s">
        <v>702</v>
      </c>
      <c r="AL52" s="259" t="s">
        <v>702</v>
      </c>
      <c r="AM52" s="259" t="s">
        <v>702</v>
      </c>
      <c r="AN52" s="259" t="s">
        <v>702</v>
      </c>
      <c r="AO52" s="259" t="s">
        <v>702</v>
      </c>
      <c r="AP52" s="259" t="s">
        <v>702</v>
      </c>
      <c r="AQ52" s="259" t="s">
        <v>59</v>
      </c>
      <c r="AR52" s="259" t="s">
        <v>2762</v>
      </c>
      <c r="AS52"/>
    </row>
    <row r="53" spans="1:45" ht="14.4" x14ac:dyDescent="0.3">
      <c r="A53" s="260">
        <v>105807</v>
      </c>
      <c r="B53" s="261" t="s">
        <v>59</v>
      </c>
      <c r="C53" s="259" t="s">
        <v>195</v>
      </c>
      <c r="D53" s="259" t="s">
        <v>195</v>
      </c>
      <c r="E53" s="259" t="s">
        <v>195</v>
      </c>
      <c r="F53" s="259" t="s">
        <v>195</v>
      </c>
      <c r="G53" s="259" t="s">
        <v>195</v>
      </c>
      <c r="H53" s="259" t="s">
        <v>195</v>
      </c>
      <c r="I53" s="259" t="s">
        <v>195</v>
      </c>
      <c r="J53" s="259" t="s">
        <v>195</v>
      </c>
      <c r="K53" s="259" t="s">
        <v>195</v>
      </c>
      <c r="L53" s="259" t="s">
        <v>195</v>
      </c>
      <c r="M53" s="259" t="s">
        <v>195</v>
      </c>
      <c r="N53" s="259" t="s">
        <v>195</v>
      </c>
      <c r="O53" s="259" t="s">
        <v>195</v>
      </c>
      <c r="P53" s="259" t="s">
        <v>195</v>
      </c>
      <c r="Q53" s="259" t="s">
        <v>195</v>
      </c>
      <c r="R53" s="259" t="s">
        <v>195</v>
      </c>
      <c r="S53" s="259" t="s">
        <v>195</v>
      </c>
      <c r="T53" s="259" t="s">
        <v>195</v>
      </c>
      <c r="U53" s="259" t="s">
        <v>195</v>
      </c>
      <c r="V53" s="259" t="s">
        <v>195</v>
      </c>
      <c r="W53" s="259" t="s">
        <v>195</v>
      </c>
      <c r="X53" s="259" t="s">
        <v>195</v>
      </c>
      <c r="Y53" s="259" t="s">
        <v>195</v>
      </c>
      <c r="Z53" s="259" t="s">
        <v>195</v>
      </c>
      <c r="AA53" s="259" t="s">
        <v>195</v>
      </c>
      <c r="AB53" s="259" t="s">
        <v>195</v>
      </c>
      <c r="AC53" s="259" t="s">
        <v>195</v>
      </c>
      <c r="AD53" s="259" t="s">
        <v>195</v>
      </c>
      <c r="AE53" s="259" t="s">
        <v>195</v>
      </c>
      <c r="AF53" s="259" t="s">
        <v>195</v>
      </c>
      <c r="AG53" s="259" t="s">
        <v>195</v>
      </c>
      <c r="AH53" s="259" t="s">
        <v>195</v>
      </c>
      <c r="AI53" s="259" t="s">
        <v>195</v>
      </c>
      <c r="AJ53" s="259" t="s">
        <v>195</v>
      </c>
      <c r="AK53" s="259" t="s">
        <v>195</v>
      </c>
      <c r="AL53" s="259" t="s">
        <v>195</v>
      </c>
      <c r="AM53" s="259" t="s">
        <v>195</v>
      </c>
      <c r="AN53" s="259" t="s">
        <v>195</v>
      </c>
      <c r="AO53" s="259" t="s">
        <v>195</v>
      </c>
      <c r="AP53" s="259" t="s">
        <v>195</v>
      </c>
      <c r="AQ53" s="259" t="e">
        <f>VLOOKUP(A53,#REF!,5,0)</f>
        <v>#REF!</v>
      </c>
      <c r="AR53" s="259" t="e">
        <f>VLOOKUP(A53,#REF!,6,0)</f>
        <v>#REF!</v>
      </c>
      <c r="AS53"/>
    </row>
    <row r="54" spans="1:45" ht="21.6" x14ac:dyDescent="0.65">
      <c r="A54" s="278">
        <v>105825</v>
      </c>
      <c r="B54" s="278" t="s">
        <v>59</v>
      </c>
      <c r="C54" s="286" t="s">
        <v>196</v>
      </c>
      <c r="D54" s="286" t="s">
        <v>196</v>
      </c>
      <c r="E54" s="286" t="s">
        <v>194</v>
      </c>
      <c r="F54" s="286" t="s">
        <v>195</v>
      </c>
      <c r="G54" s="286" t="s">
        <v>195</v>
      </c>
      <c r="H54" s="286" t="s">
        <v>196</v>
      </c>
      <c r="I54" s="286" t="s">
        <v>194</v>
      </c>
      <c r="J54" s="286" t="s">
        <v>196</v>
      </c>
      <c r="K54" s="286" t="s">
        <v>195</v>
      </c>
      <c r="L54" s="286" t="s">
        <v>194</v>
      </c>
      <c r="M54" s="286" t="s">
        <v>196</v>
      </c>
      <c r="N54" s="286" t="s">
        <v>194</v>
      </c>
      <c r="O54" s="286" t="s">
        <v>194</v>
      </c>
      <c r="P54" s="286" t="s">
        <v>196</v>
      </c>
      <c r="Q54" s="286" t="s">
        <v>194</v>
      </c>
      <c r="R54" s="286" t="s">
        <v>194</v>
      </c>
      <c r="S54" s="286" t="s">
        <v>194</v>
      </c>
      <c r="T54" s="286" t="s">
        <v>194</v>
      </c>
      <c r="U54" s="286" t="s">
        <v>196</v>
      </c>
      <c r="V54" s="286" t="s">
        <v>194</v>
      </c>
      <c r="W54" s="286" t="s">
        <v>194</v>
      </c>
      <c r="X54" s="286" t="s">
        <v>196</v>
      </c>
      <c r="Y54" s="286" t="s">
        <v>194</v>
      </c>
      <c r="Z54" s="286" t="s">
        <v>194</v>
      </c>
      <c r="AA54" s="286" t="s">
        <v>196</v>
      </c>
      <c r="AB54" s="286" t="s">
        <v>196</v>
      </c>
      <c r="AC54" s="286" t="s">
        <v>196</v>
      </c>
      <c r="AD54" s="286" t="s">
        <v>196</v>
      </c>
      <c r="AE54" s="286" t="s">
        <v>194</v>
      </c>
      <c r="AF54" s="286" t="s">
        <v>194</v>
      </c>
      <c r="AG54" s="286" t="s">
        <v>196</v>
      </c>
      <c r="AH54" s="286" t="s">
        <v>194</v>
      </c>
      <c r="AI54" s="286" t="s">
        <v>194</v>
      </c>
      <c r="AJ54" s="286" t="s">
        <v>196</v>
      </c>
      <c r="AK54" s="286" t="s">
        <v>194</v>
      </c>
      <c r="AL54" s="286" t="s">
        <v>195</v>
      </c>
      <c r="AM54" s="286" t="s">
        <v>196</v>
      </c>
      <c r="AN54" s="286" t="s">
        <v>194</v>
      </c>
      <c r="AO54" s="286" t="s">
        <v>194</v>
      </c>
      <c r="AP54" s="286" t="s">
        <v>194</v>
      </c>
      <c r="AQ54" s="259" t="s">
        <v>59</v>
      </c>
      <c r="AR54" s="259" t="s">
        <v>334</v>
      </c>
    </row>
    <row r="55" spans="1:45" ht="14.4" x14ac:dyDescent="0.3">
      <c r="A55" s="260">
        <v>105849</v>
      </c>
      <c r="B55" s="261" t="s">
        <v>59</v>
      </c>
      <c r="C55" s="259" t="s">
        <v>195</v>
      </c>
      <c r="D55" s="259" t="s">
        <v>195</v>
      </c>
      <c r="E55" s="259" t="s">
        <v>195</v>
      </c>
      <c r="F55" s="259" t="s">
        <v>195</v>
      </c>
      <c r="G55" s="259" t="s">
        <v>195</v>
      </c>
      <c r="H55" s="259" t="s">
        <v>195</v>
      </c>
      <c r="I55" s="259" t="s">
        <v>195</v>
      </c>
      <c r="J55" s="259" t="s">
        <v>195</v>
      </c>
      <c r="K55" s="259" t="s">
        <v>195</v>
      </c>
      <c r="L55" s="259" t="s">
        <v>195</v>
      </c>
      <c r="M55" s="259" t="s">
        <v>195</v>
      </c>
      <c r="N55" s="259" t="s">
        <v>195</v>
      </c>
      <c r="O55" s="259" t="s">
        <v>195</v>
      </c>
      <c r="P55" s="259" t="s">
        <v>195</v>
      </c>
      <c r="Q55" s="259" t="s">
        <v>195</v>
      </c>
      <c r="R55" s="259" t="s">
        <v>195</v>
      </c>
      <c r="S55" s="259" t="s">
        <v>195</v>
      </c>
      <c r="T55" s="259" t="s">
        <v>195</v>
      </c>
      <c r="U55" s="259" t="s">
        <v>195</v>
      </c>
      <c r="V55" s="259" t="s">
        <v>195</v>
      </c>
      <c r="W55" s="259" t="s">
        <v>195</v>
      </c>
      <c r="X55" s="259" t="s">
        <v>195</v>
      </c>
      <c r="Y55" s="259" t="s">
        <v>195</v>
      </c>
      <c r="Z55" s="259" t="s">
        <v>195</v>
      </c>
      <c r="AA55" s="259" t="s">
        <v>195</v>
      </c>
      <c r="AB55" s="259" t="s">
        <v>195</v>
      </c>
      <c r="AC55" s="259" t="s">
        <v>195</v>
      </c>
      <c r="AD55" s="259" t="s">
        <v>195</v>
      </c>
      <c r="AE55" s="259" t="s">
        <v>195</v>
      </c>
      <c r="AF55" s="259" t="s">
        <v>195</v>
      </c>
      <c r="AG55" s="259" t="s">
        <v>195</v>
      </c>
      <c r="AH55" s="259" t="s">
        <v>195</v>
      </c>
      <c r="AI55" s="259" t="s">
        <v>195</v>
      </c>
      <c r="AJ55" s="259" t="s">
        <v>195</v>
      </c>
      <c r="AK55" s="259" t="s">
        <v>195</v>
      </c>
      <c r="AL55" s="259" t="s">
        <v>195</v>
      </c>
      <c r="AM55" s="259" t="s">
        <v>195</v>
      </c>
      <c r="AN55" s="259" t="s">
        <v>195</v>
      </c>
      <c r="AO55" s="259" t="s">
        <v>195</v>
      </c>
      <c r="AP55" s="259" t="s">
        <v>195</v>
      </c>
      <c r="AQ55" s="259" t="e">
        <f>VLOOKUP(A55,#REF!,5,0)</f>
        <v>#REF!</v>
      </c>
      <c r="AR55" s="259" t="e">
        <f>VLOOKUP(A55,#REF!,6,0)</f>
        <v>#REF!</v>
      </c>
      <c r="AS55"/>
    </row>
    <row r="56" spans="1:45" ht="43.2" x14ac:dyDescent="0.3">
      <c r="A56" s="258">
        <v>105886</v>
      </c>
      <c r="B56" s="259" t="s">
        <v>59</v>
      </c>
      <c r="C56" s="259" t="s">
        <v>702</v>
      </c>
      <c r="D56" s="259" t="s">
        <v>702</v>
      </c>
      <c r="E56" s="259" t="s">
        <v>702</v>
      </c>
      <c r="F56" s="259" t="s">
        <v>702</v>
      </c>
      <c r="G56" s="259" t="s">
        <v>702</v>
      </c>
      <c r="H56" s="259" t="s">
        <v>702</v>
      </c>
      <c r="I56" s="259" t="s">
        <v>702</v>
      </c>
      <c r="J56" s="259" t="s">
        <v>702</v>
      </c>
      <c r="K56" s="259" t="s">
        <v>702</v>
      </c>
      <c r="L56" s="259" t="s">
        <v>702</v>
      </c>
      <c r="M56" s="259" t="s">
        <v>702</v>
      </c>
      <c r="N56" s="259" t="s">
        <v>702</v>
      </c>
      <c r="O56" s="259" t="s">
        <v>702</v>
      </c>
      <c r="P56" s="259" t="s">
        <v>702</v>
      </c>
      <c r="Q56" s="259" t="s">
        <v>702</v>
      </c>
      <c r="R56" s="259" t="s">
        <v>702</v>
      </c>
      <c r="S56" s="259" t="s">
        <v>702</v>
      </c>
      <c r="T56" s="259" t="s">
        <v>702</v>
      </c>
      <c r="U56" s="259" t="s">
        <v>702</v>
      </c>
      <c r="V56" s="259" t="s">
        <v>702</v>
      </c>
      <c r="W56" s="259" t="s">
        <v>702</v>
      </c>
      <c r="X56" s="259" t="s">
        <v>702</v>
      </c>
      <c r="Y56" s="259" t="s">
        <v>702</v>
      </c>
      <c r="Z56" s="259" t="s">
        <v>702</v>
      </c>
      <c r="AA56" s="259" t="s">
        <v>702</v>
      </c>
      <c r="AB56" s="259" t="s">
        <v>702</v>
      </c>
      <c r="AC56" s="259" t="s">
        <v>702</v>
      </c>
      <c r="AD56" s="259" t="s">
        <v>702</v>
      </c>
      <c r="AE56" s="259" t="s">
        <v>702</v>
      </c>
      <c r="AF56" s="259" t="s">
        <v>702</v>
      </c>
      <c r="AG56" s="259" t="s">
        <v>702</v>
      </c>
      <c r="AH56" s="259" t="s">
        <v>702</v>
      </c>
      <c r="AI56" s="259" t="s">
        <v>702</v>
      </c>
      <c r="AJ56" s="259" t="s">
        <v>702</v>
      </c>
      <c r="AK56" s="259" t="s">
        <v>702</v>
      </c>
      <c r="AL56" s="259" t="s">
        <v>702</v>
      </c>
      <c r="AM56" s="259" t="s">
        <v>702</v>
      </c>
      <c r="AN56" s="259" t="s">
        <v>702</v>
      </c>
      <c r="AO56" s="259" t="s">
        <v>702</v>
      </c>
      <c r="AP56" s="259" t="s">
        <v>702</v>
      </c>
      <c r="AQ56" s="259" t="s">
        <v>59</v>
      </c>
      <c r="AR56" s="259" t="s">
        <v>2766</v>
      </c>
      <c r="AS56"/>
    </row>
    <row r="57" spans="1:45" ht="47.4" x14ac:dyDescent="0.65">
      <c r="A57" s="280">
        <v>106274</v>
      </c>
      <c r="B57" s="278" t="s">
        <v>59</v>
      </c>
      <c r="C57" s="286" t="s">
        <v>702</v>
      </c>
      <c r="D57" s="286" t="s">
        <v>702</v>
      </c>
      <c r="E57" s="286" t="s">
        <v>702</v>
      </c>
      <c r="F57" s="286" t="s">
        <v>702</v>
      </c>
      <c r="G57" s="286" t="s">
        <v>702</v>
      </c>
      <c r="H57" s="286" t="s">
        <v>702</v>
      </c>
      <c r="I57" s="286" t="s">
        <v>702</v>
      </c>
      <c r="J57" s="286" t="s">
        <v>702</v>
      </c>
      <c r="K57" s="286" t="s">
        <v>702</v>
      </c>
      <c r="L57" s="286" t="s">
        <v>702</v>
      </c>
      <c r="M57" s="286" t="s">
        <v>702</v>
      </c>
      <c r="N57" s="286" t="s">
        <v>702</v>
      </c>
      <c r="O57" s="286" t="s">
        <v>702</v>
      </c>
      <c r="P57" s="286" t="s">
        <v>702</v>
      </c>
      <c r="Q57" s="286" t="s">
        <v>702</v>
      </c>
      <c r="R57" s="286" t="s">
        <v>702</v>
      </c>
      <c r="S57" s="286" t="s">
        <v>702</v>
      </c>
      <c r="T57" s="286" t="s">
        <v>702</v>
      </c>
      <c r="U57" s="286" t="s">
        <v>702</v>
      </c>
      <c r="V57" s="286" t="s">
        <v>702</v>
      </c>
      <c r="W57" s="286" t="s">
        <v>702</v>
      </c>
      <c r="X57" s="286" t="s">
        <v>702</v>
      </c>
      <c r="Y57" s="286" t="s">
        <v>702</v>
      </c>
      <c r="Z57" s="286" t="s">
        <v>702</v>
      </c>
      <c r="AA57" s="286" t="s">
        <v>702</v>
      </c>
      <c r="AB57" s="286" t="s">
        <v>702</v>
      </c>
      <c r="AC57" s="286" t="s">
        <v>702</v>
      </c>
      <c r="AD57" s="286" t="s">
        <v>702</v>
      </c>
      <c r="AE57" s="286" t="s">
        <v>702</v>
      </c>
      <c r="AF57" s="286" t="s">
        <v>702</v>
      </c>
      <c r="AG57" s="286" t="s">
        <v>702</v>
      </c>
      <c r="AH57" s="286" t="s">
        <v>702</v>
      </c>
      <c r="AI57" s="286" t="s">
        <v>702</v>
      </c>
      <c r="AJ57" s="286" t="s">
        <v>702</v>
      </c>
      <c r="AK57" s="286" t="s">
        <v>702</v>
      </c>
      <c r="AL57" s="286" t="s">
        <v>702</v>
      </c>
      <c r="AM57" s="286" t="s">
        <v>702</v>
      </c>
      <c r="AN57" s="286" t="s">
        <v>702</v>
      </c>
      <c r="AO57" s="286" t="s">
        <v>702</v>
      </c>
      <c r="AP57" s="286" t="s">
        <v>702</v>
      </c>
      <c r="AQ57" s="259" t="s">
        <v>59</v>
      </c>
      <c r="AR57" s="259" t="s">
        <v>2762</v>
      </c>
    </row>
    <row r="58" spans="1:45" ht="21.6" x14ac:dyDescent="0.65">
      <c r="A58" s="280">
        <v>106300</v>
      </c>
      <c r="B58" s="278" t="s">
        <v>59</v>
      </c>
      <c r="C58" s="286" t="s">
        <v>194</v>
      </c>
      <c r="D58" s="286" t="s">
        <v>196</v>
      </c>
      <c r="E58" s="286" t="s">
        <v>194</v>
      </c>
      <c r="F58" s="286" t="s">
        <v>195</v>
      </c>
      <c r="G58" s="286" t="s">
        <v>194</v>
      </c>
      <c r="H58" s="286" t="s">
        <v>194</v>
      </c>
      <c r="I58" s="286" t="s">
        <v>194</v>
      </c>
      <c r="J58" s="286" t="s">
        <v>194</v>
      </c>
      <c r="K58" s="286" t="s">
        <v>196</v>
      </c>
      <c r="L58" s="286" t="s">
        <v>194</v>
      </c>
      <c r="M58" s="286" t="s">
        <v>194</v>
      </c>
      <c r="N58" s="286" t="s">
        <v>194</v>
      </c>
      <c r="O58" s="286" t="s">
        <v>194</v>
      </c>
      <c r="P58" s="286" t="s">
        <v>194</v>
      </c>
      <c r="Q58" s="286" t="s">
        <v>194</v>
      </c>
      <c r="R58" s="286" t="s">
        <v>195</v>
      </c>
      <c r="S58" s="286" t="s">
        <v>194</v>
      </c>
      <c r="T58" s="286" t="s">
        <v>194</v>
      </c>
      <c r="U58" s="286" t="s">
        <v>194</v>
      </c>
      <c r="V58" s="286" t="s">
        <v>194</v>
      </c>
      <c r="W58" s="286" t="s">
        <v>196</v>
      </c>
      <c r="X58" s="286" t="s">
        <v>194</v>
      </c>
      <c r="Y58" s="286" t="s">
        <v>196</v>
      </c>
      <c r="Z58" s="286" t="s">
        <v>194</v>
      </c>
      <c r="AA58" s="286" t="s">
        <v>194</v>
      </c>
      <c r="AB58" s="286" t="s">
        <v>196</v>
      </c>
      <c r="AC58" s="286" t="s">
        <v>196</v>
      </c>
      <c r="AD58" s="286" t="s">
        <v>196</v>
      </c>
      <c r="AE58" s="286" t="s">
        <v>196</v>
      </c>
      <c r="AF58" s="286" t="s">
        <v>194</v>
      </c>
      <c r="AG58" s="286" t="s">
        <v>195</v>
      </c>
      <c r="AH58" s="286" t="s">
        <v>194</v>
      </c>
      <c r="AI58" s="286" t="s">
        <v>195</v>
      </c>
      <c r="AJ58" s="286" t="s">
        <v>195</v>
      </c>
      <c r="AK58" s="286" t="s">
        <v>194</v>
      </c>
      <c r="AL58" s="286" t="s">
        <v>195</v>
      </c>
      <c r="AM58" s="286" t="s">
        <v>195</v>
      </c>
      <c r="AN58" s="286" t="s">
        <v>195</v>
      </c>
      <c r="AO58" s="286" t="s">
        <v>194</v>
      </c>
      <c r="AP58" s="286" t="s">
        <v>195</v>
      </c>
      <c r="AQ58" s="259" t="s">
        <v>59</v>
      </c>
      <c r="AR58" s="259" t="s">
        <v>334</v>
      </c>
    </row>
    <row r="59" spans="1:45" ht="47.4" x14ac:dyDescent="0.65">
      <c r="A59" s="278">
        <v>107004</v>
      </c>
      <c r="B59" s="278" t="s">
        <v>59</v>
      </c>
      <c r="C59" s="286" t="s">
        <v>702</v>
      </c>
      <c r="D59" s="286" t="s">
        <v>702</v>
      </c>
      <c r="E59" s="286" t="s">
        <v>702</v>
      </c>
      <c r="F59" s="286" t="s">
        <v>702</v>
      </c>
      <c r="G59" s="286" t="s">
        <v>702</v>
      </c>
      <c r="H59" s="286" t="s">
        <v>702</v>
      </c>
      <c r="I59" s="286" t="s">
        <v>702</v>
      </c>
      <c r="J59" s="286" t="s">
        <v>702</v>
      </c>
      <c r="K59" s="286" t="s">
        <v>702</v>
      </c>
      <c r="L59" s="286" t="s">
        <v>702</v>
      </c>
      <c r="M59" s="286" t="s">
        <v>702</v>
      </c>
      <c r="N59" s="286" t="s">
        <v>702</v>
      </c>
      <c r="O59" s="286" t="s">
        <v>702</v>
      </c>
      <c r="P59" s="286" t="s">
        <v>702</v>
      </c>
      <c r="Q59" s="286" t="s">
        <v>702</v>
      </c>
      <c r="R59" s="286" t="s">
        <v>702</v>
      </c>
      <c r="S59" s="286" t="s">
        <v>702</v>
      </c>
      <c r="T59" s="286" t="s">
        <v>702</v>
      </c>
      <c r="U59" s="286" t="s">
        <v>702</v>
      </c>
      <c r="V59" s="286" t="s">
        <v>702</v>
      </c>
      <c r="W59" s="286" t="s">
        <v>702</v>
      </c>
      <c r="X59" s="286" t="s">
        <v>702</v>
      </c>
      <c r="Y59" s="286" t="s">
        <v>702</v>
      </c>
      <c r="Z59" s="286" t="s">
        <v>702</v>
      </c>
      <c r="AA59" s="286" t="s">
        <v>702</v>
      </c>
      <c r="AB59" s="286" t="s">
        <v>702</v>
      </c>
      <c r="AC59" s="286" t="s">
        <v>702</v>
      </c>
      <c r="AD59" s="286" t="s">
        <v>702</v>
      </c>
      <c r="AE59" s="286" t="s">
        <v>702</v>
      </c>
      <c r="AF59" s="286" t="s">
        <v>702</v>
      </c>
      <c r="AG59" s="286" t="s">
        <v>702</v>
      </c>
      <c r="AH59" s="286" t="s">
        <v>702</v>
      </c>
      <c r="AI59" s="286" t="s">
        <v>702</v>
      </c>
      <c r="AJ59" s="286" t="s">
        <v>702</v>
      </c>
      <c r="AK59" s="286" t="s">
        <v>702</v>
      </c>
      <c r="AL59" s="286" t="s">
        <v>702</v>
      </c>
      <c r="AM59" s="286" t="s">
        <v>702</v>
      </c>
      <c r="AN59" s="286" t="s">
        <v>702</v>
      </c>
      <c r="AO59" s="286" t="s">
        <v>702</v>
      </c>
      <c r="AP59" s="286" t="s">
        <v>702</v>
      </c>
      <c r="AQ59" s="259" t="s">
        <v>59</v>
      </c>
      <c r="AR59" s="259" t="s">
        <v>2762</v>
      </c>
    </row>
    <row r="60" spans="1:45" ht="47.4" x14ac:dyDescent="0.65">
      <c r="A60" s="278">
        <v>107004</v>
      </c>
      <c r="B60" s="278" t="s">
        <v>59</v>
      </c>
      <c r="C60" s="286" t="s">
        <v>702</v>
      </c>
      <c r="D60" s="286" t="s">
        <v>702</v>
      </c>
      <c r="E60" s="286" t="s">
        <v>702</v>
      </c>
      <c r="F60" s="286" t="s">
        <v>702</v>
      </c>
      <c r="G60" s="286" t="s">
        <v>702</v>
      </c>
      <c r="H60" s="286" t="s">
        <v>702</v>
      </c>
      <c r="I60" s="286" t="s">
        <v>702</v>
      </c>
      <c r="J60" s="286" t="s">
        <v>702</v>
      </c>
      <c r="K60" s="286" t="s">
        <v>702</v>
      </c>
      <c r="L60" s="286" t="s">
        <v>702</v>
      </c>
      <c r="M60" s="286" t="s">
        <v>702</v>
      </c>
      <c r="N60" s="286" t="s">
        <v>702</v>
      </c>
      <c r="O60" s="286" t="s">
        <v>702</v>
      </c>
      <c r="P60" s="286" t="s">
        <v>702</v>
      </c>
      <c r="Q60" s="286" t="s">
        <v>702</v>
      </c>
      <c r="R60" s="286" t="s">
        <v>702</v>
      </c>
      <c r="S60" s="286" t="s">
        <v>702</v>
      </c>
      <c r="T60" s="286" t="s">
        <v>702</v>
      </c>
      <c r="U60" s="286" t="s">
        <v>702</v>
      </c>
      <c r="V60" s="286" t="s">
        <v>702</v>
      </c>
      <c r="W60" s="286" t="s">
        <v>702</v>
      </c>
      <c r="X60" s="286" t="s">
        <v>702</v>
      </c>
      <c r="Y60" s="286" t="s">
        <v>702</v>
      </c>
      <c r="Z60" s="286" t="s">
        <v>702</v>
      </c>
      <c r="AA60" s="286" t="s">
        <v>702</v>
      </c>
      <c r="AB60" s="286" t="s">
        <v>702</v>
      </c>
      <c r="AC60" s="286" t="s">
        <v>702</v>
      </c>
      <c r="AD60" s="286" t="s">
        <v>702</v>
      </c>
      <c r="AE60" s="286" t="s">
        <v>702</v>
      </c>
      <c r="AF60" s="286" t="s">
        <v>702</v>
      </c>
      <c r="AG60" s="286" t="s">
        <v>702</v>
      </c>
      <c r="AH60" s="286" t="s">
        <v>702</v>
      </c>
      <c r="AI60" s="286" t="s">
        <v>702</v>
      </c>
      <c r="AJ60" s="286" t="s">
        <v>702</v>
      </c>
      <c r="AK60" s="286" t="s">
        <v>702</v>
      </c>
      <c r="AL60" s="286" t="s">
        <v>702</v>
      </c>
      <c r="AM60" s="286" t="s">
        <v>702</v>
      </c>
      <c r="AN60" s="286" t="s">
        <v>702</v>
      </c>
      <c r="AO60" s="286" t="s">
        <v>702</v>
      </c>
      <c r="AP60" s="286" t="s">
        <v>702</v>
      </c>
      <c r="AQ60" s="259" t="s">
        <v>59</v>
      </c>
      <c r="AR60" s="259" t="s">
        <v>2762</v>
      </c>
    </row>
    <row r="61" spans="1:45" ht="76.2" x14ac:dyDescent="0.65">
      <c r="A61" s="278">
        <v>107318</v>
      </c>
      <c r="B61" s="278" t="s">
        <v>59</v>
      </c>
      <c r="C61" s="286" t="s">
        <v>702</v>
      </c>
      <c r="D61" s="286" t="s">
        <v>702</v>
      </c>
      <c r="E61" s="286" t="s">
        <v>702</v>
      </c>
      <c r="F61" s="286" t="s">
        <v>702</v>
      </c>
      <c r="G61" s="286" t="s">
        <v>702</v>
      </c>
      <c r="H61" s="286" t="s">
        <v>702</v>
      </c>
      <c r="I61" s="286" t="s">
        <v>702</v>
      </c>
      <c r="J61" s="286" t="s">
        <v>702</v>
      </c>
      <c r="K61" s="286" t="s">
        <v>702</v>
      </c>
      <c r="L61" s="286" t="s">
        <v>702</v>
      </c>
      <c r="M61" s="286" t="s">
        <v>702</v>
      </c>
      <c r="N61" s="286" t="s">
        <v>702</v>
      </c>
      <c r="O61" s="286" t="s">
        <v>702</v>
      </c>
      <c r="P61" s="286" t="s">
        <v>702</v>
      </c>
      <c r="Q61" s="286" t="s">
        <v>702</v>
      </c>
      <c r="R61" s="286" t="s">
        <v>702</v>
      </c>
      <c r="S61" s="286" t="s">
        <v>702</v>
      </c>
      <c r="T61" s="286" t="s">
        <v>702</v>
      </c>
      <c r="U61" s="286" t="s">
        <v>702</v>
      </c>
      <c r="V61" s="286" t="s">
        <v>702</v>
      </c>
      <c r="W61" s="286" t="s">
        <v>702</v>
      </c>
      <c r="X61" s="286" t="s">
        <v>702</v>
      </c>
      <c r="Y61" s="286" t="s">
        <v>702</v>
      </c>
      <c r="Z61" s="286" t="s">
        <v>702</v>
      </c>
      <c r="AA61" s="286" t="s">
        <v>702</v>
      </c>
      <c r="AB61" s="286" t="s">
        <v>702</v>
      </c>
      <c r="AC61" s="286" t="s">
        <v>702</v>
      </c>
      <c r="AD61" s="286" t="s">
        <v>702</v>
      </c>
      <c r="AE61" s="286" t="s">
        <v>702</v>
      </c>
      <c r="AF61" s="286" t="s">
        <v>702</v>
      </c>
      <c r="AG61" s="286" t="s">
        <v>702</v>
      </c>
      <c r="AH61" s="286" t="s">
        <v>702</v>
      </c>
      <c r="AI61" s="286" t="s">
        <v>702</v>
      </c>
      <c r="AJ61" s="286" t="s">
        <v>702</v>
      </c>
      <c r="AK61" s="286" t="s">
        <v>702</v>
      </c>
      <c r="AL61" s="286" t="s">
        <v>702</v>
      </c>
      <c r="AM61" s="286" t="s">
        <v>702</v>
      </c>
      <c r="AN61" s="286" t="s">
        <v>702</v>
      </c>
      <c r="AO61" s="286" t="s">
        <v>702</v>
      </c>
      <c r="AP61" s="286" t="s">
        <v>702</v>
      </c>
      <c r="AQ61" s="259" t="s">
        <v>59</v>
      </c>
      <c r="AR61" s="259" t="s">
        <v>2770</v>
      </c>
    </row>
    <row r="62" spans="1:45" ht="14.4" x14ac:dyDescent="0.3">
      <c r="A62" s="260">
        <v>107620</v>
      </c>
      <c r="B62" s="261" t="s">
        <v>59</v>
      </c>
      <c r="C62" s="259" t="s">
        <v>702</v>
      </c>
      <c r="D62" s="259" t="s">
        <v>702</v>
      </c>
      <c r="E62" s="259" t="s">
        <v>702</v>
      </c>
      <c r="F62" s="259" t="s">
        <v>702</v>
      </c>
      <c r="G62" s="259" t="s">
        <v>702</v>
      </c>
      <c r="H62" s="259" t="s">
        <v>702</v>
      </c>
      <c r="I62" s="259" t="s">
        <v>702</v>
      </c>
      <c r="J62" s="259" t="s">
        <v>702</v>
      </c>
      <c r="K62" s="259" t="s">
        <v>702</v>
      </c>
      <c r="L62" s="259" t="s">
        <v>702</v>
      </c>
      <c r="M62" s="259" t="s">
        <v>196</v>
      </c>
      <c r="N62" s="259" t="s">
        <v>702</v>
      </c>
      <c r="O62" s="259" t="s">
        <v>702</v>
      </c>
      <c r="P62" s="259" t="s">
        <v>702</v>
      </c>
      <c r="Q62" s="259" t="s">
        <v>702</v>
      </c>
      <c r="R62" s="259" t="s">
        <v>702</v>
      </c>
      <c r="S62" s="259" t="s">
        <v>702</v>
      </c>
      <c r="T62" s="259" t="s">
        <v>702</v>
      </c>
      <c r="U62" s="259" t="s">
        <v>702</v>
      </c>
      <c r="V62" s="259" t="s">
        <v>702</v>
      </c>
      <c r="W62" s="259" t="s">
        <v>702</v>
      </c>
      <c r="X62" s="259" t="s">
        <v>702</v>
      </c>
      <c r="Y62" s="259" t="s">
        <v>702</v>
      </c>
      <c r="Z62" s="259" t="s">
        <v>702</v>
      </c>
      <c r="AA62" s="259" t="s">
        <v>702</v>
      </c>
      <c r="AB62" s="259" t="s">
        <v>702</v>
      </c>
      <c r="AC62" s="259" t="s">
        <v>702</v>
      </c>
      <c r="AD62" s="259" t="s">
        <v>702</v>
      </c>
      <c r="AE62" s="259" t="s">
        <v>702</v>
      </c>
      <c r="AF62" s="259" t="s">
        <v>702</v>
      </c>
      <c r="AG62" s="259" t="s">
        <v>702</v>
      </c>
      <c r="AH62" s="259" t="s">
        <v>702</v>
      </c>
      <c r="AI62" s="259" t="s">
        <v>702</v>
      </c>
      <c r="AJ62" s="259" t="s">
        <v>702</v>
      </c>
      <c r="AK62" s="259" t="s">
        <v>702</v>
      </c>
      <c r="AL62" s="259" t="s">
        <v>702</v>
      </c>
      <c r="AM62" s="259" t="s">
        <v>702</v>
      </c>
      <c r="AN62" s="259" t="s">
        <v>702</v>
      </c>
      <c r="AO62" s="259" t="s">
        <v>702</v>
      </c>
      <c r="AP62" s="259" t="s">
        <v>702</v>
      </c>
      <c r="AQ62" s="259" t="e">
        <f>VLOOKUP(A62,#REF!,5,0)</f>
        <v>#REF!</v>
      </c>
      <c r="AR62" s="259" t="e">
        <f>VLOOKUP(A62,#REF!,6,0)</f>
        <v>#REF!</v>
      </c>
      <c r="AS62"/>
    </row>
    <row r="63" spans="1:45" ht="47.4" x14ac:dyDescent="0.65">
      <c r="A63" s="278">
        <v>108018</v>
      </c>
      <c r="B63" s="278" t="s">
        <v>59</v>
      </c>
      <c r="C63" s="286" t="s">
        <v>702</v>
      </c>
      <c r="D63" s="286" t="s">
        <v>702</v>
      </c>
      <c r="E63" s="286" t="s">
        <v>702</v>
      </c>
      <c r="F63" s="286" t="s">
        <v>702</v>
      </c>
      <c r="G63" s="286" t="s">
        <v>702</v>
      </c>
      <c r="H63" s="286" t="s">
        <v>702</v>
      </c>
      <c r="I63" s="286" t="s">
        <v>702</v>
      </c>
      <c r="J63" s="286" t="s">
        <v>702</v>
      </c>
      <c r="K63" s="286" t="s">
        <v>702</v>
      </c>
      <c r="L63" s="286" t="s">
        <v>702</v>
      </c>
      <c r="M63" s="286" t="s">
        <v>702</v>
      </c>
      <c r="N63" s="286" t="s">
        <v>702</v>
      </c>
      <c r="O63" s="286" t="s">
        <v>702</v>
      </c>
      <c r="P63" s="286" t="s">
        <v>702</v>
      </c>
      <c r="Q63" s="286" t="s">
        <v>702</v>
      </c>
      <c r="R63" s="286" t="s">
        <v>702</v>
      </c>
      <c r="S63" s="286" t="s">
        <v>702</v>
      </c>
      <c r="T63" s="286" t="s">
        <v>702</v>
      </c>
      <c r="U63" s="286" t="s">
        <v>702</v>
      </c>
      <c r="V63" s="286" t="s">
        <v>702</v>
      </c>
      <c r="W63" s="286" t="s">
        <v>702</v>
      </c>
      <c r="X63" s="286" t="s">
        <v>702</v>
      </c>
      <c r="Y63" s="286" t="s">
        <v>702</v>
      </c>
      <c r="Z63" s="286" t="s">
        <v>702</v>
      </c>
      <c r="AA63" s="286" t="s">
        <v>702</v>
      </c>
      <c r="AB63" s="286" t="s">
        <v>702</v>
      </c>
      <c r="AC63" s="286" t="s">
        <v>702</v>
      </c>
      <c r="AD63" s="286" t="s">
        <v>702</v>
      </c>
      <c r="AE63" s="286" t="s">
        <v>702</v>
      </c>
      <c r="AF63" s="286" t="s">
        <v>702</v>
      </c>
      <c r="AG63" s="286" t="s">
        <v>702</v>
      </c>
      <c r="AH63" s="286" t="s">
        <v>702</v>
      </c>
      <c r="AI63" s="286" t="s">
        <v>702</v>
      </c>
      <c r="AJ63" s="286" t="s">
        <v>702</v>
      </c>
      <c r="AK63" s="286" t="s">
        <v>702</v>
      </c>
      <c r="AL63" s="286" t="s">
        <v>702</v>
      </c>
      <c r="AM63" s="286" t="s">
        <v>702</v>
      </c>
      <c r="AN63" s="286" t="s">
        <v>702</v>
      </c>
      <c r="AO63" s="286" t="s">
        <v>702</v>
      </c>
      <c r="AP63" s="286" t="s">
        <v>702</v>
      </c>
      <c r="AQ63" s="259" t="s">
        <v>59</v>
      </c>
      <c r="AR63" s="259" t="s">
        <v>2772</v>
      </c>
    </row>
    <row r="64" spans="1:45" ht="33" x14ac:dyDescent="0.65">
      <c r="A64" s="280">
        <v>108065</v>
      </c>
      <c r="B64" s="278" t="s">
        <v>65</v>
      </c>
      <c r="C64" s="286" t="s">
        <v>702</v>
      </c>
      <c r="D64" s="286" t="s">
        <v>702</v>
      </c>
      <c r="E64" s="286" t="s">
        <v>702</v>
      </c>
      <c r="F64" s="286" t="s">
        <v>702</v>
      </c>
      <c r="G64" s="286" t="s">
        <v>702</v>
      </c>
      <c r="H64" s="286" t="s">
        <v>702</v>
      </c>
      <c r="I64" s="286" t="s">
        <v>702</v>
      </c>
      <c r="J64" s="286" t="s">
        <v>702</v>
      </c>
      <c r="K64" s="286" t="s">
        <v>702</v>
      </c>
      <c r="L64" s="286" t="s">
        <v>702</v>
      </c>
      <c r="M64" s="286" t="s">
        <v>702</v>
      </c>
      <c r="N64" s="286" t="s">
        <v>702</v>
      </c>
      <c r="O64" s="286" t="s">
        <v>702</v>
      </c>
      <c r="P64" s="286" t="s">
        <v>702</v>
      </c>
      <c r="Q64" s="286" t="s">
        <v>702</v>
      </c>
      <c r="R64" s="286" t="s">
        <v>702</v>
      </c>
      <c r="S64" s="286" t="s">
        <v>702</v>
      </c>
      <c r="T64" s="286" t="s">
        <v>334</v>
      </c>
      <c r="U64" s="286" t="s">
        <v>702</v>
      </c>
      <c r="V64" s="286" t="s">
        <v>702</v>
      </c>
      <c r="W64" s="286" t="s">
        <v>702</v>
      </c>
      <c r="X64" s="286" t="s">
        <v>702</v>
      </c>
      <c r="Y64" s="286" t="s">
        <v>702</v>
      </c>
      <c r="Z64" s="286" t="s">
        <v>702</v>
      </c>
      <c r="AA64" s="286" t="s">
        <v>702</v>
      </c>
      <c r="AB64" s="286" t="s">
        <v>702</v>
      </c>
      <c r="AC64" s="286" t="s">
        <v>702</v>
      </c>
      <c r="AD64" s="286" t="s">
        <v>702</v>
      </c>
      <c r="AE64" s="286" t="s">
        <v>702</v>
      </c>
      <c r="AF64" s="286" t="s">
        <v>702</v>
      </c>
      <c r="AG64" s="286" t="s">
        <v>702</v>
      </c>
      <c r="AH64" s="286" t="s">
        <v>702</v>
      </c>
      <c r="AI64" s="286" t="s">
        <v>702</v>
      </c>
      <c r="AJ64" s="286" t="s">
        <v>702</v>
      </c>
      <c r="AK64" s="286" t="s">
        <v>702</v>
      </c>
      <c r="AL64" s="286"/>
      <c r="AM64" s="286"/>
      <c r="AN64" s="286"/>
      <c r="AO64" s="286"/>
      <c r="AP64" s="286"/>
      <c r="AQ64" s="259" t="s">
        <v>2764</v>
      </c>
      <c r="AR64" s="259" t="s">
        <v>2765</v>
      </c>
      <c r="AS64"/>
    </row>
    <row r="65" spans="1:45" ht="47.4" x14ac:dyDescent="0.65">
      <c r="A65" s="280">
        <v>108184</v>
      </c>
      <c r="B65" s="278" t="s">
        <v>59</v>
      </c>
      <c r="C65" s="286" t="s">
        <v>702</v>
      </c>
      <c r="D65" s="286" t="s">
        <v>702</v>
      </c>
      <c r="E65" s="286" t="s">
        <v>702</v>
      </c>
      <c r="F65" s="286" t="s">
        <v>702</v>
      </c>
      <c r="G65" s="286" t="s">
        <v>702</v>
      </c>
      <c r="H65" s="286" t="s">
        <v>702</v>
      </c>
      <c r="I65" s="286" t="s">
        <v>702</v>
      </c>
      <c r="J65" s="286" t="s">
        <v>702</v>
      </c>
      <c r="K65" s="286" t="s">
        <v>702</v>
      </c>
      <c r="L65" s="286" t="s">
        <v>702</v>
      </c>
      <c r="M65" s="286" t="s">
        <v>702</v>
      </c>
      <c r="N65" s="286" t="s">
        <v>702</v>
      </c>
      <c r="O65" s="286" t="s">
        <v>702</v>
      </c>
      <c r="P65" s="286" t="s">
        <v>702</v>
      </c>
      <c r="Q65" s="286" t="s">
        <v>702</v>
      </c>
      <c r="R65" s="286" t="s">
        <v>702</v>
      </c>
      <c r="S65" s="286" t="s">
        <v>702</v>
      </c>
      <c r="T65" s="286" t="s">
        <v>702</v>
      </c>
      <c r="U65" s="286" t="s">
        <v>702</v>
      </c>
      <c r="V65" s="286" t="s">
        <v>702</v>
      </c>
      <c r="W65" s="286" t="s">
        <v>702</v>
      </c>
      <c r="X65" s="286" t="s">
        <v>702</v>
      </c>
      <c r="Y65" s="286" t="s">
        <v>702</v>
      </c>
      <c r="Z65" s="286" t="s">
        <v>702</v>
      </c>
      <c r="AA65" s="286" t="s">
        <v>702</v>
      </c>
      <c r="AB65" s="286" t="s">
        <v>702</v>
      </c>
      <c r="AC65" s="286" t="s">
        <v>702</v>
      </c>
      <c r="AD65" s="286" t="s">
        <v>702</v>
      </c>
      <c r="AE65" s="286" t="s">
        <v>702</v>
      </c>
      <c r="AF65" s="286" t="s">
        <v>702</v>
      </c>
      <c r="AG65" s="286" t="s">
        <v>702</v>
      </c>
      <c r="AH65" s="286" t="s">
        <v>702</v>
      </c>
      <c r="AI65" s="286" t="s">
        <v>702</v>
      </c>
      <c r="AJ65" s="286" t="s">
        <v>702</v>
      </c>
      <c r="AK65" s="286" t="s">
        <v>702</v>
      </c>
      <c r="AL65" s="286" t="s">
        <v>702</v>
      </c>
      <c r="AM65" s="286" t="s">
        <v>702</v>
      </c>
      <c r="AN65" s="286" t="s">
        <v>702</v>
      </c>
      <c r="AO65" s="286" t="s">
        <v>702</v>
      </c>
      <c r="AP65" s="286" t="s">
        <v>702</v>
      </c>
      <c r="AQ65" s="259" t="s">
        <v>59</v>
      </c>
      <c r="AR65" s="259" t="s">
        <v>2762</v>
      </c>
    </row>
    <row r="66" spans="1:45" ht="47.4" x14ac:dyDescent="0.65">
      <c r="A66" s="280">
        <v>108341</v>
      </c>
      <c r="B66" s="278" t="s">
        <v>59</v>
      </c>
      <c r="C66" s="286" t="s">
        <v>702</v>
      </c>
      <c r="D66" s="286" t="s">
        <v>702</v>
      </c>
      <c r="E66" s="286" t="s">
        <v>702</v>
      </c>
      <c r="F66" s="286" t="s">
        <v>702</v>
      </c>
      <c r="G66" s="286" t="s">
        <v>702</v>
      </c>
      <c r="H66" s="286" t="s">
        <v>702</v>
      </c>
      <c r="I66" s="286" t="s">
        <v>702</v>
      </c>
      <c r="J66" s="286" t="s">
        <v>702</v>
      </c>
      <c r="K66" s="286" t="s">
        <v>702</v>
      </c>
      <c r="L66" s="286" t="s">
        <v>702</v>
      </c>
      <c r="M66" s="286" t="s">
        <v>702</v>
      </c>
      <c r="N66" s="286" t="s">
        <v>702</v>
      </c>
      <c r="O66" s="286" t="s">
        <v>702</v>
      </c>
      <c r="P66" s="286" t="s">
        <v>702</v>
      </c>
      <c r="Q66" s="286" t="s">
        <v>702</v>
      </c>
      <c r="R66" s="286" t="s">
        <v>702</v>
      </c>
      <c r="S66" s="286" t="s">
        <v>702</v>
      </c>
      <c r="T66" s="286" t="s">
        <v>702</v>
      </c>
      <c r="U66" s="286" t="s">
        <v>702</v>
      </c>
      <c r="V66" s="286" t="s">
        <v>702</v>
      </c>
      <c r="W66" s="286" t="s">
        <v>702</v>
      </c>
      <c r="X66" s="286" t="s">
        <v>702</v>
      </c>
      <c r="Y66" s="286" t="s">
        <v>702</v>
      </c>
      <c r="Z66" s="286" t="s">
        <v>702</v>
      </c>
      <c r="AA66" s="286" t="s">
        <v>702</v>
      </c>
      <c r="AB66" s="286" t="s">
        <v>702</v>
      </c>
      <c r="AC66" s="286" t="s">
        <v>702</v>
      </c>
      <c r="AD66" s="286" t="s">
        <v>702</v>
      </c>
      <c r="AE66" s="286" t="s">
        <v>702</v>
      </c>
      <c r="AF66" s="286" t="s">
        <v>702</v>
      </c>
      <c r="AG66" s="286" t="s">
        <v>702</v>
      </c>
      <c r="AH66" s="286" t="s">
        <v>702</v>
      </c>
      <c r="AI66" s="286" t="s">
        <v>702</v>
      </c>
      <c r="AJ66" s="286" t="s">
        <v>702</v>
      </c>
      <c r="AK66" s="286" t="s">
        <v>702</v>
      </c>
      <c r="AL66" s="286" t="s">
        <v>702</v>
      </c>
      <c r="AM66" s="286" t="s">
        <v>702</v>
      </c>
      <c r="AN66" s="286" t="s">
        <v>702</v>
      </c>
      <c r="AO66" s="286" t="s">
        <v>702</v>
      </c>
      <c r="AP66" s="286" t="s">
        <v>702</v>
      </c>
      <c r="AQ66" s="259" t="s">
        <v>59</v>
      </c>
      <c r="AR66" s="259" t="s">
        <v>2759</v>
      </c>
    </row>
    <row r="67" spans="1:45" ht="14.4" x14ac:dyDescent="0.3">
      <c r="A67" s="258">
        <v>108465</v>
      </c>
      <c r="B67" s="259" t="s">
        <v>59</v>
      </c>
      <c r="C67" s="259" t="s">
        <v>702</v>
      </c>
      <c r="D67" s="259" t="s">
        <v>702</v>
      </c>
      <c r="E67" s="259" t="s">
        <v>702</v>
      </c>
      <c r="F67" s="259" t="s">
        <v>702</v>
      </c>
      <c r="G67" s="259" t="s">
        <v>702</v>
      </c>
      <c r="H67" s="259" t="s">
        <v>702</v>
      </c>
      <c r="I67" s="259" t="s">
        <v>702</v>
      </c>
      <c r="J67" s="259" t="s">
        <v>702</v>
      </c>
      <c r="K67" s="259" t="s">
        <v>702</v>
      </c>
      <c r="L67" s="259" t="s">
        <v>702</v>
      </c>
      <c r="M67" s="259" t="s">
        <v>702</v>
      </c>
      <c r="N67" s="259" t="s">
        <v>702</v>
      </c>
      <c r="O67" s="259" t="s">
        <v>702</v>
      </c>
      <c r="P67" s="259" t="s">
        <v>702</v>
      </c>
      <c r="Q67" s="259" t="s">
        <v>702</v>
      </c>
      <c r="R67" s="259" t="s">
        <v>702</v>
      </c>
      <c r="S67" s="259" t="s">
        <v>702</v>
      </c>
      <c r="T67" s="259" t="s">
        <v>702</v>
      </c>
      <c r="U67" s="259" t="s">
        <v>702</v>
      </c>
      <c r="V67" s="259" t="s">
        <v>702</v>
      </c>
      <c r="W67" s="259" t="s">
        <v>702</v>
      </c>
      <c r="X67" s="259" t="s">
        <v>702</v>
      </c>
      <c r="Y67" s="259" t="s">
        <v>702</v>
      </c>
      <c r="Z67" s="259" t="s">
        <v>702</v>
      </c>
      <c r="AA67" s="259" t="s">
        <v>702</v>
      </c>
      <c r="AB67" s="259" t="s">
        <v>702</v>
      </c>
      <c r="AC67" s="259" t="s">
        <v>702</v>
      </c>
      <c r="AD67" s="259" t="s">
        <v>702</v>
      </c>
      <c r="AE67" s="259" t="s">
        <v>702</v>
      </c>
      <c r="AF67" s="259" t="s">
        <v>702</v>
      </c>
      <c r="AG67" s="259" t="s">
        <v>702</v>
      </c>
      <c r="AH67" s="259" t="s">
        <v>702</v>
      </c>
      <c r="AI67" s="259" t="s">
        <v>702</v>
      </c>
      <c r="AJ67" s="259" t="s">
        <v>702</v>
      </c>
      <c r="AK67" s="259" t="s">
        <v>702</v>
      </c>
      <c r="AL67" s="259" t="s">
        <v>702</v>
      </c>
      <c r="AM67" s="259" t="s">
        <v>702</v>
      </c>
      <c r="AN67" s="259" t="s">
        <v>702</v>
      </c>
      <c r="AO67" s="259" t="s">
        <v>702</v>
      </c>
      <c r="AP67" s="259" t="s">
        <v>702</v>
      </c>
      <c r="AQ67" s="259" t="s">
        <v>59</v>
      </c>
      <c r="AR67" s="259" t="s">
        <v>610</v>
      </c>
      <c r="AS67"/>
    </row>
    <row r="68" spans="1:45" ht="21.6" x14ac:dyDescent="0.65">
      <c r="A68" s="278">
        <v>108525</v>
      </c>
      <c r="B68" s="278" t="s">
        <v>59</v>
      </c>
      <c r="C68" s="286" t="s">
        <v>194</v>
      </c>
      <c r="D68" s="286" t="s">
        <v>194</v>
      </c>
      <c r="E68" s="286" t="s">
        <v>194</v>
      </c>
      <c r="F68" s="286" t="s">
        <v>195</v>
      </c>
      <c r="G68" s="286" t="s">
        <v>194</v>
      </c>
      <c r="H68" s="286" t="s">
        <v>194</v>
      </c>
      <c r="I68" s="286" t="s">
        <v>194</v>
      </c>
      <c r="J68" s="286" t="s">
        <v>196</v>
      </c>
      <c r="K68" s="286" t="s">
        <v>194</v>
      </c>
      <c r="L68" s="286" t="s">
        <v>194</v>
      </c>
      <c r="M68" s="286" t="s">
        <v>194</v>
      </c>
      <c r="N68" s="286" t="s">
        <v>194</v>
      </c>
      <c r="O68" s="286" t="s">
        <v>194</v>
      </c>
      <c r="P68" s="286" t="s">
        <v>194</v>
      </c>
      <c r="Q68" s="286" t="s">
        <v>194</v>
      </c>
      <c r="R68" s="286" t="s">
        <v>2267</v>
      </c>
      <c r="S68" s="286" t="s">
        <v>2267</v>
      </c>
      <c r="T68" s="286" t="s">
        <v>195</v>
      </c>
      <c r="U68" s="286" t="s">
        <v>195</v>
      </c>
      <c r="V68" s="286" t="s">
        <v>194</v>
      </c>
      <c r="W68" s="286" t="s">
        <v>194</v>
      </c>
      <c r="X68" s="286" t="s">
        <v>194</v>
      </c>
      <c r="Y68" s="286" t="s">
        <v>194</v>
      </c>
      <c r="Z68" s="286" t="s">
        <v>196</v>
      </c>
      <c r="AA68" s="286" t="s">
        <v>196</v>
      </c>
      <c r="AB68" s="286" t="s">
        <v>195</v>
      </c>
      <c r="AC68" s="286" t="s">
        <v>194</v>
      </c>
      <c r="AD68" s="286" t="s">
        <v>194</v>
      </c>
      <c r="AE68" s="286" t="s">
        <v>196</v>
      </c>
      <c r="AF68" s="286" t="s">
        <v>194</v>
      </c>
      <c r="AG68" s="286" t="s">
        <v>194</v>
      </c>
      <c r="AH68" s="286" t="s">
        <v>702</v>
      </c>
      <c r="AI68" s="286" t="s">
        <v>702</v>
      </c>
      <c r="AJ68" s="286" t="s">
        <v>702</v>
      </c>
      <c r="AK68" s="286" t="s">
        <v>702</v>
      </c>
      <c r="AL68" s="286" t="s">
        <v>194</v>
      </c>
      <c r="AM68" s="286" t="s">
        <v>195</v>
      </c>
      <c r="AN68" s="286" t="s">
        <v>194</v>
      </c>
      <c r="AO68" s="286" t="s">
        <v>195</v>
      </c>
      <c r="AP68" s="286" t="s">
        <v>194</v>
      </c>
      <c r="AQ68" s="259" t="s">
        <v>59</v>
      </c>
      <c r="AR68" s="259" t="s">
        <v>334</v>
      </c>
    </row>
    <row r="69" spans="1:45" ht="47.4" x14ac:dyDescent="0.65">
      <c r="A69" s="280">
        <v>108745</v>
      </c>
      <c r="B69" s="278" t="s">
        <v>59</v>
      </c>
      <c r="C69" s="286" t="s">
        <v>702</v>
      </c>
      <c r="D69" s="286" t="s">
        <v>702</v>
      </c>
      <c r="E69" s="286" t="s">
        <v>702</v>
      </c>
      <c r="F69" s="286" t="s">
        <v>702</v>
      </c>
      <c r="G69" s="286" t="s">
        <v>702</v>
      </c>
      <c r="H69" s="286" t="s">
        <v>702</v>
      </c>
      <c r="I69" s="286" t="s">
        <v>702</v>
      </c>
      <c r="J69" s="286" t="s">
        <v>702</v>
      </c>
      <c r="K69" s="286" t="s">
        <v>702</v>
      </c>
      <c r="L69" s="286" t="s">
        <v>702</v>
      </c>
      <c r="M69" s="286" t="s">
        <v>702</v>
      </c>
      <c r="N69" s="286" t="s">
        <v>702</v>
      </c>
      <c r="O69" s="286" t="s">
        <v>702</v>
      </c>
      <c r="P69" s="286" t="s">
        <v>702</v>
      </c>
      <c r="Q69" s="286" t="s">
        <v>702</v>
      </c>
      <c r="R69" s="286" t="s">
        <v>702</v>
      </c>
      <c r="S69" s="286" t="s">
        <v>702</v>
      </c>
      <c r="T69" s="286" t="s">
        <v>702</v>
      </c>
      <c r="U69" s="286" t="s">
        <v>702</v>
      </c>
      <c r="V69" s="286" t="s">
        <v>702</v>
      </c>
      <c r="W69" s="286" t="s">
        <v>702</v>
      </c>
      <c r="X69" s="286" t="s">
        <v>702</v>
      </c>
      <c r="Y69" s="286" t="s">
        <v>702</v>
      </c>
      <c r="Z69" s="286" t="s">
        <v>702</v>
      </c>
      <c r="AA69" s="286" t="s">
        <v>702</v>
      </c>
      <c r="AB69" s="286" t="s">
        <v>702</v>
      </c>
      <c r="AC69" s="286" t="s">
        <v>702</v>
      </c>
      <c r="AD69" s="286" t="s">
        <v>702</v>
      </c>
      <c r="AE69" s="286" t="s">
        <v>702</v>
      </c>
      <c r="AF69" s="286" t="s">
        <v>702</v>
      </c>
      <c r="AG69" s="286" t="s">
        <v>702</v>
      </c>
      <c r="AH69" s="286" t="s">
        <v>702</v>
      </c>
      <c r="AI69" s="286" t="s">
        <v>702</v>
      </c>
      <c r="AJ69" s="286" t="s">
        <v>702</v>
      </c>
      <c r="AK69" s="286" t="s">
        <v>702</v>
      </c>
      <c r="AL69" s="286" t="s">
        <v>702</v>
      </c>
      <c r="AM69" s="286" t="s">
        <v>702</v>
      </c>
      <c r="AN69" s="286" t="s">
        <v>702</v>
      </c>
      <c r="AO69" s="286" t="s">
        <v>702</v>
      </c>
      <c r="AP69" s="286" t="s">
        <v>702</v>
      </c>
      <c r="AQ69" s="259" t="s">
        <v>59</v>
      </c>
      <c r="AR69" s="259" t="s">
        <v>2762</v>
      </c>
    </row>
    <row r="70" spans="1:45" ht="47.4" x14ac:dyDescent="0.65">
      <c r="A70" s="278">
        <v>108775</v>
      </c>
      <c r="B70" s="278" t="s">
        <v>59</v>
      </c>
      <c r="C70" s="286" t="s">
        <v>702</v>
      </c>
      <c r="D70" s="286" t="s">
        <v>702</v>
      </c>
      <c r="E70" s="286" t="s">
        <v>702</v>
      </c>
      <c r="F70" s="286" t="s">
        <v>702</v>
      </c>
      <c r="G70" s="286" t="s">
        <v>702</v>
      </c>
      <c r="H70" s="286" t="s">
        <v>702</v>
      </c>
      <c r="I70" s="286" t="s">
        <v>702</v>
      </c>
      <c r="J70" s="286" t="s">
        <v>702</v>
      </c>
      <c r="K70" s="286" t="s">
        <v>702</v>
      </c>
      <c r="L70" s="286" t="s">
        <v>702</v>
      </c>
      <c r="M70" s="286" t="s">
        <v>702</v>
      </c>
      <c r="N70" s="286" t="s">
        <v>702</v>
      </c>
      <c r="O70" s="286" t="s">
        <v>702</v>
      </c>
      <c r="P70" s="286" t="s">
        <v>702</v>
      </c>
      <c r="Q70" s="286" t="s">
        <v>702</v>
      </c>
      <c r="R70" s="286" t="s">
        <v>702</v>
      </c>
      <c r="S70" s="286" t="s">
        <v>702</v>
      </c>
      <c r="T70" s="286" t="s">
        <v>702</v>
      </c>
      <c r="U70" s="286" t="s">
        <v>702</v>
      </c>
      <c r="V70" s="286" t="s">
        <v>702</v>
      </c>
      <c r="W70" s="286" t="s">
        <v>702</v>
      </c>
      <c r="X70" s="286" t="s">
        <v>702</v>
      </c>
      <c r="Y70" s="286" t="s">
        <v>702</v>
      </c>
      <c r="Z70" s="286" t="s">
        <v>702</v>
      </c>
      <c r="AA70" s="286" t="s">
        <v>702</v>
      </c>
      <c r="AB70" s="286" t="s">
        <v>702</v>
      </c>
      <c r="AC70" s="286" t="s">
        <v>702</v>
      </c>
      <c r="AD70" s="286" t="s">
        <v>702</v>
      </c>
      <c r="AE70" s="286" t="s">
        <v>702</v>
      </c>
      <c r="AF70" s="286" t="s">
        <v>702</v>
      </c>
      <c r="AG70" s="286" t="s">
        <v>702</v>
      </c>
      <c r="AH70" s="286" t="s">
        <v>702</v>
      </c>
      <c r="AI70" s="286" t="s">
        <v>702</v>
      </c>
      <c r="AJ70" s="286" t="s">
        <v>702</v>
      </c>
      <c r="AK70" s="286" t="s">
        <v>702</v>
      </c>
      <c r="AL70" s="286" t="s">
        <v>702</v>
      </c>
      <c r="AM70" s="286" t="s">
        <v>702</v>
      </c>
      <c r="AN70" s="286" t="s">
        <v>702</v>
      </c>
      <c r="AO70" s="286" t="s">
        <v>702</v>
      </c>
      <c r="AP70" s="286" t="s">
        <v>702</v>
      </c>
      <c r="AQ70" s="259" t="s">
        <v>59</v>
      </c>
      <c r="AR70" s="259" t="s">
        <v>2766</v>
      </c>
    </row>
    <row r="71" spans="1:45" ht="47.4" x14ac:dyDescent="0.65">
      <c r="A71" s="280">
        <v>108907</v>
      </c>
      <c r="B71" s="278" t="s">
        <v>59</v>
      </c>
      <c r="C71" s="286" t="s">
        <v>702</v>
      </c>
      <c r="D71" s="286" t="s">
        <v>702</v>
      </c>
      <c r="E71" s="286" t="s">
        <v>702</v>
      </c>
      <c r="F71" s="286" t="s">
        <v>702</v>
      </c>
      <c r="G71" s="286" t="s">
        <v>702</v>
      </c>
      <c r="H71" s="286" t="s">
        <v>702</v>
      </c>
      <c r="I71" s="286" t="s">
        <v>702</v>
      </c>
      <c r="J71" s="286" t="s">
        <v>702</v>
      </c>
      <c r="K71" s="286" t="s">
        <v>702</v>
      </c>
      <c r="L71" s="286" t="s">
        <v>702</v>
      </c>
      <c r="M71" s="286" t="s">
        <v>702</v>
      </c>
      <c r="N71" s="286" t="s">
        <v>702</v>
      </c>
      <c r="O71" s="286" t="s">
        <v>702</v>
      </c>
      <c r="P71" s="286" t="s">
        <v>702</v>
      </c>
      <c r="Q71" s="286" t="s">
        <v>702</v>
      </c>
      <c r="R71" s="286" t="s">
        <v>702</v>
      </c>
      <c r="S71" s="286" t="s">
        <v>702</v>
      </c>
      <c r="T71" s="286" t="s">
        <v>702</v>
      </c>
      <c r="U71" s="286" t="s">
        <v>702</v>
      </c>
      <c r="V71" s="286" t="s">
        <v>702</v>
      </c>
      <c r="W71" s="286" t="s">
        <v>702</v>
      </c>
      <c r="X71" s="286" t="s">
        <v>702</v>
      </c>
      <c r="Y71" s="286" t="s">
        <v>702</v>
      </c>
      <c r="Z71" s="286" t="s">
        <v>702</v>
      </c>
      <c r="AA71" s="286" t="s">
        <v>702</v>
      </c>
      <c r="AB71" s="286" t="s">
        <v>702</v>
      </c>
      <c r="AC71" s="286" t="s">
        <v>702</v>
      </c>
      <c r="AD71" s="286" t="s">
        <v>702</v>
      </c>
      <c r="AE71" s="286" t="s">
        <v>702</v>
      </c>
      <c r="AF71" s="286" t="s">
        <v>702</v>
      </c>
      <c r="AG71" s="286" t="s">
        <v>702</v>
      </c>
      <c r="AH71" s="286" t="s">
        <v>702</v>
      </c>
      <c r="AI71" s="286" t="s">
        <v>702</v>
      </c>
      <c r="AJ71" s="286" t="s">
        <v>702</v>
      </c>
      <c r="AK71" s="286" t="s">
        <v>702</v>
      </c>
      <c r="AL71" s="286" t="s">
        <v>702</v>
      </c>
      <c r="AM71" s="286" t="s">
        <v>702</v>
      </c>
      <c r="AN71" s="286" t="s">
        <v>702</v>
      </c>
      <c r="AO71" s="286" t="s">
        <v>702</v>
      </c>
      <c r="AP71" s="286" t="s">
        <v>702</v>
      </c>
      <c r="AQ71" s="259" t="s">
        <v>59</v>
      </c>
      <c r="AR71" s="259" t="s">
        <v>2762</v>
      </c>
    </row>
    <row r="72" spans="1:45" ht="14.4" x14ac:dyDescent="0.3">
      <c r="A72" s="260">
        <v>109249</v>
      </c>
      <c r="B72" s="261" t="s">
        <v>59</v>
      </c>
      <c r="C72" s="259" t="s">
        <v>195</v>
      </c>
      <c r="D72" s="259" t="s">
        <v>195</v>
      </c>
      <c r="E72" s="259" t="s">
        <v>195</v>
      </c>
      <c r="F72" s="259" t="s">
        <v>195</v>
      </c>
      <c r="G72" s="259" t="s">
        <v>195</v>
      </c>
      <c r="H72" s="259" t="s">
        <v>195</v>
      </c>
      <c r="I72" s="259" t="s">
        <v>195</v>
      </c>
      <c r="J72" s="259" t="s">
        <v>195</v>
      </c>
      <c r="K72" s="259" t="s">
        <v>195</v>
      </c>
      <c r="L72" s="259" t="s">
        <v>195</v>
      </c>
      <c r="M72" s="259" t="s">
        <v>195</v>
      </c>
      <c r="N72" s="259" t="s">
        <v>195</v>
      </c>
      <c r="O72" s="259" t="s">
        <v>195</v>
      </c>
      <c r="P72" s="259" t="s">
        <v>195</v>
      </c>
      <c r="Q72" s="259" t="s">
        <v>195</v>
      </c>
      <c r="R72" s="259" t="s">
        <v>195</v>
      </c>
      <c r="S72" s="259" t="s">
        <v>195</v>
      </c>
      <c r="T72" s="259" t="s">
        <v>195</v>
      </c>
      <c r="U72" s="259" t="s">
        <v>195</v>
      </c>
      <c r="V72" s="259" t="s">
        <v>195</v>
      </c>
      <c r="W72" s="259" t="s">
        <v>195</v>
      </c>
      <c r="X72" s="259" t="s">
        <v>195</v>
      </c>
      <c r="Y72" s="259" t="s">
        <v>195</v>
      </c>
      <c r="Z72" s="259" t="s">
        <v>195</v>
      </c>
      <c r="AA72" s="259" t="s">
        <v>195</v>
      </c>
      <c r="AB72" s="259" t="s">
        <v>195</v>
      </c>
      <c r="AC72" s="259" t="s">
        <v>195</v>
      </c>
      <c r="AD72" s="259" t="s">
        <v>195</v>
      </c>
      <c r="AE72" s="259" t="s">
        <v>195</v>
      </c>
      <c r="AF72" s="259" t="s">
        <v>195</v>
      </c>
      <c r="AG72" s="259" t="s">
        <v>195</v>
      </c>
      <c r="AH72" s="259" t="s">
        <v>195</v>
      </c>
      <c r="AI72" s="259" t="s">
        <v>195</v>
      </c>
      <c r="AJ72" s="259" t="s">
        <v>195</v>
      </c>
      <c r="AK72" s="259" t="s">
        <v>195</v>
      </c>
      <c r="AL72" s="259" t="s">
        <v>195</v>
      </c>
      <c r="AM72" s="259" t="s">
        <v>195</v>
      </c>
      <c r="AN72" s="259" t="s">
        <v>195</v>
      </c>
      <c r="AO72" s="259" t="s">
        <v>195</v>
      </c>
      <c r="AP72" s="259" t="s">
        <v>195</v>
      </c>
      <c r="AQ72" s="259" t="e">
        <f>VLOOKUP(A72,#REF!,5,0)</f>
        <v>#REF!</v>
      </c>
      <c r="AR72" s="259" t="e">
        <f>VLOOKUP(A72,#REF!,6,0)</f>
        <v>#REF!</v>
      </c>
      <c r="AS72"/>
    </row>
    <row r="73" spans="1:45" ht="21.6" x14ac:dyDescent="0.65">
      <c r="A73" s="278">
        <v>109264</v>
      </c>
      <c r="B73" s="278" t="s">
        <v>59</v>
      </c>
      <c r="C73" s="286" t="s">
        <v>195</v>
      </c>
      <c r="D73" s="286" t="s">
        <v>195</v>
      </c>
      <c r="E73" s="286" t="s">
        <v>195</v>
      </c>
      <c r="F73" s="286" t="s">
        <v>195</v>
      </c>
      <c r="G73" s="286" t="s">
        <v>194</v>
      </c>
      <c r="H73" s="286" t="s">
        <v>195</v>
      </c>
      <c r="I73" s="286" t="s">
        <v>195</v>
      </c>
      <c r="J73" s="286" t="s">
        <v>195</v>
      </c>
      <c r="K73" s="286" t="s">
        <v>195</v>
      </c>
      <c r="L73" s="286" t="s">
        <v>195</v>
      </c>
      <c r="M73" s="286" t="s">
        <v>195</v>
      </c>
      <c r="N73" s="286" t="s">
        <v>194</v>
      </c>
      <c r="O73" s="286" t="s">
        <v>195</v>
      </c>
      <c r="P73" s="286" t="s">
        <v>196</v>
      </c>
      <c r="Q73" s="286" t="s">
        <v>196</v>
      </c>
      <c r="R73" s="286" t="s">
        <v>196</v>
      </c>
      <c r="S73" s="286" t="s">
        <v>194</v>
      </c>
      <c r="T73" s="286" t="s">
        <v>194</v>
      </c>
      <c r="U73" s="286" t="s">
        <v>194</v>
      </c>
      <c r="V73" s="286" t="s">
        <v>194</v>
      </c>
      <c r="W73" s="286" t="s">
        <v>196</v>
      </c>
      <c r="X73" s="286" t="s">
        <v>196</v>
      </c>
      <c r="Y73" s="286" t="s">
        <v>196</v>
      </c>
      <c r="Z73" s="286" t="s">
        <v>196</v>
      </c>
      <c r="AA73" s="286" t="s">
        <v>194</v>
      </c>
      <c r="AB73" s="286" t="s">
        <v>196</v>
      </c>
      <c r="AC73" s="286" t="s">
        <v>196</v>
      </c>
      <c r="AD73" s="286" t="s">
        <v>194</v>
      </c>
      <c r="AE73" s="286" t="s">
        <v>196</v>
      </c>
      <c r="AF73" s="286" t="s">
        <v>194</v>
      </c>
      <c r="AG73" s="286" t="s">
        <v>196</v>
      </c>
      <c r="AH73" s="286" t="s">
        <v>194</v>
      </c>
      <c r="AI73" s="286" t="s">
        <v>196</v>
      </c>
      <c r="AJ73" s="286" t="s">
        <v>196</v>
      </c>
      <c r="AK73" s="286" t="s">
        <v>196</v>
      </c>
      <c r="AL73" s="286" t="s">
        <v>196</v>
      </c>
      <c r="AM73" s="286" t="s">
        <v>194</v>
      </c>
      <c r="AN73" s="286" t="s">
        <v>196</v>
      </c>
      <c r="AO73" s="286" t="s">
        <v>196</v>
      </c>
      <c r="AP73" s="286" t="s">
        <v>196</v>
      </c>
      <c r="AQ73" s="259" t="s">
        <v>59</v>
      </c>
      <c r="AR73" s="259" t="s">
        <v>334</v>
      </c>
    </row>
    <row r="74" spans="1:45" ht="47.4" x14ac:dyDescent="0.65">
      <c r="A74" s="278">
        <v>109302</v>
      </c>
      <c r="B74" s="278" t="s">
        <v>59</v>
      </c>
      <c r="C74" s="286" t="s">
        <v>702</v>
      </c>
      <c r="D74" s="286" t="s">
        <v>702</v>
      </c>
      <c r="E74" s="286" t="s">
        <v>702</v>
      </c>
      <c r="F74" s="286" t="s">
        <v>702</v>
      </c>
      <c r="G74" s="286" t="s">
        <v>702</v>
      </c>
      <c r="H74" s="286" t="s">
        <v>702</v>
      </c>
      <c r="I74" s="286" t="s">
        <v>702</v>
      </c>
      <c r="J74" s="286" t="s">
        <v>702</v>
      </c>
      <c r="K74" s="286" t="s">
        <v>702</v>
      </c>
      <c r="L74" s="286" t="s">
        <v>702</v>
      </c>
      <c r="M74" s="286" t="s">
        <v>702</v>
      </c>
      <c r="N74" s="286" t="s">
        <v>702</v>
      </c>
      <c r="O74" s="286" t="s">
        <v>702</v>
      </c>
      <c r="P74" s="286" t="s">
        <v>702</v>
      </c>
      <c r="Q74" s="286" t="s">
        <v>702</v>
      </c>
      <c r="R74" s="286" t="s">
        <v>702</v>
      </c>
      <c r="S74" s="286" t="s">
        <v>702</v>
      </c>
      <c r="T74" s="286" t="s">
        <v>702</v>
      </c>
      <c r="U74" s="286" t="s">
        <v>702</v>
      </c>
      <c r="V74" s="286" t="s">
        <v>702</v>
      </c>
      <c r="W74" s="286" t="s">
        <v>702</v>
      </c>
      <c r="X74" s="286" t="s">
        <v>702</v>
      </c>
      <c r="Y74" s="286" t="s">
        <v>702</v>
      </c>
      <c r="Z74" s="286" t="s">
        <v>702</v>
      </c>
      <c r="AA74" s="286" t="s">
        <v>702</v>
      </c>
      <c r="AB74" s="286" t="s">
        <v>702</v>
      </c>
      <c r="AC74" s="286" t="s">
        <v>702</v>
      </c>
      <c r="AD74" s="286" t="s">
        <v>702</v>
      </c>
      <c r="AE74" s="286" t="s">
        <v>702</v>
      </c>
      <c r="AF74" s="286" t="s">
        <v>702</v>
      </c>
      <c r="AG74" s="286" t="s">
        <v>702</v>
      </c>
      <c r="AH74" s="286" t="s">
        <v>702</v>
      </c>
      <c r="AI74" s="286" t="s">
        <v>702</v>
      </c>
      <c r="AJ74" s="286" t="s">
        <v>702</v>
      </c>
      <c r="AK74" s="286" t="s">
        <v>702</v>
      </c>
      <c r="AL74" s="286" t="s">
        <v>702</v>
      </c>
      <c r="AM74" s="286" t="s">
        <v>702</v>
      </c>
      <c r="AN74" s="286" t="s">
        <v>702</v>
      </c>
      <c r="AO74" s="286" t="s">
        <v>702</v>
      </c>
      <c r="AP74" s="286" t="s">
        <v>702</v>
      </c>
      <c r="AQ74" s="259" t="s">
        <v>59</v>
      </c>
      <c r="AR74" s="259" t="s">
        <v>2759</v>
      </c>
      <c r="AS74"/>
    </row>
    <row r="75" spans="1:45" ht="43.2" x14ac:dyDescent="0.3">
      <c r="A75" s="258">
        <v>109345</v>
      </c>
      <c r="B75" s="259" t="s">
        <v>59</v>
      </c>
      <c r="C75" s="259" t="s">
        <v>702</v>
      </c>
      <c r="D75" s="259" t="s">
        <v>702</v>
      </c>
      <c r="E75" s="259" t="s">
        <v>702</v>
      </c>
      <c r="F75" s="259" t="s">
        <v>702</v>
      </c>
      <c r="G75" s="259" t="s">
        <v>702</v>
      </c>
      <c r="H75" s="259" t="s">
        <v>702</v>
      </c>
      <c r="I75" s="259" t="s">
        <v>702</v>
      </c>
      <c r="J75" s="259" t="s">
        <v>702</v>
      </c>
      <c r="K75" s="259" t="s">
        <v>702</v>
      </c>
      <c r="L75" s="259" t="s">
        <v>702</v>
      </c>
      <c r="M75" s="259" t="s">
        <v>702</v>
      </c>
      <c r="N75" s="259" t="s">
        <v>702</v>
      </c>
      <c r="O75" s="259" t="s">
        <v>702</v>
      </c>
      <c r="P75" s="259" t="s">
        <v>702</v>
      </c>
      <c r="Q75" s="259" t="s">
        <v>702</v>
      </c>
      <c r="R75" s="259" t="s">
        <v>702</v>
      </c>
      <c r="S75" s="259" t="s">
        <v>702</v>
      </c>
      <c r="T75" s="259" t="s">
        <v>702</v>
      </c>
      <c r="U75" s="259" t="s">
        <v>702</v>
      </c>
      <c r="V75" s="259" t="s">
        <v>702</v>
      </c>
      <c r="W75" s="259" t="s">
        <v>702</v>
      </c>
      <c r="X75" s="259" t="s">
        <v>702</v>
      </c>
      <c r="Y75" s="259" t="s">
        <v>702</v>
      </c>
      <c r="Z75" s="259" t="s">
        <v>702</v>
      </c>
      <c r="AA75" s="259" t="s">
        <v>702</v>
      </c>
      <c r="AB75" s="259" t="s">
        <v>702</v>
      </c>
      <c r="AC75" s="259" t="s">
        <v>702</v>
      </c>
      <c r="AD75" s="259" t="s">
        <v>702</v>
      </c>
      <c r="AE75" s="259" t="s">
        <v>702</v>
      </c>
      <c r="AF75" s="259" t="s">
        <v>702</v>
      </c>
      <c r="AG75" s="259" t="s">
        <v>702</v>
      </c>
      <c r="AH75" s="259" t="s">
        <v>702</v>
      </c>
      <c r="AI75" s="259" t="s">
        <v>702</v>
      </c>
      <c r="AJ75" s="259" t="s">
        <v>702</v>
      </c>
      <c r="AK75" s="259" t="s">
        <v>702</v>
      </c>
      <c r="AL75" s="259" t="s">
        <v>702</v>
      </c>
      <c r="AM75" s="259" t="s">
        <v>702</v>
      </c>
      <c r="AN75" s="259" t="s">
        <v>702</v>
      </c>
      <c r="AO75" s="259" t="s">
        <v>702</v>
      </c>
      <c r="AP75" s="259" t="s">
        <v>702</v>
      </c>
      <c r="AQ75" s="259" t="s">
        <v>59</v>
      </c>
      <c r="AR75" s="259" t="s">
        <v>2759</v>
      </c>
      <c r="AS75"/>
    </row>
    <row r="76" spans="1:45" ht="47.4" x14ac:dyDescent="0.65">
      <c r="A76" s="280">
        <v>109407</v>
      </c>
      <c r="B76" s="278" t="s">
        <v>59</v>
      </c>
      <c r="C76" s="286" t="s">
        <v>702</v>
      </c>
      <c r="D76" s="286" t="s">
        <v>702</v>
      </c>
      <c r="E76" s="286" t="s">
        <v>702</v>
      </c>
      <c r="F76" s="286" t="s">
        <v>702</v>
      </c>
      <c r="G76" s="286" t="s">
        <v>702</v>
      </c>
      <c r="H76" s="286" t="s">
        <v>702</v>
      </c>
      <c r="I76" s="286" t="s">
        <v>702</v>
      </c>
      <c r="J76" s="286" t="s">
        <v>702</v>
      </c>
      <c r="K76" s="286" t="s">
        <v>702</v>
      </c>
      <c r="L76" s="286" t="s">
        <v>702</v>
      </c>
      <c r="M76" s="286" t="s">
        <v>702</v>
      </c>
      <c r="N76" s="286" t="s">
        <v>702</v>
      </c>
      <c r="O76" s="286" t="s">
        <v>702</v>
      </c>
      <c r="P76" s="286" t="s">
        <v>702</v>
      </c>
      <c r="Q76" s="286" t="s">
        <v>702</v>
      </c>
      <c r="R76" s="286" t="s">
        <v>702</v>
      </c>
      <c r="S76" s="286" t="s">
        <v>702</v>
      </c>
      <c r="T76" s="286" t="s">
        <v>702</v>
      </c>
      <c r="U76" s="286" t="s">
        <v>702</v>
      </c>
      <c r="V76" s="286" t="s">
        <v>702</v>
      </c>
      <c r="W76" s="286" t="s">
        <v>702</v>
      </c>
      <c r="X76" s="286" t="s">
        <v>702</v>
      </c>
      <c r="Y76" s="286" t="s">
        <v>702</v>
      </c>
      <c r="Z76" s="286" t="s">
        <v>702</v>
      </c>
      <c r="AA76" s="286" t="s">
        <v>702</v>
      </c>
      <c r="AB76" s="286" t="s">
        <v>702</v>
      </c>
      <c r="AC76" s="286" t="s">
        <v>702</v>
      </c>
      <c r="AD76" s="286" t="s">
        <v>702</v>
      </c>
      <c r="AE76" s="286" t="s">
        <v>702</v>
      </c>
      <c r="AF76" s="286" t="s">
        <v>702</v>
      </c>
      <c r="AG76" s="286" t="s">
        <v>702</v>
      </c>
      <c r="AH76" s="286" t="s">
        <v>702</v>
      </c>
      <c r="AI76" s="286" t="s">
        <v>702</v>
      </c>
      <c r="AJ76" s="286" t="s">
        <v>702</v>
      </c>
      <c r="AK76" s="286" t="s">
        <v>702</v>
      </c>
      <c r="AL76" s="286" t="s">
        <v>702</v>
      </c>
      <c r="AM76" s="286" t="s">
        <v>702</v>
      </c>
      <c r="AN76" s="286" t="s">
        <v>702</v>
      </c>
      <c r="AO76" s="286" t="s">
        <v>702</v>
      </c>
      <c r="AP76" s="286" t="s">
        <v>702</v>
      </c>
      <c r="AQ76" s="259" t="s">
        <v>59</v>
      </c>
      <c r="AR76" s="259" t="s">
        <v>2762</v>
      </c>
    </row>
    <row r="77" spans="1:45" ht="47.4" x14ac:dyDescent="0.65">
      <c r="A77" s="280">
        <v>109417</v>
      </c>
      <c r="B77" s="278" t="s">
        <v>59</v>
      </c>
      <c r="C77" s="286" t="s">
        <v>702</v>
      </c>
      <c r="D77" s="286" t="s">
        <v>702</v>
      </c>
      <c r="E77" s="286" t="s">
        <v>702</v>
      </c>
      <c r="F77" s="286" t="s">
        <v>702</v>
      </c>
      <c r="G77" s="286" t="s">
        <v>702</v>
      </c>
      <c r="H77" s="286" t="s">
        <v>702</v>
      </c>
      <c r="I77" s="286" t="s">
        <v>702</v>
      </c>
      <c r="J77" s="286" t="s">
        <v>702</v>
      </c>
      <c r="K77" s="286" t="s">
        <v>702</v>
      </c>
      <c r="L77" s="286" t="s">
        <v>702</v>
      </c>
      <c r="M77" s="286" t="s">
        <v>702</v>
      </c>
      <c r="N77" s="286" t="s">
        <v>702</v>
      </c>
      <c r="O77" s="286" t="s">
        <v>702</v>
      </c>
      <c r="P77" s="286" t="s">
        <v>702</v>
      </c>
      <c r="Q77" s="286" t="s">
        <v>702</v>
      </c>
      <c r="R77" s="286" t="s">
        <v>702</v>
      </c>
      <c r="S77" s="286" t="s">
        <v>702</v>
      </c>
      <c r="T77" s="286" t="s">
        <v>702</v>
      </c>
      <c r="U77" s="286" t="s">
        <v>702</v>
      </c>
      <c r="V77" s="286" t="s">
        <v>702</v>
      </c>
      <c r="W77" s="286" t="s">
        <v>702</v>
      </c>
      <c r="X77" s="286" t="s">
        <v>702</v>
      </c>
      <c r="Y77" s="286" t="s">
        <v>702</v>
      </c>
      <c r="Z77" s="286" t="s">
        <v>702</v>
      </c>
      <c r="AA77" s="286" t="s">
        <v>702</v>
      </c>
      <c r="AB77" s="286" t="s">
        <v>702</v>
      </c>
      <c r="AC77" s="286" t="s">
        <v>702</v>
      </c>
      <c r="AD77" s="286" t="s">
        <v>702</v>
      </c>
      <c r="AE77" s="286" t="s">
        <v>702</v>
      </c>
      <c r="AF77" s="286" t="s">
        <v>702</v>
      </c>
      <c r="AG77" s="286" t="s">
        <v>702</v>
      </c>
      <c r="AH77" s="286" t="s">
        <v>702</v>
      </c>
      <c r="AI77" s="286" t="s">
        <v>702</v>
      </c>
      <c r="AJ77" s="286" t="s">
        <v>702</v>
      </c>
      <c r="AK77" s="286" t="s">
        <v>702</v>
      </c>
      <c r="AL77" s="286" t="s">
        <v>702</v>
      </c>
      <c r="AM77" s="286" t="s">
        <v>702</v>
      </c>
      <c r="AN77" s="286" t="s">
        <v>702</v>
      </c>
      <c r="AO77" s="286" t="s">
        <v>702</v>
      </c>
      <c r="AP77" s="286" t="s">
        <v>702</v>
      </c>
      <c r="AQ77" s="259" t="s">
        <v>59</v>
      </c>
      <c r="AR77" s="259" t="s">
        <v>2759</v>
      </c>
    </row>
    <row r="78" spans="1:45" ht="14.4" x14ac:dyDescent="0.3">
      <c r="A78" s="260">
        <v>109497</v>
      </c>
      <c r="B78" s="261" t="s">
        <v>59</v>
      </c>
      <c r="C78" s="259" t="s">
        <v>195</v>
      </c>
      <c r="D78" s="259" t="s">
        <v>195</v>
      </c>
      <c r="E78" s="259" t="s">
        <v>195</v>
      </c>
      <c r="F78" s="259" t="s">
        <v>195</v>
      </c>
      <c r="G78" s="259" t="s">
        <v>195</v>
      </c>
      <c r="H78" s="259" t="s">
        <v>195</v>
      </c>
      <c r="I78" s="259" t="s">
        <v>195</v>
      </c>
      <c r="J78" s="259" t="s">
        <v>195</v>
      </c>
      <c r="K78" s="259" t="s">
        <v>195</v>
      </c>
      <c r="L78" s="259" t="s">
        <v>195</v>
      </c>
      <c r="M78" s="259" t="s">
        <v>195</v>
      </c>
      <c r="N78" s="259" t="s">
        <v>195</v>
      </c>
      <c r="O78" s="259" t="s">
        <v>195</v>
      </c>
      <c r="P78" s="259" t="s">
        <v>195</v>
      </c>
      <c r="Q78" s="259" t="s">
        <v>195</v>
      </c>
      <c r="R78" s="259" t="s">
        <v>195</v>
      </c>
      <c r="S78" s="259" t="s">
        <v>195</v>
      </c>
      <c r="T78" s="259" t="s">
        <v>195</v>
      </c>
      <c r="U78" s="259" t="s">
        <v>195</v>
      </c>
      <c r="V78" s="259" t="s">
        <v>195</v>
      </c>
      <c r="W78" s="259" t="s">
        <v>195</v>
      </c>
      <c r="X78" s="259" t="s">
        <v>195</v>
      </c>
      <c r="Y78" s="259" t="s">
        <v>195</v>
      </c>
      <c r="Z78" s="259" t="s">
        <v>195</v>
      </c>
      <c r="AA78" s="259" t="s">
        <v>195</v>
      </c>
      <c r="AB78" s="259" t="s">
        <v>195</v>
      </c>
      <c r="AC78" s="259" t="s">
        <v>195</v>
      </c>
      <c r="AD78" s="259" t="s">
        <v>195</v>
      </c>
      <c r="AE78" s="259" t="s">
        <v>195</v>
      </c>
      <c r="AF78" s="259" t="s">
        <v>195</v>
      </c>
      <c r="AG78" s="259" t="s">
        <v>195</v>
      </c>
      <c r="AH78" s="259" t="s">
        <v>195</v>
      </c>
      <c r="AI78" s="259" t="s">
        <v>195</v>
      </c>
      <c r="AJ78" s="259" t="s">
        <v>195</v>
      </c>
      <c r="AK78" s="259" t="s">
        <v>195</v>
      </c>
      <c r="AL78" s="259" t="s">
        <v>195</v>
      </c>
      <c r="AM78" s="259" t="s">
        <v>195</v>
      </c>
      <c r="AN78" s="259" t="s">
        <v>195</v>
      </c>
      <c r="AO78" s="259" t="s">
        <v>195</v>
      </c>
      <c r="AP78" s="259" t="s">
        <v>195</v>
      </c>
      <c r="AQ78" s="259" t="e">
        <f>VLOOKUP(A78,#REF!,5,0)</f>
        <v>#REF!</v>
      </c>
      <c r="AR78" s="259" t="e">
        <f>VLOOKUP(A78,#REF!,6,0)</f>
        <v>#REF!</v>
      </c>
      <c r="AS78"/>
    </row>
    <row r="79" spans="1:45" ht="47.4" x14ac:dyDescent="0.65">
      <c r="A79" s="278">
        <v>109683</v>
      </c>
      <c r="B79" s="278" t="s">
        <v>59</v>
      </c>
      <c r="C79" s="286" t="s">
        <v>702</v>
      </c>
      <c r="D79" s="286" t="s">
        <v>702</v>
      </c>
      <c r="E79" s="286" t="s">
        <v>702</v>
      </c>
      <c r="F79" s="286" t="s">
        <v>702</v>
      </c>
      <c r="G79" s="286" t="s">
        <v>702</v>
      </c>
      <c r="H79" s="286" t="s">
        <v>702</v>
      </c>
      <c r="I79" s="286" t="s">
        <v>702</v>
      </c>
      <c r="J79" s="286" t="s">
        <v>702</v>
      </c>
      <c r="K79" s="286" t="s">
        <v>702</v>
      </c>
      <c r="L79" s="286" t="s">
        <v>702</v>
      </c>
      <c r="M79" s="286" t="s">
        <v>702</v>
      </c>
      <c r="N79" s="286" t="s">
        <v>702</v>
      </c>
      <c r="O79" s="286" t="s">
        <v>702</v>
      </c>
      <c r="P79" s="286" t="s">
        <v>702</v>
      </c>
      <c r="Q79" s="286" t="s">
        <v>702</v>
      </c>
      <c r="R79" s="286" t="s">
        <v>702</v>
      </c>
      <c r="S79" s="286" t="s">
        <v>702</v>
      </c>
      <c r="T79" s="286" t="s">
        <v>702</v>
      </c>
      <c r="U79" s="286" t="s">
        <v>702</v>
      </c>
      <c r="V79" s="286" t="s">
        <v>702</v>
      </c>
      <c r="W79" s="286" t="s">
        <v>702</v>
      </c>
      <c r="X79" s="286" t="s">
        <v>702</v>
      </c>
      <c r="Y79" s="286" t="s">
        <v>702</v>
      </c>
      <c r="Z79" s="286" t="s">
        <v>702</v>
      </c>
      <c r="AA79" s="286" t="s">
        <v>702</v>
      </c>
      <c r="AB79" s="286" t="s">
        <v>702</v>
      </c>
      <c r="AC79" s="286" t="s">
        <v>702</v>
      </c>
      <c r="AD79" s="286" t="s">
        <v>702</v>
      </c>
      <c r="AE79" s="286" t="s">
        <v>702</v>
      </c>
      <c r="AF79" s="286" t="s">
        <v>702</v>
      </c>
      <c r="AG79" s="286" t="s">
        <v>702</v>
      </c>
      <c r="AH79" s="286" t="s">
        <v>702</v>
      </c>
      <c r="AI79" s="286" t="s">
        <v>702</v>
      </c>
      <c r="AJ79" s="286" t="s">
        <v>702</v>
      </c>
      <c r="AK79" s="286" t="s">
        <v>702</v>
      </c>
      <c r="AL79" s="286" t="s">
        <v>702</v>
      </c>
      <c r="AM79" s="286" t="s">
        <v>702</v>
      </c>
      <c r="AN79" s="286" t="s">
        <v>702</v>
      </c>
      <c r="AO79" s="286" t="s">
        <v>702</v>
      </c>
      <c r="AP79" s="286" t="s">
        <v>702</v>
      </c>
      <c r="AQ79" s="259" t="s">
        <v>59</v>
      </c>
      <c r="AR79" s="259" t="s">
        <v>2762</v>
      </c>
    </row>
    <row r="80" spans="1:45" ht="33" x14ac:dyDescent="0.65">
      <c r="A80" s="280">
        <v>109686</v>
      </c>
      <c r="B80" s="278" t="s">
        <v>65</v>
      </c>
      <c r="C80" s="286" t="s">
        <v>702</v>
      </c>
      <c r="D80" s="286" t="s">
        <v>702</v>
      </c>
      <c r="E80" s="286" t="s">
        <v>702</v>
      </c>
      <c r="F80" s="286" t="s">
        <v>702</v>
      </c>
      <c r="G80" s="286" t="s">
        <v>702</v>
      </c>
      <c r="H80" s="286" t="s">
        <v>702</v>
      </c>
      <c r="I80" s="286" t="s">
        <v>702</v>
      </c>
      <c r="J80" s="286" t="s">
        <v>702</v>
      </c>
      <c r="K80" s="286" t="s">
        <v>702</v>
      </c>
      <c r="L80" s="286" t="s">
        <v>702</v>
      </c>
      <c r="M80" s="286" t="s">
        <v>702</v>
      </c>
      <c r="N80" s="286" t="s">
        <v>702</v>
      </c>
      <c r="O80" s="286" t="s">
        <v>702</v>
      </c>
      <c r="P80" s="286" t="s">
        <v>702</v>
      </c>
      <c r="Q80" s="286" t="s">
        <v>702</v>
      </c>
      <c r="R80" s="286" t="s">
        <v>702</v>
      </c>
      <c r="S80" s="286" t="s">
        <v>702</v>
      </c>
      <c r="T80" s="286" t="s">
        <v>702</v>
      </c>
      <c r="U80" s="286" t="s">
        <v>702</v>
      </c>
      <c r="V80" s="286" t="s">
        <v>702</v>
      </c>
      <c r="W80" s="286" t="s">
        <v>702</v>
      </c>
      <c r="X80" s="286" t="s">
        <v>702</v>
      </c>
      <c r="Y80" s="286" t="s">
        <v>702</v>
      </c>
      <c r="Z80" s="286" t="s">
        <v>702</v>
      </c>
      <c r="AA80" s="286" t="s">
        <v>702</v>
      </c>
      <c r="AB80" s="286" t="s">
        <v>702</v>
      </c>
      <c r="AC80" s="286" t="s">
        <v>702</v>
      </c>
      <c r="AD80" s="286" t="s">
        <v>702</v>
      </c>
      <c r="AE80" s="286" t="s">
        <v>702</v>
      </c>
      <c r="AF80" s="286" t="s">
        <v>702</v>
      </c>
      <c r="AG80" s="286" t="s">
        <v>702</v>
      </c>
      <c r="AH80" s="286" t="s">
        <v>702</v>
      </c>
      <c r="AI80" s="286" t="s">
        <v>702</v>
      </c>
      <c r="AJ80" s="286" t="s">
        <v>702</v>
      </c>
      <c r="AK80" s="286" t="s">
        <v>702</v>
      </c>
      <c r="AL80" s="286"/>
      <c r="AM80" s="286"/>
      <c r="AN80" s="286"/>
      <c r="AO80" s="286"/>
      <c r="AP80" s="286"/>
      <c r="AQ80" s="259" t="s">
        <v>2764</v>
      </c>
      <c r="AR80" s="259" t="s">
        <v>2778</v>
      </c>
    </row>
    <row r="81" spans="1:45" ht="47.4" x14ac:dyDescent="0.65">
      <c r="A81" s="280">
        <v>109765</v>
      </c>
      <c r="B81" s="278" t="s">
        <v>59</v>
      </c>
      <c r="C81" s="286" t="s">
        <v>702</v>
      </c>
      <c r="D81" s="286" t="s">
        <v>702</v>
      </c>
      <c r="E81" s="286" t="s">
        <v>702</v>
      </c>
      <c r="F81" s="286" t="s">
        <v>702</v>
      </c>
      <c r="G81" s="286" t="s">
        <v>702</v>
      </c>
      <c r="H81" s="286" t="s">
        <v>702</v>
      </c>
      <c r="I81" s="286" t="s">
        <v>702</v>
      </c>
      <c r="J81" s="286" t="s">
        <v>702</v>
      </c>
      <c r="K81" s="286" t="s">
        <v>702</v>
      </c>
      <c r="L81" s="286" t="s">
        <v>702</v>
      </c>
      <c r="M81" s="286" t="s">
        <v>702</v>
      </c>
      <c r="N81" s="286" t="s">
        <v>702</v>
      </c>
      <c r="O81" s="286" t="s">
        <v>702</v>
      </c>
      <c r="P81" s="286" t="s">
        <v>702</v>
      </c>
      <c r="Q81" s="286" t="s">
        <v>702</v>
      </c>
      <c r="R81" s="286" t="s">
        <v>702</v>
      </c>
      <c r="S81" s="286" t="s">
        <v>702</v>
      </c>
      <c r="T81" s="286" t="s">
        <v>702</v>
      </c>
      <c r="U81" s="286" t="s">
        <v>702</v>
      </c>
      <c r="V81" s="286" t="s">
        <v>702</v>
      </c>
      <c r="W81" s="286" t="s">
        <v>702</v>
      </c>
      <c r="X81" s="286" t="s">
        <v>702</v>
      </c>
      <c r="Y81" s="286" t="s">
        <v>702</v>
      </c>
      <c r="Z81" s="286" t="s">
        <v>702</v>
      </c>
      <c r="AA81" s="286" t="s">
        <v>702</v>
      </c>
      <c r="AB81" s="286" t="s">
        <v>702</v>
      </c>
      <c r="AC81" s="286" t="s">
        <v>702</v>
      </c>
      <c r="AD81" s="286" t="s">
        <v>702</v>
      </c>
      <c r="AE81" s="286" t="s">
        <v>702</v>
      </c>
      <c r="AF81" s="286" t="s">
        <v>702</v>
      </c>
      <c r="AG81" s="286" t="s">
        <v>702</v>
      </c>
      <c r="AH81" s="286" t="s">
        <v>702</v>
      </c>
      <c r="AI81" s="286" t="s">
        <v>702</v>
      </c>
      <c r="AJ81" s="286" t="s">
        <v>702</v>
      </c>
      <c r="AK81" s="286" t="s">
        <v>702</v>
      </c>
      <c r="AL81" s="286" t="s">
        <v>702</v>
      </c>
      <c r="AM81" s="286" t="s">
        <v>702</v>
      </c>
      <c r="AN81" s="286" t="s">
        <v>702</v>
      </c>
      <c r="AO81" s="286" t="s">
        <v>702</v>
      </c>
      <c r="AP81" s="286" t="s">
        <v>702</v>
      </c>
      <c r="AQ81" s="259" t="s">
        <v>59</v>
      </c>
      <c r="AR81" s="259" t="s">
        <v>2762</v>
      </c>
    </row>
    <row r="82" spans="1:45" ht="47.4" x14ac:dyDescent="0.65">
      <c r="A82" s="278">
        <v>109767</v>
      </c>
      <c r="B82" s="278" t="s">
        <v>59</v>
      </c>
      <c r="C82" s="286" t="s">
        <v>702</v>
      </c>
      <c r="D82" s="286" t="s">
        <v>702</v>
      </c>
      <c r="E82" s="286" t="s">
        <v>702</v>
      </c>
      <c r="F82" s="286" t="s">
        <v>702</v>
      </c>
      <c r="G82" s="286" t="s">
        <v>702</v>
      </c>
      <c r="H82" s="286" t="s">
        <v>702</v>
      </c>
      <c r="I82" s="286" t="s">
        <v>702</v>
      </c>
      <c r="J82" s="286" t="s">
        <v>702</v>
      </c>
      <c r="K82" s="286" t="s">
        <v>702</v>
      </c>
      <c r="L82" s="286" t="s">
        <v>702</v>
      </c>
      <c r="M82" s="286" t="s">
        <v>702</v>
      </c>
      <c r="N82" s="286" t="s">
        <v>702</v>
      </c>
      <c r="O82" s="286" t="s">
        <v>702</v>
      </c>
      <c r="P82" s="286" t="s">
        <v>702</v>
      </c>
      <c r="Q82" s="286" t="s">
        <v>702</v>
      </c>
      <c r="R82" s="286" t="s">
        <v>702</v>
      </c>
      <c r="S82" s="286" t="s">
        <v>702</v>
      </c>
      <c r="T82" s="286" t="s">
        <v>702</v>
      </c>
      <c r="U82" s="286" t="s">
        <v>702</v>
      </c>
      <c r="V82" s="286" t="s">
        <v>702</v>
      </c>
      <c r="W82" s="286" t="s">
        <v>702</v>
      </c>
      <c r="X82" s="286" t="s">
        <v>702</v>
      </c>
      <c r="Y82" s="286" t="s">
        <v>702</v>
      </c>
      <c r="Z82" s="286" t="s">
        <v>702</v>
      </c>
      <c r="AA82" s="286" t="s">
        <v>702</v>
      </c>
      <c r="AB82" s="286" t="s">
        <v>702</v>
      </c>
      <c r="AC82" s="286" t="s">
        <v>702</v>
      </c>
      <c r="AD82" s="286" t="s">
        <v>702</v>
      </c>
      <c r="AE82" s="286" t="s">
        <v>702</v>
      </c>
      <c r="AF82" s="286" t="s">
        <v>702</v>
      </c>
      <c r="AG82" s="286" t="s">
        <v>702</v>
      </c>
      <c r="AH82" s="286" t="s">
        <v>702</v>
      </c>
      <c r="AI82" s="286" t="s">
        <v>702</v>
      </c>
      <c r="AJ82" s="286" t="s">
        <v>702</v>
      </c>
      <c r="AK82" s="286" t="s">
        <v>702</v>
      </c>
      <c r="AL82" s="286" t="s">
        <v>702</v>
      </c>
      <c r="AM82" s="286" t="s">
        <v>702</v>
      </c>
      <c r="AN82" s="286" t="s">
        <v>702</v>
      </c>
      <c r="AO82" s="286" t="s">
        <v>702</v>
      </c>
      <c r="AP82" s="286" t="s">
        <v>702</v>
      </c>
      <c r="AQ82" s="259" t="s">
        <v>59</v>
      </c>
      <c r="AR82" s="259" t="s">
        <v>2762</v>
      </c>
    </row>
    <row r="83" spans="1:45" ht="76.2" x14ac:dyDescent="0.65">
      <c r="A83" s="278">
        <v>109975</v>
      </c>
      <c r="B83" s="278" t="s">
        <v>2591</v>
      </c>
      <c r="C83" s="286" t="s">
        <v>702</v>
      </c>
      <c r="D83" s="286" t="s">
        <v>702</v>
      </c>
      <c r="E83" s="286" t="s">
        <v>702</v>
      </c>
      <c r="F83" s="286" t="s">
        <v>702</v>
      </c>
      <c r="G83" s="286" t="s">
        <v>702</v>
      </c>
      <c r="H83" s="286" t="s">
        <v>702</v>
      </c>
      <c r="I83" s="286" t="s">
        <v>702</v>
      </c>
      <c r="J83" s="286" t="s">
        <v>702</v>
      </c>
      <c r="K83" s="286" t="s">
        <v>702</v>
      </c>
      <c r="L83" s="286" t="s">
        <v>702</v>
      </c>
      <c r="M83" s="286" t="s">
        <v>702</v>
      </c>
      <c r="N83" s="286" t="s">
        <v>702</v>
      </c>
      <c r="O83" s="286" t="s">
        <v>702</v>
      </c>
      <c r="P83" s="286" t="s">
        <v>702</v>
      </c>
      <c r="Q83" s="286" t="s">
        <v>702</v>
      </c>
      <c r="R83" s="286" t="s">
        <v>702</v>
      </c>
      <c r="S83" s="286" t="s">
        <v>702</v>
      </c>
      <c r="T83" s="286" t="s">
        <v>702</v>
      </c>
      <c r="U83" s="286" t="s">
        <v>702</v>
      </c>
      <c r="V83" s="286" t="s">
        <v>702</v>
      </c>
      <c r="W83" s="286" t="s">
        <v>702</v>
      </c>
      <c r="X83" s="286" t="s">
        <v>702</v>
      </c>
      <c r="Y83" s="286" t="s">
        <v>702</v>
      </c>
      <c r="Z83" s="286" t="s">
        <v>702</v>
      </c>
      <c r="AA83" s="286" t="s">
        <v>702</v>
      </c>
      <c r="AB83" s="286" t="s">
        <v>702</v>
      </c>
      <c r="AC83" s="286" t="s">
        <v>702</v>
      </c>
      <c r="AD83" s="286" t="s">
        <v>702</v>
      </c>
      <c r="AE83" s="286" t="s">
        <v>702</v>
      </c>
      <c r="AF83" s="286" t="s">
        <v>702</v>
      </c>
      <c r="AG83" s="286" t="s">
        <v>702</v>
      </c>
      <c r="AH83" s="286" t="s">
        <v>702</v>
      </c>
      <c r="AI83" s="286" t="s">
        <v>702</v>
      </c>
      <c r="AJ83" s="286" t="s">
        <v>702</v>
      </c>
      <c r="AK83" s="286" t="s">
        <v>702</v>
      </c>
      <c r="AL83" s="286" t="s">
        <v>702</v>
      </c>
      <c r="AM83" s="286" t="s">
        <v>702</v>
      </c>
      <c r="AN83" s="286" t="s">
        <v>702</v>
      </c>
      <c r="AO83" s="286" t="s">
        <v>702</v>
      </c>
      <c r="AP83" s="286" t="s">
        <v>702</v>
      </c>
      <c r="AQ83" s="259" t="s">
        <v>2591</v>
      </c>
      <c r="AR83" s="259" t="s">
        <v>2770</v>
      </c>
    </row>
    <row r="84" spans="1:45" ht="47.4" x14ac:dyDescent="0.65">
      <c r="A84" s="278">
        <v>110014</v>
      </c>
      <c r="B84" s="278" t="s">
        <v>59</v>
      </c>
      <c r="C84" s="286" t="s">
        <v>702</v>
      </c>
      <c r="D84" s="286" t="s">
        <v>702</v>
      </c>
      <c r="E84" s="286" t="s">
        <v>702</v>
      </c>
      <c r="F84" s="286" t="s">
        <v>702</v>
      </c>
      <c r="G84" s="286" t="s">
        <v>702</v>
      </c>
      <c r="H84" s="286" t="s">
        <v>702</v>
      </c>
      <c r="I84" s="286" t="s">
        <v>702</v>
      </c>
      <c r="J84" s="286" t="s">
        <v>702</v>
      </c>
      <c r="K84" s="286" t="s">
        <v>702</v>
      </c>
      <c r="L84" s="286" t="s">
        <v>702</v>
      </c>
      <c r="M84" s="286" t="s">
        <v>702</v>
      </c>
      <c r="N84" s="286" t="s">
        <v>702</v>
      </c>
      <c r="O84" s="286" t="s">
        <v>702</v>
      </c>
      <c r="P84" s="286" t="s">
        <v>702</v>
      </c>
      <c r="Q84" s="286" t="s">
        <v>702</v>
      </c>
      <c r="R84" s="286" t="s">
        <v>702</v>
      </c>
      <c r="S84" s="286" t="s">
        <v>702</v>
      </c>
      <c r="T84" s="286" t="s">
        <v>702</v>
      </c>
      <c r="U84" s="286" t="s">
        <v>702</v>
      </c>
      <c r="V84" s="286" t="s">
        <v>702</v>
      </c>
      <c r="W84" s="286" t="s">
        <v>702</v>
      </c>
      <c r="X84" s="286" t="s">
        <v>702</v>
      </c>
      <c r="Y84" s="286" t="s">
        <v>702</v>
      </c>
      <c r="Z84" s="286" t="s">
        <v>702</v>
      </c>
      <c r="AA84" s="286" t="s">
        <v>702</v>
      </c>
      <c r="AB84" s="286" t="s">
        <v>702</v>
      </c>
      <c r="AC84" s="286" t="s">
        <v>702</v>
      </c>
      <c r="AD84" s="286" t="s">
        <v>702</v>
      </c>
      <c r="AE84" s="286" t="s">
        <v>702</v>
      </c>
      <c r="AF84" s="286" t="s">
        <v>702</v>
      </c>
      <c r="AG84" s="286" t="s">
        <v>702</v>
      </c>
      <c r="AH84" s="286" t="s">
        <v>702</v>
      </c>
      <c r="AI84" s="286" t="s">
        <v>702</v>
      </c>
      <c r="AJ84" s="286" t="s">
        <v>702</v>
      </c>
      <c r="AK84" s="286" t="s">
        <v>702</v>
      </c>
      <c r="AL84" s="286" t="s">
        <v>702</v>
      </c>
      <c r="AM84" s="286" t="s">
        <v>702</v>
      </c>
      <c r="AN84" s="286" t="s">
        <v>702</v>
      </c>
      <c r="AO84" s="286" t="s">
        <v>702</v>
      </c>
      <c r="AP84" s="286" t="s">
        <v>702</v>
      </c>
      <c r="AQ84" s="259" t="s">
        <v>59</v>
      </c>
      <c r="AR84" s="259" t="s">
        <v>2762</v>
      </c>
    </row>
    <row r="85" spans="1:45" ht="47.4" x14ac:dyDescent="0.65">
      <c r="A85" s="278">
        <v>110133</v>
      </c>
      <c r="B85" s="278" t="s">
        <v>59</v>
      </c>
      <c r="C85" s="286" t="s">
        <v>702</v>
      </c>
      <c r="D85" s="286" t="s">
        <v>702</v>
      </c>
      <c r="E85" s="286" t="s">
        <v>702</v>
      </c>
      <c r="F85" s="286" t="s">
        <v>702</v>
      </c>
      <c r="G85" s="286" t="s">
        <v>702</v>
      </c>
      <c r="H85" s="286" t="s">
        <v>702</v>
      </c>
      <c r="I85" s="286" t="s">
        <v>702</v>
      </c>
      <c r="J85" s="286" t="s">
        <v>702</v>
      </c>
      <c r="K85" s="286" t="s">
        <v>702</v>
      </c>
      <c r="L85" s="286" t="s">
        <v>702</v>
      </c>
      <c r="M85" s="286" t="s">
        <v>702</v>
      </c>
      <c r="N85" s="286" t="s">
        <v>702</v>
      </c>
      <c r="O85" s="286" t="s">
        <v>702</v>
      </c>
      <c r="P85" s="286" t="s">
        <v>702</v>
      </c>
      <c r="Q85" s="286" t="s">
        <v>702</v>
      </c>
      <c r="R85" s="286" t="s">
        <v>702</v>
      </c>
      <c r="S85" s="286" t="s">
        <v>702</v>
      </c>
      <c r="T85" s="286" t="s">
        <v>702</v>
      </c>
      <c r="U85" s="286" t="s">
        <v>702</v>
      </c>
      <c r="V85" s="286" t="s">
        <v>702</v>
      </c>
      <c r="W85" s="286" t="s">
        <v>702</v>
      </c>
      <c r="X85" s="286" t="s">
        <v>702</v>
      </c>
      <c r="Y85" s="286" t="s">
        <v>702</v>
      </c>
      <c r="Z85" s="286" t="s">
        <v>702</v>
      </c>
      <c r="AA85" s="286" t="s">
        <v>702</v>
      </c>
      <c r="AB85" s="286" t="s">
        <v>702</v>
      </c>
      <c r="AC85" s="286" t="s">
        <v>702</v>
      </c>
      <c r="AD85" s="286" t="s">
        <v>702</v>
      </c>
      <c r="AE85" s="286" t="s">
        <v>702</v>
      </c>
      <c r="AF85" s="286" t="s">
        <v>702</v>
      </c>
      <c r="AG85" s="286" t="s">
        <v>702</v>
      </c>
      <c r="AH85" s="286" t="s">
        <v>702</v>
      </c>
      <c r="AI85" s="286" t="s">
        <v>702</v>
      </c>
      <c r="AJ85" s="286" t="s">
        <v>702</v>
      </c>
      <c r="AK85" s="286" t="s">
        <v>702</v>
      </c>
      <c r="AL85" s="286" t="s">
        <v>702</v>
      </c>
      <c r="AM85" s="286" t="s">
        <v>702</v>
      </c>
      <c r="AN85" s="286" t="s">
        <v>702</v>
      </c>
      <c r="AO85" s="286" t="s">
        <v>702</v>
      </c>
      <c r="AP85" s="286" t="s">
        <v>702</v>
      </c>
      <c r="AQ85" s="259" t="s">
        <v>59</v>
      </c>
      <c r="AR85" s="259" t="s">
        <v>2762</v>
      </c>
    </row>
    <row r="86" spans="1:45" ht="21.6" x14ac:dyDescent="0.65">
      <c r="A86" s="280">
        <v>110166</v>
      </c>
      <c r="B86" s="278" t="s">
        <v>59</v>
      </c>
      <c r="C86" s="286" t="s">
        <v>195</v>
      </c>
      <c r="D86" s="286" t="s">
        <v>194</v>
      </c>
      <c r="E86" s="286" t="s">
        <v>194</v>
      </c>
      <c r="F86" s="286" t="s">
        <v>194</v>
      </c>
      <c r="G86" s="286" t="s">
        <v>194</v>
      </c>
      <c r="H86" s="286" t="s">
        <v>194</v>
      </c>
      <c r="I86" s="286" t="s">
        <v>194</v>
      </c>
      <c r="J86" s="286" t="s">
        <v>194</v>
      </c>
      <c r="K86" s="286" t="s">
        <v>194</v>
      </c>
      <c r="L86" s="286" t="s">
        <v>194</v>
      </c>
      <c r="M86" s="286" t="s">
        <v>194</v>
      </c>
      <c r="N86" s="286" t="s">
        <v>194</v>
      </c>
      <c r="O86" s="286" t="s">
        <v>194</v>
      </c>
      <c r="P86" s="286" t="s">
        <v>194</v>
      </c>
      <c r="Q86" s="286" t="s">
        <v>194</v>
      </c>
      <c r="R86" s="286" t="s">
        <v>194</v>
      </c>
      <c r="S86" s="286" t="s">
        <v>194</v>
      </c>
      <c r="T86" s="286" t="s">
        <v>194</v>
      </c>
      <c r="U86" s="286" t="s">
        <v>196</v>
      </c>
      <c r="V86" s="286" t="s">
        <v>194</v>
      </c>
      <c r="W86" s="286" t="s">
        <v>194</v>
      </c>
      <c r="X86" s="286" t="s">
        <v>196</v>
      </c>
      <c r="Y86" s="286" t="s">
        <v>194</v>
      </c>
      <c r="Z86" s="286" t="s">
        <v>194</v>
      </c>
      <c r="AA86" s="286" t="s">
        <v>194</v>
      </c>
      <c r="AB86" s="286" t="s">
        <v>196</v>
      </c>
      <c r="AC86" s="286" t="s">
        <v>194</v>
      </c>
      <c r="AD86" s="286" t="s">
        <v>196</v>
      </c>
      <c r="AE86" s="286" t="s">
        <v>196</v>
      </c>
      <c r="AF86" s="286" t="s">
        <v>196</v>
      </c>
      <c r="AG86" s="286" t="s">
        <v>196</v>
      </c>
      <c r="AH86" s="286" t="s">
        <v>194</v>
      </c>
      <c r="AI86" s="286" t="s">
        <v>196</v>
      </c>
      <c r="AJ86" s="286" t="s">
        <v>196</v>
      </c>
      <c r="AK86" s="286" t="s">
        <v>194</v>
      </c>
      <c r="AL86" s="286" t="s">
        <v>196</v>
      </c>
      <c r="AM86" s="286" t="s">
        <v>195</v>
      </c>
      <c r="AN86" s="286" t="s">
        <v>196</v>
      </c>
      <c r="AO86" s="286" t="s">
        <v>195</v>
      </c>
      <c r="AP86" s="286" t="s">
        <v>195</v>
      </c>
      <c r="AQ86" s="259" t="s">
        <v>59</v>
      </c>
      <c r="AR86" s="259" t="s">
        <v>334</v>
      </c>
    </row>
    <row r="87" spans="1:45" ht="43.2" x14ac:dyDescent="0.3">
      <c r="A87" s="258">
        <v>110210</v>
      </c>
      <c r="B87" s="259" t="s">
        <v>59</v>
      </c>
      <c r="C87" s="259" t="s">
        <v>702</v>
      </c>
      <c r="D87" s="259" t="s">
        <v>702</v>
      </c>
      <c r="E87" s="259" t="s">
        <v>702</v>
      </c>
      <c r="F87" s="259" t="s">
        <v>702</v>
      </c>
      <c r="G87" s="259" t="s">
        <v>702</v>
      </c>
      <c r="H87" s="259" t="s">
        <v>702</v>
      </c>
      <c r="I87" s="259" t="s">
        <v>702</v>
      </c>
      <c r="J87" s="259" t="s">
        <v>702</v>
      </c>
      <c r="K87" s="259" t="s">
        <v>702</v>
      </c>
      <c r="L87" s="259" t="s">
        <v>702</v>
      </c>
      <c r="M87" s="259" t="s">
        <v>702</v>
      </c>
      <c r="N87" s="259" t="s">
        <v>702</v>
      </c>
      <c r="O87" s="259" t="s">
        <v>702</v>
      </c>
      <c r="P87" s="259" t="s">
        <v>702</v>
      </c>
      <c r="Q87" s="259" t="s">
        <v>702</v>
      </c>
      <c r="R87" s="259" t="s">
        <v>702</v>
      </c>
      <c r="S87" s="259" t="s">
        <v>702</v>
      </c>
      <c r="T87" s="259" t="s">
        <v>702</v>
      </c>
      <c r="U87" s="259" t="s">
        <v>702</v>
      </c>
      <c r="V87" s="259" t="s">
        <v>702</v>
      </c>
      <c r="W87" s="259" t="s">
        <v>702</v>
      </c>
      <c r="X87" s="259" t="s">
        <v>702</v>
      </c>
      <c r="Y87" s="259" t="s">
        <v>702</v>
      </c>
      <c r="Z87" s="259" t="s">
        <v>702</v>
      </c>
      <c r="AA87" s="259" t="s">
        <v>702</v>
      </c>
      <c r="AB87" s="259" t="s">
        <v>702</v>
      </c>
      <c r="AC87" s="259" t="s">
        <v>702</v>
      </c>
      <c r="AD87" s="259" t="s">
        <v>702</v>
      </c>
      <c r="AE87" s="259" t="s">
        <v>702</v>
      </c>
      <c r="AF87" s="259" t="s">
        <v>702</v>
      </c>
      <c r="AG87" s="259" t="s">
        <v>702</v>
      </c>
      <c r="AH87" s="259" t="s">
        <v>702</v>
      </c>
      <c r="AI87" s="259" t="s">
        <v>702</v>
      </c>
      <c r="AJ87" s="259" t="s">
        <v>702</v>
      </c>
      <c r="AK87" s="259" t="s">
        <v>702</v>
      </c>
      <c r="AL87" s="259" t="s">
        <v>702</v>
      </c>
      <c r="AM87" s="259" t="s">
        <v>702</v>
      </c>
      <c r="AN87" s="259" t="s">
        <v>702</v>
      </c>
      <c r="AO87" s="259" t="s">
        <v>702</v>
      </c>
      <c r="AP87" s="259" t="s">
        <v>702</v>
      </c>
      <c r="AQ87" s="259" t="s">
        <v>59</v>
      </c>
      <c r="AR87" s="259" t="s">
        <v>2762</v>
      </c>
      <c r="AS87"/>
    </row>
    <row r="88" spans="1:45" ht="33" x14ac:dyDescent="0.65">
      <c r="A88" s="280">
        <v>110385</v>
      </c>
      <c r="B88" s="278" t="s">
        <v>59</v>
      </c>
      <c r="C88" s="286" t="s">
        <v>702</v>
      </c>
      <c r="D88" s="286" t="s">
        <v>702</v>
      </c>
      <c r="E88" s="286" t="s">
        <v>702</v>
      </c>
      <c r="F88" s="286" t="s">
        <v>702</v>
      </c>
      <c r="G88" s="286" t="s">
        <v>702</v>
      </c>
      <c r="H88" s="286" t="s">
        <v>702</v>
      </c>
      <c r="I88" s="286" t="s">
        <v>702</v>
      </c>
      <c r="J88" s="286" t="s">
        <v>702</v>
      </c>
      <c r="K88" s="286" t="s">
        <v>702</v>
      </c>
      <c r="L88" s="286" t="s">
        <v>702</v>
      </c>
      <c r="M88" s="286" t="s">
        <v>702</v>
      </c>
      <c r="N88" s="286" t="s">
        <v>702</v>
      </c>
      <c r="O88" s="286" t="s">
        <v>702</v>
      </c>
      <c r="P88" s="286" t="s">
        <v>702</v>
      </c>
      <c r="Q88" s="286" t="s">
        <v>702</v>
      </c>
      <c r="R88" s="286" t="s">
        <v>702</v>
      </c>
      <c r="S88" s="286" t="s">
        <v>702</v>
      </c>
      <c r="T88" s="286" t="s">
        <v>702</v>
      </c>
      <c r="U88" s="286" t="s">
        <v>702</v>
      </c>
      <c r="V88" s="286" t="s">
        <v>702</v>
      </c>
      <c r="W88" s="286" t="s">
        <v>702</v>
      </c>
      <c r="X88" s="286" t="s">
        <v>702</v>
      </c>
      <c r="Y88" s="286" t="s">
        <v>702</v>
      </c>
      <c r="Z88" s="286" t="s">
        <v>702</v>
      </c>
      <c r="AA88" s="286" t="s">
        <v>702</v>
      </c>
      <c r="AB88" s="286" t="s">
        <v>702</v>
      </c>
      <c r="AC88" s="286" t="s">
        <v>702</v>
      </c>
      <c r="AD88" s="286" t="s">
        <v>702</v>
      </c>
      <c r="AE88" s="286" t="s">
        <v>702</v>
      </c>
      <c r="AF88" s="286" t="s">
        <v>702</v>
      </c>
      <c r="AG88" s="286" t="s">
        <v>702</v>
      </c>
      <c r="AH88" s="286" t="s">
        <v>702</v>
      </c>
      <c r="AI88" s="286" t="s">
        <v>702</v>
      </c>
      <c r="AJ88" s="286" t="s">
        <v>702</v>
      </c>
      <c r="AK88" s="286" t="s">
        <v>702</v>
      </c>
      <c r="AL88" s="286" t="s">
        <v>702</v>
      </c>
      <c r="AM88" s="286" t="s">
        <v>702</v>
      </c>
      <c r="AN88" s="286" t="s">
        <v>702</v>
      </c>
      <c r="AO88" s="286" t="s">
        <v>702</v>
      </c>
      <c r="AP88" s="286" t="s">
        <v>702</v>
      </c>
      <c r="AQ88" s="259" t="s">
        <v>59</v>
      </c>
      <c r="AR88" s="259" t="s">
        <v>2765</v>
      </c>
    </row>
    <row r="89" spans="1:45" ht="47.4" x14ac:dyDescent="0.65">
      <c r="A89" s="280">
        <v>110609</v>
      </c>
      <c r="B89" s="278" t="s">
        <v>59</v>
      </c>
      <c r="C89" s="286" t="s">
        <v>702</v>
      </c>
      <c r="D89" s="286" t="s">
        <v>702</v>
      </c>
      <c r="E89" s="286" t="s">
        <v>702</v>
      </c>
      <c r="F89" s="286" t="s">
        <v>702</v>
      </c>
      <c r="G89" s="286" t="s">
        <v>702</v>
      </c>
      <c r="H89" s="286" t="s">
        <v>702</v>
      </c>
      <c r="I89" s="286" t="s">
        <v>702</v>
      </c>
      <c r="J89" s="286" t="s">
        <v>702</v>
      </c>
      <c r="K89" s="286" t="s">
        <v>702</v>
      </c>
      <c r="L89" s="286" t="s">
        <v>702</v>
      </c>
      <c r="M89" s="286" t="s">
        <v>702</v>
      </c>
      <c r="N89" s="286" t="s">
        <v>702</v>
      </c>
      <c r="O89" s="286" t="s">
        <v>702</v>
      </c>
      <c r="P89" s="286" t="s">
        <v>702</v>
      </c>
      <c r="Q89" s="286" t="s">
        <v>702</v>
      </c>
      <c r="R89" s="286" t="s">
        <v>702</v>
      </c>
      <c r="S89" s="286" t="s">
        <v>702</v>
      </c>
      <c r="T89" s="286" t="s">
        <v>702</v>
      </c>
      <c r="U89" s="286" t="s">
        <v>702</v>
      </c>
      <c r="V89" s="286" t="s">
        <v>702</v>
      </c>
      <c r="W89" s="286" t="s">
        <v>702</v>
      </c>
      <c r="X89" s="286" t="s">
        <v>702</v>
      </c>
      <c r="Y89" s="286" t="s">
        <v>702</v>
      </c>
      <c r="Z89" s="286" t="s">
        <v>702</v>
      </c>
      <c r="AA89" s="286" t="s">
        <v>702</v>
      </c>
      <c r="AB89" s="286" t="s">
        <v>702</v>
      </c>
      <c r="AC89" s="286" t="s">
        <v>702</v>
      </c>
      <c r="AD89" s="286" t="s">
        <v>702</v>
      </c>
      <c r="AE89" s="286" t="s">
        <v>702</v>
      </c>
      <c r="AF89" s="286" t="s">
        <v>702</v>
      </c>
      <c r="AG89" s="286" t="s">
        <v>702</v>
      </c>
      <c r="AH89" s="286" t="s">
        <v>702</v>
      </c>
      <c r="AI89" s="286" t="s">
        <v>702</v>
      </c>
      <c r="AJ89" s="286" t="s">
        <v>702</v>
      </c>
      <c r="AK89" s="286" t="s">
        <v>702</v>
      </c>
      <c r="AL89" s="286" t="s">
        <v>702</v>
      </c>
      <c r="AM89" s="286" t="s">
        <v>702</v>
      </c>
      <c r="AN89" s="286" t="s">
        <v>702</v>
      </c>
      <c r="AO89" s="286" t="s">
        <v>702</v>
      </c>
      <c r="AP89" s="286" t="s">
        <v>702</v>
      </c>
      <c r="AQ89" s="259" t="s">
        <v>59</v>
      </c>
      <c r="AR89" s="259" t="s">
        <v>2759</v>
      </c>
    </row>
    <row r="90" spans="1:45" ht="47.4" x14ac:dyDescent="0.65">
      <c r="A90" s="278">
        <v>110699</v>
      </c>
      <c r="B90" s="278" t="s">
        <v>59</v>
      </c>
      <c r="C90" s="286" t="s">
        <v>702</v>
      </c>
      <c r="D90" s="286" t="s">
        <v>702</v>
      </c>
      <c r="E90" s="286" t="s">
        <v>702</v>
      </c>
      <c r="F90" s="286" t="s">
        <v>702</v>
      </c>
      <c r="G90" s="286" t="s">
        <v>702</v>
      </c>
      <c r="H90" s="286" t="s">
        <v>702</v>
      </c>
      <c r="I90" s="286" t="s">
        <v>702</v>
      </c>
      <c r="J90" s="286" t="s">
        <v>702</v>
      </c>
      <c r="K90" s="286" t="s">
        <v>702</v>
      </c>
      <c r="L90" s="286" t="s">
        <v>702</v>
      </c>
      <c r="M90" s="286" t="s">
        <v>702</v>
      </c>
      <c r="N90" s="286" t="s">
        <v>702</v>
      </c>
      <c r="O90" s="286" t="s">
        <v>702</v>
      </c>
      <c r="P90" s="286" t="s">
        <v>702</v>
      </c>
      <c r="Q90" s="286" t="s">
        <v>702</v>
      </c>
      <c r="R90" s="286" t="s">
        <v>702</v>
      </c>
      <c r="S90" s="286" t="s">
        <v>702</v>
      </c>
      <c r="T90" s="286" t="s">
        <v>702</v>
      </c>
      <c r="U90" s="286" t="s">
        <v>702</v>
      </c>
      <c r="V90" s="286" t="s">
        <v>702</v>
      </c>
      <c r="W90" s="286" t="s">
        <v>702</v>
      </c>
      <c r="X90" s="286" t="s">
        <v>702</v>
      </c>
      <c r="Y90" s="286" t="s">
        <v>702</v>
      </c>
      <c r="Z90" s="286" t="s">
        <v>702</v>
      </c>
      <c r="AA90" s="286" t="s">
        <v>702</v>
      </c>
      <c r="AB90" s="286" t="s">
        <v>702</v>
      </c>
      <c r="AC90" s="286" t="s">
        <v>702</v>
      </c>
      <c r="AD90" s="286" t="s">
        <v>702</v>
      </c>
      <c r="AE90" s="286" t="s">
        <v>702</v>
      </c>
      <c r="AF90" s="286" t="s">
        <v>702</v>
      </c>
      <c r="AG90" s="286" t="s">
        <v>702</v>
      </c>
      <c r="AH90" s="286" t="s">
        <v>702</v>
      </c>
      <c r="AI90" s="286" t="s">
        <v>702</v>
      </c>
      <c r="AJ90" s="286" t="s">
        <v>702</v>
      </c>
      <c r="AK90" s="286" t="s">
        <v>702</v>
      </c>
      <c r="AL90" s="286" t="s">
        <v>702</v>
      </c>
      <c r="AM90" s="286" t="s">
        <v>702</v>
      </c>
      <c r="AN90" s="286" t="s">
        <v>702</v>
      </c>
      <c r="AO90" s="286" t="s">
        <v>702</v>
      </c>
      <c r="AP90" s="286" t="s">
        <v>702</v>
      </c>
      <c r="AQ90" s="259" t="s">
        <v>59</v>
      </c>
      <c r="AR90" s="259" t="s">
        <v>2762</v>
      </c>
    </row>
    <row r="91" spans="1:45" ht="47.4" x14ac:dyDescent="0.65">
      <c r="A91" s="278">
        <v>110721</v>
      </c>
      <c r="B91" s="278" t="s">
        <v>59</v>
      </c>
      <c r="C91" s="286" t="s">
        <v>702</v>
      </c>
      <c r="D91" s="286" t="s">
        <v>702</v>
      </c>
      <c r="E91" s="286" t="s">
        <v>702</v>
      </c>
      <c r="F91" s="286" t="s">
        <v>702</v>
      </c>
      <c r="G91" s="286" t="s">
        <v>702</v>
      </c>
      <c r="H91" s="286" t="s">
        <v>702</v>
      </c>
      <c r="I91" s="286" t="s">
        <v>702</v>
      </c>
      <c r="J91" s="286" t="s">
        <v>702</v>
      </c>
      <c r="K91" s="286" t="s">
        <v>702</v>
      </c>
      <c r="L91" s="286" t="s">
        <v>702</v>
      </c>
      <c r="M91" s="286" t="s">
        <v>702</v>
      </c>
      <c r="N91" s="286" t="s">
        <v>702</v>
      </c>
      <c r="O91" s="286" t="s">
        <v>702</v>
      </c>
      <c r="P91" s="286" t="s">
        <v>702</v>
      </c>
      <c r="Q91" s="286" t="s">
        <v>702</v>
      </c>
      <c r="R91" s="286" t="s">
        <v>702</v>
      </c>
      <c r="S91" s="286" t="s">
        <v>702</v>
      </c>
      <c r="T91" s="286" t="s">
        <v>702</v>
      </c>
      <c r="U91" s="286" t="s">
        <v>702</v>
      </c>
      <c r="V91" s="286" t="s">
        <v>702</v>
      </c>
      <c r="W91" s="286" t="s">
        <v>702</v>
      </c>
      <c r="X91" s="286" t="s">
        <v>702</v>
      </c>
      <c r="Y91" s="286" t="s">
        <v>702</v>
      </c>
      <c r="Z91" s="286" t="s">
        <v>702</v>
      </c>
      <c r="AA91" s="286" t="s">
        <v>702</v>
      </c>
      <c r="AB91" s="286" t="s">
        <v>702</v>
      </c>
      <c r="AC91" s="286" t="s">
        <v>702</v>
      </c>
      <c r="AD91" s="286" t="s">
        <v>702</v>
      </c>
      <c r="AE91" s="286" t="s">
        <v>702</v>
      </c>
      <c r="AF91" s="286" t="s">
        <v>702</v>
      </c>
      <c r="AG91" s="286" t="s">
        <v>702</v>
      </c>
      <c r="AH91" s="286" t="s">
        <v>702</v>
      </c>
      <c r="AI91" s="286" t="s">
        <v>702</v>
      </c>
      <c r="AJ91" s="286" t="s">
        <v>702</v>
      </c>
      <c r="AK91" s="286" t="s">
        <v>702</v>
      </c>
      <c r="AL91" s="286" t="s">
        <v>702</v>
      </c>
      <c r="AM91" s="286" t="s">
        <v>702</v>
      </c>
      <c r="AN91" s="286" t="s">
        <v>702</v>
      </c>
      <c r="AO91" s="286" t="s">
        <v>702</v>
      </c>
      <c r="AP91" s="286" t="s">
        <v>702</v>
      </c>
      <c r="AQ91" s="259" t="s">
        <v>59</v>
      </c>
      <c r="AR91" s="259" t="s">
        <v>2762</v>
      </c>
    </row>
    <row r="92" spans="1:45" ht="21.6" x14ac:dyDescent="0.65">
      <c r="A92" s="280">
        <v>110723</v>
      </c>
      <c r="B92" s="278" t="s">
        <v>2531</v>
      </c>
      <c r="C92" s="286" t="s">
        <v>194</v>
      </c>
      <c r="D92" s="286" t="s">
        <v>196</v>
      </c>
      <c r="E92" s="286" t="s">
        <v>194</v>
      </c>
      <c r="F92" s="286" t="s">
        <v>196</v>
      </c>
      <c r="G92" s="286" t="s">
        <v>194</v>
      </c>
      <c r="H92" s="286" t="s">
        <v>194</v>
      </c>
      <c r="I92" s="286" t="s">
        <v>196</v>
      </c>
      <c r="J92" s="286" t="s">
        <v>194</v>
      </c>
      <c r="K92" s="286" t="s">
        <v>196</v>
      </c>
      <c r="L92" s="286" t="s">
        <v>194</v>
      </c>
      <c r="M92" s="286" t="s">
        <v>196</v>
      </c>
      <c r="N92" s="286" t="s">
        <v>194</v>
      </c>
      <c r="O92" s="286" t="s">
        <v>196</v>
      </c>
      <c r="P92" s="286" t="s">
        <v>194</v>
      </c>
      <c r="Q92" s="286" t="s">
        <v>196</v>
      </c>
      <c r="R92" s="286" t="s">
        <v>194</v>
      </c>
      <c r="S92" s="286" t="s">
        <v>196</v>
      </c>
      <c r="T92" s="286" t="s">
        <v>194</v>
      </c>
      <c r="U92" s="286" t="s">
        <v>195</v>
      </c>
      <c r="V92" s="286" t="s">
        <v>196</v>
      </c>
      <c r="W92" s="286" t="s">
        <v>196</v>
      </c>
      <c r="X92" s="286" t="s">
        <v>196</v>
      </c>
      <c r="Y92" s="286" t="s">
        <v>194</v>
      </c>
      <c r="Z92" s="286" t="s">
        <v>196</v>
      </c>
      <c r="AA92" s="286" t="s">
        <v>194</v>
      </c>
      <c r="AB92" s="286" t="s">
        <v>194</v>
      </c>
      <c r="AC92" s="286" t="s">
        <v>196</v>
      </c>
      <c r="AD92" s="286" t="s">
        <v>194</v>
      </c>
      <c r="AE92" s="286" t="s">
        <v>194</v>
      </c>
      <c r="AF92" s="286" t="s">
        <v>194</v>
      </c>
      <c r="AG92" s="286" t="s">
        <v>196</v>
      </c>
      <c r="AH92" s="286" t="s">
        <v>196</v>
      </c>
      <c r="AI92" s="286" t="s">
        <v>196</v>
      </c>
      <c r="AJ92" s="286" t="s">
        <v>196</v>
      </c>
      <c r="AK92" s="286" t="s">
        <v>196</v>
      </c>
      <c r="AL92" s="286" t="s">
        <v>195</v>
      </c>
      <c r="AM92" s="286" t="s">
        <v>195</v>
      </c>
      <c r="AN92" s="286" t="s">
        <v>195</v>
      </c>
      <c r="AO92" s="286" t="s">
        <v>195</v>
      </c>
      <c r="AP92" s="286" t="s">
        <v>195</v>
      </c>
      <c r="AQ92" s="259" t="s">
        <v>2531</v>
      </c>
      <c r="AR92" s="259" t="s">
        <v>334</v>
      </c>
    </row>
    <row r="93" spans="1:45" ht="21.6" x14ac:dyDescent="0.65">
      <c r="A93" s="280">
        <v>110731</v>
      </c>
      <c r="B93" s="278" t="s">
        <v>59</v>
      </c>
      <c r="C93" s="286" t="s">
        <v>196</v>
      </c>
      <c r="D93" s="286" t="s">
        <v>194</v>
      </c>
      <c r="E93" s="286" t="s">
        <v>196</v>
      </c>
      <c r="F93" s="286" t="s">
        <v>194</v>
      </c>
      <c r="G93" s="286" t="s">
        <v>194</v>
      </c>
      <c r="H93" s="286" t="s">
        <v>196</v>
      </c>
      <c r="I93" s="286" t="s">
        <v>196</v>
      </c>
      <c r="J93" s="286" t="s">
        <v>196</v>
      </c>
      <c r="K93" s="286" t="s">
        <v>196</v>
      </c>
      <c r="L93" s="286" t="s">
        <v>194</v>
      </c>
      <c r="M93" s="286" t="s">
        <v>194</v>
      </c>
      <c r="N93" s="286" t="s">
        <v>194</v>
      </c>
      <c r="O93" s="286" t="s">
        <v>194</v>
      </c>
      <c r="P93" s="286" t="s">
        <v>194</v>
      </c>
      <c r="Q93" s="286" t="s">
        <v>194</v>
      </c>
      <c r="R93" s="286" t="s">
        <v>194</v>
      </c>
      <c r="S93" s="286" t="s">
        <v>194</v>
      </c>
      <c r="T93" s="286" t="s">
        <v>194</v>
      </c>
      <c r="U93" s="286" t="s">
        <v>194</v>
      </c>
      <c r="V93" s="286" t="s">
        <v>196</v>
      </c>
      <c r="W93" s="286" t="s">
        <v>194</v>
      </c>
      <c r="X93" s="286" t="s">
        <v>196</v>
      </c>
      <c r="Y93" s="286" t="s">
        <v>196</v>
      </c>
      <c r="Z93" s="286" t="s">
        <v>194</v>
      </c>
      <c r="AA93" s="286" t="s">
        <v>196</v>
      </c>
      <c r="AB93" s="286" t="s">
        <v>194</v>
      </c>
      <c r="AC93" s="286" t="s">
        <v>195</v>
      </c>
      <c r="AD93" s="286" t="s">
        <v>196</v>
      </c>
      <c r="AE93" s="286" t="s">
        <v>196</v>
      </c>
      <c r="AF93" s="286" t="s">
        <v>195</v>
      </c>
      <c r="AG93" s="286" t="s">
        <v>196</v>
      </c>
      <c r="AH93" s="286" t="s">
        <v>196</v>
      </c>
      <c r="AI93" s="286" t="s">
        <v>196</v>
      </c>
      <c r="AJ93" s="286" t="s">
        <v>194</v>
      </c>
      <c r="AK93" s="286" t="s">
        <v>194</v>
      </c>
      <c r="AL93" s="286" t="s">
        <v>196</v>
      </c>
      <c r="AM93" s="286" t="s">
        <v>195</v>
      </c>
      <c r="AN93" s="286" t="s">
        <v>196</v>
      </c>
      <c r="AO93" s="286" t="s">
        <v>194</v>
      </c>
      <c r="AP93" s="286" t="s">
        <v>194</v>
      </c>
      <c r="AQ93" s="259" t="s">
        <v>59</v>
      </c>
      <c r="AR93" s="259" t="s">
        <v>334</v>
      </c>
    </row>
    <row r="94" spans="1:45" ht="21.6" x14ac:dyDescent="0.65">
      <c r="A94" s="278">
        <v>110753</v>
      </c>
      <c r="B94" s="278" t="s">
        <v>59</v>
      </c>
      <c r="C94" s="286" t="s">
        <v>196</v>
      </c>
      <c r="D94" s="286" t="s">
        <v>194</v>
      </c>
      <c r="E94" s="286" t="s">
        <v>195</v>
      </c>
      <c r="F94" s="286" t="s">
        <v>194</v>
      </c>
      <c r="G94" s="286" t="s">
        <v>194</v>
      </c>
      <c r="H94" s="286" t="s">
        <v>196</v>
      </c>
      <c r="I94" s="286" t="s">
        <v>196</v>
      </c>
      <c r="J94" s="286" t="s">
        <v>194</v>
      </c>
      <c r="K94" s="286" t="s">
        <v>194</v>
      </c>
      <c r="L94" s="286" t="s">
        <v>196</v>
      </c>
      <c r="M94" s="286" t="s">
        <v>196</v>
      </c>
      <c r="N94" s="286" t="s">
        <v>194</v>
      </c>
      <c r="O94" s="286" t="s">
        <v>194</v>
      </c>
      <c r="P94" s="286" t="s">
        <v>194</v>
      </c>
      <c r="Q94" s="286" t="s">
        <v>194</v>
      </c>
      <c r="R94" s="286" t="s">
        <v>194</v>
      </c>
      <c r="S94" s="286" t="s">
        <v>194</v>
      </c>
      <c r="T94" s="286" t="s">
        <v>194</v>
      </c>
      <c r="U94" s="286" t="s">
        <v>196</v>
      </c>
      <c r="V94" s="286" t="s">
        <v>194</v>
      </c>
      <c r="W94" s="286" t="s">
        <v>194</v>
      </c>
      <c r="X94" s="286" t="s">
        <v>194</v>
      </c>
      <c r="Y94" s="286" t="s">
        <v>194</v>
      </c>
      <c r="Z94" s="286" t="s">
        <v>194</v>
      </c>
      <c r="AA94" s="286" t="s">
        <v>194</v>
      </c>
      <c r="AB94" s="286" t="s">
        <v>196</v>
      </c>
      <c r="AC94" s="286" t="s">
        <v>194</v>
      </c>
      <c r="AD94" s="286" t="s">
        <v>196</v>
      </c>
      <c r="AE94" s="286" t="s">
        <v>196</v>
      </c>
      <c r="AF94" s="286" t="s">
        <v>194</v>
      </c>
      <c r="AG94" s="286" t="s">
        <v>194</v>
      </c>
      <c r="AH94" s="286" t="s">
        <v>196</v>
      </c>
      <c r="AI94" s="286" t="s">
        <v>196</v>
      </c>
      <c r="AJ94" s="286" t="s">
        <v>194</v>
      </c>
      <c r="AK94" s="286" t="s">
        <v>194</v>
      </c>
      <c r="AL94" s="286" t="s">
        <v>196</v>
      </c>
      <c r="AM94" s="286" t="s">
        <v>196</v>
      </c>
      <c r="AN94" s="286" t="s">
        <v>196</v>
      </c>
      <c r="AO94" s="286" t="s">
        <v>196</v>
      </c>
      <c r="AP94" s="286" t="s">
        <v>196</v>
      </c>
      <c r="AQ94" s="259" t="s">
        <v>59</v>
      </c>
      <c r="AR94" s="259" t="s">
        <v>334</v>
      </c>
    </row>
    <row r="95" spans="1:45" ht="43.2" x14ac:dyDescent="0.3">
      <c r="A95" s="258">
        <v>110843</v>
      </c>
      <c r="B95" s="259" t="s">
        <v>59</v>
      </c>
      <c r="C95" s="259" t="s">
        <v>702</v>
      </c>
      <c r="D95" s="259" t="s">
        <v>702</v>
      </c>
      <c r="E95" s="259" t="s">
        <v>702</v>
      </c>
      <c r="F95" s="259" t="s">
        <v>702</v>
      </c>
      <c r="G95" s="259" t="s">
        <v>702</v>
      </c>
      <c r="H95" s="259" t="s">
        <v>702</v>
      </c>
      <c r="I95" s="259" t="s">
        <v>702</v>
      </c>
      <c r="J95" s="259" t="s">
        <v>702</v>
      </c>
      <c r="K95" s="259" t="s">
        <v>702</v>
      </c>
      <c r="L95" s="259" t="s">
        <v>702</v>
      </c>
      <c r="M95" s="259" t="s">
        <v>702</v>
      </c>
      <c r="N95" s="259" t="s">
        <v>702</v>
      </c>
      <c r="O95" s="259" t="s">
        <v>702</v>
      </c>
      <c r="P95" s="259" t="s">
        <v>702</v>
      </c>
      <c r="Q95" s="259" t="s">
        <v>702</v>
      </c>
      <c r="R95" s="259" t="s">
        <v>702</v>
      </c>
      <c r="S95" s="259" t="s">
        <v>702</v>
      </c>
      <c r="T95" s="259" t="s">
        <v>702</v>
      </c>
      <c r="U95" s="259" t="s">
        <v>702</v>
      </c>
      <c r="V95" s="259" t="s">
        <v>702</v>
      </c>
      <c r="W95" s="259" t="s">
        <v>702</v>
      </c>
      <c r="X95" s="259" t="s">
        <v>702</v>
      </c>
      <c r="Y95" s="259" t="s">
        <v>702</v>
      </c>
      <c r="Z95" s="259" t="s">
        <v>702</v>
      </c>
      <c r="AA95" s="259" t="s">
        <v>702</v>
      </c>
      <c r="AB95" s="259" t="s">
        <v>702</v>
      </c>
      <c r="AC95" s="259" t="s">
        <v>702</v>
      </c>
      <c r="AD95" s="259" t="s">
        <v>702</v>
      </c>
      <c r="AE95" s="259" t="s">
        <v>702</v>
      </c>
      <c r="AF95" s="259" t="s">
        <v>702</v>
      </c>
      <c r="AG95" s="259" t="s">
        <v>702</v>
      </c>
      <c r="AH95" s="259" t="s">
        <v>702</v>
      </c>
      <c r="AI95" s="259" t="s">
        <v>702</v>
      </c>
      <c r="AJ95" s="259" t="s">
        <v>702</v>
      </c>
      <c r="AK95" s="259" t="s">
        <v>702</v>
      </c>
      <c r="AL95" s="259" t="s">
        <v>702</v>
      </c>
      <c r="AM95" s="259" t="s">
        <v>702</v>
      </c>
      <c r="AN95" s="259" t="s">
        <v>702</v>
      </c>
      <c r="AO95" s="259" t="s">
        <v>702</v>
      </c>
      <c r="AP95" s="259" t="s">
        <v>702</v>
      </c>
      <c r="AQ95" s="259" t="s">
        <v>59</v>
      </c>
      <c r="AR95" s="259" t="s">
        <v>2766</v>
      </c>
      <c r="AS95"/>
    </row>
    <row r="96" spans="1:45" ht="14.4" x14ac:dyDescent="0.3">
      <c r="A96" s="260">
        <v>110972</v>
      </c>
      <c r="B96" s="261" t="s">
        <v>59</v>
      </c>
      <c r="C96" s="259" t="s">
        <v>195</v>
      </c>
      <c r="D96" s="259" t="s">
        <v>195</v>
      </c>
      <c r="E96" s="259" t="s">
        <v>195</v>
      </c>
      <c r="F96" s="259" t="s">
        <v>195</v>
      </c>
      <c r="G96" s="259" t="s">
        <v>195</v>
      </c>
      <c r="H96" s="259" t="s">
        <v>195</v>
      </c>
      <c r="I96" s="259" t="s">
        <v>195</v>
      </c>
      <c r="J96" s="259" t="s">
        <v>195</v>
      </c>
      <c r="K96" s="259" t="s">
        <v>195</v>
      </c>
      <c r="L96" s="259" t="s">
        <v>195</v>
      </c>
      <c r="M96" s="259" t="s">
        <v>195</v>
      </c>
      <c r="N96" s="259" t="s">
        <v>195</v>
      </c>
      <c r="O96" s="259" t="s">
        <v>195</v>
      </c>
      <c r="P96" s="259" t="s">
        <v>195</v>
      </c>
      <c r="Q96" s="259" t="s">
        <v>195</v>
      </c>
      <c r="R96" s="259" t="s">
        <v>195</v>
      </c>
      <c r="S96" s="259" t="s">
        <v>195</v>
      </c>
      <c r="T96" s="259" t="s">
        <v>195</v>
      </c>
      <c r="U96" s="259" t="s">
        <v>195</v>
      </c>
      <c r="V96" s="259" t="s">
        <v>195</v>
      </c>
      <c r="W96" s="259" t="s">
        <v>195</v>
      </c>
      <c r="X96" s="259" t="s">
        <v>195</v>
      </c>
      <c r="Y96" s="259" t="s">
        <v>195</v>
      </c>
      <c r="Z96" s="259" t="s">
        <v>195</v>
      </c>
      <c r="AA96" s="259" t="s">
        <v>195</v>
      </c>
      <c r="AB96" s="259" t="s">
        <v>195</v>
      </c>
      <c r="AC96" s="259" t="s">
        <v>195</v>
      </c>
      <c r="AD96" s="259" t="s">
        <v>195</v>
      </c>
      <c r="AE96" s="259" t="s">
        <v>195</v>
      </c>
      <c r="AF96" s="259" t="s">
        <v>195</v>
      </c>
      <c r="AG96" s="259" t="s">
        <v>195</v>
      </c>
      <c r="AH96" s="259" t="s">
        <v>195</v>
      </c>
      <c r="AI96" s="259" t="s">
        <v>195</v>
      </c>
      <c r="AJ96" s="259" t="s">
        <v>195</v>
      </c>
      <c r="AK96" s="259" t="s">
        <v>195</v>
      </c>
      <c r="AL96" s="259" t="s">
        <v>195</v>
      </c>
      <c r="AM96" s="259" t="s">
        <v>195</v>
      </c>
      <c r="AN96" s="259" t="s">
        <v>195</v>
      </c>
      <c r="AO96" s="259" t="s">
        <v>195</v>
      </c>
      <c r="AP96" s="259" t="s">
        <v>195</v>
      </c>
      <c r="AQ96" s="259" t="e">
        <f>VLOOKUP(A96,#REF!,5,0)</f>
        <v>#REF!</v>
      </c>
      <c r="AR96" s="259" t="e">
        <f>VLOOKUP(A96,#REF!,6,0)</f>
        <v>#REF!</v>
      </c>
      <c r="AS96"/>
    </row>
    <row r="97" spans="1:45" ht="47.4" x14ac:dyDescent="0.65">
      <c r="A97" s="280">
        <v>110984</v>
      </c>
      <c r="B97" s="278" t="s">
        <v>2531</v>
      </c>
      <c r="C97" s="286" t="s">
        <v>702</v>
      </c>
      <c r="D97" s="286" t="s">
        <v>702</v>
      </c>
      <c r="E97" s="286" t="s">
        <v>702</v>
      </c>
      <c r="F97" s="286" t="s">
        <v>702</v>
      </c>
      <c r="G97" s="286" t="s">
        <v>702</v>
      </c>
      <c r="H97" s="286" t="s">
        <v>702</v>
      </c>
      <c r="I97" s="286" t="s">
        <v>702</v>
      </c>
      <c r="J97" s="286" t="s">
        <v>702</v>
      </c>
      <c r="K97" s="286" t="s">
        <v>702</v>
      </c>
      <c r="L97" s="286" t="s">
        <v>702</v>
      </c>
      <c r="M97" s="286" t="s">
        <v>702</v>
      </c>
      <c r="N97" s="286" t="s">
        <v>702</v>
      </c>
      <c r="O97" s="286" t="s">
        <v>702</v>
      </c>
      <c r="P97" s="286" t="s">
        <v>702</v>
      </c>
      <c r="Q97" s="286" t="s">
        <v>702</v>
      </c>
      <c r="R97" s="286" t="s">
        <v>702</v>
      </c>
      <c r="S97" s="286" t="s">
        <v>702</v>
      </c>
      <c r="T97" s="286" t="s">
        <v>702</v>
      </c>
      <c r="U97" s="286" t="s">
        <v>702</v>
      </c>
      <c r="V97" s="286" t="s">
        <v>702</v>
      </c>
      <c r="W97" s="286" t="s">
        <v>702</v>
      </c>
      <c r="X97" s="286" t="s">
        <v>702</v>
      </c>
      <c r="Y97" s="286" t="s">
        <v>702</v>
      </c>
      <c r="Z97" s="286" t="s">
        <v>702</v>
      </c>
      <c r="AA97" s="286" t="s">
        <v>702</v>
      </c>
      <c r="AB97" s="286" t="s">
        <v>702</v>
      </c>
      <c r="AC97" s="286" t="s">
        <v>702</v>
      </c>
      <c r="AD97" s="286" t="s">
        <v>702</v>
      </c>
      <c r="AE97" s="286" t="s">
        <v>702</v>
      </c>
      <c r="AF97" s="286" t="s">
        <v>702</v>
      </c>
      <c r="AG97" s="286" t="s">
        <v>702</v>
      </c>
      <c r="AH97" s="286" t="s">
        <v>702</v>
      </c>
      <c r="AI97" s="286" t="s">
        <v>702</v>
      </c>
      <c r="AJ97" s="286" t="s">
        <v>702</v>
      </c>
      <c r="AK97" s="286" t="s">
        <v>702</v>
      </c>
      <c r="AL97" s="286" t="s">
        <v>702</v>
      </c>
      <c r="AM97" s="286" t="s">
        <v>702</v>
      </c>
      <c r="AN97" s="286" t="s">
        <v>702</v>
      </c>
      <c r="AO97" s="286" t="s">
        <v>702</v>
      </c>
      <c r="AP97" s="286" t="s">
        <v>702</v>
      </c>
      <c r="AQ97" s="259" t="s">
        <v>2531</v>
      </c>
      <c r="AR97" s="259" t="s">
        <v>2762</v>
      </c>
    </row>
    <row r="98" spans="1:45" ht="21.6" x14ac:dyDescent="0.65">
      <c r="A98" s="278">
        <v>111077</v>
      </c>
      <c r="B98" s="278" t="s">
        <v>2591</v>
      </c>
      <c r="C98" s="286" t="s">
        <v>196</v>
      </c>
      <c r="D98" s="286" t="s">
        <v>194</v>
      </c>
      <c r="E98" s="286" t="s">
        <v>194</v>
      </c>
      <c r="F98" s="286" t="s">
        <v>194</v>
      </c>
      <c r="G98" s="286" t="s">
        <v>194</v>
      </c>
      <c r="H98" s="286" t="s">
        <v>196</v>
      </c>
      <c r="I98" s="286" t="s">
        <v>194</v>
      </c>
      <c r="J98" s="286" t="s">
        <v>194</v>
      </c>
      <c r="K98" s="286" t="s">
        <v>196</v>
      </c>
      <c r="L98" s="286" t="s">
        <v>195</v>
      </c>
      <c r="M98" s="286" t="s">
        <v>194</v>
      </c>
      <c r="N98" s="286" t="s">
        <v>194</v>
      </c>
      <c r="O98" s="286" t="s">
        <v>196</v>
      </c>
      <c r="P98" s="286" t="s">
        <v>194</v>
      </c>
      <c r="Q98" s="286" t="s">
        <v>194</v>
      </c>
      <c r="R98" s="286" t="s">
        <v>196</v>
      </c>
      <c r="S98" s="286" t="s">
        <v>196</v>
      </c>
      <c r="T98" s="286" t="s">
        <v>196</v>
      </c>
      <c r="U98" s="286" t="s">
        <v>196</v>
      </c>
      <c r="V98" s="286" t="s">
        <v>196</v>
      </c>
      <c r="W98" s="286" t="s">
        <v>196</v>
      </c>
      <c r="X98" s="286" t="s">
        <v>196</v>
      </c>
      <c r="Y98" s="286" t="s">
        <v>196</v>
      </c>
      <c r="Z98" s="286" t="s">
        <v>196</v>
      </c>
      <c r="AA98" s="286" t="s">
        <v>196</v>
      </c>
      <c r="AB98" s="286" t="s">
        <v>196</v>
      </c>
      <c r="AC98" s="286" t="s">
        <v>195</v>
      </c>
      <c r="AD98" s="286" t="s">
        <v>194</v>
      </c>
      <c r="AE98" s="286" t="s">
        <v>196</v>
      </c>
      <c r="AF98" s="286" t="s">
        <v>194</v>
      </c>
      <c r="AG98" s="286" t="s">
        <v>195</v>
      </c>
      <c r="AH98" s="286" t="s">
        <v>195</v>
      </c>
      <c r="AI98" s="286" t="s">
        <v>195</v>
      </c>
      <c r="AJ98" s="286" t="s">
        <v>195</v>
      </c>
      <c r="AK98" s="286" t="s">
        <v>195</v>
      </c>
      <c r="AL98" s="286" t="s">
        <v>195</v>
      </c>
      <c r="AM98" s="286" t="s">
        <v>195</v>
      </c>
      <c r="AN98" s="286" t="s">
        <v>195</v>
      </c>
      <c r="AO98" s="286" t="s">
        <v>195</v>
      </c>
      <c r="AP98" s="286" t="s">
        <v>195</v>
      </c>
      <c r="AQ98" s="259" t="s">
        <v>2591</v>
      </c>
      <c r="AR98" s="259" t="s">
        <v>334</v>
      </c>
      <c r="AS98"/>
    </row>
    <row r="99" spans="1:45" ht="21.6" x14ac:dyDescent="0.65">
      <c r="A99" s="280">
        <v>111124</v>
      </c>
      <c r="B99" s="278" t="s">
        <v>65</v>
      </c>
      <c r="C99" s="286" t="s">
        <v>194</v>
      </c>
      <c r="D99" s="286" t="s">
        <v>194</v>
      </c>
      <c r="E99" s="286" t="s">
        <v>194</v>
      </c>
      <c r="F99" s="286" t="s">
        <v>196</v>
      </c>
      <c r="G99" s="286" t="s">
        <v>194</v>
      </c>
      <c r="H99" s="286" t="s">
        <v>196</v>
      </c>
      <c r="I99" s="286" t="s">
        <v>194</v>
      </c>
      <c r="J99" s="286" t="s">
        <v>194</v>
      </c>
      <c r="K99" s="286" t="s">
        <v>196</v>
      </c>
      <c r="L99" s="286" t="s">
        <v>194</v>
      </c>
      <c r="M99" s="286" t="s">
        <v>196</v>
      </c>
      <c r="N99" s="286" t="s">
        <v>194</v>
      </c>
      <c r="O99" s="286" t="s">
        <v>196</v>
      </c>
      <c r="P99" s="286" t="s">
        <v>194</v>
      </c>
      <c r="Q99" s="286" t="s">
        <v>196</v>
      </c>
      <c r="R99" s="286" t="s">
        <v>196</v>
      </c>
      <c r="S99" s="286" t="s">
        <v>196</v>
      </c>
      <c r="T99" s="286" t="s">
        <v>194</v>
      </c>
      <c r="U99" s="286" t="s">
        <v>194</v>
      </c>
      <c r="V99" s="286" t="s">
        <v>194</v>
      </c>
      <c r="W99" s="286" t="s">
        <v>196</v>
      </c>
      <c r="X99" s="286" t="s">
        <v>196</v>
      </c>
      <c r="Y99" s="286" t="s">
        <v>194</v>
      </c>
      <c r="Z99" s="286" t="s">
        <v>196</v>
      </c>
      <c r="AA99" s="286" t="s">
        <v>196</v>
      </c>
      <c r="AB99" s="286" t="s">
        <v>196</v>
      </c>
      <c r="AC99" s="286" t="s">
        <v>196</v>
      </c>
      <c r="AD99" s="286" t="s">
        <v>196</v>
      </c>
      <c r="AE99" s="286" t="s">
        <v>196</v>
      </c>
      <c r="AF99" s="286" t="s">
        <v>196</v>
      </c>
      <c r="AG99" s="286" t="s">
        <v>195</v>
      </c>
      <c r="AH99" s="286" t="s">
        <v>195</v>
      </c>
      <c r="AI99" s="286" t="s">
        <v>195</v>
      </c>
      <c r="AJ99" s="286" t="s">
        <v>195</v>
      </c>
      <c r="AK99" s="286" t="s">
        <v>195</v>
      </c>
      <c r="AL99" s="286"/>
      <c r="AM99" s="286"/>
      <c r="AN99" s="286"/>
      <c r="AO99" s="286"/>
      <c r="AP99" s="286"/>
      <c r="AQ99" s="259" t="s">
        <v>65</v>
      </c>
      <c r="AR99" s="259" t="s">
        <v>334</v>
      </c>
    </row>
    <row r="100" spans="1:45" ht="47.4" x14ac:dyDescent="0.65">
      <c r="A100" s="280">
        <v>111247</v>
      </c>
      <c r="B100" s="278" t="s">
        <v>2531</v>
      </c>
      <c r="C100" s="286" t="s">
        <v>702</v>
      </c>
      <c r="D100" s="286" t="s">
        <v>702</v>
      </c>
      <c r="E100" s="286" t="s">
        <v>702</v>
      </c>
      <c r="F100" s="286" t="s">
        <v>702</v>
      </c>
      <c r="G100" s="286" t="s">
        <v>702</v>
      </c>
      <c r="H100" s="286" t="s">
        <v>702</v>
      </c>
      <c r="I100" s="286" t="s">
        <v>702</v>
      </c>
      <c r="J100" s="286" t="s">
        <v>702</v>
      </c>
      <c r="K100" s="286" t="s">
        <v>702</v>
      </c>
      <c r="L100" s="286" t="s">
        <v>702</v>
      </c>
      <c r="M100" s="286" t="s">
        <v>702</v>
      </c>
      <c r="N100" s="286" t="s">
        <v>702</v>
      </c>
      <c r="O100" s="286" t="s">
        <v>702</v>
      </c>
      <c r="P100" s="286" t="s">
        <v>702</v>
      </c>
      <c r="Q100" s="286" t="s">
        <v>702</v>
      </c>
      <c r="R100" s="286" t="s">
        <v>702</v>
      </c>
      <c r="S100" s="286" t="s">
        <v>702</v>
      </c>
      <c r="T100" s="286" t="s">
        <v>702</v>
      </c>
      <c r="U100" s="286" t="s">
        <v>702</v>
      </c>
      <c r="V100" s="286" t="s">
        <v>702</v>
      </c>
      <c r="W100" s="286" t="s">
        <v>702</v>
      </c>
      <c r="X100" s="286" t="s">
        <v>702</v>
      </c>
      <c r="Y100" s="286" t="s">
        <v>702</v>
      </c>
      <c r="Z100" s="286" t="s">
        <v>702</v>
      </c>
      <c r="AA100" s="286" t="s">
        <v>702</v>
      </c>
      <c r="AB100" s="286" t="s">
        <v>702</v>
      </c>
      <c r="AC100" s="286" t="s">
        <v>702</v>
      </c>
      <c r="AD100" s="286" t="s">
        <v>702</v>
      </c>
      <c r="AE100" s="286" t="s">
        <v>702</v>
      </c>
      <c r="AF100" s="286" t="s">
        <v>702</v>
      </c>
      <c r="AG100" s="286" t="s">
        <v>702</v>
      </c>
      <c r="AH100" s="286" t="s">
        <v>702</v>
      </c>
      <c r="AI100" s="286" t="s">
        <v>702</v>
      </c>
      <c r="AJ100" s="286" t="s">
        <v>702</v>
      </c>
      <c r="AK100" s="286" t="s">
        <v>702</v>
      </c>
      <c r="AL100" s="286" t="s">
        <v>702</v>
      </c>
      <c r="AM100" s="286" t="s">
        <v>702</v>
      </c>
      <c r="AN100" s="286" t="s">
        <v>702</v>
      </c>
      <c r="AO100" s="286" t="s">
        <v>702</v>
      </c>
      <c r="AP100" s="286" t="s">
        <v>702</v>
      </c>
      <c r="AQ100" s="259" t="s">
        <v>2531</v>
      </c>
      <c r="AR100" s="259" t="s">
        <v>2759</v>
      </c>
    </row>
    <row r="101" spans="1:45" ht="47.4" x14ac:dyDescent="0.65">
      <c r="A101" s="278">
        <v>111329</v>
      </c>
      <c r="B101" s="278" t="s">
        <v>59</v>
      </c>
      <c r="C101" s="286" t="s">
        <v>702</v>
      </c>
      <c r="D101" s="286" t="s">
        <v>702</v>
      </c>
      <c r="E101" s="286" t="s">
        <v>702</v>
      </c>
      <c r="F101" s="286" t="s">
        <v>702</v>
      </c>
      <c r="G101" s="286" t="s">
        <v>702</v>
      </c>
      <c r="H101" s="286" t="s">
        <v>702</v>
      </c>
      <c r="I101" s="286" t="s">
        <v>702</v>
      </c>
      <c r="J101" s="286" t="s">
        <v>702</v>
      </c>
      <c r="K101" s="286" t="s">
        <v>702</v>
      </c>
      <c r="L101" s="286" t="s">
        <v>702</v>
      </c>
      <c r="M101" s="286" t="s">
        <v>702</v>
      </c>
      <c r="N101" s="286" t="s">
        <v>702</v>
      </c>
      <c r="O101" s="286" t="s">
        <v>702</v>
      </c>
      <c r="P101" s="286" t="s">
        <v>702</v>
      </c>
      <c r="Q101" s="286" t="s">
        <v>702</v>
      </c>
      <c r="R101" s="286" t="s">
        <v>702</v>
      </c>
      <c r="S101" s="286" t="s">
        <v>702</v>
      </c>
      <c r="T101" s="286" t="s">
        <v>702</v>
      </c>
      <c r="U101" s="286" t="s">
        <v>702</v>
      </c>
      <c r="V101" s="286" t="s">
        <v>702</v>
      </c>
      <c r="W101" s="286" t="s">
        <v>702</v>
      </c>
      <c r="X101" s="286" t="s">
        <v>702</v>
      </c>
      <c r="Y101" s="286" t="s">
        <v>702</v>
      </c>
      <c r="Z101" s="286" t="s">
        <v>702</v>
      </c>
      <c r="AA101" s="286" t="s">
        <v>702</v>
      </c>
      <c r="AB101" s="286" t="s">
        <v>702</v>
      </c>
      <c r="AC101" s="286" t="s">
        <v>702</v>
      </c>
      <c r="AD101" s="286" t="s">
        <v>702</v>
      </c>
      <c r="AE101" s="286" t="s">
        <v>702</v>
      </c>
      <c r="AF101" s="286" t="s">
        <v>702</v>
      </c>
      <c r="AG101" s="286" t="s">
        <v>702</v>
      </c>
      <c r="AH101" s="286" t="s">
        <v>702</v>
      </c>
      <c r="AI101" s="286" t="s">
        <v>702</v>
      </c>
      <c r="AJ101" s="286" t="s">
        <v>702</v>
      </c>
      <c r="AK101" s="286" t="s">
        <v>702</v>
      </c>
      <c r="AL101" s="286" t="s">
        <v>702</v>
      </c>
      <c r="AM101" s="286" t="s">
        <v>702</v>
      </c>
      <c r="AN101" s="286" t="s">
        <v>702</v>
      </c>
      <c r="AO101" s="286" t="s">
        <v>702</v>
      </c>
      <c r="AP101" s="286" t="s">
        <v>702</v>
      </c>
      <c r="AQ101" s="259" t="s">
        <v>59</v>
      </c>
      <c r="AR101" s="259" t="s">
        <v>2762</v>
      </c>
    </row>
    <row r="102" spans="1:45" ht="47.4" x14ac:dyDescent="0.65">
      <c r="A102" s="280">
        <v>111483</v>
      </c>
      <c r="B102" s="278" t="s">
        <v>59</v>
      </c>
      <c r="C102" s="286" t="s">
        <v>702</v>
      </c>
      <c r="D102" s="286" t="s">
        <v>702</v>
      </c>
      <c r="E102" s="286" t="s">
        <v>702</v>
      </c>
      <c r="F102" s="286" t="s">
        <v>702</v>
      </c>
      <c r="G102" s="286" t="s">
        <v>702</v>
      </c>
      <c r="H102" s="286" t="s">
        <v>702</v>
      </c>
      <c r="I102" s="286" t="s">
        <v>702</v>
      </c>
      <c r="J102" s="286" t="s">
        <v>702</v>
      </c>
      <c r="K102" s="286" t="s">
        <v>702</v>
      </c>
      <c r="L102" s="286" t="s">
        <v>702</v>
      </c>
      <c r="M102" s="286" t="s">
        <v>702</v>
      </c>
      <c r="N102" s="286" t="s">
        <v>702</v>
      </c>
      <c r="O102" s="286" t="s">
        <v>702</v>
      </c>
      <c r="P102" s="286" t="s">
        <v>702</v>
      </c>
      <c r="Q102" s="286" t="s">
        <v>702</v>
      </c>
      <c r="R102" s="286" t="s">
        <v>702</v>
      </c>
      <c r="S102" s="286" t="s">
        <v>702</v>
      </c>
      <c r="T102" s="286" t="s">
        <v>702</v>
      </c>
      <c r="U102" s="286" t="s">
        <v>702</v>
      </c>
      <c r="V102" s="286" t="s">
        <v>702</v>
      </c>
      <c r="W102" s="286" t="s">
        <v>702</v>
      </c>
      <c r="X102" s="286" t="s">
        <v>702</v>
      </c>
      <c r="Y102" s="286" t="s">
        <v>702</v>
      </c>
      <c r="Z102" s="286" t="s">
        <v>702</v>
      </c>
      <c r="AA102" s="286" t="s">
        <v>702</v>
      </c>
      <c r="AB102" s="286" t="s">
        <v>702</v>
      </c>
      <c r="AC102" s="286" t="s">
        <v>702</v>
      </c>
      <c r="AD102" s="286" t="s">
        <v>702</v>
      </c>
      <c r="AE102" s="286" t="s">
        <v>702</v>
      </c>
      <c r="AF102" s="286" t="s">
        <v>702</v>
      </c>
      <c r="AG102" s="286" t="s">
        <v>702</v>
      </c>
      <c r="AH102" s="286" t="s">
        <v>702</v>
      </c>
      <c r="AI102" s="286" t="s">
        <v>702</v>
      </c>
      <c r="AJ102" s="286" t="s">
        <v>702</v>
      </c>
      <c r="AK102" s="286" t="s">
        <v>702</v>
      </c>
      <c r="AL102" s="286" t="s">
        <v>702</v>
      </c>
      <c r="AM102" s="286" t="s">
        <v>702</v>
      </c>
      <c r="AN102" s="286" t="s">
        <v>702</v>
      </c>
      <c r="AO102" s="286" t="s">
        <v>702</v>
      </c>
      <c r="AP102" s="286" t="s">
        <v>702</v>
      </c>
      <c r="AQ102" s="259" t="s">
        <v>59</v>
      </c>
      <c r="AR102" s="259" t="s">
        <v>2766</v>
      </c>
    </row>
    <row r="103" spans="1:45" ht="14.4" x14ac:dyDescent="0.3">
      <c r="A103" s="260">
        <v>111567</v>
      </c>
      <c r="B103" s="261" t="s">
        <v>59</v>
      </c>
      <c r="C103" s="259" t="s">
        <v>194</v>
      </c>
      <c r="D103" s="259" t="s">
        <v>194</v>
      </c>
      <c r="E103" s="259" t="s">
        <v>194</v>
      </c>
      <c r="F103" s="259" t="s">
        <v>195</v>
      </c>
      <c r="G103" s="259" t="s">
        <v>194</v>
      </c>
      <c r="H103" s="259" t="s">
        <v>196</v>
      </c>
      <c r="I103" s="259" t="s">
        <v>194</v>
      </c>
      <c r="J103" s="259" t="s">
        <v>196</v>
      </c>
      <c r="K103" s="259" t="s">
        <v>196</v>
      </c>
      <c r="L103" s="259" t="s">
        <v>194</v>
      </c>
      <c r="M103" s="259" t="s">
        <v>194</v>
      </c>
      <c r="N103" s="259" t="s">
        <v>194</v>
      </c>
      <c r="O103" s="259" t="s">
        <v>194</v>
      </c>
      <c r="P103" s="259" t="s">
        <v>194</v>
      </c>
      <c r="Q103" s="259" t="s">
        <v>194</v>
      </c>
      <c r="R103" s="259" t="s">
        <v>194</v>
      </c>
      <c r="S103" s="259" t="s">
        <v>194</v>
      </c>
      <c r="T103" s="259" t="s">
        <v>194</v>
      </c>
      <c r="U103" s="259" t="s">
        <v>196</v>
      </c>
      <c r="V103" s="259" t="s">
        <v>196</v>
      </c>
      <c r="W103" s="259" t="s">
        <v>196</v>
      </c>
      <c r="X103" s="259" t="s">
        <v>194</v>
      </c>
      <c r="Y103" s="259" t="s">
        <v>196</v>
      </c>
      <c r="Z103" s="259" t="s">
        <v>196</v>
      </c>
      <c r="AA103" s="259" t="s">
        <v>196</v>
      </c>
      <c r="AB103" s="259" t="s">
        <v>196</v>
      </c>
      <c r="AC103" s="259" t="s">
        <v>194</v>
      </c>
      <c r="AD103" s="259" t="s">
        <v>194</v>
      </c>
      <c r="AE103" s="259" t="s">
        <v>196</v>
      </c>
      <c r="AF103" s="259" t="s">
        <v>194</v>
      </c>
      <c r="AG103" s="259" t="s">
        <v>194</v>
      </c>
      <c r="AH103" s="259" t="s">
        <v>195</v>
      </c>
      <c r="AI103" s="259" t="s">
        <v>196</v>
      </c>
      <c r="AJ103" s="259" t="s">
        <v>196</v>
      </c>
      <c r="AK103" s="259" t="s">
        <v>195</v>
      </c>
      <c r="AL103" s="259" t="s">
        <v>195</v>
      </c>
      <c r="AM103" s="259" t="s">
        <v>195</v>
      </c>
      <c r="AN103" s="259" t="s">
        <v>196</v>
      </c>
      <c r="AO103" s="259" t="s">
        <v>195</v>
      </c>
      <c r="AP103" s="259" t="s">
        <v>195</v>
      </c>
      <c r="AQ103" s="259" t="e">
        <f>VLOOKUP(A103,#REF!,5,0)</f>
        <v>#REF!</v>
      </c>
      <c r="AR103" s="259" t="e">
        <f>VLOOKUP(A103,#REF!,6,0)</f>
        <v>#REF!</v>
      </c>
      <c r="AS103"/>
    </row>
    <row r="104" spans="1:45" ht="14.4" x14ac:dyDescent="0.3">
      <c r="A104" s="258">
        <v>111618</v>
      </c>
      <c r="B104" s="259" t="s">
        <v>59</v>
      </c>
      <c r="C104" s="259" t="s">
        <v>702</v>
      </c>
      <c r="D104" s="259" t="s">
        <v>702</v>
      </c>
      <c r="E104" s="259" t="s">
        <v>702</v>
      </c>
      <c r="F104" s="259" t="s">
        <v>702</v>
      </c>
      <c r="G104" s="259" t="s">
        <v>702</v>
      </c>
      <c r="H104" s="259" t="s">
        <v>702</v>
      </c>
      <c r="I104" s="259" t="s">
        <v>702</v>
      </c>
      <c r="J104" s="259" t="s">
        <v>702</v>
      </c>
      <c r="K104" s="259" t="s">
        <v>702</v>
      </c>
      <c r="L104" s="259" t="s">
        <v>702</v>
      </c>
      <c r="M104" s="259" t="s">
        <v>702</v>
      </c>
      <c r="N104" s="259" t="s">
        <v>702</v>
      </c>
      <c r="O104" s="259" t="s">
        <v>702</v>
      </c>
      <c r="P104" s="259" t="s">
        <v>702</v>
      </c>
      <c r="Q104" s="259" t="s">
        <v>702</v>
      </c>
      <c r="R104" s="259" t="s">
        <v>702</v>
      </c>
      <c r="S104" s="259" t="s">
        <v>702</v>
      </c>
      <c r="T104" s="259" t="s">
        <v>702</v>
      </c>
      <c r="U104" s="259" t="s">
        <v>702</v>
      </c>
      <c r="V104" s="259" t="s">
        <v>702</v>
      </c>
      <c r="W104" s="259" t="s">
        <v>702</v>
      </c>
      <c r="X104" s="259" t="s">
        <v>702</v>
      </c>
      <c r="Y104" s="259" t="s">
        <v>702</v>
      </c>
      <c r="Z104" s="259" t="s">
        <v>702</v>
      </c>
      <c r="AA104" s="259" t="s">
        <v>702</v>
      </c>
      <c r="AB104" s="259" t="s">
        <v>702</v>
      </c>
      <c r="AC104" s="259" t="s">
        <v>702</v>
      </c>
      <c r="AD104" s="259" t="s">
        <v>702</v>
      </c>
      <c r="AE104" s="259" t="s">
        <v>702</v>
      </c>
      <c r="AF104" s="259" t="s">
        <v>702</v>
      </c>
      <c r="AG104" s="259" t="s">
        <v>702</v>
      </c>
      <c r="AH104" s="259" t="s">
        <v>702</v>
      </c>
      <c r="AI104" s="259" t="s">
        <v>702</v>
      </c>
      <c r="AJ104" s="259" t="s">
        <v>702</v>
      </c>
      <c r="AK104" s="259" t="s">
        <v>702</v>
      </c>
      <c r="AL104" s="259" t="s">
        <v>702</v>
      </c>
      <c r="AM104" s="259" t="s">
        <v>702</v>
      </c>
      <c r="AN104" s="259" t="s">
        <v>702</v>
      </c>
      <c r="AO104" s="259" t="s">
        <v>702</v>
      </c>
      <c r="AP104" s="259" t="s">
        <v>702</v>
      </c>
      <c r="AQ104" s="259" t="s">
        <v>59</v>
      </c>
      <c r="AR104" s="259" t="s">
        <v>610</v>
      </c>
      <c r="AS104"/>
    </row>
    <row r="105" spans="1:45" ht="21.6" x14ac:dyDescent="0.65">
      <c r="A105" s="278">
        <v>111707</v>
      </c>
      <c r="B105" s="278" t="s">
        <v>59</v>
      </c>
      <c r="C105" s="286" t="s">
        <v>194</v>
      </c>
      <c r="D105" s="286" t="s">
        <v>194</v>
      </c>
      <c r="E105" s="286" t="s">
        <v>194</v>
      </c>
      <c r="F105" s="286" t="s">
        <v>194</v>
      </c>
      <c r="G105" s="286" t="s">
        <v>194</v>
      </c>
      <c r="H105" s="286" t="s">
        <v>194</v>
      </c>
      <c r="I105" s="286" t="s">
        <v>194</v>
      </c>
      <c r="J105" s="286" t="s">
        <v>194</v>
      </c>
      <c r="K105" s="286" t="s">
        <v>194</v>
      </c>
      <c r="L105" s="286" t="s">
        <v>194</v>
      </c>
      <c r="M105" s="286" t="s">
        <v>194</v>
      </c>
      <c r="N105" s="286" t="s">
        <v>194</v>
      </c>
      <c r="O105" s="286" t="s">
        <v>194</v>
      </c>
      <c r="P105" s="286" t="s">
        <v>194</v>
      </c>
      <c r="Q105" s="286" t="s">
        <v>194</v>
      </c>
      <c r="R105" s="286" t="s">
        <v>194</v>
      </c>
      <c r="S105" s="286" t="s">
        <v>194</v>
      </c>
      <c r="T105" s="286" t="s">
        <v>194</v>
      </c>
      <c r="U105" s="286" t="s">
        <v>194</v>
      </c>
      <c r="V105" s="286" t="s">
        <v>194</v>
      </c>
      <c r="W105" s="286" t="s">
        <v>194</v>
      </c>
      <c r="X105" s="286" t="s">
        <v>194</v>
      </c>
      <c r="Y105" s="286" t="s">
        <v>194</v>
      </c>
      <c r="Z105" s="286" t="s">
        <v>194</v>
      </c>
      <c r="AA105" s="286" t="s">
        <v>194</v>
      </c>
      <c r="AB105" s="286" t="s">
        <v>194</v>
      </c>
      <c r="AC105" s="286" t="s">
        <v>194</v>
      </c>
      <c r="AD105" s="286" t="s">
        <v>194</v>
      </c>
      <c r="AE105" s="286" t="s">
        <v>194</v>
      </c>
      <c r="AF105" s="286" t="s">
        <v>194</v>
      </c>
      <c r="AG105" s="286" t="s">
        <v>194</v>
      </c>
      <c r="AH105" s="286" t="s">
        <v>194</v>
      </c>
      <c r="AI105" s="286" t="s">
        <v>194</v>
      </c>
      <c r="AJ105" s="286" t="s">
        <v>194</v>
      </c>
      <c r="AK105" s="286" t="s">
        <v>194</v>
      </c>
      <c r="AL105" s="286" t="s">
        <v>194</v>
      </c>
      <c r="AM105" s="286" t="s">
        <v>194</v>
      </c>
      <c r="AN105" s="286" t="s">
        <v>196</v>
      </c>
      <c r="AO105" s="286" t="s">
        <v>196</v>
      </c>
      <c r="AP105" s="286" t="s">
        <v>196</v>
      </c>
      <c r="AQ105" s="259" t="s">
        <v>59</v>
      </c>
      <c r="AR105" s="259" t="s">
        <v>334</v>
      </c>
    </row>
    <row r="106" spans="1:45" ht="43.2" x14ac:dyDescent="0.3">
      <c r="A106" s="258">
        <v>111866</v>
      </c>
      <c r="B106" s="259" t="s">
        <v>59</v>
      </c>
      <c r="C106" s="259" t="s">
        <v>702</v>
      </c>
      <c r="D106" s="259" t="s">
        <v>702</v>
      </c>
      <c r="E106" s="259" t="s">
        <v>702</v>
      </c>
      <c r="F106" s="259" t="s">
        <v>702</v>
      </c>
      <c r="G106" s="259" t="s">
        <v>702</v>
      </c>
      <c r="H106" s="259" t="s">
        <v>702</v>
      </c>
      <c r="I106" s="259" t="s">
        <v>702</v>
      </c>
      <c r="J106" s="259" t="s">
        <v>702</v>
      </c>
      <c r="K106" s="259" t="s">
        <v>702</v>
      </c>
      <c r="L106" s="259" t="s">
        <v>702</v>
      </c>
      <c r="M106" s="259" t="s">
        <v>702</v>
      </c>
      <c r="N106" s="259" t="s">
        <v>702</v>
      </c>
      <c r="O106" s="259" t="s">
        <v>702</v>
      </c>
      <c r="P106" s="259" t="s">
        <v>702</v>
      </c>
      <c r="Q106" s="259" t="s">
        <v>702</v>
      </c>
      <c r="R106" s="259" t="s">
        <v>702</v>
      </c>
      <c r="S106" s="259" t="s">
        <v>702</v>
      </c>
      <c r="T106" s="259" t="s">
        <v>702</v>
      </c>
      <c r="U106" s="259" t="s">
        <v>702</v>
      </c>
      <c r="V106" s="259" t="s">
        <v>702</v>
      </c>
      <c r="W106" s="259" t="s">
        <v>702</v>
      </c>
      <c r="X106" s="259" t="s">
        <v>702</v>
      </c>
      <c r="Y106" s="259" t="s">
        <v>702</v>
      </c>
      <c r="Z106" s="259" t="s">
        <v>702</v>
      </c>
      <c r="AA106" s="259" t="s">
        <v>702</v>
      </c>
      <c r="AB106" s="259" t="s">
        <v>702</v>
      </c>
      <c r="AC106" s="259" t="s">
        <v>702</v>
      </c>
      <c r="AD106" s="259" t="s">
        <v>702</v>
      </c>
      <c r="AE106" s="259" t="s">
        <v>702</v>
      </c>
      <c r="AF106" s="259" t="s">
        <v>702</v>
      </c>
      <c r="AG106" s="259" t="s">
        <v>702</v>
      </c>
      <c r="AH106" s="259" t="s">
        <v>702</v>
      </c>
      <c r="AI106" s="259" t="s">
        <v>702</v>
      </c>
      <c r="AJ106" s="259" t="s">
        <v>702</v>
      </c>
      <c r="AK106" s="259" t="s">
        <v>702</v>
      </c>
      <c r="AL106" s="259" t="s">
        <v>702</v>
      </c>
      <c r="AM106" s="259" t="s">
        <v>702</v>
      </c>
      <c r="AN106" s="259" t="s">
        <v>702</v>
      </c>
      <c r="AO106" s="259" t="s">
        <v>702</v>
      </c>
      <c r="AP106" s="259" t="s">
        <v>702</v>
      </c>
      <c r="AQ106" s="259" t="s">
        <v>59</v>
      </c>
      <c r="AR106" s="259" t="s">
        <v>2766</v>
      </c>
      <c r="AS106"/>
    </row>
    <row r="107" spans="1:45" ht="21.6" x14ac:dyDescent="0.65">
      <c r="A107" s="280">
        <v>111873</v>
      </c>
      <c r="B107" s="278" t="s">
        <v>2591</v>
      </c>
      <c r="C107" s="286" t="s">
        <v>702</v>
      </c>
      <c r="D107" s="286" t="s">
        <v>702</v>
      </c>
      <c r="E107" s="286" t="s">
        <v>702</v>
      </c>
      <c r="F107" s="286" t="s">
        <v>702</v>
      </c>
      <c r="G107" s="286" t="s">
        <v>702</v>
      </c>
      <c r="H107" s="286" t="s">
        <v>702</v>
      </c>
      <c r="I107" s="286" t="s">
        <v>702</v>
      </c>
      <c r="J107" s="286" t="s">
        <v>702</v>
      </c>
      <c r="K107" s="286" t="s">
        <v>702</v>
      </c>
      <c r="L107" s="286" t="s">
        <v>702</v>
      </c>
      <c r="M107" s="286" t="s">
        <v>702</v>
      </c>
      <c r="N107" s="286" t="s">
        <v>702</v>
      </c>
      <c r="O107" s="286" t="s">
        <v>702</v>
      </c>
      <c r="P107" s="286" t="s">
        <v>702</v>
      </c>
      <c r="Q107" s="286" t="s">
        <v>702</v>
      </c>
      <c r="R107" s="286" t="s">
        <v>702</v>
      </c>
      <c r="S107" s="286" t="s">
        <v>702</v>
      </c>
      <c r="T107" s="286" t="s">
        <v>702</v>
      </c>
      <c r="U107" s="286" t="s">
        <v>702</v>
      </c>
      <c r="V107" s="286" t="s">
        <v>702</v>
      </c>
      <c r="W107" s="286" t="s">
        <v>702</v>
      </c>
      <c r="X107" s="286" t="s">
        <v>702</v>
      </c>
      <c r="Y107" s="286" t="s">
        <v>702</v>
      </c>
      <c r="Z107" s="286" t="s">
        <v>702</v>
      </c>
      <c r="AA107" s="286" t="s">
        <v>702</v>
      </c>
      <c r="AB107" s="286" t="s">
        <v>702</v>
      </c>
      <c r="AC107" s="286" t="s">
        <v>702</v>
      </c>
      <c r="AD107" s="286" t="s">
        <v>702</v>
      </c>
      <c r="AE107" s="286" t="s">
        <v>702</v>
      </c>
      <c r="AF107" s="286" t="s">
        <v>702</v>
      </c>
      <c r="AG107" s="286" t="s">
        <v>702</v>
      </c>
      <c r="AH107" s="286" t="s">
        <v>702</v>
      </c>
      <c r="AI107" s="286" t="s">
        <v>702</v>
      </c>
      <c r="AJ107" s="286" t="s">
        <v>702</v>
      </c>
      <c r="AK107" s="286" t="s">
        <v>702</v>
      </c>
      <c r="AL107" s="286" t="s">
        <v>702</v>
      </c>
      <c r="AM107" s="286" t="s">
        <v>702</v>
      </c>
      <c r="AN107" s="286" t="s">
        <v>702</v>
      </c>
      <c r="AO107" s="286" t="s">
        <v>702</v>
      </c>
      <c r="AP107" s="286" t="s">
        <v>702</v>
      </c>
      <c r="AQ107" s="259" t="s">
        <v>2591</v>
      </c>
      <c r="AR107" s="259" t="s">
        <v>610</v>
      </c>
      <c r="AS107"/>
    </row>
    <row r="108" spans="1:45" ht="21.6" x14ac:dyDescent="0.65">
      <c r="A108" s="280">
        <v>111949</v>
      </c>
      <c r="B108" s="278" t="s">
        <v>59</v>
      </c>
      <c r="C108" s="286" t="s">
        <v>702</v>
      </c>
      <c r="D108" s="286" t="s">
        <v>702</v>
      </c>
      <c r="E108" s="286" t="s">
        <v>702</v>
      </c>
      <c r="F108" s="286" t="s">
        <v>702</v>
      </c>
      <c r="G108" s="286" t="s">
        <v>702</v>
      </c>
      <c r="H108" s="286" t="s">
        <v>702</v>
      </c>
      <c r="I108" s="286" t="s">
        <v>702</v>
      </c>
      <c r="J108" s="286" t="s">
        <v>702</v>
      </c>
      <c r="K108" s="286" t="s">
        <v>702</v>
      </c>
      <c r="L108" s="286" t="s">
        <v>702</v>
      </c>
      <c r="M108" s="286" t="s">
        <v>702</v>
      </c>
      <c r="N108" s="286" t="s">
        <v>702</v>
      </c>
      <c r="O108" s="286" t="s">
        <v>702</v>
      </c>
      <c r="P108" s="286" t="s">
        <v>702</v>
      </c>
      <c r="Q108" s="286" t="s">
        <v>702</v>
      </c>
      <c r="R108" s="286" t="s">
        <v>702</v>
      </c>
      <c r="S108" s="286" t="s">
        <v>702</v>
      </c>
      <c r="T108" s="286" t="s">
        <v>702</v>
      </c>
      <c r="U108" s="286" t="s">
        <v>702</v>
      </c>
      <c r="V108" s="286" t="s">
        <v>702</v>
      </c>
      <c r="W108" s="286" t="s">
        <v>702</v>
      </c>
      <c r="X108" s="286" t="s">
        <v>702</v>
      </c>
      <c r="Y108" s="286" t="s">
        <v>702</v>
      </c>
      <c r="Z108" s="286" t="s">
        <v>702</v>
      </c>
      <c r="AA108" s="286" t="s">
        <v>702</v>
      </c>
      <c r="AB108" s="286" t="s">
        <v>702</v>
      </c>
      <c r="AC108" s="286" t="s">
        <v>702</v>
      </c>
      <c r="AD108" s="286" t="s">
        <v>702</v>
      </c>
      <c r="AE108" s="286" t="s">
        <v>702</v>
      </c>
      <c r="AF108" s="286" t="s">
        <v>702</v>
      </c>
      <c r="AG108" s="286" t="s">
        <v>702</v>
      </c>
      <c r="AH108" s="286" t="s">
        <v>702</v>
      </c>
      <c r="AI108" s="286" t="s">
        <v>702</v>
      </c>
      <c r="AJ108" s="286" t="s">
        <v>702</v>
      </c>
      <c r="AK108" s="286" t="s">
        <v>702</v>
      </c>
      <c r="AL108" s="286" t="s">
        <v>702</v>
      </c>
      <c r="AM108" s="286" t="s">
        <v>702</v>
      </c>
      <c r="AN108" s="286" t="s">
        <v>702</v>
      </c>
      <c r="AO108" s="286" t="s">
        <v>702</v>
      </c>
      <c r="AP108" s="286" t="s">
        <v>702</v>
      </c>
      <c r="AQ108" s="259" t="s">
        <v>59</v>
      </c>
      <c r="AR108" s="259" t="s">
        <v>610</v>
      </c>
    </row>
    <row r="109" spans="1:45" ht="21.6" x14ac:dyDescent="0.65">
      <c r="A109" s="280">
        <v>111968</v>
      </c>
      <c r="B109" s="278" t="s">
        <v>59</v>
      </c>
      <c r="C109" s="286" t="s">
        <v>702</v>
      </c>
      <c r="D109" s="286" t="s">
        <v>702</v>
      </c>
      <c r="E109" s="286" t="s">
        <v>702</v>
      </c>
      <c r="F109" s="286" t="s">
        <v>702</v>
      </c>
      <c r="G109" s="286" t="s">
        <v>702</v>
      </c>
      <c r="H109" s="286" t="s">
        <v>702</v>
      </c>
      <c r="I109" s="286" t="s">
        <v>702</v>
      </c>
      <c r="J109" s="286" t="s">
        <v>702</v>
      </c>
      <c r="K109" s="286" t="s">
        <v>702</v>
      </c>
      <c r="L109" s="286" t="s">
        <v>702</v>
      </c>
      <c r="M109" s="286" t="s">
        <v>702</v>
      </c>
      <c r="N109" s="286" t="s">
        <v>702</v>
      </c>
      <c r="O109" s="286" t="s">
        <v>702</v>
      </c>
      <c r="P109" s="286" t="s">
        <v>702</v>
      </c>
      <c r="Q109" s="286" t="s">
        <v>702</v>
      </c>
      <c r="R109" s="286" t="s">
        <v>702</v>
      </c>
      <c r="S109" s="286" t="s">
        <v>702</v>
      </c>
      <c r="T109" s="286" t="s">
        <v>702</v>
      </c>
      <c r="U109" s="286" t="s">
        <v>702</v>
      </c>
      <c r="V109" s="286" t="s">
        <v>702</v>
      </c>
      <c r="W109" s="286" t="s">
        <v>702</v>
      </c>
      <c r="X109" s="286" t="s">
        <v>702</v>
      </c>
      <c r="Y109" s="286" t="s">
        <v>702</v>
      </c>
      <c r="Z109" s="286" t="s">
        <v>702</v>
      </c>
      <c r="AA109" s="286" t="s">
        <v>702</v>
      </c>
      <c r="AB109" s="286" t="s">
        <v>702</v>
      </c>
      <c r="AC109" s="286" t="s">
        <v>702</v>
      </c>
      <c r="AD109" s="286" t="s">
        <v>702</v>
      </c>
      <c r="AE109" s="286" t="s">
        <v>702</v>
      </c>
      <c r="AF109" s="286" t="s">
        <v>702</v>
      </c>
      <c r="AG109" s="286" t="s">
        <v>702</v>
      </c>
      <c r="AH109" s="286" t="s">
        <v>702</v>
      </c>
      <c r="AI109" s="286" t="s">
        <v>702</v>
      </c>
      <c r="AJ109" s="286" t="s">
        <v>702</v>
      </c>
      <c r="AK109" s="286" t="s">
        <v>702</v>
      </c>
      <c r="AL109" s="286" t="s">
        <v>702</v>
      </c>
      <c r="AM109" s="286" t="s">
        <v>702</v>
      </c>
      <c r="AN109" s="286" t="s">
        <v>702</v>
      </c>
      <c r="AO109" s="286" t="s">
        <v>702</v>
      </c>
      <c r="AP109" s="286" t="s">
        <v>702</v>
      </c>
      <c r="AQ109" s="259" t="s">
        <v>59</v>
      </c>
      <c r="AR109" s="259" t="s">
        <v>610</v>
      </c>
    </row>
    <row r="110" spans="1:45" ht="43.2" x14ac:dyDescent="0.3">
      <c r="A110" s="258">
        <v>112188</v>
      </c>
      <c r="B110" s="259" t="s">
        <v>59</v>
      </c>
      <c r="C110" s="259" t="s">
        <v>702</v>
      </c>
      <c r="D110" s="259" t="s">
        <v>702</v>
      </c>
      <c r="E110" s="259" t="s">
        <v>702</v>
      </c>
      <c r="F110" s="259" t="s">
        <v>702</v>
      </c>
      <c r="G110" s="259" t="s">
        <v>702</v>
      </c>
      <c r="H110" s="259" t="s">
        <v>702</v>
      </c>
      <c r="I110" s="259" t="s">
        <v>702</v>
      </c>
      <c r="J110" s="259" t="s">
        <v>702</v>
      </c>
      <c r="K110" s="259" t="s">
        <v>702</v>
      </c>
      <c r="L110" s="259" t="s">
        <v>702</v>
      </c>
      <c r="M110" s="259" t="s">
        <v>702</v>
      </c>
      <c r="N110" s="259" t="s">
        <v>702</v>
      </c>
      <c r="O110" s="259" t="s">
        <v>702</v>
      </c>
      <c r="P110" s="259" t="s">
        <v>702</v>
      </c>
      <c r="Q110" s="259" t="s">
        <v>702</v>
      </c>
      <c r="R110" s="259" t="s">
        <v>702</v>
      </c>
      <c r="S110" s="259" t="s">
        <v>702</v>
      </c>
      <c r="T110" s="259" t="s">
        <v>702</v>
      </c>
      <c r="U110" s="259" t="s">
        <v>702</v>
      </c>
      <c r="V110" s="259" t="s">
        <v>702</v>
      </c>
      <c r="W110" s="259" t="s">
        <v>702</v>
      </c>
      <c r="X110" s="259" t="s">
        <v>702</v>
      </c>
      <c r="Y110" s="259" t="s">
        <v>702</v>
      </c>
      <c r="Z110" s="259" t="s">
        <v>702</v>
      </c>
      <c r="AA110" s="259" t="s">
        <v>702</v>
      </c>
      <c r="AB110" s="259" t="s">
        <v>702</v>
      </c>
      <c r="AC110" s="259" t="s">
        <v>702</v>
      </c>
      <c r="AD110" s="259" t="s">
        <v>702</v>
      </c>
      <c r="AE110" s="259" t="s">
        <v>702</v>
      </c>
      <c r="AF110" s="259" t="s">
        <v>702</v>
      </c>
      <c r="AG110" s="259" t="s">
        <v>702</v>
      </c>
      <c r="AH110" s="259" t="s">
        <v>702</v>
      </c>
      <c r="AI110" s="259" t="s">
        <v>702</v>
      </c>
      <c r="AJ110" s="259" t="s">
        <v>702</v>
      </c>
      <c r="AK110" s="259" t="s">
        <v>702</v>
      </c>
      <c r="AL110" s="259" t="s">
        <v>702</v>
      </c>
      <c r="AM110" s="259" t="s">
        <v>702</v>
      </c>
      <c r="AN110" s="259" t="s">
        <v>702</v>
      </c>
      <c r="AO110" s="259" t="s">
        <v>702</v>
      </c>
      <c r="AP110" s="259" t="s">
        <v>702</v>
      </c>
      <c r="AQ110" s="259" t="s">
        <v>59</v>
      </c>
      <c r="AR110" s="259" t="s">
        <v>2772</v>
      </c>
      <c r="AS110"/>
    </row>
    <row r="111" spans="1:45" ht="43.2" x14ac:dyDescent="0.3">
      <c r="A111" s="258">
        <v>112192</v>
      </c>
      <c r="B111" s="259" t="s">
        <v>59</v>
      </c>
      <c r="C111" s="259" t="s">
        <v>702</v>
      </c>
      <c r="D111" s="259" t="s">
        <v>702</v>
      </c>
      <c r="E111" s="259" t="s">
        <v>702</v>
      </c>
      <c r="F111" s="259" t="s">
        <v>702</v>
      </c>
      <c r="G111" s="259" t="s">
        <v>702</v>
      </c>
      <c r="H111" s="259" t="s">
        <v>702</v>
      </c>
      <c r="I111" s="259" t="s">
        <v>702</v>
      </c>
      <c r="J111" s="259" t="s">
        <v>702</v>
      </c>
      <c r="K111" s="259" t="s">
        <v>702</v>
      </c>
      <c r="L111" s="259" t="s">
        <v>702</v>
      </c>
      <c r="M111" s="259" t="s">
        <v>702</v>
      </c>
      <c r="N111" s="259" t="s">
        <v>702</v>
      </c>
      <c r="O111" s="259" t="s">
        <v>702</v>
      </c>
      <c r="P111" s="259" t="s">
        <v>702</v>
      </c>
      <c r="Q111" s="259" t="s">
        <v>702</v>
      </c>
      <c r="R111" s="259" t="s">
        <v>702</v>
      </c>
      <c r="S111" s="259" t="s">
        <v>702</v>
      </c>
      <c r="T111" s="259" t="s">
        <v>702</v>
      </c>
      <c r="U111" s="259" t="s">
        <v>702</v>
      </c>
      <c r="V111" s="259" t="s">
        <v>702</v>
      </c>
      <c r="W111" s="259" t="s">
        <v>702</v>
      </c>
      <c r="X111" s="259" t="s">
        <v>702</v>
      </c>
      <c r="Y111" s="259" t="s">
        <v>702</v>
      </c>
      <c r="Z111" s="259" t="s">
        <v>702</v>
      </c>
      <c r="AA111" s="259" t="s">
        <v>702</v>
      </c>
      <c r="AB111" s="259" t="s">
        <v>702</v>
      </c>
      <c r="AC111" s="259" t="s">
        <v>702</v>
      </c>
      <c r="AD111" s="259" t="s">
        <v>702</v>
      </c>
      <c r="AE111" s="259" t="s">
        <v>702</v>
      </c>
      <c r="AF111" s="259" t="s">
        <v>702</v>
      </c>
      <c r="AG111" s="259" t="s">
        <v>702</v>
      </c>
      <c r="AH111" s="259" t="s">
        <v>702</v>
      </c>
      <c r="AI111" s="259" t="s">
        <v>702</v>
      </c>
      <c r="AJ111" s="259" t="s">
        <v>702</v>
      </c>
      <c r="AK111" s="259" t="s">
        <v>702</v>
      </c>
      <c r="AL111" s="259" t="s">
        <v>702</v>
      </c>
      <c r="AM111" s="259" t="s">
        <v>702</v>
      </c>
      <c r="AN111" s="259" t="s">
        <v>702</v>
      </c>
      <c r="AO111" s="259" t="s">
        <v>702</v>
      </c>
      <c r="AP111" s="259" t="s">
        <v>702</v>
      </c>
      <c r="AQ111" s="259" t="s">
        <v>59</v>
      </c>
      <c r="AR111" s="259" t="s">
        <v>2772</v>
      </c>
      <c r="AS111"/>
    </row>
    <row r="112" spans="1:45" ht="14.4" x14ac:dyDescent="0.3">
      <c r="A112" s="258">
        <v>112344</v>
      </c>
      <c r="B112" s="259" t="s">
        <v>59</v>
      </c>
      <c r="C112" s="259" t="s">
        <v>702</v>
      </c>
      <c r="D112" s="259" t="s">
        <v>702</v>
      </c>
      <c r="E112" s="259" t="s">
        <v>702</v>
      </c>
      <c r="F112" s="259" t="s">
        <v>702</v>
      </c>
      <c r="G112" s="259" t="s">
        <v>702</v>
      </c>
      <c r="H112" s="259" t="s">
        <v>702</v>
      </c>
      <c r="I112" s="259" t="s">
        <v>702</v>
      </c>
      <c r="J112" s="259" t="s">
        <v>702</v>
      </c>
      <c r="K112" s="259" t="s">
        <v>702</v>
      </c>
      <c r="L112" s="259" t="s">
        <v>702</v>
      </c>
      <c r="M112" s="259" t="s">
        <v>702</v>
      </c>
      <c r="N112" s="259" t="s">
        <v>702</v>
      </c>
      <c r="O112" s="259" t="s">
        <v>702</v>
      </c>
      <c r="P112" s="259" t="s">
        <v>702</v>
      </c>
      <c r="Q112" s="259" t="s">
        <v>702</v>
      </c>
      <c r="R112" s="259" t="s">
        <v>702</v>
      </c>
      <c r="S112" s="259" t="s">
        <v>702</v>
      </c>
      <c r="T112" s="259" t="s">
        <v>702</v>
      </c>
      <c r="U112" s="259" t="s">
        <v>702</v>
      </c>
      <c r="V112" s="259" t="s">
        <v>702</v>
      </c>
      <c r="W112" s="259" t="s">
        <v>702</v>
      </c>
      <c r="X112" s="259" t="s">
        <v>702</v>
      </c>
      <c r="Y112" s="259" t="s">
        <v>702</v>
      </c>
      <c r="Z112" s="259" t="s">
        <v>702</v>
      </c>
      <c r="AA112" s="259" t="s">
        <v>702</v>
      </c>
      <c r="AB112" s="259" t="s">
        <v>702</v>
      </c>
      <c r="AC112" s="259" t="s">
        <v>702</v>
      </c>
      <c r="AD112" s="259" t="s">
        <v>702</v>
      </c>
      <c r="AE112" s="259" t="s">
        <v>702</v>
      </c>
      <c r="AF112" s="259" t="s">
        <v>702</v>
      </c>
      <c r="AG112" s="259" t="s">
        <v>702</v>
      </c>
      <c r="AH112" s="259" t="s">
        <v>702</v>
      </c>
      <c r="AI112" s="259" t="s">
        <v>702</v>
      </c>
      <c r="AJ112" s="259" t="s">
        <v>702</v>
      </c>
      <c r="AK112" s="259" t="s">
        <v>702</v>
      </c>
      <c r="AL112" s="259" t="s">
        <v>702</v>
      </c>
      <c r="AM112" s="259" t="s">
        <v>702</v>
      </c>
      <c r="AN112" s="259" t="s">
        <v>702</v>
      </c>
      <c r="AO112" s="259" t="s">
        <v>702</v>
      </c>
      <c r="AP112" s="259" t="s">
        <v>702</v>
      </c>
      <c r="AQ112" s="259" t="s">
        <v>59</v>
      </c>
      <c r="AR112" s="259" t="s">
        <v>610</v>
      </c>
      <c r="AS112"/>
    </row>
    <row r="113" spans="1:45" ht="47.4" x14ac:dyDescent="0.65">
      <c r="A113" s="280">
        <v>112413</v>
      </c>
      <c r="B113" s="278" t="s">
        <v>59</v>
      </c>
      <c r="C113" s="286" t="s">
        <v>702</v>
      </c>
      <c r="D113" s="286" t="s">
        <v>702</v>
      </c>
      <c r="E113" s="286" t="s">
        <v>702</v>
      </c>
      <c r="F113" s="286" t="s">
        <v>702</v>
      </c>
      <c r="G113" s="286" t="s">
        <v>702</v>
      </c>
      <c r="H113" s="286" t="s">
        <v>702</v>
      </c>
      <c r="I113" s="286" t="s">
        <v>702</v>
      </c>
      <c r="J113" s="286" t="s">
        <v>702</v>
      </c>
      <c r="K113" s="286" t="s">
        <v>702</v>
      </c>
      <c r="L113" s="286" t="s">
        <v>702</v>
      </c>
      <c r="M113" s="286" t="s">
        <v>702</v>
      </c>
      <c r="N113" s="286" t="s">
        <v>702</v>
      </c>
      <c r="O113" s="286" t="s">
        <v>702</v>
      </c>
      <c r="P113" s="286" t="s">
        <v>702</v>
      </c>
      <c r="Q113" s="286" t="s">
        <v>702</v>
      </c>
      <c r="R113" s="286" t="s">
        <v>702</v>
      </c>
      <c r="S113" s="286" t="s">
        <v>702</v>
      </c>
      <c r="T113" s="286" t="s">
        <v>702</v>
      </c>
      <c r="U113" s="286" t="s">
        <v>702</v>
      </c>
      <c r="V113" s="286" t="s">
        <v>702</v>
      </c>
      <c r="W113" s="286" t="s">
        <v>702</v>
      </c>
      <c r="X113" s="286" t="s">
        <v>702</v>
      </c>
      <c r="Y113" s="286" t="s">
        <v>702</v>
      </c>
      <c r="Z113" s="286" t="s">
        <v>702</v>
      </c>
      <c r="AA113" s="286" t="s">
        <v>702</v>
      </c>
      <c r="AB113" s="286" t="s">
        <v>702</v>
      </c>
      <c r="AC113" s="286" t="s">
        <v>702</v>
      </c>
      <c r="AD113" s="286" t="s">
        <v>702</v>
      </c>
      <c r="AE113" s="286" t="s">
        <v>702</v>
      </c>
      <c r="AF113" s="286" t="s">
        <v>702</v>
      </c>
      <c r="AG113" s="286" t="s">
        <v>702</v>
      </c>
      <c r="AH113" s="286" t="s">
        <v>702</v>
      </c>
      <c r="AI113" s="286" t="s">
        <v>702</v>
      </c>
      <c r="AJ113" s="286" t="s">
        <v>702</v>
      </c>
      <c r="AK113" s="286" t="s">
        <v>702</v>
      </c>
      <c r="AL113" s="286" t="s">
        <v>702</v>
      </c>
      <c r="AM113" s="286" t="s">
        <v>702</v>
      </c>
      <c r="AN113" s="286" t="s">
        <v>702</v>
      </c>
      <c r="AO113" s="286" t="s">
        <v>702</v>
      </c>
      <c r="AP113" s="286" t="s">
        <v>702</v>
      </c>
      <c r="AQ113" s="259" t="s">
        <v>59</v>
      </c>
      <c r="AR113" s="259" t="s">
        <v>2762</v>
      </c>
    </row>
    <row r="114" spans="1:45" ht="21.6" x14ac:dyDescent="0.65">
      <c r="A114" s="280">
        <v>112481</v>
      </c>
      <c r="B114" s="278" t="s">
        <v>59</v>
      </c>
      <c r="C114" s="286" t="s">
        <v>195</v>
      </c>
      <c r="D114" s="286" t="s">
        <v>195</v>
      </c>
      <c r="E114" s="286" t="s">
        <v>195</v>
      </c>
      <c r="F114" s="286" t="s">
        <v>195</v>
      </c>
      <c r="G114" s="286" t="s">
        <v>196</v>
      </c>
      <c r="H114" s="286" t="s">
        <v>195</v>
      </c>
      <c r="I114" s="286" t="s">
        <v>195</v>
      </c>
      <c r="J114" s="286" t="s">
        <v>195</v>
      </c>
      <c r="K114" s="286" t="s">
        <v>195</v>
      </c>
      <c r="L114" s="286" t="s">
        <v>195</v>
      </c>
      <c r="M114" s="286" t="s">
        <v>195</v>
      </c>
      <c r="N114" s="286" t="s">
        <v>195</v>
      </c>
      <c r="O114" s="286" t="s">
        <v>196</v>
      </c>
      <c r="P114" s="286" t="s">
        <v>195</v>
      </c>
      <c r="Q114" s="286" t="s">
        <v>194</v>
      </c>
      <c r="R114" s="286" t="s">
        <v>195</v>
      </c>
      <c r="S114" s="286" t="s">
        <v>194</v>
      </c>
      <c r="T114" s="286" t="s">
        <v>195</v>
      </c>
      <c r="U114" s="286" t="s">
        <v>195</v>
      </c>
      <c r="V114" s="286" t="s">
        <v>195</v>
      </c>
      <c r="W114" s="286" t="s">
        <v>194</v>
      </c>
      <c r="X114" s="286" t="s">
        <v>195</v>
      </c>
      <c r="Y114" s="286" t="s">
        <v>194</v>
      </c>
      <c r="Z114" s="286" t="s">
        <v>196</v>
      </c>
      <c r="AA114" s="286" t="s">
        <v>194</v>
      </c>
      <c r="AB114" s="286" t="s">
        <v>196</v>
      </c>
      <c r="AC114" s="286" t="s">
        <v>194</v>
      </c>
      <c r="AD114" s="286" t="s">
        <v>194</v>
      </c>
      <c r="AE114" s="286" t="s">
        <v>196</v>
      </c>
      <c r="AF114" s="286" t="s">
        <v>194</v>
      </c>
      <c r="AG114" s="286" t="s">
        <v>195</v>
      </c>
      <c r="AH114" s="286" t="s">
        <v>196</v>
      </c>
      <c r="AI114" s="286" t="s">
        <v>196</v>
      </c>
      <c r="AJ114" s="286" t="s">
        <v>194</v>
      </c>
      <c r="AK114" s="286" t="s">
        <v>196</v>
      </c>
      <c r="AL114" s="286" t="s">
        <v>196</v>
      </c>
      <c r="AM114" s="286" t="s">
        <v>195</v>
      </c>
      <c r="AN114" s="286" t="s">
        <v>194</v>
      </c>
      <c r="AO114" s="286" t="s">
        <v>196</v>
      </c>
      <c r="AP114" s="286" t="s">
        <v>196</v>
      </c>
      <c r="AQ114" s="259" t="s">
        <v>59</v>
      </c>
      <c r="AR114" s="259" t="s">
        <v>334</v>
      </c>
    </row>
    <row r="115" spans="1:45" ht="47.4" x14ac:dyDescent="0.65">
      <c r="A115" s="280">
        <v>112680</v>
      </c>
      <c r="B115" s="278" t="s">
        <v>59</v>
      </c>
      <c r="C115" s="286" t="s">
        <v>702</v>
      </c>
      <c r="D115" s="286" t="s">
        <v>702</v>
      </c>
      <c r="E115" s="286" t="s">
        <v>702</v>
      </c>
      <c r="F115" s="286" t="s">
        <v>702</v>
      </c>
      <c r="G115" s="286" t="s">
        <v>702</v>
      </c>
      <c r="H115" s="286" t="s">
        <v>702</v>
      </c>
      <c r="I115" s="286" t="s">
        <v>702</v>
      </c>
      <c r="J115" s="286" t="s">
        <v>702</v>
      </c>
      <c r="K115" s="286" t="s">
        <v>702</v>
      </c>
      <c r="L115" s="286" t="s">
        <v>702</v>
      </c>
      <c r="M115" s="286" t="s">
        <v>702</v>
      </c>
      <c r="N115" s="286" t="s">
        <v>702</v>
      </c>
      <c r="O115" s="286" t="s">
        <v>702</v>
      </c>
      <c r="P115" s="286" t="s">
        <v>702</v>
      </c>
      <c r="Q115" s="286" t="s">
        <v>702</v>
      </c>
      <c r="R115" s="286" t="s">
        <v>702</v>
      </c>
      <c r="S115" s="286" t="s">
        <v>702</v>
      </c>
      <c r="T115" s="286" t="s">
        <v>702</v>
      </c>
      <c r="U115" s="286" t="s">
        <v>702</v>
      </c>
      <c r="V115" s="286" t="s">
        <v>702</v>
      </c>
      <c r="W115" s="286" t="s">
        <v>702</v>
      </c>
      <c r="X115" s="286" t="s">
        <v>702</v>
      </c>
      <c r="Y115" s="286" t="s">
        <v>702</v>
      </c>
      <c r="Z115" s="286" t="s">
        <v>702</v>
      </c>
      <c r="AA115" s="286" t="s">
        <v>702</v>
      </c>
      <c r="AB115" s="286" t="s">
        <v>702</v>
      </c>
      <c r="AC115" s="286" t="s">
        <v>702</v>
      </c>
      <c r="AD115" s="286" t="s">
        <v>702</v>
      </c>
      <c r="AE115" s="286" t="s">
        <v>702</v>
      </c>
      <c r="AF115" s="286" t="s">
        <v>702</v>
      </c>
      <c r="AG115" s="286" t="s">
        <v>702</v>
      </c>
      <c r="AH115" s="286" t="s">
        <v>702</v>
      </c>
      <c r="AI115" s="286" t="s">
        <v>702</v>
      </c>
      <c r="AJ115" s="286" t="s">
        <v>702</v>
      </c>
      <c r="AK115" s="286" t="s">
        <v>702</v>
      </c>
      <c r="AL115" s="286" t="s">
        <v>702</v>
      </c>
      <c r="AM115" s="286" t="s">
        <v>702</v>
      </c>
      <c r="AN115" s="286" t="s">
        <v>702</v>
      </c>
      <c r="AO115" s="286" t="s">
        <v>702</v>
      </c>
      <c r="AP115" s="286" t="s">
        <v>702</v>
      </c>
      <c r="AQ115" s="259" t="s">
        <v>59</v>
      </c>
      <c r="AR115" s="259" t="s">
        <v>2759</v>
      </c>
    </row>
    <row r="116" spans="1:45" ht="43.2" x14ac:dyDescent="0.3">
      <c r="A116" s="258">
        <v>112705</v>
      </c>
      <c r="B116" s="259" t="s">
        <v>59</v>
      </c>
      <c r="C116" s="259" t="s">
        <v>702</v>
      </c>
      <c r="D116" s="259" t="s">
        <v>702</v>
      </c>
      <c r="E116" s="259" t="s">
        <v>702</v>
      </c>
      <c r="F116" s="259" t="s">
        <v>702</v>
      </c>
      <c r="G116" s="259" t="s">
        <v>702</v>
      </c>
      <c r="H116" s="259" t="s">
        <v>702</v>
      </c>
      <c r="I116" s="259" t="s">
        <v>702</v>
      </c>
      <c r="J116" s="259" t="s">
        <v>702</v>
      </c>
      <c r="K116" s="259" t="s">
        <v>702</v>
      </c>
      <c r="L116" s="259" t="s">
        <v>702</v>
      </c>
      <c r="M116" s="259" t="s">
        <v>702</v>
      </c>
      <c r="N116" s="259" t="s">
        <v>702</v>
      </c>
      <c r="O116" s="259" t="s">
        <v>702</v>
      </c>
      <c r="P116" s="259" t="s">
        <v>702</v>
      </c>
      <c r="Q116" s="259" t="s">
        <v>702</v>
      </c>
      <c r="R116" s="259" t="s">
        <v>702</v>
      </c>
      <c r="S116" s="259" t="s">
        <v>702</v>
      </c>
      <c r="T116" s="259" t="s">
        <v>702</v>
      </c>
      <c r="U116" s="259" t="s">
        <v>702</v>
      </c>
      <c r="V116" s="259" t="s">
        <v>702</v>
      </c>
      <c r="W116" s="259" t="s">
        <v>702</v>
      </c>
      <c r="X116" s="259" t="s">
        <v>702</v>
      </c>
      <c r="Y116" s="259" t="s">
        <v>702</v>
      </c>
      <c r="Z116" s="259" t="s">
        <v>702</v>
      </c>
      <c r="AA116" s="259" t="s">
        <v>702</v>
      </c>
      <c r="AB116" s="259" t="s">
        <v>702</v>
      </c>
      <c r="AC116" s="259" t="s">
        <v>702</v>
      </c>
      <c r="AD116" s="259" t="s">
        <v>702</v>
      </c>
      <c r="AE116" s="259" t="s">
        <v>702</v>
      </c>
      <c r="AF116" s="259" t="s">
        <v>702</v>
      </c>
      <c r="AG116" s="259" t="s">
        <v>702</v>
      </c>
      <c r="AH116" s="259" t="s">
        <v>702</v>
      </c>
      <c r="AI116" s="259" t="s">
        <v>702</v>
      </c>
      <c r="AJ116" s="259" t="s">
        <v>702</v>
      </c>
      <c r="AK116" s="259" t="s">
        <v>702</v>
      </c>
      <c r="AL116" s="259" t="s">
        <v>702</v>
      </c>
      <c r="AM116" s="259" t="s">
        <v>702</v>
      </c>
      <c r="AN116" s="259" t="s">
        <v>702</v>
      </c>
      <c r="AO116" s="259" t="s">
        <v>702</v>
      </c>
      <c r="AP116" s="259" t="s">
        <v>702</v>
      </c>
      <c r="AQ116" s="259" t="s">
        <v>59</v>
      </c>
      <c r="AR116" s="259" t="s">
        <v>2766</v>
      </c>
      <c r="AS116"/>
    </row>
    <row r="117" spans="1:45" ht="21.6" x14ac:dyDescent="0.65">
      <c r="A117" s="278">
        <v>112725</v>
      </c>
      <c r="B117" s="278" t="s">
        <v>59</v>
      </c>
      <c r="C117" s="286" t="s">
        <v>195</v>
      </c>
      <c r="D117" s="286" t="s">
        <v>195</v>
      </c>
      <c r="E117" s="286" t="s">
        <v>195</v>
      </c>
      <c r="F117" s="286" t="s">
        <v>195</v>
      </c>
      <c r="G117" s="286" t="s">
        <v>195</v>
      </c>
      <c r="H117" s="286" t="s">
        <v>195</v>
      </c>
      <c r="I117" s="286" t="s">
        <v>195</v>
      </c>
      <c r="J117" s="286" t="s">
        <v>195</v>
      </c>
      <c r="K117" s="286" t="s">
        <v>195</v>
      </c>
      <c r="L117" s="286" t="s">
        <v>195</v>
      </c>
      <c r="M117" s="286" t="s">
        <v>194</v>
      </c>
      <c r="N117" s="286" t="s">
        <v>195</v>
      </c>
      <c r="O117" s="286" t="s">
        <v>195</v>
      </c>
      <c r="P117" s="286" t="s">
        <v>195</v>
      </c>
      <c r="Q117" s="286" t="s">
        <v>195</v>
      </c>
      <c r="R117" s="286" t="s">
        <v>195</v>
      </c>
      <c r="S117" s="286" t="s">
        <v>195</v>
      </c>
      <c r="T117" s="286" t="s">
        <v>195</v>
      </c>
      <c r="U117" s="286" t="s">
        <v>195</v>
      </c>
      <c r="V117" s="286" t="s">
        <v>195</v>
      </c>
      <c r="W117" s="286" t="s">
        <v>195</v>
      </c>
      <c r="X117" s="286" t="s">
        <v>195</v>
      </c>
      <c r="Y117" s="286" t="s">
        <v>194</v>
      </c>
      <c r="Z117" s="286" t="s">
        <v>195</v>
      </c>
      <c r="AA117" s="286" t="s">
        <v>195</v>
      </c>
      <c r="AB117" s="286" t="s">
        <v>195</v>
      </c>
      <c r="AC117" s="286" t="s">
        <v>194</v>
      </c>
      <c r="AD117" s="286" t="s">
        <v>194</v>
      </c>
      <c r="AE117" s="286" t="s">
        <v>195</v>
      </c>
      <c r="AF117" s="286" t="s">
        <v>195</v>
      </c>
      <c r="AG117" s="286" t="s">
        <v>194</v>
      </c>
      <c r="AH117" s="286" t="s">
        <v>195</v>
      </c>
      <c r="AI117" s="286" t="s">
        <v>195</v>
      </c>
      <c r="AJ117" s="286" t="s">
        <v>196</v>
      </c>
      <c r="AK117" s="286" t="s">
        <v>195</v>
      </c>
      <c r="AL117" s="286" t="s">
        <v>194</v>
      </c>
      <c r="AM117" s="286" t="s">
        <v>195</v>
      </c>
      <c r="AN117" s="286" t="s">
        <v>195</v>
      </c>
      <c r="AO117" s="286" t="s">
        <v>195</v>
      </c>
      <c r="AP117" s="286" t="s">
        <v>195</v>
      </c>
      <c r="AQ117" s="259" t="s">
        <v>59</v>
      </c>
      <c r="AR117" s="259" t="s">
        <v>334</v>
      </c>
    </row>
    <row r="118" spans="1:45" ht="47.4" x14ac:dyDescent="0.65">
      <c r="A118" s="280">
        <v>112746</v>
      </c>
      <c r="B118" s="278" t="s">
        <v>59</v>
      </c>
      <c r="C118" s="286" t="s">
        <v>702</v>
      </c>
      <c r="D118" s="286" t="s">
        <v>702</v>
      </c>
      <c r="E118" s="286" t="s">
        <v>702</v>
      </c>
      <c r="F118" s="286" t="s">
        <v>702</v>
      </c>
      <c r="G118" s="286" t="s">
        <v>702</v>
      </c>
      <c r="H118" s="286" t="s">
        <v>702</v>
      </c>
      <c r="I118" s="286" t="s">
        <v>702</v>
      </c>
      <c r="J118" s="286" t="s">
        <v>702</v>
      </c>
      <c r="K118" s="286" t="s">
        <v>702</v>
      </c>
      <c r="L118" s="286" t="s">
        <v>702</v>
      </c>
      <c r="M118" s="286" t="s">
        <v>702</v>
      </c>
      <c r="N118" s="286" t="s">
        <v>702</v>
      </c>
      <c r="O118" s="286" t="s">
        <v>702</v>
      </c>
      <c r="P118" s="286" t="s">
        <v>702</v>
      </c>
      <c r="Q118" s="286" t="s">
        <v>702</v>
      </c>
      <c r="R118" s="286" t="s">
        <v>702</v>
      </c>
      <c r="S118" s="286" t="s">
        <v>702</v>
      </c>
      <c r="T118" s="286" t="s">
        <v>702</v>
      </c>
      <c r="U118" s="286" t="s">
        <v>702</v>
      </c>
      <c r="V118" s="286" t="s">
        <v>702</v>
      </c>
      <c r="W118" s="286" t="s">
        <v>702</v>
      </c>
      <c r="X118" s="286" t="s">
        <v>702</v>
      </c>
      <c r="Y118" s="286" t="s">
        <v>702</v>
      </c>
      <c r="Z118" s="286" t="s">
        <v>702</v>
      </c>
      <c r="AA118" s="286" t="s">
        <v>702</v>
      </c>
      <c r="AB118" s="286" t="s">
        <v>702</v>
      </c>
      <c r="AC118" s="286" t="s">
        <v>702</v>
      </c>
      <c r="AD118" s="286" t="s">
        <v>702</v>
      </c>
      <c r="AE118" s="286" t="s">
        <v>702</v>
      </c>
      <c r="AF118" s="286" t="s">
        <v>702</v>
      </c>
      <c r="AG118" s="286" t="s">
        <v>702</v>
      </c>
      <c r="AH118" s="286" t="s">
        <v>702</v>
      </c>
      <c r="AI118" s="286" t="s">
        <v>702</v>
      </c>
      <c r="AJ118" s="286" t="s">
        <v>702</v>
      </c>
      <c r="AK118" s="286" t="s">
        <v>702</v>
      </c>
      <c r="AL118" s="286" t="s">
        <v>702</v>
      </c>
      <c r="AM118" s="286" t="s">
        <v>702</v>
      </c>
      <c r="AN118" s="286" t="s">
        <v>702</v>
      </c>
      <c r="AO118" s="286" t="s">
        <v>702</v>
      </c>
      <c r="AP118" s="286" t="s">
        <v>702</v>
      </c>
      <c r="AQ118" s="259" t="s">
        <v>59</v>
      </c>
      <c r="AR118" s="259" t="s">
        <v>2759</v>
      </c>
    </row>
    <row r="119" spans="1:45" ht="14.4" x14ac:dyDescent="0.3">
      <c r="A119" s="260">
        <v>112762</v>
      </c>
      <c r="B119" s="261" t="s">
        <v>59</v>
      </c>
      <c r="C119" s="259" t="s">
        <v>196</v>
      </c>
      <c r="D119" s="259" t="s">
        <v>194</v>
      </c>
      <c r="E119" s="259" t="s">
        <v>194</v>
      </c>
      <c r="F119" s="259" t="s">
        <v>194</v>
      </c>
      <c r="G119" s="259" t="s">
        <v>194</v>
      </c>
      <c r="H119" s="259" t="s">
        <v>194</v>
      </c>
      <c r="I119" s="259" t="s">
        <v>194</v>
      </c>
      <c r="J119" s="259" t="s">
        <v>196</v>
      </c>
      <c r="K119" s="259" t="s">
        <v>194</v>
      </c>
      <c r="L119" s="259" t="s">
        <v>194</v>
      </c>
      <c r="M119" s="259" t="s">
        <v>194</v>
      </c>
      <c r="N119" s="259" t="s">
        <v>194</v>
      </c>
      <c r="O119" s="259" t="s">
        <v>194</v>
      </c>
      <c r="P119" s="259" t="s">
        <v>194</v>
      </c>
      <c r="Q119" s="259" t="s">
        <v>196</v>
      </c>
      <c r="R119" s="259" t="s">
        <v>194</v>
      </c>
      <c r="S119" s="259" t="s">
        <v>196</v>
      </c>
      <c r="T119" s="259" t="s">
        <v>194</v>
      </c>
      <c r="U119" s="259" t="s">
        <v>194</v>
      </c>
      <c r="V119" s="259" t="s">
        <v>196</v>
      </c>
      <c r="W119" s="259" t="s">
        <v>196</v>
      </c>
      <c r="X119" s="259" t="s">
        <v>195</v>
      </c>
      <c r="Y119" s="259" t="s">
        <v>194</v>
      </c>
      <c r="Z119" s="259" t="s">
        <v>194</v>
      </c>
      <c r="AA119" s="259" t="s">
        <v>194</v>
      </c>
      <c r="AB119" s="259" t="s">
        <v>194</v>
      </c>
      <c r="AC119" s="259" t="s">
        <v>194</v>
      </c>
      <c r="AD119" s="259" t="s">
        <v>194</v>
      </c>
      <c r="AE119" s="259" t="s">
        <v>194</v>
      </c>
      <c r="AF119" s="259" t="s">
        <v>196</v>
      </c>
      <c r="AG119" s="259" t="s">
        <v>196</v>
      </c>
      <c r="AH119" s="259" t="s">
        <v>195</v>
      </c>
      <c r="AI119" s="259" t="s">
        <v>195</v>
      </c>
      <c r="AJ119" s="259" t="s">
        <v>195</v>
      </c>
      <c r="AK119" s="259" t="s">
        <v>195</v>
      </c>
      <c r="AL119" s="259" t="s">
        <v>195</v>
      </c>
      <c r="AM119" s="259" t="s">
        <v>195</v>
      </c>
      <c r="AN119" s="259" t="s">
        <v>195</v>
      </c>
      <c r="AO119" s="259" t="s">
        <v>195</v>
      </c>
      <c r="AP119" s="259" t="s">
        <v>195</v>
      </c>
      <c r="AQ119" s="259" t="e">
        <f>VLOOKUP(A119,#REF!,5,0)</f>
        <v>#REF!</v>
      </c>
      <c r="AR119" s="259" t="e">
        <f>VLOOKUP(A119,#REF!,6,0)</f>
        <v>#REF!</v>
      </c>
      <c r="AS119"/>
    </row>
    <row r="120" spans="1:45" ht="21.6" x14ac:dyDescent="0.65">
      <c r="A120" s="280">
        <v>112873</v>
      </c>
      <c r="B120" s="278" t="s">
        <v>59</v>
      </c>
      <c r="C120" s="286" t="s">
        <v>702</v>
      </c>
      <c r="D120" s="286" t="s">
        <v>702</v>
      </c>
      <c r="E120" s="286" t="s">
        <v>702</v>
      </c>
      <c r="F120" s="286" t="s">
        <v>702</v>
      </c>
      <c r="G120" s="286" t="s">
        <v>702</v>
      </c>
      <c r="H120" s="286" t="s">
        <v>702</v>
      </c>
      <c r="I120" s="286" t="s">
        <v>702</v>
      </c>
      <c r="J120" s="286" t="s">
        <v>702</v>
      </c>
      <c r="K120" s="286" t="s">
        <v>702</v>
      </c>
      <c r="L120" s="286" t="s">
        <v>702</v>
      </c>
      <c r="M120" s="286" t="s">
        <v>702</v>
      </c>
      <c r="N120" s="286" t="s">
        <v>702</v>
      </c>
      <c r="O120" s="286" t="s">
        <v>702</v>
      </c>
      <c r="P120" s="286" t="s">
        <v>702</v>
      </c>
      <c r="Q120" s="286" t="s">
        <v>702</v>
      </c>
      <c r="R120" s="286" t="s">
        <v>702</v>
      </c>
      <c r="S120" s="286" t="s">
        <v>702</v>
      </c>
      <c r="T120" s="286" t="s">
        <v>702</v>
      </c>
      <c r="U120" s="286" t="s">
        <v>702</v>
      </c>
      <c r="V120" s="286" t="s">
        <v>702</v>
      </c>
      <c r="W120" s="286" t="s">
        <v>702</v>
      </c>
      <c r="X120" s="286" t="s">
        <v>702</v>
      </c>
      <c r="Y120" s="286" t="s">
        <v>702</v>
      </c>
      <c r="Z120" s="286" t="s">
        <v>702</v>
      </c>
      <c r="AA120" s="286" t="s">
        <v>702</v>
      </c>
      <c r="AB120" s="286" t="s">
        <v>702</v>
      </c>
      <c r="AC120" s="286" t="s">
        <v>702</v>
      </c>
      <c r="AD120" s="286" t="s">
        <v>702</v>
      </c>
      <c r="AE120" s="286" t="s">
        <v>702</v>
      </c>
      <c r="AF120" s="286" t="s">
        <v>702</v>
      </c>
      <c r="AG120" s="286" t="s">
        <v>702</v>
      </c>
      <c r="AH120" s="286" t="s">
        <v>702</v>
      </c>
      <c r="AI120" s="286" t="s">
        <v>702</v>
      </c>
      <c r="AJ120" s="286" t="s">
        <v>702</v>
      </c>
      <c r="AK120" s="286" t="s">
        <v>702</v>
      </c>
      <c r="AL120" s="286" t="s">
        <v>702</v>
      </c>
      <c r="AM120" s="286" t="s">
        <v>702</v>
      </c>
      <c r="AN120" s="286" t="s">
        <v>702</v>
      </c>
      <c r="AO120" s="286" t="s">
        <v>702</v>
      </c>
      <c r="AP120" s="286" t="s">
        <v>702</v>
      </c>
      <c r="AQ120" s="259" t="s">
        <v>59</v>
      </c>
      <c r="AR120" s="259" t="s">
        <v>610</v>
      </c>
    </row>
    <row r="121" spans="1:45" ht="43.2" x14ac:dyDescent="0.3">
      <c r="A121" s="258">
        <v>112940</v>
      </c>
      <c r="B121" s="259" t="s">
        <v>59</v>
      </c>
      <c r="C121" s="259" t="s">
        <v>702</v>
      </c>
      <c r="D121" s="259" t="s">
        <v>702</v>
      </c>
      <c r="E121" s="259" t="s">
        <v>702</v>
      </c>
      <c r="F121" s="259" t="s">
        <v>702</v>
      </c>
      <c r="G121" s="259" t="s">
        <v>702</v>
      </c>
      <c r="H121" s="259" t="s">
        <v>702</v>
      </c>
      <c r="I121" s="259" t="s">
        <v>702</v>
      </c>
      <c r="J121" s="259" t="s">
        <v>702</v>
      </c>
      <c r="K121" s="259" t="s">
        <v>702</v>
      </c>
      <c r="L121" s="259" t="s">
        <v>702</v>
      </c>
      <c r="M121" s="259" t="s">
        <v>702</v>
      </c>
      <c r="N121" s="259" t="s">
        <v>702</v>
      </c>
      <c r="O121" s="259" t="s">
        <v>702</v>
      </c>
      <c r="P121" s="259" t="s">
        <v>702</v>
      </c>
      <c r="Q121" s="259" t="s">
        <v>702</v>
      </c>
      <c r="R121" s="259" t="s">
        <v>702</v>
      </c>
      <c r="S121" s="259" t="s">
        <v>702</v>
      </c>
      <c r="T121" s="259" t="s">
        <v>702</v>
      </c>
      <c r="U121" s="259" t="s">
        <v>702</v>
      </c>
      <c r="V121" s="259" t="s">
        <v>702</v>
      </c>
      <c r="W121" s="259" t="s">
        <v>702</v>
      </c>
      <c r="X121" s="259" t="s">
        <v>702</v>
      </c>
      <c r="Y121" s="259" t="s">
        <v>702</v>
      </c>
      <c r="Z121" s="259" t="s">
        <v>702</v>
      </c>
      <c r="AA121" s="259" t="s">
        <v>702</v>
      </c>
      <c r="AB121" s="259" t="s">
        <v>702</v>
      </c>
      <c r="AC121" s="259" t="s">
        <v>702</v>
      </c>
      <c r="AD121" s="259" t="s">
        <v>702</v>
      </c>
      <c r="AE121" s="259" t="s">
        <v>702</v>
      </c>
      <c r="AF121" s="259" t="s">
        <v>702</v>
      </c>
      <c r="AG121" s="259" t="s">
        <v>702</v>
      </c>
      <c r="AH121" s="259" t="s">
        <v>702</v>
      </c>
      <c r="AI121" s="259" t="s">
        <v>702</v>
      </c>
      <c r="AJ121" s="259" t="s">
        <v>702</v>
      </c>
      <c r="AK121" s="259" t="s">
        <v>702</v>
      </c>
      <c r="AL121" s="259" t="s">
        <v>702</v>
      </c>
      <c r="AM121" s="259" t="s">
        <v>702</v>
      </c>
      <c r="AN121" s="259" t="s">
        <v>702</v>
      </c>
      <c r="AO121" s="259" t="s">
        <v>702</v>
      </c>
      <c r="AP121" s="259" t="s">
        <v>702</v>
      </c>
      <c r="AQ121" s="259" t="s">
        <v>59</v>
      </c>
      <c r="AR121" s="259" t="s">
        <v>2766</v>
      </c>
      <c r="AS121"/>
    </row>
    <row r="122" spans="1:45" ht="21.6" x14ac:dyDescent="0.65">
      <c r="A122" s="278">
        <v>112977</v>
      </c>
      <c r="B122" s="278" t="s">
        <v>59</v>
      </c>
      <c r="C122" s="286" t="s">
        <v>195</v>
      </c>
      <c r="D122" s="286" t="s">
        <v>195</v>
      </c>
      <c r="E122" s="286" t="s">
        <v>195</v>
      </c>
      <c r="F122" s="286" t="s">
        <v>195</v>
      </c>
      <c r="G122" s="286" t="s">
        <v>195</v>
      </c>
      <c r="H122" s="286" t="s">
        <v>195</v>
      </c>
      <c r="I122" s="286" t="s">
        <v>195</v>
      </c>
      <c r="J122" s="286" t="s">
        <v>195</v>
      </c>
      <c r="K122" s="286" t="s">
        <v>195</v>
      </c>
      <c r="L122" s="286" t="s">
        <v>195</v>
      </c>
      <c r="M122" s="286" t="s">
        <v>195</v>
      </c>
      <c r="N122" s="286" t="s">
        <v>195</v>
      </c>
      <c r="O122" s="286" t="s">
        <v>194</v>
      </c>
      <c r="P122" s="286" t="s">
        <v>195</v>
      </c>
      <c r="Q122" s="286" t="s">
        <v>195</v>
      </c>
      <c r="R122" s="286" t="s">
        <v>195</v>
      </c>
      <c r="S122" s="286" t="s">
        <v>195</v>
      </c>
      <c r="T122" s="286" t="s">
        <v>194</v>
      </c>
      <c r="U122" s="286" t="s">
        <v>195</v>
      </c>
      <c r="V122" s="286" t="s">
        <v>195</v>
      </c>
      <c r="W122" s="286" t="s">
        <v>195</v>
      </c>
      <c r="X122" s="286" t="s">
        <v>194</v>
      </c>
      <c r="Y122" s="286" t="s">
        <v>194</v>
      </c>
      <c r="Z122" s="286" t="s">
        <v>195</v>
      </c>
      <c r="AA122" s="286" t="s">
        <v>195</v>
      </c>
      <c r="AB122" s="286" t="s">
        <v>195</v>
      </c>
      <c r="AC122" s="286" t="s">
        <v>195</v>
      </c>
      <c r="AD122" s="286" t="s">
        <v>195</v>
      </c>
      <c r="AE122" s="286" t="s">
        <v>195</v>
      </c>
      <c r="AF122" s="286" t="s">
        <v>195</v>
      </c>
      <c r="AG122" s="286" t="s">
        <v>194</v>
      </c>
      <c r="AH122" s="286" t="s">
        <v>194</v>
      </c>
      <c r="AI122" s="286" t="s">
        <v>194</v>
      </c>
      <c r="AJ122" s="286" t="s">
        <v>196</v>
      </c>
      <c r="AK122" s="286" t="s">
        <v>196</v>
      </c>
      <c r="AL122" s="286" t="s">
        <v>196</v>
      </c>
      <c r="AM122" s="286" t="s">
        <v>195</v>
      </c>
      <c r="AN122" s="286" t="s">
        <v>196</v>
      </c>
      <c r="AO122" s="286" t="s">
        <v>196</v>
      </c>
      <c r="AP122" s="286" t="s">
        <v>196</v>
      </c>
      <c r="AQ122" s="259" t="s">
        <v>59</v>
      </c>
      <c r="AR122" s="259" t="s">
        <v>334</v>
      </c>
    </row>
    <row r="123" spans="1:45" ht="43.2" x14ac:dyDescent="0.3">
      <c r="A123" s="258">
        <v>112988</v>
      </c>
      <c r="B123" s="259" t="s">
        <v>59</v>
      </c>
      <c r="C123" s="259" t="s">
        <v>702</v>
      </c>
      <c r="D123" s="259" t="s">
        <v>702</v>
      </c>
      <c r="E123" s="259" t="s">
        <v>702</v>
      </c>
      <c r="F123" s="259" t="s">
        <v>702</v>
      </c>
      <c r="G123" s="259" t="s">
        <v>702</v>
      </c>
      <c r="H123" s="259" t="s">
        <v>702</v>
      </c>
      <c r="I123" s="259" t="s">
        <v>702</v>
      </c>
      <c r="J123" s="259" t="s">
        <v>702</v>
      </c>
      <c r="K123" s="259" t="s">
        <v>702</v>
      </c>
      <c r="L123" s="259" t="s">
        <v>702</v>
      </c>
      <c r="M123" s="259" t="s">
        <v>702</v>
      </c>
      <c r="N123" s="259" t="s">
        <v>702</v>
      </c>
      <c r="O123" s="259" t="s">
        <v>702</v>
      </c>
      <c r="P123" s="259" t="s">
        <v>702</v>
      </c>
      <c r="Q123" s="259" t="s">
        <v>702</v>
      </c>
      <c r="R123" s="259" t="s">
        <v>702</v>
      </c>
      <c r="S123" s="259" t="s">
        <v>702</v>
      </c>
      <c r="T123" s="259" t="s">
        <v>702</v>
      </c>
      <c r="U123" s="259" t="s">
        <v>702</v>
      </c>
      <c r="V123" s="259" t="s">
        <v>702</v>
      </c>
      <c r="W123" s="259" t="s">
        <v>702</v>
      </c>
      <c r="X123" s="259" t="s">
        <v>702</v>
      </c>
      <c r="Y123" s="259" t="s">
        <v>702</v>
      </c>
      <c r="Z123" s="259" t="s">
        <v>702</v>
      </c>
      <c r="AA123" s="259" t="s">
        <v>702</v>
      </c>
      <c r="AB123" s="259" t="s">
        <v>702</v>
      </c>
      <c r="AC123" s="259" t="s">
        <v>702</v>
      </c>
      <c r="AD123" s="259" t="s">
        <v>702</v>
      </c>
      <c r="AE123" s="259" t="s">
        <v>702</v>
      </c>
      <c r="AF123" s="259" t="s">
        <v>702</v>
      </c>
      <c r="AG123" s="259" t="s">
        <v>702</v>
      </c>
      <c r="AH123" s="259" t="s">
        <v>702</v>
      </c>
      <c r="AI123" s="259" t="s">
        <v>702</v>
      </c>
      <c r="AJ123" s="259" t="s">
        <v>702</v>
      </c>
      <c r="AK123" s="259" t="s">
        <v>702</v>
      </c>
      <c r="AL123" s="259" t="s">
        <v>702</v>
      </c>
      <c r="AM123" s="259" t="s">
        <v>702</v>
      </c>
      <c r="AN123" s="259" t="s">
        <v>702</v>
      </c>
      <c r="AO123" s="259" t="s">
        <v>702</v>
      </c>
      <c r="AP123" s="259" t="s">
        <v>702</v>
      </c>
      <c r="AQ123" s="259" t="s">
        <v>59</v>
      </c>
      <c r="AR123" s="259" t="s">
        <v>2766</v>
      </c>
      <c r="AS123"/>
    </row>
    <row r="124" spans="1:45" ht="72" x14ac:dyDescent="0.3">
      <c r="A124" s="258">
        <v>113082</v>
      </c>
      <c r="B124" s="259" t="s">
        <v>59</v>
      </c>
      <c r="C124" s="259" t="s">
        <v>702</v>
      </c>
      <c r="D124" s="259" t="s">
        <v>702</v>
      </c>
      <c r="E124" s="259" t="s">
        <v>702</v>
      </c>
      <c r="F124" s="259" t="s">
        <v>702</v>
      </c>
      <c r="G124" s="259" t="s">
        <v>702</v>
      </c>
      <c r="H124" s="259" t="s">
        <v>702</v>
      </c>
      <c r="I124" s="259" t="s">
        <v>702</v>
      </c>
      <c r="J124" s="259" t="s">
        <v>702</v>
      </c>
      <c r="K124" s="259" t="s">
        <v>702</v>
      </c>
      <c r="L124" s="259" t="s">
        <v>702</v>
      </c>
      <c r="M124" s="259" t="s">
        <v>702</v>
      </c>
      <c r="N124" s="259" t="s">
        <v>702</v>
      </c>
      <c r="O124" s="259" t="s">
        <v>702</v>
      </c>
      <c r="P124" s="259" t="s">
        <v>702</v>
      </c>
      <c r="Q124" s="259" t="s">
        <v>702</v>
      </c>
      <c r="R124" s="259" t="s">
        <v>702</v>
      </c>
      <c r="S124" s="259" t="s">
        <v>702</v>
      </c>
      <c r="T124" s="259" t="s">
        <v>702</v>
      </c>
      <c r="U124" s="259" t="s">
        <v>702</v>
      </c>
      <c r="V124" s="259" t="s">
        <v>702</v>
      </c>
      <c r="W124" s="259" t="s">
        <v>702</v>
      </c>
      <c r="X124" s="259" t="s">
        <v>702</v>
      </c>
      <c r="Y124" s="259" t="s">
        <v>702</v>
      </c>
      <c r="Z124" s="259" t="s">
        <v>702</v>
      </c>
      <c r="AA124" s="259" t="s">
        <v>702</v>
      </c>
      <c r="AB124" s="259" t="s">
        <v>702</v>
      </c>
      <c r="AC124" s="259" t="s">
        <v>702</v>
      </c>
      <c r="AD124" s="259" t="s">
        <v>702</v>
      </c>
      <c r="AE124" s="259" t="s">
        <v>702</v>
      </c>
      <c r="AF124" s="259" t="s">
        <v>702</v>
      </c>
      <c r="AG124" s="259" t="s">
        <v>702</v>
      </c>
      <c r="AH124" s="259" t="s">
        <v>702</v>
      </c>
      <c r="AI124" s="259" t="s">
        <v>702</v>
      </c>
      <c r="AJ124" s="259" t="s">
        <v>702</v>
      </c>
      <c r="AK124" s="259" t="s">
        <v>702</v>
      </c>
      <c r="AL124" s="259" t="s">
        <v>702</v>
      </c>
      <c r="AM124" s="259" t="s">
        <v>702</v>
      </c>
      <c r="AN124" s="259" t="s">
        <v>702</v>
      </c>
      <c r="AO124" s="259" t="s">
        <v>702</v>
      </c>
      <c r="AP124" s="259" t="s">
        <v>702</v>
      </c>
      <c r="AQ124" s="259" t="s">
        <v>59</v>
      </c>
      <c r="AR124" s="259" t="s">
        <v>2770</v>
      </c>
      <c r="AS124"/>
    </row>
    <row r="125" spans="1:45" ht="47.4" x14ac:dyDescent="0.65">
      <c r="A125" s="278">
        <v>113256</v>
      </c>
      <c r="B125" s="278" t="s">
        <v>59</v>
      </c>
      <c r="C125" s="286" t="s">
        <v>702</v>
      </c>
      <c r="D125" s="286" t="s">
        <v>702</v>
      </c>
      <c r="E125" s="286" t="s">
        <v>702</v>
      </c>
      <c r="F125" s="286" t="s">
        <v>702</v>
      </c>
      <c r="G125" s="286" t="s">
        <v>702</v>
      </c>
      <c r="H125" s="286" t="s">
        <v>702</v>
      </c>
      <c r="I125" s="286" t="s">
        <v>702</v>
      </c>
      <c r="J125" s="286" t="s">
        <v>702</v>
      </c>
      <c r="K125" s="286" t="s">
        <v>702</v>
      </c>
      <c r="L125" s="286" t="s">
        <v>702</v>
      </c>
      <c r="M125" s="286" t="s">
        <v>702</v>
      </c>
      <c r="N125" s="286" t="s">
        <v>702</v>
      </c>
      <c r="O125" s="286" t="s">
        <v>702</v>
      </c>
      <c r="P125" s="286" t="s">
        <v>702</v>
      </c>
      <c r="Q125" s="286" t="s">
        <v>702</v>
      </c>
      <c r="R125" s="286" t="s">
        <v>702</v>
      </c>
      <c r="S125" s="286" t="s">
        <v>702</v>
      </c>
      <c r="T125" s="286" t="s">
        <v>702</v>
      </c>
      <c r="U125" s="286" t="s">
        <v>702</v>
      </c>
      <c r="V125" s="286" t="s">
        <v>702</v>
      </c>
      <c r="W125" s="286" t="s">
        <v>702</v>
      </c>
      <c r="X125" s="286" t="s">
        <v>702</v>
      </c>
      <c r="Y125" s="286" t="s">
        <v>702</v>
      </c>
      <c r="Z125" s="286" t="s">
        <v>702</v>
      </c>
      <c r="AA125" s="286" t="s">
        <v>702</v>
      </c>
      <c r="AB125" s="286" t="s">
        <v>702</v>
      </c>
      <c r="AC125" s="286" t="s">
        <v>702</v>
      </c>
      <c r="AD125" s="286" t="s">
        <v>702</v>
      </c>
      <c r="AE125" s="286" t="s">
        <v>702</v>
      </c>
      <c r="AF125" s="286" t="s">
        <v>702</v>
      </c>
      <c r="AG125" s="286" t="s">
        <v>702</v>
      </c>
      <c r="AH125" s="286" t="s">
        <v>702</v>
      </c>
      <c r="AI125" s="286" t="s">
        <v>702</v>
      </c>
      <c r="AJ125" s="286" t="s">
        <v>702</v>
      </c>
      <c r="AK125" s="286" t="s">
        <v>702</v>
      </c>
      <c r="AL125" s="286" t="s">
        <v>702</v>
      </c>
      <c r="AM125" s="286" t="s">
        <v>702</v>
      </c>
      <c r="AN125" s="286" t="s">
        <v>702</v>
      </c>
      <c r="AO125" s="286" t="s">
        <v>702</v>
      </c>
      <c r="AP125" s="286" t="s">
        <v>702</v>
      </c>
      <c r="AQ125" s="259" t="s">
        <v>59</v>
      </c>
      <c r="AR125" s="259" t="s">
        <v>2759</v>
      </c>
    </row>
    <row r="126" spans="1:45" ht="47.4" x14ac:dyDescent="0.65">
      <c r="A126" s="280">
        <v>113279</v>
      </c>
      <c r="B126" s="278" t="s">
        <v>59</v>
      </c>
      <c r="C126" s="286" t="s">
        <v>702</v>
      </c>
      <c r="D126" s="286" t="s">
        <v>702</v>
      </c>
      <c r="E126" s="286" t="s">
        <v>702</v>
      </c>
      <c r="F126" s="286" t="s">
        <v>702</v>
      </c>
      <c r="G126" s="286" t="s">
        <v>702</v>
      </c>
      <c r="H126" s="286" t="s">
        <v>702</v>
      </c>
      <c r="I126" s="286" t="s">
        <v>702</v>
      </c>
      <c r="J126" s="286" t="s">
        <v>702</v>
      </c>
      <c r="K126" s="286" t="s">
        <v>702</v>
      </c>
      <c r="L126" s="286" t="s">
        <v>702</v>
      </c>
      <c r="M126" s="286" t="s">
        <v>702</v>
      </c>
      <c r="N126" s="286" t="s">
        <v>702</v>
      </c>
      <c r="O126" s="286" t="s">
        <v>702</v>
      </c>
      <c r="P126" s="286" t="s">
        <v>702</v>
      </c>
      <c r="Q126" s="286" t="s">
        <v>702</v>
      </c>
      <c r="R126" s="286" t="s">
        <v>702</v>
      </c>
      <c r="S126" s="286" t="s">
        <v>702</v>
      </c>
      <c r="T126" s="286" t="s">
        <v>702</v>
      </c>
      <c r="U126" s="286" t="s">
        <v>702</v>
      </c>
      <c r="V126" s="286" t="s">
        <v>702</v>
      </c>
      <c r="W126" s="286" t="s">
        <v>702</v>
      </c>
      <c r="X126" s="286" t="s">
        <v>702</v>
      </c>
      <c r="Y126" s="286" t="s">
        <v>702</v>
      </c>
      <c r="Z126" s="286" t="s">
        <v>702</v>
      </c>
      <c r="AA126" s="286" t="s">
        <v>702</v>
      </c>
      <c r="AB126" s="286" t="s">
        <v>702</v>
      </c>
      <c r="AC126" s="286" t="s">
        <v>702</v>
      </c>
      <c r="AD126" s="286" t="s">
        <v>702</v>
      </c>
      <c r="AE126" s="286" t="s">
        <v>702</v>
      </c>
      <c r="AF126" s="286" t="s">
        <v>702</v>
      </c>
      <c r="AG126" s="286" t="s">
        <v>702</v>
      </c>
      <c r="AH126" s="286" t="s">
        <v>702</v>
      </c>
      <c r="AI126" s="286" t="s">
        <v>702</v>
      </c>
      <c r="AJ126" s="286" t="s">
        <v>702</v>
      </c>
      <c r="AK126" s="286" t="s">
        <v>702</v>
      </c>
      <c r="AL126" s="286" t="s">
        <v>702</v>
      </c>
      <c r="AM126" s="286" t="s">
        <v>702</v>
      </c>
      <c r="AN126" s="286" t="s">
        <v>702</v>
      </c>
      <c r="AO126" s="286" t="s">
        <v>702</v>
      </c>
      <c r="AP126" s="286" t="s">
        <v>702</v>
      </c>
      <c r="AQ126" s="259" t="s">
        <v>59</v>
      </c>
      <c r="AR126" s="259" t="s">
        <v>2762</v>
      </c>
    </row>
    <row r="127" spans="1:45" ht="47.4" x14ac:dyDescent="0.65">
      <c r="A127" s="280">
        <v>113323</v>
      </c>
      <c r="B127" s="278" t="s">
        <v>59</v>
      </c>
      <c r="C127" s="286" t="s">
        <v>702</v>
      </c>
      <c r="D127" s="286" t="s">
        <v>702</v>
      </c>
      <c r="E127" s="286" t="s">
        <v>702</v>
      </c>
      <c r="F127" s="286" t="s">
        <v>702</v>
      </c>
      <c r="G127" s="286" t="s">
        <v>702</v>
      </c>
      <c r="H127" s="286" t="s">
        <v>702</v>
      </c>
      <c r="I127" s="286" t="s">
        <v>702</v>
      </c>
      <c r="J127" s="286" t="s">
        <v>702</v>
      </c>
      <c r="K127" s="286" t="s">
        <v>702</v>
      </c>
      <c r="L127" s="286" t="s">
        <v>702</v>
      </c>
      <c r="M127" s="286" t="s">
        <v>702</v>
      </c>
      <c r="N127" s="286" t="s">
        <v>702</v>
      </c>
      <c r="O127" s="286" t="s">
        <v>702</v>
      </c>
      <c r="P127" s="286" t="s">
        <v>702</v>
      </c>
      <c r="Q127" s="286" t="s">
        <v>702</v>
      </c>
      <c r="R127" s="286" t="s">
        <v>702</v>
      </c>
      <c r="S127" s="286" t="s">
        <v>702</v>
      </c>
      <c r="T127" s="286" t="s">
        <v>702</v>
      </c>
      <c r="U127" s="286" t="s">
        <v>702</v>
      </c>
      <c r="V127" s="286" t="s">
        <v>702</v>
      </c>
      <c r="W127" s="286" t="s">
        <v>702</v>
      </c>
      <c r="X127" s="286" t="s">
        <v>702</v>
      </c>
      <c r="Y127" s="286" t="s">
        <v>702</v>
      </c>
      <c r="Z127" s="286" t="s">
        <v>702</v>
      </c>
      <c r="AA127" s="286" t="s">
        <v>702</v>
      </c>
      <c r="AB127" s="286" t="s">
        <v>702</v>
      </c>
      <c r="AC127" s="286" t="s">
        <v>702</v>
      </c>
      <c r="AD127" s="286" t="s">
        <v>702</v>
      </c>
      <c r="AE127" s="286" t="s">
        <v>702</v>
      </c>
      <c r="AF127" s="286" t="s">
        <v>702</v>
      </c>
      <c r="AG127" s="286" t="s">
        <v>702</v>
      </c>
      <c r="AH127" s="286" t="s">
        <v>702</v>
      </c>
      <c r="AI127" s="286" t="s">
        <v>702</v>
      </c>
      <c r="AJ127" s="286" t="s">
        <v>702</v>
      </c>
      <c r="AK127" s="286" t="s">
        <v>702</v>
      </c>
      <c r="AL127" s="286" t="s">
        <v>702</v>
      </c>
      <c r="AM127" s="286" t="s">
        <v>702</v>
      </c>
      <c r="AN127" s="286" t="s">
        <v>702</v>
      </c>
      <c r="AO127" s="286" t="s">
        <v>702</v>
      </c>
      <c r="AP127" s="286" t="s">
        <v>702</v>
      </c>
      <c r="AQ127" s="259" t="s">
        <v>59</v>
      </c>
      <c r="AR127" s="259" t="s">
        <v>2759</v>
      </c>
    </row>
    <row r="128" spans="1:45" ht="47.4" x14ac:dyDescent="0.65">
      <c r="A128" s="278">
        <v>113327</v>
      </c>
      <c r="B128" s="278" t="s">
        <v>59</v>
      </c>
      <c r="C128" s="286" t="s">
        <v>702</v>
      </c>
      <c r="D128" s="286" t="s">
        <v>702</v>
      </c>
      <c r="E128" s="286" t="s">
        <v>702</v>
      </c>
      <c r="F128" s="286" t="s">
        <v>702</v>
      </c>
      <c r="G128" s="286" t="s">
        <v>702</v>
      </c>
      <c r="H128" s="286" t="s">
        <v>702</v>
      </c>
      <c r="I128" s="286" t="s">
        <v>702</v>
      </c>
      <c r="J128" s="286" t="s">
        <v>702</v>
      </c>
      <c r="K128" s="286" t="s">
        <v>702</v>
      </c>
      <c r="L128" s="286" t="s">
        <v>702</v>
      </c>
      <c r="M128" s="286" t="s">
        <v>702</v>
      </c>
      <c r="N128" s="286" t="s">
        <v>702</v>
      </c>
      <c r="O128" s="286" t="s">
        <v>702</v>
      </c>
      <c r="P128" s="286" t="s">
        <v>702</v>
      </c>
      <c r="Q128" s="286" t="s">
        <v>702</v>
      </c>
      <c r="R128" s="286" t="s">
        <v>702</v>
      </c>
      <c r="S128" s="286" t="s">
        <v>702</v>
      </c>
      <c r="T128" s="286" t="s">
        <v>702</v>
      </c>
      <c r="U128" s="286" t="s">
        <v>702</v>
      </c>
      <c r="V128" s="286" t="s">
        <v>702</v>
      </c>
      <c r="W128" s="286" t="s">
        <v>702</v>
      </c>
      <c r="X128" s="286" t="s">
        <v>702</v>
      </c>
      <c r="Y128" s="286" t="s">
        <v>702</v>
      </c>
      <c r="Z128" s="286" t="s">
        <v>702</v>
      </c>
      <c r="AA128" s="286" t="s">
        <v>702</v>
      </c>
      <c r="AB128" s="286" t="s">
        <v>702</v>
      </c>
      <c r="AC128" s="286" t="s">
        <v>702</v>
      </c>
      <c r="AD128" s="286" t="s">
        <v>702</v>
      </c>
      <c r="AE128" s="286" t="s">
        <v>702</v>
      </c>
      <c r="AF128" s="286" t="s">
        <v>702</v>
      </c>
      <c r="AG128" s="286" t="s">
        <v>702</v>
      </c>
      <c r="AH128" s="286" t="s">
        <v>702</v>
      </c>
      <c r="AI128" s="286" t="s">
        <v>702</v>
      </c>
      <c r="AJ128" s="286" t="s">
        <v>702</v>
      </c>
      <c r="AK128" s="286" t="s">
        <v>702</v>
      </c>
      <c r="AL128" s="286" t="s">
        <v>702</v>
      </c>
      <c r="AM128" s="286" t="s">
        <v>702</v>
      </c>
      <c r="AN128" s="286" t="s">
        <v>702</v>
      </c>
      <c r="AO128" s="286" t="s">
        <v>702</v>
      </c>
      <c r="AP128" s="286" t="s">
        <v>702</v>
      </c>
      <c r="AQ128" s="259" t="s">
        <v>59</v>
      </c>
      <c r="AR128" s="259" t="s">
        <v>2759</v>
      </c>
    </row>
    <row r="129" spans="1:45" ht="21.6" x14ac:dyDescent="0.65">
      <c r="A129" s="280">
        <v>113364</v>
      </c>
      <c r="B129" s="278" t="s">
        <v>59</v>
      </c>
      <c r="C129" s="286" t="s">
        <v>195</v>
      </c>
      <c r="D129" s="286" t="s">
        <v>195</v>
      </c>
      <c r="E129" s="286" t="s">
        <v>195</v>
      </c>
      <c r="F129" s="286" t="s">
        <v>195</v>
      </c>
      <c r="G129" s="286" t="s">
        <v>195</v>
      </c>
      <c r="H129" s="286" t="s">
        <v>195</v>
      </c>
      <c r="I129" s="286" t="s">
        <v>195</v>
      </c>
      <c r="J129" s="286" t="s">
        <v>195</v>
      </c>
      <c r="K129" s="286" t="s">
        <v>195</v>
      </c>
      <c r="L129" s="286" t="s">
        <v>195</v>
      </c>
      <c r="M129" s="286" t="s">
        <v>195</v>
      </c>
      <c r="N129" s="286" t="s">
        <v>195</v>
      </c>
      <c r="O129" s="286" t="s">
        <v>195</v>
      </c>
      <c r="P129" s="286" t="s">
        <v>195</v>
      </c>
      <c r="Q129" s="286" t="s">
        <v>195</v>
      </c>
      <c r="R129" s="286" t="s">
        <v>195</v>
      </c>
      <c r="S129" s="286" t="s">
        <v>195</v>
      </c>
      <c r="T129" s="286" t="s">
        <v>195</v>
      </c>
      <c r="U129" s="286" t="s">
        <v>195</v>
      </c>
      <c r="V129" s="286" t="s">
        <v>195</v>
      </c>
      <c r="W129" s="286" t="s">
        <v>195</v>
      </c>
      <c r="X129" s="286" t="s">
        <v>195</v>
      </c>
      <c r="Y129" s="286" t="s">
        <v>195</v>
      </c>
      <c r="Z129" s="286" t="s">
        <v>195</v>
      </c>
      <c r="AA129" s="286" t="s">
        <v>195</v>
      </c>
      <c r="AB129" s="286" t="s">
        <v>195</v>
      </c>
      <c r="AC129" s="286" t="s">
        <v>195</v>
      </c>
      <c r="AD129" s="286" t="s">
        <v>195</v>
      </c>
      <c r="AE129" s="286" t="s">
        <v>194</v>
      </c>
      <c r="AF129" s="286" t="s">
        <v>194</v>
      </c>
      <c r="AG129" s="286" t="s">
        <v>196</v>
      </c>
      <c r="AH129" s="286" t="s">
        <v>195</v>
      </c>
      <c r="AI129" s="286" t="s">
        <v>195</v>
      </c>
      <c r="AJ129" s="286" t="s">
        <v>195</v>
      </c>
      <c r="AK129" s="286" t="s">
        <v>196</v>
      </c>
      <c r="AL129" s="286" t="s">
        <v>195</v>
      </c>
      <c r="AM129" s="286" t="s">
        <v>195</v>
      </c>
      <c r="AN129" s="286" t="s">
        <v>195</v>
      </c>
      <c r="AO129" s="286" t="s">
        <v>196</v>
      </c>
      <c r="AP129" s="286" t="s">
        <v>196</v>
      </c>
      <c r="AQ129" s="259" t="s">
        <v>59</v>
      </c>
      <c r="AR129" s="259" t="s">
        <v>334</v>
      </c>
    </row>
    <row r="130" spans="1:45" ht="47.4" x14ac:dyDescent="0.65">
      <c r="A130" s="278">
        <v>113394</v>
      </c>
      <c r="B130" s="278" t="s">
        <v>59</v>
      </c>
      <c r="C130" s="286" t="s">
        <v>702</v>
      </c>
      <c r="D130" s="286" t="s">
        <v>702</v>
      </c>
      <c r="E130" s="286" t="s">
        <v>702</v>
      </c>
      <c r="F130" s="286" t="s">
        <v>702</v>
      </c>
      <c r="G130" s="286" t="s">
        <v>702</v>
      </c>
      <c r="H130" s="286" t="s">
        <v>702</v>
      </c>
      <c r="I130" s="286" t="s">
        <v>702</v>
      </c>
      <c r="J130" s="286" t="s">
        <v>702</v>
      </c>
      <c r="K130" s="286" t="s">
        <v>702</v>
      </c>
      <c r="L130" s="286" t="s">
        <v>702</v>
      </c>
      <c r="M130" s="286" t="s">
        <v>702</v>
      </c>
      <c r="N130" s="286" t="s">
        <v>702</v>
      </c>
      <c r="O130" s="286" t="s">
        <v>702</v>
      </c>
      <c r="P130" s="286" t="s">
        <v>702</v>
      </c>
      <c r="Q130" s="286" t="s">
        <v>702</v>
      </c>
      <c r="R130" s="286" t="s">
        <v>702</v>
      </c>
      <c r="S130" s="286" t="s">
        <v>702</v>
      </c>
      <c r="T130" s="286" t="s">
        <v>702</v>
      </c>
      <c r="U130" s="286" t="s">
        <v>702</v>
      </c>
      <c r="V130" s="286" t="s">
        <v>702</v>
      </c>
      <c r="W130" s="286" t="s">
        <v>702</v>
      </c>
      <c r="X130" s="286" t="s">
        <v>702</v>
      </c>
      <c r="Y130" s="286" t="s">
        <v>702</v>
      </c>
      <c r="Z130" s="286" t="s">
        <v>702</v>
      </c>
      <c r="AA130" s="286" t="s">
        <v>702</v>
      </c>
      <c r="AB130" s="286" t="s">
        <v>702</v>
      </c>
      <c r="AC130" s="286" t="s">
        <v>702</v>
      </c>
      <c r="AD130" s="286" t="s">
        <v>702</v>
      </c>
      <c r="AE130" s="286" t="s">
        <v>702</v>
      </c>
      <c r="AF130" s="286" t="s">
        <v>702</v>
      </c>
      <c r="AG130" s="286" t="s">
        <v>702</v>
      </c>
      <c r="AH130" s="286" t="s">
        <v>702</v>
      </c>
      <c r="AI130" s="286" t="s">
        <v>702</v>
      </c>
      <c r="AJ130" s="286" t="s">
        <v>702</v>
      </c>
      <c r="AK130" s="286" t="s">
        <v>702</v>
      </c>
      <c r="AL130" s="286" t="s">
        <v>702</v>
      </c>
      <c r="AM130" s="286" t="s">
        <v>702</v>
      </c>
      <c r="AN130" s="286" t="s">
        <v>702</v>
      </c>
      <c r="AO130" s="286" t="s">
        <v>702</v>
      </c>
      <c r="AP130" s="286" t="s">
        <v>702</v>
      </c>
      <c r="AQ130" s="259" t="s">
        <v>59</v>
      </c>
      <c r="AR130" s="259" t="s">
        <v>2759</v>
      </c>
    </row>
    <row r="131" spans="1:45" ht="47.4" x14ac:dyDescent="0.65">
      <c r="A131" s="278">
        <v>113405</v>
      </c>
      <c r="B131" s="278" t="s">
        <v>59</v>
      </c>
      <c r="C131" s="286" t="s">
        <v>702</v>
      </c>
      <c r="D131" s="286" t="s">
        <v>702</v>
      </c>
      <c r="E131" s="286" t="s">
        <v>702</v>
      </c>
      <c r="F131" s="286" t="s">
        <v>702</v>
      </c>
      <c r="G131" s="286" t="s">
        <v>702</v>
      </c>
      <c r="H131" s="286" t="s">
        <v>702</v>
      </c>
      <c r="I131" s="286" t="s">
        <v>702</v>
      </c>
      <c r="J131" s="286" t="s">
        <v>702</v>
      </c>
      <c r="K131" s="286" t="s">
        <v>702</v>
      </c>
      <c r="L131" s="286" t="s">
        <v>702</v>
      </c>
      <c r="M131" s="286" t="s">
        <v>702</v>
      </c>
      <c r="N131" s="286" t="s">
        <v>702</v>
      </c>
      <c r="O131" s="286" t="s">
        <v>702</v>
      </c>
      <c r="P131" s="286" t="s">
        <v>702</v>
      </c>
      <c r="Q131" s="286" t="s">
        <v>702</v>
      </c>
      <c r="R131" s="286" t="s">
        <v>702</v>
      </c>
      <c r="S131" s="286" t="s">
        <v>702</v>
      </c>
      <c r="T131" s="286" t="s">
        <v>702</v>
      </c>
      <c r="U131" s="286" t="s">
        <v>702</v>
      </c>
      <c r="V131" s="286" t="s">
        <v>702</v>
      </c>
      <c r="W131" s="286" t="s">
        <v>702</v>
      </c>
      <c r="X131" s="286" t="s">
        <v>702</v>
      </c>
      <c r="Y131" s="286" t="s">
        <v>702</v>
      </c>
      <c r="Z131" s="286" t="s">
        <v>702</v>
      </c>
      <c r="AA131" s="286" t="s">
        <v>702</v>
      </c>
      <c r="AB131" s="286" t="s">
        <v>702</v>
      </c>
      <c r="AC131" s="286" t="s">
        <v>702</v>
      </c>
      <c r="AD131" s="286" t="s">
        <v>702</v>
      </c>
      <c r="AE131" s="286" t="s">
        <v>702</v>
      </c>
      <c r="AF131" s="286" t="s">
        <v>702</v>
      </c>
      <c r="AG131" s="286" t="s">
        <v>702</v>
      </c>
      <c r="AH131" s="286" t="s">
        <v>702</v>
      </c>
      <c r="AI131" s="286" t="s">
        <v>702</v>
      </c>
      <c r="AJ131" s="286" t="s">
        <v>702</v>
      </c>
      <c r="AK131" s="286" t="s">
        <v>702</v>
      </c>
      <c r="AL131" s="286" t="s">
        <v>702</v>
      </c>
      <c r="AM131" s="286" t="s">
        <v>702</v>
      </c>
      <c r="AN131" s="286" t="s">
        <v>702</v>
      </c>
      <c r="AO131" s="286" t="s">
        <v>702</v>
      </c>
      <c r="AP131" s="286" t="s">
        <v>702</v>
      </c>
      <c r="AQ131" s="259" t="s">
        <v>59</v>
      </c>
      <c r="AR131" s="259" t="s">
        <v>2762</v>
      </c>
    </row>
    <row r="132" spans="1:45" ht="21.6" x14ac:dyDescent="0.65">
      <c r="A132" s="278">
        <v>113494</v>
      </c>
      <c r="B132" s="278" t="s">
        <v>2531</v>
      </c>
      <c r="C132" s="286" t="s">
        <v>195</v>
      </c>
      <c r="D132" s="286" t="s">
        <v>195</v>
      </c>
      <c r="E132" s="286" t="s">
        <v>195</v>
      </c>
      <c r="F132" s="286" t="s">
        <v>195</v>
      </c>
      <c r="G132" s="286" t="s">
        <v>194</v>
      </c>
      <c r="H132" s="286" t="s">
        <v>195</v>
      </c>
      <c r="I132" s="286" t="s">
        <v>195</v>
      </c>
      <c r="J132" s="286" t="s">
        <v>195</v>
      </c>
      <c r="K132" s="286" t="s">
        <v>195</v>
      </c>
      <c r="L132" s="286" t="s">
        <v>194</v>
      </c>
      <c r="M132" s="286" t="s">
        <v>195</v>
      </c>
      <c r="N132" s="286" t="s">
        <v>194</v>
      </c>
      <c r="O132" s="286" t="s">
        <v>194</v>
      </c>
      <c r="P132" s="286" t="s">
        <v>194</v>
      </c>
      <c r="Q132" s="286" t="s">
        <v>194</v>
      </c>
      <c r="R132" s="286" t="s">
        <v>195</v>
      </c>
      <c r="S132" s="286" t="s">
        <v>194</v>
      </c>
      <c r="T132" s="286" t="s">
        <v>194</v>
      </c>
      <c r="U132" s="286" t="s">
        <v>196</v>
      </c>
      <c r="V132" s="286" t="s">
        <v>194</v>
      </c>
      <c r="W132" s="286" t="s">
        <v>196</v>
      </c>
      <c r="X132" s="286" t="s">
        <v>196</v>
      </c>
      <c r="Y132" s="286" t="s">
        <v>196</v>
      </c>
      <c r="Z132" s="286" t="s">
        <v>196</v>
      </c>
      <c r="AA132" s="286" t="s">
        <v>194</v>
      </c>
      <c r="AB132" s="286" t="s">
        <v>196</v>
      </c>
      <c r="AC132" s="286" t="s">
        <v>196</v>
      </c>
      <c r="AD132" s="286" t="s">
        <v>196</v>
      </c>
      <c r="AE132" s="286" t="s">
        <v>196</v>
      </c>
      <c r="AF132" s="286" t="s">
        <v>194</v>
      </c>
      <c r="AG132" s="286" t="s">
        <v>196</v>
      </c>
      <c r="AH132" s="286" t="s">
        <v>196</v>
      </c>
      <c r="AI132" s="286" t="s">
        <v>194</v>
      </c>
      <c r="AJ132" s="286" t="s">
        <v>196</v>
      </c>
      <c r="AK132" s="286" t="s">
        <v>194</v>
      </c>
      <c r="AL132" s="286" t="s">
        <v>196</v>
      </c>
      <c r="AM132" s="286" t="s">
        <v>196</v>
      </c>
      <c r="AN132" s="286" t="s">
        <v>196</v>
      </c>
      <c r="AO132" s="286" t="s">
        <v>196</v>
      </c>
      <c r="AP132" s="286" t="s">
        <v>196</v>
      </c>
      <c r="AQ132" s="259" t="s">
        <v>2531</v>
      </c>
      <c r="AR132" s="259" t="s">
        <v>334</v>
      </c>
    </row>
    <row r="133" spans="1:45" ht="14.4" x14ac:dyDescent="0.3">
      <c r="A133" s="260">
        <v>113546</v>
      </c>
      <c r="B133" s="261" t="s">
        <v>59</v>
      </c>
      <c r="C133" s="259" t="s">
        <v>702</v>
      </c>
      <c r="D133" s="259" t="s">
        <v>702</v>
      </c>
      <c r="E133" s="259" t="s">
        <v>702</v>
      </c>
      <c r="F133" s="259" t="s">
        <v>702</v>
      </c>
      <c r="G133" s="259" t="s">
        <v>702</v>
      </c>
      <c r="H133" s="259" t="s">
        <v>702</v>
      </c>
      <c r="I133" s="259" t="s">
        <v>702</v>
      </c>
      <c r="J133" s="259" t="s">
        <v>702</v>
      </c>
      <c r="K133" s="259" t="s">
        <v>702</v>
      </c>
      <c r="L133" s="259" t="s">
        <v>702</v>
      </c>
      <c r="M133" s="259" t="s">
        <v>195</v>
      </c>
      <c r="N133" s="259" t="s">
        <v>702</v>
      </c>
      <c r="O133" s="259" t="s">
        <v>702</v>
      </c>
      <c r="P133" s="259" t="s">
        <v>702</v>
      </c>
      <c r="Q133" s="259" t="s">
        <v>702</v>
      </c>
      <c r="R133" s="259" t="s">
        <v>702</v>
      </c>
      <c r="S133" s="259" t="s">
        <v>702</v>
      </c>
      <c r="T133" s="259" t="s">
        <v>702</v>
      </c>
      <c r="U133" s="259" t="s">
        <v>702</v>
      </c>
      <c r="V133" s="259" t="s">
        <v>702</v>
      </c>
      <c r="W133" s="259" t="s">
        <v>702</v>
      </c>
      <c r="X133" s="259" t="s">
        <v>702</v>
      </c>
      <c r="Y133" s="259" t="s">
        <v>702</v>
      </c>
      <c r="Z133" s="259" t="s">
        <v>702</v>
      </c>
      <c r="AA133" s="259" t="s">
        <v>702</v>
      </c>
      <c r="AB133" s="259" t="s">
        <v>702</v>
      </c>
      <c r="AC133" s="259" t="s">
        <v>702</v>
      </c>
      <c r="AD133" s="259" t="s">
        <v>702</v>
      </c>
      <c r="AE133" s="259" t="s">
        <v>702</v>
      </c>
      <c r="AF133" s="259" t="s">
        <v>702</v>
      </c>
      <c r="AG133" s="259" t="s">
        <v>702</v>
      </c>
      <c r="AH133" s="259" t="s">
        <v>702</v>
      </c>
      <c r="AI133" s="259" t="s">
        <v>702</v>
      </c>
      <c r="AJ133" s="259" t="s">
        <v>702</v>
      </c>
      <c r="AK133" s="259" t="s">
        <v>702</v>
      </c>
      <c r="AL133" s="259" t="s">
        <v>702</v>
      </c>
      <c r="AM133" s="259" t="s">
        <v>702</v>
      </c>
      <c r="AN133" s="259" t="s">
        <v>702</v>
      </c>
      <c r="AO133" s="259" t="s">
        <v>702</v>
      </c>
      <c r="AP133" s="259" t="s">
        <v>702</v>
      </c>
      <c r="AQ133" s="259" t="e">
        <f>VLOOKUP(A133,#REF!,5,0)</f>
        <v>#REF!</v>
      </c>
      <c r="AR133" s="259" t="e">
        <f>VLOOKUP(A133,#REF!,6,0)</f>
        <v>#REF!</v>
      </c>
      <c r="AS133"/>
    </row>
    <row r="134" spans="1:45" ht="14.4" x14ac:dyDescent="0.3">
      <c r="A134" s="260">
        <v>113582</v>
      </c>
      <c r="B134" s="261" t="s">
        <v>59</v>
      </c>
      <c r="C134" s="259" t="s">
        <v>195</v>
      </c>
      <c r="D134" s="259" t="s">
        <v>195</v>
      </c>
      <c r="E134" s="259" t="s">
        <v>195</v>
      </c>
      <c r="F134" s="259" t="s">
        <v>195</v>
      </c>
      <c r="G134" s="259" t="s">
        <v>195</v>
      </c>
      <c r="H134" s="259" t="s">
        <v>195</v>
      </c>
      <c r="I134" s="259" t="s">
        <v>195</v>
      </c>
      <c r="J134" s="259" t="s">
        <v>195</v>
      </c>
      <c r="K134" s="259" t="s">
        <v>195</v>
      </c>
      <c r="L134" s="259" t="s">
        <v>195</v>
      </c>
      <c r="M134" s="259" t="s">
        <v>195</v>
      </c>
      <c r="N134" s="259" t="s">
        <v>195</v>
      </c>
      <c r="O134" s="259" t="s">
        <v>195</v>
      </c>
      <c r="P134" s="259" t="s">
        <v>195</v>
      </c>
      <c r="Q134" s="259" t="s">
        <v>195</v>
      </c>
      <c r="R134" s="259" t="s">
        <v>195</v>
      </c>
      <c r="S134" s="259" t="s">
        <v>195</v>
      </c>
      <c r="T134" s="259" t="s">
        <v>195</v>
      </c>
      <c r="U134" s="259" t="s">
        <v>195</v>
      </c>
      <c r="V134" s="259" t="s">
        <v>195</v>
      </c>
      <c r="W134" s="259" t="s">
        <v>195</v>
      </c>
      <c r="X134" s="259" t="s">
        <v>195</v>
      </c>
      <c r="Y134" s="259" t="s">
        <v>195</v>
      </c>
      <c r="Z134" s="259" t="s">
        <v>195</v>
      </c>
      <c r="AA134" s="259" t="s">
        <v>195</v>
      </c>
      <c r="AB134" s="259" t="s">
        <v>195</v>
      </c>
      <c r="AC134" s="259" t="s">
        <v>195</v>
      </c>
      <c r="AD134" s="259" t="s">
        <v>195</v>
      </c>
      <c r="AE134" s="259" t="s">
        <v>195</v>
      </c>
      <c r="AF134" s="259" t="s">
        <v>195</v>
      </c>
      <c r="AG134" s="259" t="s">
        <v>195</v>
      </c>
      <c r="AH134" s="259" t="s">
        <v>195</v>
      </c>
      <c r="AI134" s="259" t="s">
        <v>195</v>
      </c>
      <c r="AJ134" s="259" t="s">
        <v>195</v>
      </c>
      <c r="AK134" s="259" t="s">
        <v>195</v>
      </c>
      <c r="AL134" s="259" t="s">
        <v>195</v>
      </c>
      <c r="AM134" s="259" t="s">
        <v>195</v>
      </c>
      <c r="AN134" s="259" t="s">
        <v>195</v>
      </c>
      <c r="AO134" s="259" t="s">
        <v>195</v>
      </c>
      <c r="AP134" s="259" t="s">
        <v>195</v>
      </c>
      <c r="AQ134" s="259" t="e">
        <f>VLOOKUP(A134,#REF!,5,0)</f>
        <v>#REF!</v>
      </c>
      <c r="AR134" s="259" t="e">
        <f>VLOOKUP(A134,#REF!,6,0)</f>
        <v>#REF!</v>
      </c>
      <c r="AS134"/>
    </row>
    <row r="135" spans="1:45" ht="76.2" x14ac:dyDescent="0.65">
      <c r="A135" s="280">
        <v>113610</v>
      </c>
      <c r="B135" s="278" t="s">
        <v>59</v>
      </c>
      <c r="C135" s="286" t="s">
        <v>702</v>
      </c>
      <c r="D135" s="286" t="s">
        <v>702</v>
      </c>
      <c r="E135" s="286" t="s">
        <v>702</v>
      </c>
      <c r="F135" s="286" t="s">
        <v>702</v>
      </c>
      <c r="G135" s="286" t="s">
        <v>702</v>
      </c>
      <c r="H135" s="286" t="s">
        <v>702</v>
      </c>
      <c r="I135" s="286" t="s">
        <v>702</v>
      </c>
      <c r="J135" s="286" t="s">
        <v>702</v>
      </c>
      <c r="K135" s="286" t="s">
        <v>702</v>
      </c>
      <c r="L135" s="286" t="s">
        <v>702</v>
      </c>
      <c r="M135" s="286" t="s">
        <v>702</v>
      </c>
      <c r="N135" s="286" t="s">
        <v>702</v>
      </c>
      <c r="O135" s="286" t="s">
        <v>702</v>
      </c>
      <c r="P135" s="286" t="s">
        <v>702</v>
      </c>
      <c r="Q135" s="286" t="s">
        <v>702</v>
      </c>
      <c r="R135" s="286" t="s">
        <v>702</v>
      </c>
      <c r="S135" s="286" t="s">
        <v>702</v>
      </c>
      <c r="T135" s="286" t="s">
        <v>702</v>
      </c>
      <c r="U135" s="286" t="s">
        <v>702</v>
      </c>
      <c r="V135" s="286" t="s">
        <v>702</v>
      </c>
      <c r="W135" s="286" t="s">
        <v>702</v>
      </c>
      <c r="X135" s="286" t="s">
        <v>702</v>
      </c>
      <c r="Y135" s="286" t="s">
        <v>702</v>
      </c>
      <c r="Z135" s="286" t="s">
        <v>702</v>
      </c>
      <c r="AA135" s="286" t="s">
        <v>702</v>
      </c>
      <c r="AB135" s="286" t="s">
        <v>702</v>
      </c>
      <c r="AC135" s="286" t="s">
        <v>702</v>
      </c>
      <c r="AD135" s="286" t="s">
        <v>702</v>
      </c>
      <c r="AE135" s="286" t="s">
        <v>702</v>
      </c>
      <c r="AF135" s="286" t="s">
        <v>702</v>
      </c>
      <c r="AG135" s="286" t="s">
        <v>702</v>
      </c>
      <c r="AH135" s="286" t="s">
        <v>702</v>
      </c>
      <c r="AI135" s="286" t="s">
        <v>702</v>
      </c>
      <c r="AJ135" s="286" t="s">
        <v>702</v>
      </c>
      <c r="AK135" s="286" t="s">
        <v>702</v>
      </c>
      <c r="AL135" s="286" t="s">
        <v>702</v>
      </c>
      <c r="AM135" s="286" t="s">
        <v>702</v>
      </c>
      <c r="AN135" s="286" t="s">
        <v>702</v>
      </c>
      <c r="AO135" s="286" t="s">
        <v>702</v>
      </c>
      <c r="AP135" s="286" t="s">
        <v>702</v>
      </c>
      <c r="AQ135" s="259" t="s">
        <v>59</v>
      </c>
      <c r="AR135" s="259" t="s">
        <v>2770</v>
      </c>
    </row>
    <row r="136" spans="1:45" ht="14.4" x14ac:dyDescent="0.3">
      <c r="A136" s="260">
        <v>113665</v>
      </c>
      <c r="B136" s="261" t="s">
        <v>59</v>
      </c>
      <c r="C136" s="259" t="s">
        <v>196</v>
      </c>
      <c r="D136" s="259" t="s">
        <v>196</v>
      </c>
      <c r="E136" s="259" t="s">
        <v>194</v>
      </c>
      <c r="F136" s="259" t="s">
        <v>196</v>
      </c>
      <c r="G136" s="259" t="s">
        <v>194</v>
      </c>
      <c r="H136" s="259" t="s">
        <v>194</v>
      </c>
      <c r="I136" s="259" t="s">
        <v>196</v>
      </c>
      <c r="J136" s="259" t="s">
        <v>196</v>
      </c>
      <c r="K136" s="259" t="s">
        <v>196</v>
      </c>
      <c r="L136" s="259" t="s">
        <v>194</v>
      </c>
      <c r="M136" s="259" t="s">
        <v>196</v>
      </c>
      <c r="N136" s="259" t="s">
        <v>194</v>
      </c>
      <c r="O136" s="259" t="s">
        <v>196</v>
      </c>
      <c r="P136" s="259" t="s">
        <v>196</v>
      </c>
      <c r="Q136" s="259" t="s">
        <v>194</v>
      </c>
      <c r="R136" s="259" t="s">
        <v>195</v>
      </c>
      <c r="S136" s="259" t="s">
        <v>194</v>
      </c>
      <c r="T136" s="259" t="s">
        <v>195</v>
      </c>
      <c r="U136" s="259" t="s">
        <v>194</v>
      </c>
      <c r="V136" s="259" t="s">
        <v>195</v>
      </c>
      <c r="W136" s="259" t="s">
        <v>194</v>
      </c>
      <c r="X136" s="259" t="s">
        <v>196</v>
      </c>
      <c r="Y136" s="259" t="s">
        <v>196</v>
      </c>
      <c r="Z136" s="259" t="s">
        <v>194</v>
      </c>
      <c r="AA136" s="259" t="s">
        <v>196</v>
      </c>
      <c r="AB136" s="259" t="s">
        <v>194</v>
      </c>
      <c r="AC136" s="259" t="s">
        <v>194</v>
      </c>
      <c r="AD136" s="259" t="s">
        <v>194</v>
      </c>
      <c r="AE136" s="259" t="s">
        <v>194</v>
      </c>
      <c r="AF136" s="259" t="s">
        <v>194</v>
      </c>
      <c r="AG136" s="259" t="s">
        <v>196</v>
      </c>
      <c r="AH136" s="259" t="s">
        <v>196</v>
      </c>
      <c r="AI136" s="259" t="s">
        <v>196</v>
      </c>
      <c r="AJ136" s="259" t="s">
        <v>196</v>
      </c>
      <c r="AK136" s="259" t="s">
        <v>196</v>
      </c>
      <c r="AL136" s="259" t="s">
        <v>194</v>
      </c>
      <c r="AM136" s="259" t="s">
        <v>195</v>
      </c>
      <c r="AN136" s="259" t="s">
        <v>195</v>
      </c>
      <c r="AO136" s="259" t="s">
        <v>195</v>
      </c>
      <c r="AP136" s="259" t="s">
        <v>195</v>
      </c>
      <c r="AQ136" s="259" t="e">
        <f>VLOOKUP(A136,#REF!,5,0)</f>
        <v>#REF!</v>
      </c>
      <c r="AR136" s="259" t="e">
        <f>VLOOKUP(A136,#REF!,6,0)</f>
        <v>#REF!</v>
      </c>
      <c r="AS136"/>
    </row>
    <row r="137" spans="1:45" ht="43.2" x14ac:dyDescent="0.3">
      <c r="A137" s="258">
        <v>113686</v>
      </c>
      <c r="B137" s="259" t="s">
        <v>59</v>
      </c>
      <c r="C137" s="259" t="s">
        <v>702</v>
      </c>
      <c r="D137" s="259" t="s">
        <v>702</v>
      </c>
      <c r="E137" s="259" t="s">
        <v>702</v>
      </c>
      <c r="F137" s="259" t="s">
        <v>702</v>
      </c>
      <c r="G137" s="259" t="s">
        <v>702</v>
      </c>
      <c r="H137" s="259" t="s">
        <v>702</v>
      </c>
      <c r="I137" s="259" t="s">
        <v>702</v>
      </c>
      <c r="J137" s="259" t="s">
        <v>702</v>
      </c>
      <c r="K137" s="259" t="s">
        <v>702</v>
      </c>
      <c r="L137" s="259" t="s">
        <v>702</v>
      </c>
      <c r="M137" s="259" t="s">
        <v>702</v>
      </c>
      <c r="N137" s="259" t="s">
        <v>702</v>
      </c>
      <c r="O137" s="259" t="s">
        <v>702</v>
      </c>
      <c r="P137" s="259" t="s">
        <v>702</v>
      </c>
      <c r="Q137" s="259" t="s">
        <v>702</v>
      </c>
      <c r="R137" s="259" t="s">
        <v>702</v>
      </c>
      <c r="S137" s="259" t="s">
        <v>702</v>
      </c>
      <c r="T137" s="259" t="s">
        <v>702</v>
      </c>
      <c r="U137" s="259" t="s">
        <v>702</v>
      </c>
      <c r="V137" s="259" t="s">
        <v>702</v>
      </c>
      <c r="W137" s="259" t="s">
        <v>702</v>
      </c>
      <c r="X137" s="259" t="s">
        <v>702</v>
      </c>
      <c r="Y137" s="259" t="s">
        <v>702</v>
      </c>
      <c r="Z137" s="259" t="s">
        <v>702</v>
      </c>
      <c r="AA137" s="259" t="s">
        <v>702</v>
      </c>
      <c r="AB137" s="259" t="s">
        <v>702</v>
      </c>
      <c r="AC137" s="259" t="s">
        <v>702</v>
      </c>
      <c r="AD137" s="259" t="s">
        <v>702</v>
      </c>
      <c r="AE137" s="259" t="s">
        <v>702</v>
      </c>
      <c r="AF137" s="259" t="s">
        <v>702</v>
      </c>
      <c r="AG137" s="259" t="s">
        <v>702</v>
      </c>
      <c r="AH137" s="259" t="s">
        <v>702</v>
      </c>
      <c r="AI137" s="259" t="s">
        <v>702</v>
      </c>
      <c r="AJ137" s="259" t="s">
        <v>702</v>
      </c>
      <c r="AK137" s="259" t="s">
        <v>702</v>
      </c>
      <c r="AL137" s="259" t="s">
        <v>702</v>
      </c>
      <c r="AM137" s="259" t="s">
        <v>702</v>
      </c>
      <c r="AN137" s="259" t="s">
        <v>702</v>
      </c>
      <c r="AO137" s="259" t="s">
        <v>702</v>
      </c>
      <c r="AP137" s="259" t="s">
        <v>702</v>
      </c>
      <c r="AQ137" s="259" t="s">
        <v>59</v>
      </c>
      <c r="AR137" s="259" t="s">
        <v>2766</v>
      </c>
      <c r="AS137"/>
    </row>
    <row r="138" spans="1:45" ht="47.4" x14ac:dyDescent="0.65">
      <c r="A138" s="280">
        <v>113767</v>
      </c>
      <c r="B138" s="278" t="s">
        <v>59</v>
      </c>
      <c r="C138" s="286" t="s">
        <v>702</v>
      </c>
      <c r="D138" s="286" t="s">
        <v>702</v>
      </c>
      <c r="E138" s="286" t="s">
        <v>702</v>
      </c>
      <c r="F138" s="286" t="s">
        <v>702</v>
      </c>
      <c r="G138" s="286" t="s">
        <v>702</v>
      </c>
      <c r="H138" s="286" t="s">
        <v>702</v>
      </c>
      <c r="I138" s="286" t="s">
        <v>702</v>
      </c>
      <c r="J138" s="286" t="s">
        <v>702</v>
      </c>
      <c r="K138" s="286" t="s">
        <v>702</v>
      </c>
      <c r="L138" s="286" t="s">
        <v>702</v>
      </c>
      <c r="M138" s="286" t="s">
        <v>702</v>
      </c>
      <c r="N138" s="286" t="s">
        <v>702</v>
      </c>
      <c r="O138" s="286" t="s">
        <v>702</v>
      </c>
      <c r="P138" s="286" t="s">
        <v>702</v>
      </c>
      <c r="Q138" s="286" t="s">
        <v>702</v>
      </c>
      <c r="R138" s="286" t="s">
        <v>702</v>
      </c>
      <c r="S138" s="286" t="s">
        <v>702</v>
      </c>
      <c r="T138" s="286" t="s">
        <v>702</v>
      </c>
      <c r="U138" s="286" t="s">
        <v>702</v>
      </c>
      <c r="V138" s="286" t="s">
        <v>702</v>
      </c>
      <c r="W138" s="286" t="s">
        <v>702</v>
      </c>
      <c r="X138" s="286" t="s">
        <v>702</v>
      </c>
      <c r="Y138" s="286" t="s">
        <v>702</v>
      </c>
      <c r="Z138" s="286" t="s">
        <v>702</v>
      </c>
      <c r="AA138" s="286" t="s">
        <v>702</v>
      </c>
      <c r="AB138" s="286" t="s">
        <v>702</v>
      </c>
      <c r="AC138" s="286" t="s">
        <v>702</v>
      </c>
      <c r="AD138" s="286" t="s">
        <v>702</v>
      </c>
      <c r="AE138" s="286" t="s">
        <v>702</v>
      </c>
      <c r="AF138" s="286" t="s">
        <v>702</v>
      </c>
      <c r="AG138" s="286" t="s">
        <v>702</v>
      </c>
      <c r="AH138" s="286" t="s">
        <v>702</v>
      </c>
      <c r="AI138" s="286" t="s">
        <v>702</v>
      </c>
      <c r="AJ138" s="286" t="s">
        <v>702</v>
      </c>
      <c r="AK138" s="286" t="s">
        <v>702</v>
      </c>
      <c r="AL138" s="286" t="s">
        <v>702</v>
      </c>
      <c r="AM138" s="286" t="s">
        <v>702</v>
      </c>
      <c r="AN138" s="286" t="s">
        <v>702</v>
      </c>
      <c r="AO138" s="286" t="s">
        <v>702</v>
      </c>
      <c r="AP138" s="286" t="s">
        <v>702</v>
      </c>
      <c r="AQ138" s="259" t="s">
        <v>59</v>
      </c>
      <c r="AR138" s="259" t="s">
        <v>2759</v>
      </c>
    </row>
    <row r="139" spans="1:45" ht="47.4" x14ac:dyDescent="0.65">
      <c r="A139" s="278">
        <v>113812</v>
      </c>
      <c r="B139" s="278" t="s">
        <v>59</v>
      </c>
      <c r="C139" t="s">
        <v>702</v>
      </c>
      <c r="D139" t="s">
        <v>702</v>
      </c>
      <c r="E139" t="s">
        <v>702</v>
      </c>
      <c r="F139" t="s">
        <v>702</v>
      </c>
      <c r="G139" t="s">
        <v>702</v>
      </c>
      <c r="H139" t="s">
        <v>702</v>
      </c>
      <c r="I139" t="s">
        <v>702</v>
      </c>
      <c r="J139" t="s">
        <v>702</v>
      </c>
      <c r="K139" t="s">
        <v>702</v>
      </c>
      <c r="L139" t="s">
        <v>702</v>
      </c>
      <c r="M139" t="s">
        <v>702</v>
      </c>
      <c r="N139" t="s">
        <v>702</v>
      </c>
      <c r="O139" t="s">
        <v>702</v>
      </c>
      <c r="P139" t="s">
        <v>702</v>
      </c>
      <c r="Q139" t="s">
        <v>702</v>
      </c>
      <c r="R139" t="s">
        <v>702</v>
      </c>
      <c r="S139" t="s">
        <v>702</v>
      </c>
      <c r="T139" t="s">
        <v>702</v>
      </c>
      <c r="U139" t="s">
        <v>702</v>
      </c>
      <c r="V139" t="s">
        <v>702</v>
      </c>
      <c r="W139" t="s">
        <v>702</v>
      </c>
      <c r="X139" t="s">
        <v>702</v>
      </c>
      <c r="Y139" t="s">
        <v>702</v>
      </c>
      <c r="Z139" t="s">
        <v>702</v>
      </c>
      <c r="AA139" t="s">
        <v>702</v>
      </c>
      <c r="AB139" t="s">
        <v>702</v>
      </c>
      <c r="AC139" t="s">
        <v>702</v>
      </c>
      <c r="AD139" t="s">
        <v>702</v>
      </c>
      <c r="AE139" t="s">
        <v>702</v>
      </c>
      <c r="AF139" t="s">
        <v>702</v>
      </c>
      <c r="AG139" t="s">
        <v>702</v>
      </c>
      <c r="AH139" t="s">
        <v>702</v>
      </c>
      <c r="AI139" t="s">
        <v>702</v>
      </c>
      <c r="AJ139" t="s">
        <v>702</v>
      </c>
      <c r="AK139" t="s">
        <v>702</v>
      </c>
      <c r="AL139" t="s">
        <v>702</v>
      </c>
      <c r="AM139" t="s">
        <v>702</v>
      </c>
      <c r="AN139" t="s">
        <v>702</v>
      </c>
      <c r="AO139" t="s">
        <v>702</v>
      </c>
      <c r="AP139" t="s">
        <v>702</v>
      </c>
      <c r="AQ139" s="259" t="s">
        <v>59</v>
      </c>
      <c r="AR139" s="259" t="s">
        <v>2766</v>
      </c>
    </row>
    <row r="140" spans="1:45" ht="21.6" x14ac:dyDescent="0.65">
      <c r="A140" s="280">
        <v>113852</v>
      </c>
      <c r="B140" s="278" t="s">
        <v>2591</v>
      </c>
      <c r="C140" t="s">
        <v>194</v>
      </c>
      <c r="D140" t="s">
        <v>194</v>
      </c>
      <c r="E140" t="s">
        <v>196</v>
      </c>
      <c r="F140" t="s">
        <v>194</v>
      </c>
      <c r="G140" t="s">
        <v>194</v>
      </c>
      <c r="H140" t="s">
        <v>194</v>
      </c>
      <c r="I140" t="s">
        <v>196</v>
      </c>
      <c r="J140" t="s">
        <v>196</v>
      </c>
      <c r="K140" t="s">
        <v>196</v>
      </c>
      <c r="L140" t="s">
        <v>196</v>
      </c>
      <c r="M140" t="s">
        <v>196</v>
      </c>
      <c r="N140" t="s">
        <v>196</v>
      </c>
      <c r="O140" t="s">
        <v>196</v>
      </c>
      <c r="P140" t="s">
        <v>194</v>
      </c>
      <c r="Q140" t="s">
        <v>196</v>
      </c>
      <c r="R140" t="s">
        <v>196</v>
      </c>
      <c r="S140" t="s">
        <v>196</v>
      </c>
      <c r="T140" t="s">
        <v>196</v>
      </c>
      <c r="U140" t="s">
        <v>194</v>
      </c>
      <c r="V140" t="s">
        <v>196</v>
      </c>
      <c r="W140" t="s">
        <v>196</v>
      </c>
      <c r="X140" t="s">
        <v>194</v>
      </c>
      <c r="Y140" t="s">
        <v>194</v>
      </c>
      <c r="Z140" t="s">
        <v>196</v>
      </c>
      <c r="AA140" t="s">
        <v>194</v>
      </c>
      <c r="AB140" t="s">
        <v>196</v>
      </c>
      <c r="AC140" t="s">
        <v>196</v>
      </c>
      <c r="AD140" t="s">
        <v>195</v>
      </c>
      <c r="AE140" t="s">
        <v>196</v>
      </c>
      <c r="AF140" t="s">
        <v>195</v>
      </c>
      <c r="AG140" t="s">
        <v>196</v>
      </c>
      <c r="AH140" t="s">
        <v>195</v>
      </c>
      <c r="AI140" t="s">
        <v>196</v>
      </c>
      <c r="AJ140" t="s">
        <v>195</v>
      </c>
      <c r="AK140" t="s">
        <v>195</v>
      </c>
      <c r="AL140" t="s">
        <v>195</v>
      </c>
      <c r="AM140" t="s">
        <v>195</v>
      </c>
      <c r="AN140" t="s">
        <v>195</v>
      </c>
      <c r="AO140" t="s">
        <v>195</v>
      </c>
      <c r="AP140" t="s">
        <v>195</v>
      </c>
      <c r="AQ140" s="259" t="s">
        <v>2591</v>
      </c>
      <c r="AR140" s="259" t="s">
        <v>334</v>
      </c>
      <c r="AS140"/>
    </row>
    <row r="141" spans="1:45" ht="21.6" x14ac:dyDescent="0.65">
      <c r="A141" s="280">
        <v>113866</v>
      </c>
      <c r="B141" s="278" t="s">
        <v>2531</v>
      </c>
      <c r="C141" t="s">
        <v>196</v>
      </c>
      <c r="D141" t="s">
        <v>196</v>
      </c>
      <c r="E141" t="s">
        <v>196</v>
      </c>
      <c r="F141" t="s">
        <v>196</v>
      </c>
      <c r="G141" t="s">
        <v>196</v>
      </c>
      <c r="H141" t="s">
        <v>196</v>
      </c>
      <c r="I141" t="s">
        <v>196</v>
      </c>
      <c r="J141" t="s">
        <v>196</v>
      </c>
      <c r="K141" t="s">
        <v>196</v>
      </c>
      <c r="L141" t="s">
        <v>194</v>
      </c>
      <c r="M141" t="s">
        <v>196</v>
      </c>
      <c r="N141" t="s">
        <v>196</v>
      </c>
      <c r="O141" t="s">
        <v>196</v>
      </c>
      <c r="P141" t="s">
        <v>196</v>
      </c>
      <c r="Q141" t="s">
        <v>196</v>
      </c>
      <c r="R141" t="s">
        <v>196</v>
      </c>
      <c r="S141" t="s">
        <v>196</v>
      </c>
      <c r="T141" t="s">
        <v>194</v>
      </c>
      <c r="U141" t="s">
        <v>196</v>
      </c>
      <c r="V141" t="s">
        <v>196</v>
      </c>
      <c r="W141" t="s">
        <v>196</v>
      </c>
      <c r="X141" t="s">
        <v>196</v>
      </c>
      <c r="Y141" t="s">
        <v>196</v>
      </c>
      <c r="Z141" t="s">
        <v>196</v>
      </c>
      <c r="AA141" t="s">
        <v>196</v>
      </c>
      <c r="AB141" t="s">
        <v>196</v>
      </c>
      <c r="AC141" t="s">
        <v>196</v>
      </c>
      <c r="AD141" t="s">
        <v>194</v>
      </c>
      <c r="AE141" t="s">
        <v>196</v>
      </c>
      <c r="AF141" t="s">
        <v>194</v>
      </c>
      <c r="AG141" t="s">
        <v>195</v>
      </c>
      <c r="AH141" t="s">
        <v>195</v>
      </c>
      <c r="AI141" t="s">
        <v>196</v>
      </c>
      <c r="AJ141" t="s">
        <v>196</v>
      </c>
      <c r="AK141" t="s">
        <v>195</v>
      </c>
      <c r="AL141" t="s">
        <v>195</v>
      </c>
      <c r="AM141" t="s">
        <v>195</v>
      </c>
      <c r="AN141" s="288" t="s">
        <v>195</v>
      </c>
      <c r="AO141" s="245" t="s">
        <v>195</v>
      </c>
      <c r="AP141" t="s">
        <v>195</v>
      </c>
      <c r="AQ141" s="259" t="s">
        <v>2531</v>
      </c>
      <c r="AR141" s="259" t="s">
        <v>334</v>
      </c>
    </row>
    <row r="142" spans="1:45" ht="47.4" x14ac:dyDescent="0.65">
      <c r="A142" s="280">
        <v>113924</v>
      </c>
      <c r="B142" s="278" t="s">
        <v>59</v>
      </c>
      <c r="C142" t="s">
        <v>702</v>
      </c>
      <c r="D142" t="s">
        <v>702</v>
      </c>
      <c r="E142" t="s">
        <v>702</v>
      </c>
      <c r="F142" t="s">
        <v>702</v>
      </c>
      <c r="G142" t="s">
        <v>702</v>
      </c>
      <c r="H142" t="s">
        <v>702</v>
      </c>
      <c r="I142" t="s">
        <v>702</v>
      </c>
      <c r="J142" t="s">
        <v>702</v>
      </c>
      <c r="K142" t="s">
        <v>702</v>
      </c>
      <c r="L142" t="s">
        <v>702</v>
      </c>
      <c r="M142" t="s">
        <v>702</v>
      </c>
      <c r="N142" t="s">
        <v>702</v>
      </c>
      <c r="O142" t="s">
        <v>702</v>
      </c>
      <c r="P142" t="s">
        <v>702</v>
      </c>
      <c r="Q142" t="s">
        <v>702</v>
      </c>
      <c r="R142" t="s">
        <v>702</v>
      </c>
      <c r="S142" t="s">
        <v>702</v>
      </c>
      <c r="T142" t="s">
        <v>702</v>
      </c>
      <c r="U142" t="s">
        <v>702</v>
      </c>
      <c r="V142" t="s">
        <v>702</v>
      </c>
      <c r="W142" t="s">
        <v>702</v>
      </c>
      <c r="X142" t="s">
        <v>702</v>
      </c>
      <c r="Y142" t="s">
        <v>702</v>
      </c>
      <c r="Z142" t="s">
        <v>702</v>
      </c>
      <c r="AA142" t="s">
        <v>702</v>
      </c>
      <c r="AB142" t="s">
        <v>702</v>
      </c>
      <c r="AC142" t="s">
        <v>702</v>
      </c>
      <c r="AD142" t="s">
        <v>702</v>
      </c>
      <c r="AE142" t="s">
        <v>702</v>
      </c>
      <c r="AF142" t="s">
        <v>702</v>
      </c>
      <c r="AG142" t="s">
        <v>702</v>
      </c>
      <c r="AH142" t="s">
        <v>702</v>
      </c>
      <c r="AI142" t="s">
        <v>702</v>
      </c>
      <c r="AJ142" t="s">
        <v>702</v>
      </c>
      <c r="AK142" t="s">
        <v>702</v>
      </c>
      <c r="AL142" t="s">
        <v>702</v>
      </c>
      <c r="AM142" t="s">
        <v>702</v>
      </c>
      <c r="AN142" t="s">
        <v>702</v>
      </c>
      <c r="AO142" t="s">
        <v>702</v>
      </c>
      <c r="AP142" t="s">
        <v>702</v>
      </c>
      <c r="AQ142" s="259" t="s">
        <v>59</v>
      </c>
      <c r="AR142" s="259" t="s">
        <v>2762</v>
      </c>
      <c r="AS142"/>
    </row>
    <row r="143" spans="1:45" ht="21.6" x14ac:dyDescent="0.65">
      <c r="A143" s="280">
        <v>113929</v>
      </c>
      <c r="B143" s="278" t="s">
        <v>59</v>
      </c>
      <c r="C143" t="s">
        <v>195</v>
      </c>
      <c r="D143" t="s">
        <v>195</v>
      </c>
      <c r="E143" t="s">
        <v>195</v>
      </c>
      <c r="F143" t="s">
        <v>195</v>
      </c>
      <c r="G143" t="s">
        <v>194</v>
      </c>
      <c r="H143" t="s">
        <v>195</v>
      </c>
      <c r="I143" t="s">
        <v>195</v>
      </c>
      <c r="J143" t="s">
        <v>195</v>
      </c>
      <c r="K143" t="s">
        <v>195</v>
      </c>
      <c r="L143" t="s">
        <v>196</v>
      </c>
      <c r="M143" t="s">
        <v>194</v>
      </c>
      <c r="N143" t="s">
        <v>196</v>
      </c>
      <c r="O143" t="s">
        <v>196</v>
      </c>
      <c r="P143" t="s">
        <v>196</v>
      </c>
      <c r="Q143" t="s">
        <v>194</v>
      </c>
      <c r="R143" t="s">
        <v>195</v>
      </c>
      <c r="S143" t="s">
        <v>194</v>
      </c>
      <c r="T143" t="s">
        <v>196</v>
      </c>
      <c r="U143" t="s">
        <v>196</v>
      </c>
      <c r="V143" t="s">
        <v>194</v>
      </c>
      <c r="W143" t="s">
        <v>195</v>
      </c>
      <c r="X143" t="s">
        <v>195</v>
      </c>
      <c r="Y143" t="s">
        <v>196</v>
      </c>
      <c r="Z143" t="s">
        <v>196</v>
      </c>
      <c r="AA143" t="s">
        <v>194</v>
      </c>
      <c r="AB143" t="s">
        <v>194</v>
      </c>
      <c r="AC143" t="s">
        <v>196</v>
      </c>
      <c r="AD143" t="s">
        <v>196</v>
      </c>
      <c r="AE143" t="s">
        <v>196</v>
      </c>
      <c r="AF143" t="s">
        <v>196</v>
      </c>
      <c r="AG143" t="s">
        <v>196</v>
      </c>
      <c r="AH143" t="s">
        <v>196</v>
      </c>
      <c r="AI143" t="s">
        <v>194</v>
      </c>
      <c r="AJ143" t="s">
        <v>194</v>
      </c>
      <c r="AK143" t="s">
        <v>194</v>
      </c>
      <c r="AL143" t="s">
        <v>194</v>
      </c>
      <c r="AM143" t="s">
        <v>195</v>
      </c>
      <c r="AN143" t="s">
        <v>196</v>
      </c>
      <c r="AO143" t="s">
        <v>195</v>
      </c>
      <c r="AP143" t="s">
        <v>195</v>
      </c>
      <c r="AQ143" s="259" t="s">
        <v>59</v>
      </c>
      <c r="AR143" s="259" t="s">
        <v>334</v>
      </c>
    </row>
    <row r="144" spans="1:45" ht="43.2" x14ac:dyDescent="0.3">
      <c r="A144" s="258">
        <v>113930</v>
      </c>
      <c r="B144" s="259" t="s">
        <v>59</v>
      </c>
      <c r="C144" s="262" t="s">
        <v>702</v>
      </c>
      <c r="D144" s="262" t="s">
        <v>702</v>
      </c>
      <c r="E144" s="262" t="s">
        <v>702</v>
      </c>
      <c r="F144" s="262" t="s">
        <v>702</v>
      </c>
      <c r="G144" s="262" t="s">
        <v>702</v>
      </c>
      <c r="H144" s="262" t="s">
        <v>702</v>
      </c>
      <c r="I144" s="262" t="s">
        <v>702</v>
      </c>
      <c r="J144" s="262" t="s">
        <v>702</v>
      </c>
      <c r="K144" s="262" t="s">
        <v>702</v>
      </c>
      <c r="L144" s="262" t="s">
        <v>702</v>
      </c>
      <c r="M144" s="262" t="s">
        <v>702</v>
      </c>
      <c r="N144" s="262" t="s">
        <v>702</v>
      </c>
      <c r="O144" s="262" t="s">
        <v>702</v>
      </c>
      <c r="P144" s="262" t="s">
        <v>702</v>
      </c>
      <c r="Q144" s="262" t="s">
        <v>702</v>
      </c>
      <c r="R144" s="262" t="s">
        <v>702</v>
      </c>
      <c r="S144" s="262" t="s">
        <v>702</v>
      </c>
      <c r="T144" s="262" t="s">
        <v>702</v>
      </c>
      <c r="U144" s="262" t="s">
        <v>702</v>
      </c>
      <c r="V144" s="262" t="s">
        <v>702</v>
      </c>
      <c r="W144" s="262" t="s">
        <v>702</v>
      </c>
      <c r="X144" s="262" t="s">
        <v>702</v>
      </c>
      <c r="Y144" s="262" t="s">
        <v>702</v>
      </c>
      <c r="Z144" s="262" t="s">
        <v>702</v>
      </c>
      <c r="AA144" s="262" t="s">
        <v>702</v>
      </c>
      <c r="AB144" s="262" t="s">
        <v>702</v>
      </c>
      <c r="AC144" s="262" t="s">
        <v>702</v>
      </c>
      <c r="AD144" s="262" t="s">
        <v>702</v>
      </c>
      <c r="AE144" s="262" t="s">
        <v>702</v>
      </c>
      <c r="AF144" s="262" t="s">
        <v>702</v>
      </c>
      <c r="AG144" s="262" t="s">
        <v>702</v>
      </c>
      <c r="AH144" s="262" t="s">
        <v>702</v>
      </c>
      <c r="AI144" s="262" t="s">
        <v>702</v>
      </c>
      <c r="AJ144" s="262" t="s">
        <v>702</v>
      </c>
      <c r="AK144" s="262" t="s">
        <v>702</v>
      </c>
      <c r="AL144" s="262" t="s">
        <v>702</v>
      </c>
      <c r="AM144" s="262" t="s">
        <v>702</v>
      </c>
      <c r="AN144" s="262" t="s">
        <v>702</v>
      </c>
      <c r="AO144" s="262" t="s">
        <v>702</v>
      </c>
      <c r="AP144" s="262" t="s">
        <v>702</v>
      </c>
      <c r="AQ144" s="259" t="s">
        <v>59</v>
      </c>
      <c r="AR144" s="259" t="s">
        <v>2759</v>
      </c>
      <c r="AS144"/>
    </row>
    <row r="145" spans="1:45" ht="47.4" x14ac:dyDescent="0.65">
      <c r="A145" s="278">
        <v>114126</v>
      </c>
      <c r="B145" s="278" t="s">
        <v>59</v>
      </c>
      <c r="C145" t="s">
        <v>702</v>
      </c>
      <c r="D145" t="s">
        <v>702</v>
      </c>
      <c r="E145" t="s">
        <v>702</v>
      </c>
      <c r="F145" t="s">
        <v>702</v>
      </c>
      <c r="G145" t="s">
        <v>702</v>
      </c>
      <c r="H145" t="s">
        <v>702</v>
      </c>
      <c r="I145" t="s">
        <v>702</v>
      </c>
      <c r="J145" t="s">
        <v>702</v>
      </c>
      <c r="K145" t="s">
        <v>702</v>
      </c>
      <c r="L145" t="s">
        <v>702</v>
      </c>
      <c r="M145" t="s">
        <v>702</v>
      </c>
      <c r="N145" t="s">
        <v>702</v>
      </c>
      <c r="O145" t="s">
        <v>702</v>
      </c>
      <c r="P145" t="s">
        <v>702</v>
      </c>
      <c r="Q145" t="s">
        <v>702</v>
      </c>
      <c r="R145" t="s">
        <v>702</v>
      </c>
      <c r="S145" t="s">
        <v>702</v>
      </c>
      <c r="T145" t="s">
        <v>702</v>
      </c>
      <c r="U145" t="s">
        <v>702</v>
      </c>
      <c r="V145" t="s">
        <v>702</v>
      </c>
      <c r="W145" t="s">
        <v>702</v>
      </c>
      <c r="X145" t="s">
        <v>702</v>
      </c>
      <c r="Y145" t="s">
        <v>702</v>
      </c>
      <c r="Z145" t="s">
        <v>702</v>
      </c>
      <c r="AA145" t="s">
        <v>702</v>
      </c>
      <c r="AB145" t="s">
        <v>702</v>
      </c>
      <c r="AC145" t="s">
        <v>702</v>
      </c>
      <c r="AD145" t="s">
        <v>702</v>
      </c>
      <c r="AE145" t="s">
        <v>702</v>
      </c>
      <c r="AF145" t="s">
        <v>702</v>
      </c>
      <c r="AG145" t="s">
        <v>702</v>
      </c>
      <c r="AH145" t="s">
        <v>702</v>
      </c>
      <c r="AI145" t="s">
        <v>702</v>
      </c>
      <c r="AJ145" t="s">
        <v>702</v>
      </c>
      <c r="AK145" t="s">
        <v>702</v>
      </c>
      <c r="AL145" t="s">
        <v>702</v>
      </c>
      <c r="AM145" t="s">
        <v>702</v>
      </c>
      <c r="AN145" t="s">
        <v>702</v>
      </c>
      <c r="AO145" t="s">
        <v>702</v>
      </c>
      <c r="AP145" t="s">
        <v>702</v>
      </c>
      <c r="AQ145" s="259" t="s">
        <v>59</v>
      </c>
      <c r="AR145" s="259" t="s">
        <v>2759</v>
      </c>
    </row>
    <row r="146" spans="1:45" ht="47.4" x14ac:dyDescent="0.65">
      <c r="A146" s="278">
        <v>114355</v>
      </c>
      <c r="B146" s="278" t="s">
        <v>59</v>
      </c>
      <c r="C146" t="s">
        <v>702</v>
      </c>
      <c r="D146" t="s">
        <v>702</v>
      </c>
      <c r="E146" t="s">
        <v>702</v>
      </c>
      <c r="F146" t="s">
        <v>702</v>
      </c>
      <c r="G146" t="s">
        <v>702</v>
      </c>
      <c r="H146" t="s">
        <v>702</v>
      </c>
      <c r="I146" t="s">
        <v>702</v>
      </c>
      <c r="J146" t="s">
        <v>702</v>
      </c>
      <c r="K146" t="s">
        <v>702</v>
      </c>
      <c r="L146" t="s">
        <v>702</v>
      </c>
      <c r="M146" t="s">
        <v>702</v>
      </c>
      <c r="N146" t="s">
        <v>702</v>
      </c>
      <c r="O146" t="s">
        <v>702</v>
      </c>
      <c r="P146" t="s">
        <v>702</v>
      </c>
      <c r="Q146" t="s">
        <v>702</v>
      </c>
      <c r="R146" t="s">
        <v>702</v>
      </c>
      <c r="S146" t="s">
        <v>702</v>
      </c>
      <c r="T146" t="s">
        <v>702</v>
      </c>
      <c r="U146" t="s">
        <v>702</v>
      </c>
      <c r="V146" t="s">
        <v>702</v>
      </c>
      <c r="W146" t="s">
        <v>702</v>
      </c>
      <c r="X146" t="s">
        <v>702</v>
      </c>
      <c r="Y146" t="s">
        <v>702</v>
      </c>
      <c r="Z146" t="s">
        <v>702</v>
      </c>
      <c r="AA146" t="s">
        <v>702</v>
      </c>
      <c r="AB146" t="s">
        <v>702</v>
      </c>
      <c r="AC146" t="s">
        <v>702</v>
      </c>
      <c r="AD146" t="s">
        <v>702</v>
      </c>
      <c r="AE146" t="s">
        <v>702</v>
      </c>
      <c r="AF146" t="s">
        <v>702</v>
      </c>
      <c r="AG146" t="s">
        <v>702</v>
      </c>
      <c r="AH146" t="s">
        <v>702</v>
      </c>
      <c r="AI146" t="s">
        <v>702</v>
      </c>
      <c r="AJ146" t="s">
        <v>702</v>
      </c>
      <c r="AK146" t="s">
        <v>702</v>
      </c>
      <c r="AL146" t="s">
        <v>702</v>
      </c>
      <c r="AM146" t="s">
        <v>702</v>
      </c>
      <c r="AN146" t="s">
        <v>702</v>
      </c>
      <c r="AO146" t="s">
        <v>702</v>
      </c>
      <c r="AP146" t="s">
        <v>702</v>
      </c>
      <c r="AQ146" s="259" t="s">
        <v>59</v>
      </c>
      <c r="AR146" s="259" t="s">
        <v>2762</v>
      </c>
    </row>
    <row r="147" spans="1:45" ht="43.2" x14ac:dyDescent="0.3">
      <c r="A147" s="258">
        <v>114357</v>
      </c>
      <c r="B147" s="259" t="s">
        <v>59</v>
      </c>
      <c r="C147" s="262" t="s">
        <v>702</v>
      </c>
      <c r="D147" s="262" t="s">
        <v>702</v>
      </c>
      <c r="E147" s="262" t="s">
        <v>702</v>
      </c>
      <c r="F147" s="262" t="s">
        <v>702</v>
      </c>
      <c r="G147" s="262" t="s">
        <v>702</v>
      </c>
      <c r="H147" s="262" t="s">
        <v>702</v>
      </c>
      <c r="I147" s="262" t="s">
        <v>702</v>
      </c>
      <c r="J147" s="262" t="s">
        <v>702</v>
      </c>
      <c r="K147" s="262" t="s">
        <v>702</v>
      </c>
      <c r="L147" s="262" t="s">
        <v>702</v>
      </c>
      <c r="M147" s="262" t="s">
        <v>702</v>
      </c>
      <c r="N147" s="262" t="s">
        <v>702</v>
      </c>
      <c r="O147" s="262" t="s">
        <v>702</v>
      </c>
      <c r="P147" s="262" t="s">
        <v>702</v>
      </c>
      <c r="Q147" s="262" t="s">
        <v>702</v>
      </c>
      <c r="R147" s="262" t="s">
        <v>702</v>
      </c>
      <c r="S147" s="262" t="s">
        <v>702</v>
      </c>
      <c r="T147" s="262" t="s">
        <v>702</v>
      </c>
      <c r="U147" s="262" t="s">
        <v>702</v>
      </c>
      <c r="V147" s="262" t="s">
        <v>702</v>
      </c>
      <c r="W147" s="262" t="s">
        <v>702</v>
      </c>
      <c r="X147" s="262" t="s">
        <v>702</v>
      </c>
      <c r="Y147" s="262" t="s">
        <v>702</v>
      </c>
      <c r="Z147" s="262" t="s">
        <v>702</v>
      </c>
      <c r="AA147" s="262" t="s">
        <v>702</v>
      </c>
      <c r="AB147" s="262" t="s">
        <v>702</v>
      </c>
      <c r="AC147" s="262" t="s">
        <v>702</v>
      </c>
      <c r="AD147" s="262" t="s">
        <v>702</v>
      </c>
      <c r="AE147" s="262" t="s">
        <v>702</v>
      </c>
      <c r="AF147" s="262" t="s">
        <v>702</v>
      </c>
      <c r="AG147" s="262" t="s">
        <v>702</v>
      </c>
      <c r="AH147" s="262" t="s">
        <v>702</v>
      </c>
      <c r="AI147" s="262" t="s">
        <v>702</v>
      </c>
      <c r="AJ147" s="262" t="s">
        <v>702</v>
      </c>
      <c r="AK147" s="262" t="s">
        <v>702</v>
      </c>
      <c r="AL147" s="262" t="s">
        <v>702</v>
      </c>
      <c r="AM147" s="262" t="s">
        <v>702</v>
      </c>
      <c r="AN147" s="262" t="s">
        <v>702</v>
      </c>
      <c r="AO147" s="262" t="s">
        <v>702</v>
      </c>
      <c r="AP147" s="262" t="s">
        <v>702</v>
      </c>
      <c r="AQ147" s="259" t="s">
        <v>59</v>
      </c>
      <c r="AR147" s="259" t="s">
        <v>2766</v>
      </c>
      <c r="AS147"/>
    </row>
    <row r="148" spans="1:45" ht="14.4" x14ac:dyDescent="0.3">
      <c r="A148" s="260">
        <v>114434</v>
      </c>
      <c r="B148" s="261" t="s">
        <v>59</v>
      </c>
      <c r="C148" s="262" t="s">
        <v>195</v>
      </c>
      <c r="D148" s="262" t="s">
        <v>195</v>
      </c>
      <c r="E148" s="262" t="s">
        <v>195</v>
      </c>
      <c r="F148" s="262" t="s">
        <v>195</v>
      </c>
      <c r="G148" s="262" t="s">
        <v>195</v>
      </c>
      <c r="H148" s="262" t="s">
        <v>195</v>
      </c>
      <c r="I148" s="262" t="s">
        <v>195</v>
      </c>
      <c r="J148" s="262" t="s">
        <v>195</v>
      </c>
      <c r="K148" s="262" t="s">
        <v>195</v>
      </c>
      <c r="L148" s="262" t="s">
        <v>195</v>
      </c>
      <c r="M148" s="262" t="s">
        <v>195</v>
      </c>
      <c r="N148" s="262" t="s">
        <v>195</v>
      </c>
      <c r="O148" s="262" t="s">
        <v>195</v>
      </c>
      <c r="P148" s="262" t="s">
        <v>195</v>
      </c>
      <c r="Q148" s="262" t="s">
        <v>195</v>
      </c>
      <c r="R148" s="262" t="s">
        <v>195</v>
      </c>
      <c r="S148" s="262" t="s">
        <v>195</v>
      </c>
      <c r="T148" s="262" t="s">
        <v>195</v>
      </c>
      <c r="U148" s="262" t="s">
        <v>195</v>
      </c>
      <c r="V148" s="262" t="s">
        <v>195</v>
      </c>
      <c r="W148" s="262" t="s">
        <v>195</v>
      </c>
      <c r="X148" s="262" t="s">
        <v>195</v>
      </c>
      <c r="Y148" s="262" t="s">
        <v>195</v>
      </c>
      <c r="Z148" s="262" t="s">
        <v>195</v>
      </c>
      <c r="AA148" s="262" t="s">
        <v>195</v>
      </c>
      <c r="AB148" s="262" t="s">
        <v>195</v>
      </c>
      <c r="AC148" s="262" t="s">
        <v>195</v>
      </c>
      <c r="AD148" s="262" t="s">
        <v>195</v>
      </c>
      <c r="AE148" s="262" t="s">
        <v>195</v>
      </c>
      <c r="AF148" s="262" t="s">
        <v>195</v>
      </c>
      <c r="AG148" s="262" t="s">
        <v>195</v>
      </c>
      <c r="AH148" s="262" t="s">
        <v>195</v>
      </c>
      <c r="AI148" s="262" t="s">
        <v>195</v>
      </c>
      <c r="AJ148" s="262" t="s">
        <v>195</v>
      </c>
      <c r="AK148" s="262" t="s">
        <v>195</v>
      </c>
      <c r="AL148" s="262" t="s">
        <v>195</v>
      </c>
      <c r="AM148" s="262" t="s">
        <v>195</v>
      </c>
      <c r="AN148" s="262" t="s">
        <v>195</v>
      </c>
      <c r="AO148" s="262" t="s">
        <v>195</v>
      </c>
      <c r="AP148" s="262" t="s">
        <v>195</v>
      </c>
      <c r="AQ148" s="259" t="e">
        <f>VLOOKUP(A148,#REF!,5,0)</f>
        <v>#REF!</v>
      </c>
      <c r="AR148" s="259" t="e">
        <f>VLOOKUP(A148,#REF!,6,0)</f>
        <v>#REF!</v>
      </c>
      <c r="AS148"/>
    </row>
    <row r="149" spans="1:45" ht="47.4" x14ac:dyDescent="0.65">
      <c r="A149" s="278">
        <v>114485</v>
      </c>
      <c r="B149" s="278" t="s">
        <v>59</v>
      </c>
      <c r="C149" t="s">
        <v>702</v>
      </c>
      <c r="D149" t="s">
        <v>702</v>
      </c>
      <c r="E149" t="s">
        <v>702</v>
      </c>
      <c r="F149" t="s">
        <v>702</v>
      </c>
      <c r="G149" t="s">
        <v>702</v>
      </c>
      <c r="H149" t="s">
        <v>702</v>
      </c>
      <c r="I149" t="s">
        <v>702</v>
      </c>
      <c r="J149" t="s">
        <v>702</v>
      </c>
      <c r="K149" t="s">
        <v>702</v>
      </c>
      <c r="L149" t="s">
        <v>702</v>
      </c>
      <c r="M149" t="s">
        <v>702</v>
      </c>
      <c r="N149" t="s">
        <v>702</v>
      </c>
      <c r="O149" t="s">
        <v>702</v>
      </c>
      <c r="P149" t="s">
        <v>702</v>
      </c>
      <c r="Q149" t="s">
        <v>702</v>
      </c>
      <c r="R149" t="s">
        <v>702</v>
      </c>
      <c r="S149" t="s">
        <v>702</v>
      </c>
      <c r="T149" t="s">
        <v>702</v>
      </c>
      <c r="U149" t="s">
        <v>702</v>
      </c>
      <c r="V149" t="s">
        <v>702</v>
      </c>
      <c r="W149" t="s">
        <v>702</v>
      </c>
      <c r="X149" t="s">
        <v>702</v>
      </c>
      <c r="Y149" t="s">
        <v>702</v>
      </c>
      <c r="Z149" t="s">
        <v>702</v>
      </c>
      <c r="AA149" t="s">
        <v>702</v>
      </c>
      <c r="AB149" t="s">
        <v>702</v>
      </c>
      <c r="AC149" t="s">
        <v>702</v>
      </c>
      <c r="AD149" t="s">
        <v>702</v>
      </c>
      <c r="AE149" t="s">
        <v>702</v>
      </c>
      <c r="AF149" t="s">
        <v>702</v>
      </c>
      <c r="AG149" t="s">
        <v>702</v>
      </c>
      <c r="AH149" t="s">
        <v>702</v>
      </c>
      <c r="AI149" t="s">
        <v>702</v>
      </c>
      <c r="AJ149" t="s">
        <v>702</v>
      </c>
      <c r="AK149" t="s">
        <v>702</v>
      </c>
      <c r="AL149" t="s">
        <v>702</v>
      </c>
      <c r="AM149" t="s">
        <v>702</v>
      </c>
      <c r="AN149" t="s">
        <v>702</v>
      </c>
      <c r="AO149" t="s">
        <v>702</v>
      </c>
      <c r="AP149" t="s">
        <v>702</v>
      </c>
      <c r="AQ149" s="259" t="s">
        <v>59</v>
      </c>
      <c r="AR149" s="259" t="s">
        <v>2759</v>
      </c>
    </row>
    <row r="150" spans="1:45" ht="47.4" x14ac:dyDescent="0.65">
      <c r="A150" s="280">
        <v>114531</v>
      </c>
      <c r="B150" s="278" t="s">
        <v>2591</v>
      </c>
      <c r="C150" t="s">
        <v>702</v>
      </c>
      <c r="D150" t="s">
        <v>702</v>
      </c>
      <c r="E150" t="s">
        <v>702</v>
      </c>
      <c r="F150" t="s">
        <v>702</v>
      </c>
      <c r="G150" t="s">
        <v>702</v>
      </c>
      <c r="H150" t="s">
        <v>702</v>
      </c>
      <c r="I150" t="s">
        <v>702</v>
      </c>
      <c r="J150" t="s">
        <v>702</v>
      </c>
      <c r="K150" t="s">
        <v>702</v>
      </c>
      <c r="L150" t="s">
        <v>702</v>
      </c>
      <c r="M150" t="s">
        <v>702</v>
      </c>
      <c r="N150" t="s">
        <v>702</v>
      </c>
      <c r="O150" t="s">
        <v>702</v>
      </c>
      <c r="P150" t="s">
        <v>702</v>
      </c>
      <c r="Q150" t="s">
        <v>702</v>
      </c>
      <c r="R150" t="s">
        <v>702</v>
      </c>
      <c r="S150" t="s">
        <v>702</v>
      </c>
      <c r="T150" t="s">
        <v>702</v>
      </c>
      <c r="U150" t="s">
        <v>702</v>
      </c>
      <c r="V150" t="s">
        <v>702</v>
      </c>
      <c r="W150" t="s">
        <v>702</v>
      </c>
      <c r="X150" t="s">
        <v>702</v>
      </c>
      <c r="Y150" t="s">
        <v>702</v>
      </c>
      <c r="Z150" t="s">
        <v>702</v>
      </c>
      <c r="AA150" t="s">
        <v>702</v>
      </c>
      <c r="AB150" t="s">
        <v>702</v>
      </c>
      <c r="AC150" t="s">
        <v>702</v>
      </c>
      <c r="AD150" t="s">
        <v>702</v>
      </c>
      <c r="AE150" t="s">
        <v>702</v>
      </c>
      <c r="AF150" t="s">
        <v>702</v>
      </c>
      <c r="AG150" t="s">
        <v>702</v>
      </c>
      <c r="AH150" t="s">
        <v>702</v>
      </c>
      <c r="AI150" t="s">
        <v>702</v>
      </c>
      <c r="AJ150" t="s">
        <v>702</v>
      </c>
      <c r="AK150" t="s">
        <v>702</v>
      </c>
      <c r="AL150" t="s">
        <v>702</v>
      </c>
      <c r="AM150" t="s">
        <v>702</v>
      </c>
      <c r="AN150" t="s">
        <v>702</v>
      </c>
      <c r="AO150" t="s">
        <v>702</v>
      </c>
      <c r="AP150" t="s">
        <v>702</v>
      </c>
      <c r="AQ150" s="259" t="s">
        <v>2591</v>
      </c>
      <c r="AR150" s="259" t="s">
        <v>2759</v>
      </c>
    </row>
    <row r="151" spans="1:45" ht="14.4" x14ac:dyDescent="0.3">
      <c r="A151" s="260">
        <v>114556</v>
      </c>
      <c r="B151" s="261" t="s">
        <v>59</v>
      </c>
      <c r="C151" s="262" t="s">
        <v>195</v>
      </c>
      <c r="D151" s="262" t="s">
        <v>195</v>
      </c>
      <c r="E151" s="262" t="s">
        <v>195</v>
      </c>
      <c r="F151" s="262" t="s">
        <v>195</v>
      </c>
      <c r="G151" s="262" t="s">
        <v>195</v>
      </c>
      <c r="H151" s="262" t="s">
        <v>195</v>
      </c>
      <c r="I151" s="262" t="s">
        <v>195</v>
      </c>
      <c r="J151" s="262" t="s">
        <v>195</v>
      </c>
      <c r="K151" s="262" t="s">
        <v>195</v>
      </c>
      <c r="L151" s="262" t="s">
        <v>195</v>
      </c>
      <c r="M151" s="262" t="s">
        <v>195</v>
      </c>
      <c r="N151" s="262" t="s">
        <v>195</v>
      </c>
      <c r="O151" s="262" t="s">
        <v>195</v>
      </c>
      <c r="P151" s="262" t="s">
        <v>195</v>
      </c>
      <c r="Q151" s="262" t="s">
        <v>195</v>
      </c>
      <c r="R151" s="262" t="s">
        <v>195</v>
      </c>
      <c r="S151" s="262" t="s">
        <v>195</v>
      </c>
      <c r="T151" s="262" t="s">
        <v>195</v>
      </c>
      <c r="U151" s="262" t="s">
        <v>195</v>
      </c>
      <c r="V151" s="262" t="s">
        <v>195</v>
      </c>
      <c r="W151" s="262" t="s">
        <v>195</v>
      </c>
      <c r="X151" s="262" t="s">
        <v>195</v>
      </c>
      <c r="Y151" s="262" t="s">
        <v>195</v>
      </c>
      <c r="Z151" s="262" t="s">
        <v>195</v>
      </c>
      <c r="AA151" s="262" t="s">
        <v>195</v>
      </c>
      <c r="AB151" s="262" t="s">
        <v>195</v>
      </c>
      <c r="AC151" s="262" t="s">
        <v>195</v>
      </c>
      <c r="AD151" s="262" t="s">
        <v>195</v>
      </c>
      <c r="AE151" s="262" t="s">
        <v>195</v>
      </c>
      <c r="AF151" s="262" t="s">
        <v>195</v>
      </c>
      <c r="AG151" s="262" t="s">
        <v>195</v>
      </c>
      <c r="AH151" s="262" t="s">
        <v>195</v>
      </c>
      <c r="AI151" s="262" t="s">
        <v>195</v>
      </c>
      <c r="AJ151" s="262" t="s">
        <v>195</v>
      </c>
      <c r="AK151" s="262" t="s">
        <v>195</v>
      </c>
      <c r="AL151" s="262" t="s">
        <v>195</v>
      </c>
      <c r="AM151" s="262" t="s">
        <v>195</v>
      </c>
      <c r="AN151" s="262" t="s">
        <v>195</v>
      </c>
      <c r="AO151" s="262" t="s">
        <v>195</v>
      </c>
      <c r="AP151" s="262" t="s">
        <v>195</v>
      </c>
      <c r="AQ151" s="259" t="e">
        <f>VLOOKUP(A151,#REF!,5,0)</f>
        <v>#REF!</v>
      </c>
      <c r="AR151" s="259" t="e">
        <f>VLOOKUP(A151,#REF!,6,0)</f>
        <v>#REF!</v>
      </c>
      <c r="AS151"/>
    </row>
    <row r="152" spans="1:45" ht="14.4" x14ac:dyDescent="0.3">
      <c r="A152" s="260">
        <v>114625</v>
      </c>
      <c r="B152" s="261" t="s">
        <v>59</v>
      </c>
      <c r="C152" s="262" t="s">
        <v>195</v>
      </c>
      <c r="D152" s="262" t="s">
        <v>195</v>
      </c>
      <c r="E152" s="262" t="s">
        <v>195</v>
      </c>
      <c r="F152" s="262" t="s">
        <v>195</v>
      </c>
      <c r="G152" s="262" t="s">
        <v>195</v>
      </c>
      <c r="H152" s="262" t="s">
        <v>195</v>
      </c>
      <c r="I152" s="262" t="s">
        <v>195</v>
      </c>
      <c r="J152" s="262" t="s">
        <v>195</v>
      </c>
      <c r="K152" s="262" t="s">
        <v>195</v>
      </c>
      <c r="L152" s="262" t="s">
        <v>195</v>
      </c>
      <c r="M152" s="262" t="s">
        <v>195</v>
      </c>
      <c r="N152" s="262" t="s">
        <v>195</v>
      </c>
      <c r="O152" s="262" t="s">
        <v>195</v>
      </c>
      <c r="P152" s="262" t="s">
        <v>195</v>
      </c>
      <c r="Q152" s="262" t="s">
        <v>195</v>
      </c>
      <c r="R152" s="262" t="s">
        <v>195</v>
      </c>
      <c r="S152" s="262" t="s">
        <v>195</v>
      </c>
      <c r="T152" s="262" t="s">
        <v>195</v>
      </c>
      <c r="U152" s="262" t="s">
        <v>195</v>
      </c>
      <c r="V152" s="262" t="s">
        <v>195</v>
      </c>
      <c r="W152" s="262" t="s">
        <v>195</v>
      </c>
      <c r="X152" s="262" t="s">
        <v>195</v>
      </c>
      <c r="Y152" s="262" t="s">
        <v>195</v>
      </c>
      <c r="Z152" s="262" t="s">
        <v>195</v>
      </c>
      <c r="AA152" s="262" t="s">
        <v>195</v>
      </c>
      <c r="AB152" s="262" t="s">
        <v>195</v>
      </c>
      <c r="AC152" s="262" t="s">
        <v>195</v>
      </c>
      <c r="AD152" s="262" t="s">
        <v>195</v>
      </c>
      <c r="AE152" s="262" t="s">
        <v>195</v>
      </c>
      <c r="AF152" s="262" t="s">
        <v>195</v>
      </c>
      <c r="AG152" s="262" t="s">
        <v>195</v>
      </c>
      <c r="AH152" s="262" t="s">
        <v>195</v>
      </c>
      <c r="AI152" s="262" t="s">
        <v>195</v>
      </c>
      <c r="AJ152" s="262" t="s">
        <v>195</v>
      </c>
      <c r="AK152" s="262" t="s">
        <v>195</v>
      </c>
      <c r="AL152" s="262" t="s">
        <v>195</v>
      </c>
      <c r="AM152" s="262" t="s">
        <v>195</v>
      </c>
      <c r="AN152" s="262" t="s">
        <v>195</v>
      </c>
      <c r="AO152" s="262" t="s">
        <v>195</v>
      </c>
      <c r="AP152" s="262" t="s">
        <v>195</v>
      </c>
      <c r="AQ152" s="259" t="e">
        <f>VLOOKUP(A152,#REF!,5,0)</f>
        <v>#REF!</v>
      </c>
      <c r="AR152" s="259" t="e">
        <f>VLOOKUP(A152,#REF!,6,0)</f>
        <v>#REF!</v>
      </c>
      <c r="AS152"/>
    </row>
    <row r="153" spans="1:45" ht="47.4" x14ac:dyDescent="0.65">
      <c r="A153" s="278">
        <v>114788</v>
      </c>
      <c r="B153" s="278" t="s">
        <v>59</v>
      </c>
      <c r="C153" t="s">
        <v>702</v>
      </c>
      <c r="D153" t="s">
        <v>702</v>
      </c>
      <c r="E153" t="s">
        <v>702</v>
      </c>
      <c r="F153" t="s">
        <v>702</v>
      </c>
      <c r="G153" t="s">
        <v>702</v>
      </c>
      <c r="H153" t="s">
        <v>702</v>
      </c>
      <c r="I153" t="s">
        <v>702</v>
      </c>
      <c r="J153" t="s">
        <v>702</v>
      </c>
      <c r="K153" t="s">
        <v>702</v>
      </c>
      <c r="L153" t="s">
        <v>702</v>
      </c>
      <c r="M153" t="s">
        <v>702</v>
      </c>
      <c r="N153" t="s">
        <v>702</v>
      </c>
      <c r="O153" t="s">
        <v>702</v>
      </c>
      <c r="P153" t="s">
        <v>702</v>
      </c>
      <c r="Q153" t="s">
        <v>702</v>
      </c>
      <c r="R153" t="s">
        <v>702</v>
      </c>
      <c r="S153" t="s">
        <v>702</v>
      </c>
      <c r="T153" t="s">
        <v>702</v>
      </c>
      <c r="U153" t="s">
        <v>702</v>
      </c>
      <c r="V153" t="s">
        <v>702</v>
      </c>
      <c r="W153" t="s">
        <v>702</v>
      </c>
      <c r="X153" t="s">
        <v>702</v>
      </c>
      <c r="Y153" t="s">
        <v>702</v>
      </c>
      <c r="Z153" t="s">
        <v>702</v>
      </c>
      <c r="AA153" t="s">
        <v>702</v>
      </c>
      <c r="AB153" t="s">
        <v>702</v>
      </c>
      <c r="AC153" t="s">
        <v>702</v>
      </c>
      <c r="AD153" t="s">
        <v>702</v>
      </c>
      <c r="AE153" t="s">
        <v>702</v>
      </c>
      <c r="AF153" t="s">
        <v>702</v>
      </c>
      <c r="AG153" t="s">
        <v>702</v>
      </c>
      <c r="AH153" t="s">
        <v>702</v>
      </c>
      <c r="AI153" t="s">
        <v>702</v>
      </c>
      <c r="AJ153" t="s">
        <v>702</v>
      </c>
      <c r="AK153" t="s">
        <v>702</v>
      </c>
      <c r="AL153" t="s">
        <v>702</v>
      </c>
      <c r="AM153" t="s">
        <v>702</v>
      </c>
      <c r="AN153" t="s">
        <v>702</v>
      </c>
      <c r="AO153" t="s">
        <v>702</v>
      </c>
      <c r="AP153" t="s">
        <v>702</v>
      </c>
      <c r="AQ153" s="259" t="s">
        <v>59</v>
      </c>
      <c r="AR153" s="259" t="s">
        <v>2766</v>
      </c>
    </row>
    <row r="154" spans="1:45" ht="47.4" x14ac:dyDescent="0.65">
      <c r="A154" s="280">
        <v>114909</v>
      </c>
      <c r="B154" s="278" t="s">
        <v>59</v>
      </c>
      <c r="C154" t="s">
        <v>702</v>
      </c>
      <c r="D154" t="s">
        <v>702</v>
      </c>
      <c r="E154" t="s">
        <v>702</v>
      </c>
      <c r="F154" t="s">
        <v>702</v>
      </c>
      <c r="G154" t="s">
        <v>702</v>
      </c>
      <c r="H154" t="s">
        <v>702</v>
      </c>
      <c r="I154" t="s">
        <v>702</v>
      </c>
      <c r="J154" t="s">
        <v>702</v>
      </c>
      <c r="K154" t="s">
        <v>702</v>
      </c>
      <c r="L154" t="s">
        <v>702</v>
      </c>
      <c r="M154" t="s">
        <v>702</v>
      </c>
      <c r="N154" t="s">
        <v>702</v>
      </c>
      <c r="O154" t="s">
        <v>702</v>
      </c>
      <c r="P154" t="s">
        <v>702</v>
      </c>
      <c r="Q154" t="s">
        <v>702</v>
      </c>
      <c r="R154" t="s">
        <v>702</v>
      </c>
      <c r="S154" t="s">
        <v>702</v>
      </c>
      <c r="T154" t="s">
        <v>702</v>
      </c>
      <c r="U154" t="s">
        <v>702</v>
      </c>
      <c r="V154" t="s">
        <v>702</v>
      </c>
      <c r="W154" t="s">
        <v>702</v>
      </c>
      <c r="X154" t="s">
        <v>702</v>
      </c>
      <c r="Y154" t="s">
        <v>702</v>
      </c>
      <c r="Z154" t="s">
        <v>702</v>
      </c>
      <c r="AA154" t="s">
        <v>702</v>
      </c>
      <c r="AB154" t="s">
        <v>702</v>
      </c>
      <c r="AC154" t="s">
        <v>702</v>
      </c>
      <c r="AD154" t="s">
        <v>702</v>
      </c>
      <c r="AE154" t="s">
        <v>702</v>
      </c>
      <c r="AF154" t="s">
        <v>702</v>
      </c>
      <c r="AG154" t="s">
        <v>702</v>
      </c>
      <c r="AH154" t="s">
        <v>702</v>
      </c>
      <c r="AI154" t="s">
        <v>702</v>
      </c>
      <c r="AJ154" t="s">
        <v>702</v>
      </c>
      <c r="AK154" t="s">
        <v>702</v>
      </c>
      <c r="AL154" t="s">
        <v>702</v>
      </c>
      <c r="AM154" t="s">
        <v>702</v>
      </c>
      <c r="AN154" t="s">
        <v>702</v>
      </c>
      <c r="AO154" t="s">
        <v>702</v>
      </c>
      <c r="AP154" t="s">
        <v>702</v>
      </c>
      <c r="AQ154" s="259" t="s">
        <v>59</v>
      </c>
      <c r="AR154" s="259" t="s">
        <v>2762</v>
      </c>
    </row>
    <row r="155" spans="1:45" ht="47.4" x14ac:dyDescent="0.65">
      <c r="A155" s="280">
        <v>114950</v>
      </c>
      <c r="B155" s="278" t="s">
        <v>65</v>
      </c>
      <c r="C155" t="s">
        <v>702</v>
      </c>
      <c r="D155" t="s">
        <v>702</v>
      </c>
      <c r="E155" t="s">
        <v>702</v>
      </c>
      <c r="F155" t="s">
        <v>702</v>
      </c>
      <c r="G155" t="s">
        <v>702</v>
      </c>
      <c r="H155" t="s">
        <v>702</v>
      </c>
      <c r="I155" t="s">
        <v>702</v>
      </c>
      <c r="J155" t="s">
        <v>702</v>
      </c>
      <c r="K155" t="s">
        <v>702</v>
      </c>
      <c r="L155" t="s">
        <v>702</v>
      </c>
      <c r="M155" t="s">
        <v>702</v>
      </c>
      <c r="N155" t="s">
        <v>702</v>
      </c>
      <c r="O155" t="s">
        <v>702</v>
      </c>
      <c r="P155" t="s">
        <v>702</v>
      </c>
      <c r="Q155" t="s">
        <v>702</v>
      </c>
      <c r="R155" t="s">
        <v>702</v>
      </c>
      <c r="S155" t="s">
        <v>702</v>
      </c>
      <c r="T155" t="s">
        <v>702</v>
      </c>
      <c r="U155" t="s">
        <v>702</v>
      </c>
      <c r="V155" t="s">
        <v>702</v>
      </c>
      <c r="W155" t="s">
        <v>702</v>
      </c>
      <c r="X155" t="s">
        <v>702</v>
      </c>
      <c r="Y155" t="s">
        <v>702</v>
      </c>
      <c r="Z155" t="s">
        <v>702</v>
      </c>
      <c r="AA155" t="s">
        <v>702</v>
      </c>
      <c r="AB155" t="s">
        <v>702</v>
      </c>
      <c r="AC155" t="s">
        <v>702</v>
      </c>
      <c r="AD155" t="s">
        <v>702</v>
      </c>
      <c r="AE155" t="s">
        <v>702</v>
      </c>
      <c r="AF155" t="s">
        <v>702</v>
      </c>
      <c r="AG155" t="s">
        <v>702</v>
      </c>
      <c r="AH155" t="s">
        <v>702</v>
      </c>
      <c r="AI155" t="s">
        <v>702</v>
      </c>
      <c r="AJ155" t="s">
        <v>702</v>
      </c>
      <c r="AK155" t="s">
        <v>702</v>
      </c>
      <c r="AQ155" s="259" t="s">
        <v>65</v>
      </c>
      <c r="AR155" s="259" t="s">
        <v>2762</v>
      </c>
      <c r="AS155"/>
    </row>
    <row r="156" spans="1:45" ht="47.4" x14ac:dyDescent="0.65">
      <c r="A156" s="280">
        <v>115174</v>
      </c>
      <c r="B156" s="278" t="s">
        <v>59</v>
      </c>
      <c r="C156" t="s">
        <v>702</v>
      </c>
      <c r="D156" t="s">
        <v>702</v>
      </c>
      <c r="E156" t="s">
        <v>702</v>
      </c>
      <c r="F156" t="s">
        <v>702</v>
      </c>
      <c r="G156" t="s">
        <v>702</v>
      </c>
      <c r="H156" t="s">
        <v>702</v>
      </c>
      <c r="I156" t="s">
        <v>702</v>
      </c>
      <c r="J156" t="s">
        <v>702</v>
      </c>
      <c r="K156" t="s">
        <v>702</v>
      </c>
      <c r="L156" t="s">
        <v>702</v>
      </c>
      <c r="M156" t="s">
        <v>702</v>
      </c>
      <c r="N156" t="s">
        <v>702</v>
      </c>
      <c r="O156" t="s">
        <v>702</v>
      </c>
      <c r="P156" t="s">
        <v>702</v>
      </c>
      <c r="Q156" t="s">
        <v>702</v>
      </c>
      <c r="R156" t="s">
        <v>702</v>
      </c>
      <c r="S156" t="s">
        <v>702</v>
      </c>
      <c r="T156" t="s">
        <v>702</v>
      </c>
      <c r="U156" t="s">
        <v>702</v>
      </c>
      <c r="V156" t="s">
        <v>702</v>
      </c>
      <c r="W156" t="s">
        <v>702</v>
      </c>
      <c r="X156" t="s">
        <v>702</v>
      </c>
      <c r="Y156" t="s">
        <v>702</v>
      </c>
      <c r="Z156" t="s">
        <v>702</v>
      </c>
      <c r="AA156" t="s">
        <v>702</v>
      </c>
      <c r="AB156" t="s">
        <v>702</v>
      </c>
      <c r="AC156" t="s">
        <v>702</v>
      </c>
      <c r="AD156" t="s">
        <v>702</v>
      </c>
      <c r="AE156" t="s">
        <v>702</v>
      </c>
      <c r="AF156" t="s">
        <v>702</v>
      </c>
      <c r="AG156" t="s">
        <v>702</v>
      </c>
      <c r="AH156" t="s">
        <v>702</v>
      </c>
      <c r="AI156" t="s">
        <v>702</v>
      </c>
      <c r="AJ156" t="s">
        <v>702</v>
      </c>
      <c r="AK156" t="s">
        <v>702</v>
      </c>
      <c r="AL156" t="s">
        <v>702</v>
      </c>
      <c r="AM156" t="s">
        <v>702</v>
      </c>
      <c r="AN156" t="s">
        <v>702</v>
      </c>
      <c r="AO156" t="s">
        <v>702</v>
      </c>
      <c r="AP156" t="s">
        <v>702</v>
      </c>
      <c r="AQ156" s="259" t="s">
        <v>59</v>
      </c>
      <c r="AR156" s="259" t="s">
        <v>2766</v>
      </c>
    </row>
    <row r="157" spans="1:45" ht="47.4" x14ac:dyDescent="0.65">
      <c r="A157" s="278">
        <v>115178</v>
      </c>
      <c r="B157" s="278" t="s">
        <v>59</v>
      </c>
      <c r="C157" t="s">
        <v>702</v>
      </c>
      <c r="D157" t="s">
        <v>702</v>
      </c>
      <c r="E157" t="s">
        <v>702</v>
      </c>
      <c r="F157" t="s">
        <v>702</v>
      </c>
      <c r="G157" t="s">
        <v>702</v>
      </c>
      <c r="H157" t="s">
        <v>702</v>
      </c>
      <c r="I157" t="s">
        <v>702</v>
      </c>
      <c r="J157" t="s">
        <v>702</v>
      </c>
      <c r="K157" t="s">
        <v>702</v>
      </c>
      <c r="L157" t="s">
        <v>702</v>
      </c>
      <c r="M157" t="s">
        <v>702</v>
      </c>
      <c r="N157" t="s">
        <v>702</v>
      </c>
      <c r="O157" t="s">
        <v>702</v>
      </c>
      <c r="P157" t="s">
        <v>702</v>
      </c>
      <c r="Q157" t="s">
        <v>702</v>
      </c>
      <c r="R157" t="s">
        <v>702</v>
      </c>
      <c r="S157" t="s">
        <v>702</v>
      </c>
      <c r="T157" t="s">
        <v>702</v>
      </c>
      <c r="U157" t="s">
        <v>702</v>
      </c>
      <c r="V157" t="s">
        <v>702</v>
      </c>
      <c r="W157" t="s">
        <v>702</v>
      </c>
      <c r="X157" t="s">
        <v>702</v>
      </c>
      <c r="Y157" t="s">
        <v>702</v>
      </c>
      <c r="Z157" t="s">
        <v>702</v>
      </c>
      <c r="AA157" t="s">
        <v>702</v>
      </c>
      <c r="AB157" t="s">
        <v>702</v>
      </c>
      <c r="AC157" t="s">
        <v>702</v>
      </c>
      <c r="AD157" t="s">
        <v>702</v>
      </c>
      <c r="AE157" t="s">
        <v>702</v>
      </c>
      <c r="AF157" t="s">
        <v>702</v>
      </c>
      <c r="AG157" t="s">
        <v>702</v>
      </c>
      <c r="AH157" t="s">
        <v>702</v>
      </c>
      <c r="AI157" t="s">
        <v>702</v>
      </c>
      <c r="AJ157" t="s">
        <v>702</v>
      </c>
      <c r="AK157" t="s">
        <v>702</v>
      </c>
      <c r="AL157" t="s">
        <v>702</v>
      </c>
      <c r="AM157" t="s">
        <v>702</v>
      </c>
      <c r="AN157" t="s">
        <v>702</v>
      </c>
      <c r="AO157" t="s">
        <v>702</v>
      </c>
      <c r="AP157" t="s">
        <v>702</v>
      </c>
      <c r="AQ157" s="259" t="s">
        <v>59</v>
      </c>
      <c r="AR157" s="259" t="s">
        <v>2762</v>
      </c>
    </row>
    <row r="158" spans="1:45" ht="47.4" x14ac:dyDescent="0.65">
      <c r="A158" s="280">
        <v>115188</v>
      </c>
      <c r="B158" s="278" t="s">
        <v>59</v>
      </c>
      <c r="C158" t="s">
        <v>702</v>
      </c>
      <c r="D158" t="s">
        <v>702</v>
      </c>
      <c r="E158" t="s">
        <v>702</v>
      </c>
      <c r="F158" t="s">
        <v>702</v>
      </c>
      <c r="G158" t="s">
        <v>702</v>
      </c>
      <c r="H158" t="s">
        <v>702</v>
      </c>
      <c r="I158" t="s">
        <v>702</v>
      </c>
      <c r="J158" t="s">
        <v>702</v>
      </c>
      <c r="K158" t="s">
        <v>702</v>
      </c>
      <c r="L158" t="s">
        <v>702</v>
      </c>
      <c r="M158" t="s">
        <v>702</v>
      </c>
      <c r="N158" t="s">
        <v>702</v>
      </c>
      <c r="O158" t="s">
        <v>702</v>
      </c>
      <c r="P158" t="s">
        <v>702</v>
      </c>
      <c r="Q158" t="s">
        <v>702</v>
      </c>
      <c r="R158" t="s">
        <v>702</v>
      </c>
      <c r="S158" t="s">
        <v>702</v>
      </c>
      <c r="T158" t="s">
        <v>702</v>
      </c>
      <c r="U158" t="s">
        <v>702</v>
      </c>
      <c r="V158" t="s">
        <v>702</v>
      </c>
      <c r="W158" t="s">
        <v>702</v>
      </c>
      <c r="X158" t="s">
        <v>702</v>
      </c>
      <c r="Y158" t="s">
        <v>702</v>
      </c>
      <c r="Z158" t="s">
        <v>702</v>
      </c>
      <c r="AA158" t="s">
        <v>702</v>
      </c>
      <c r="AB158" t="s">
        <v>702</v>
      </c>
      <c r="AC158" t="s">
        <v>702</v>
      </c>
      <c r="AD158" t="s">
        <v>702</v>
      </c>
      <c r="AE158" t="s">
        <v>702</v>
      </c>
      <c r="AF158" t="s">
        <v>702</v>
      </c>
      <c r="AG158" t="s">
        <v>702</v>
      </c>
      <c r="AH158" t="s">
        <v>702</v>
      </c>
      <c r="AI158" t="s">
        <v>702</v>
      </c>
      <c r="AJ158" t="s">
        <v>702</v>
      </c>
      <c r="AK158" t="s">
        <v>702</v>
      </c>
      <c r="AL158" t="s">
        <v>702</v>
      </c>
      <c r="AM158" t="s">
        <v>702</v>
      </c>
      <c r="AN158" t="s">
        <v>702</v>
      </c>
      <c r="AO158" t="s">
        <v>702</v>
      </c>
      <c r="AP158" t="s">
        <v>702</v>
      </c>
      <c r="AQ158" s="259" t="s">
        <v>59</v>
      </c>
      <c r="AR158" s="259" t="s">
        <v>2762</v>
      </c>
    </row>
    <row r="159" spans="1:45" ht="76.2" x14ac:dyDescent="0.65">
      <c r="A159" s="278">
        <v>115191</v>
      </c>
      <c r="B159" s="278" t="s">
        <v>59</v>
      </c>
      <c r="C159" t="s">
        <v>702</v>
      </c>
      <c r="D159" t="s">
        <v>702</v>
      </c>
      <c r="E159" t="s">
        <v>702</v>
      </c>
      <c r="F159" t="s">
        <v>702</v>
      </c>
      <c r="G159" t="s">
        <v>702</v>
      </c>
      <c r="H159" t="s">
        <v>702</v>
      </c>
      <c r="I159" t="s">
        <v>702</v>
      </c>
      <c r="J159" t="s">
        <v>702</v>
      </c>
      <c r="K159" t="s">
        <v>702</v>
      </c>
      <c r="L159" t="s">
        <v>702</v>
      </c>
      <c r="M159" t="s">
        <v>702</v>
      </c>
      <c r="N159" t="s">
        <v>702</v>
      </c>
      <c r="O159" t="s">
        <v>702</v>
      </c>
      <c r="P159" t="s">
        <v>702</v>
      </c>
      <c r="Q159" t="s">
        <v>702</v>
      </c>
      <c r="R159" t="s">
        <v>702</v>
      </c>
      <c r="S159" t="s">
        <v>702</v>
      </c>
      <c r="T159" t="s">
        <v>702</v>
      </c>
      <c r="U159" t="s">
        <v>702</v>
      </c>
      <c r="V159" t="s">
        <v>702</v>
      </c>
      <c r="W159" t="s">
        <v>702</v>
      </c>
      <c r="X159" t="s">
        <v>702</v>
      </c>
      <c r="Y159" t="s">
        <v>702</v>
      </c>
      <c r="Z159" t="s">
        <v>702</v>
      </c>
      <c r="AA159" t="s">
        <v>702</v>
      </c>
      <c r="AB159" t="s">
        <v>702</v>
      </c>
      <c r="AC159" t="s">
        <v>702</v>
      </c>
      <c r="AD159" t="s">
        <v>702</v>
      </c>
      <c r="AE159" t="s">
        <v>702</v>
      </c>
      <c r="AF159" t="s">
        <v>702</v>
      </c>
      <c r="AG159" t="s">
        <v>702</v>
      </c>
      <c r="AH159" t="s">
        <v>702</v>
      </c>
      <c r="AI159" t="s">
        <v>702</v>
      </c>
      <c r="AJ159" t="s">
        <v>702</v>
      </c>
      <c r="AK159" t="s">
        <v>702</v>
      </c>
      <c r="AL159" t="s">
        <v>702</v>
      </c>
      <c r="AM159" t="s">
        <v>702</v>
      </c>
      <c r="AN159" t="s">
        <v>702</v>
      </c>
      <c r="AO159" t="s">
        <v>702</v>
      </c>
      <c r="AP159" t="s">
        <v>702</v>
      </c>
      <c r="AQ159" s="259" t="s">
        <v>59</v>
      </c>
      <c r="AR159" s="259" t="s">
        <v>2770</v>
      </c>
    </row>
    <row r="160" spans="1:45" ht="47.4" x14ac:dyDescent="0.65">
      <c r="A160" s="278">
        <v>115224</v>
      </c>
      <c r="B160" s="278" t="s">
        <v>59</v>
      </c>
      <c r="C160" t="s">
        <v>702</v>
      </c>
      <c r="D160" t="s">
        <v>702</v>
      </c>
      <c r="E160" t="s">
        <v>702</v>
      </c>
      <c r="F160" t="s">
        <v>702</v>
      </c>
      <c r="G160" t="s">
        <v>702</v>
      </c>
      <c r="H160" t="s">
        <v>702</v>
      </c>
      <c r="I160" t="s">
        <v>702</v>
      </c>
      <c r="J160" t="s">
        <v>702</v>
      </c>
      <c r="K160" t="s">
        <v>702</v>
      </c>
      <c r="L160" t="s">
        <v>702</v>
      </c>
      <c r="M160" t="s">
        <v>702</v>
      </c>
      <c r="N160" t="s">
        <v>702</v>
      </c>
      <c r="O160" t="s">
        <v>702</v>
      </c>
      <c r="P160" t="s">
        <v>702</v>
      </c>
      <c r="Q160" t="s">
        <v>702</v>
      </c>
      <c r="R160" t="s">
        <v>702</v>
      </c>
      <c r="S160" t="s">
        <v>702</v>
      </c>
      <c r="T160" t="s">
        <v>702</v>
      </c>
      <c r="U160" t="s">
        <v>702</v>
      </c>
      <c r="V160" t="s">
        <v>702</v>
      </c>
      <c r="W160" t="s">
        <v>702</v>
      </c>
      <c r="X160" t="s">
        <v>702</v>
      </c>
      <c r="Y160" t="s">
        <v>702</v>
      </c>
      <c r="Z160" t="s">
        <v>702</v>
      </c>
      <c r="AA160" t="s">
        <v>702</v>
      </c>
      <c r="AB160" t="s">
        <v>702</v>
      </c>
      <c r="AC160" t="s">
        <v>702</v>
      </c>
      <c r="AD160" t="s">
        <v>702</v>
      </c>
      <c r="AE160" t="s">
        <v>702</v>
      </c>
      <c r="AF160" t="s">
        <v>702</v>
      </c>
      <c r="AG160" t="s">
        <v>702</v>
      </c>
      <c r="AH160" t="s">
        <v>702</v>
      </c>
      <c r="AI160" t="s">
        <v>702</v>
      </c>
      <c r="AJ160" t="s">
        <v>702</v>
      </c>
      <c r="AK160" t="s">
        <v>702</v>
      </c>
      <c r="AL160" t="s">
        <v>702</v>
      </c>
      <c r="AM160" t="s">
        <v>702</v>
      </c>
      <c r="AN160" t="s">
        <v>702</v>
      </c>
      <c r="AO160" t="s">
        <v>702</v>
      </c>
      <c r="AP160" t="s">
        <v>702</v>
      </c>
      <c r="AQ160" s="259" t="s">
        <v>59</v>
      </c>
      <c r="AR160" s="259" t="s">
        <v>2759</v>
      </c>
    </row>
    <row r="161" spans="1:45" ht="21.6" x14ac:dyDescent="0.65">
      <c r="A161" s="278">
        <v>115241</v>
      </c>
      <c r="B161" s="278" t="s">
        <v>59</v>
      </c>
      <c r="C161" t="s">
        <v>195</v>
      </c>
      <c r="D161" t="s">
        <v>196</v>
      </c>
      <c r="E161" t="s">
        <v>195</v>
      </c>
      <c r="F161" t="s">
        <v>195</v>
      </c>
      <c r="G161" t="s">
        <v>195</v>
      </c>
      <c r="H161" t="s">
        <v>195</v>
      </c>
      <c r="I161" t="s">
        <v>194</v>
      </c>
      <c r="J161" t="s">
        <v>195</v>
      </c>
      <c r="K161" t="s">
        <v>194</v>
      </c>
      <c r="L161" t="s">
        <v>195</v>
      </c>
      <c r="M161" t="s">
        <v>194</v>
      </c>
      <c r="N161" t="s">
        <v>194</v>
      </c>
      <c r="O161" t="s">
        <v>194</v>
      </c>
      <c r="P161" t="s">
        <v>194</v>
      </c>
      <c r="Q161" t="s">
        <v>194</v>
      </c>
      <c r="R161" t="s">
        <v>196</v>
      </c>
      <c r="S161" t="s">
        <v>194</v>
      </c>
      <c r="T161" t="s">
        <v>196</v>
      </c>
      <c r="U161" t="s">
        <v>194</v>
      </c>
      <c r="V161" t="s">
        <v>196</v>
      </c>
      <c r="W161" t="s">
        <v>194</v>
      </c>
      <c r="X161" t="s">
        <v>194</v>
      </c>
      <c r="Y161" t="s">
        <v>196</v>
      </c>
      <c r="Z161" t="s">
        <v>194</v>
      </c>
      <c r="AA161" t="s">
        <v>194</v>
      </c>
      <c r="AB161" t="s">
        <v>196</v>
      </c>
      <c r="AC161" t="s">
        <v>194</v>
      </c>
      <c r="AD161" t="s">
        <v>194</v>
      </c>
      <c r="AE161" t="s">
        <v>194</v>
      </c>
      <c r="AF161" t="s">
        <v>194</v>
      </c>
      <c r="AG161" t="s">
        <v>196</v>
      </c>
      <c r="AH161" t="s">
        <v>196</v>
      </c>
      <c r="AI161" t="s">
        <v>196</v>
      </c>
      <c r="AJ161" t="s">
        <v>196</v>
      </c>
      <c r="AK161" t="s">
        <v>195</v>
      </c>
      <c r="AL161" t="s">
        <v>196</v>
      </c>
      <c r="AM161" t="s">
        <v>196</v>
      </c>
      <c r="AN161" t="s">
        <v>194</v>
      </c>
      <c r="AO161" t="s">
        <v>195</v>
      </c>
      <c r="AP161" t="s">
        <v>195</v>
      </c>
      <c r="AQ161" s="259" t="s">
        <v>59</v>
      </c>
      <c r="AR161" s="259" t="s">
        <v>334</v>
      </c>
    </row>
    <row r="162" spans="1:45" ht="47.4" x14ac:dyDescent="0.65">
      <c r="A162" s="278">
        <v>115247</v>
      </c>
      <c r="B162" s="278" t="s">
        <v>59</v>
      </c>
      <c r="C162" t="s">
        <v>702</v>
      </c>
      <c r="D162" t="s">
        <v>702</v>
      </c>
      <c r="E162" t="s">
        <v>702</v>
      </c>
      <c r="F162" t="s">
        <v>702</v>
      </c>
      <c r="G162" t="s">
        <v>702</v>
      </c>
      <c r="H162" t="s">
        <v>702</v>
      </c>
      <c r="I162" t="s">
        <v>702</v>
      </c>
      <c r="J162" t="s">
        <v>702</v>
      </c>
      <c r="K162" t="s">
        <v>702</v>
      </c>
      <c r="L162" t="s">
        <v>702</v>
      </c>
      <c r="M162" t="s">
        <v>702</v>
      </c>
      <c r="N162" t="s">
        <v>702</v>
      </c>
      <c r="O162" t="s">
        <v>702</v>
      </c>
      <c r="P162" t="s">
        <v>702</v>
      </c>
      <c r="Q162" t="s">
        <v>702</v>
      </c>
      <c r="R162" t="s">
        <v>702</v>
      </c>
      <c r="S162" t="s">
        <v>702</v>
      </c>
      <c r="T162" t="s">
        <v>702</v>
      </c>
      <c r="U162" t="s">
        <v>702</v>
      </c>
      <c r="V162" t="s">
        <v>702</v>
      </c>
      <c r="W162" t="s">
        <v>702</v>
      </c>
      <c r="X162" t="s">
        <v>702</v>
      </c>
      <c r="Y162" t="s">
        <v>702</v>
      </c>
      <c r="Z162" t="s">
        <v>702</v>
      </c>
      <c r="AA162" t="s">
        <v>702</v>
      </c>
      <c r="AB162" t="s">
        <v>702</v>
      </c>
      <c r="AC162" t="s">
        <v>702</v>
      </c>
      <c r="AD162" t="s">
        <v>702</v>
      </c>
      <c r="AE162" t="s">
        <v>702</v>
      </c>
      <c r="AF162" t="s">
        <v>702</v>
      </c>
      <c r="AG162" t="s">
        <v>702</v>
      </c>
      <c r="AH162" t="s">
        <v>702</v>
      </c>
      <c r="AI162" t="s">
        <v>702</v>
      </c>
      <c r="AJ162" t="s">
        <v>702</v>
      </c>
      <c r="AK162" t="s">
        <v>702</v>
      </c>
      <c r="AL162" t="s">
        <v>702</v>
      </c>
      <c r="AM162" t="s">
        <v>702</v>
      </c>
      <c r="AN162" t="s">
        <v>702</v>
      </c>
      <c r="AO162" t="s">
        <v>702</v>
      </c>
      <c r="AP162" t="s">
        <v>702</v>
      </c>
      <c r="AQ162" s="259" t="s">
        <v>59</v>
      </c>
      <c r="AR162" s="259" t="s">
        <v>2762</v>
      </c>
    </row>
    <row r="163" spans="1:45" ht="47.4" x14ac:dyDescent="0.65">
      <c r="A163" s="280">
        <v>115266</v>
      </c>
      <c r="B163" s="278" t="s">
        <v>59</v>
      </c>
      <c r="C163" t="s">
        <v>702</v>
      </c>
      <c r="D163" t="s">
        <v>702</v>
      </c>
      <c r="E163" t="s">
        <v>702</v>
      </c>
      <c r="F163" t="s">
        <v>702</v>
      </c>
      <c r="G163" t="s">
        <v>702</v>
      </c>
      <c r="H163" t="s">
        <v>702</v>
      </c>
      <c r="I163" t="s">
        <v>702</v>
      </c>
      <c r="J163" t="s">
        <v>702</v>
      </c>
      <c r="K163" t="s">
        <v>702</v>
      </c>
      <c r="L163" t="s">
        <v>702</v>
      </c>
      <c r="M163" t="s">
        <v>702</v>
      </c>
      <c r="N163" t="s">
        <v>702</v>
      </c>
      <c r="O163" t="s">
        <v>702</v>
      </c>
      <c r="P163" t="s">
        <v>702</v>
      </c>
      <c r="Q163" t="s">
        <v>702</v>
      </c>
      <c r="R163" t="s">
        <v>702</v>
      </c>
      <c r="S163" t="s">
        <v>702</v>
      </c>
      <c r="T163" t="s">
        <v>702</v>
      </c>
      <c r="U163" t="s">
        <v>702</v>
      </c>
      <c r="V163" t="s">
        <v>702</v>
      </c>
      <c r="W163" t="s">
        <v>702</v>
      </c>
      <c r="X163" t="s">
        <v>702</v>
      </c>
      <c r="Y163" t="s">
        <v>702</v>
      </c>
      <c r="Z163" t="s">
        <v>702</v>
      </c>
      <c r="AA163" t="s">
        <v>702</v>
      </c>
      <c r="AB163" t="s">
        <v>702</v>
      </c>
      <c r="AC163" t="s">
        <v>702</v>
      </c>
      <c r="AD163" t="s">
        <v>702</v>
      </c>
      <c r="AE163" t="s">
        <v>702</v>
      </c>
      <c r="AF163" t="s">
        <v>702</v>
      </c>
      <c r="AG163" t="s">
        <v>702</v>
      </c>
      <c r="AH163" t="s">
        <v>702</v>
      </c>
      <c r="AI163" t="s">
        <v>702</v>
      </c>
      <c r="AJ163" t="s">
        <v>702</v>
      </c>
      <c r="AK163" t="s">
        <v>702</v>
      </c>
      <c r="AL163" t="s">
        <v>702</v>
      </c>
      <c r="AM163" t="s">
        <v>702</v>
      </c>
      <c r="AN163" t="s">
        <v>702</v>
      </c>
      <c r="AO163" t="s">
        <v>702</v>
      </c>
      <c r="AP163" t="s">
        <v>702</v>
      </c>
      <c r="AQ163" s="259" t="s">
        <v>59</v>
      </c>
      <c r="AR163" s="259" t="s">
        <v>2759</v>
      </c>
    </row>
    <row r="164" spans="1:45" ht="14.4" x14ac:dyDescent="0.3">
      <c r="A164" s="260">
        <v>115267</v>
      </c>
      <c r="B164" s="261" t="s">
        <v>59</v>
      </c>
      <c r="C164" s="262" t="s">
        <v>195</v>
      </c>
      <c r="D164" s="262" t="s">
        <v>195</v>
      </c>
      <c r="E164" s="262" t="s">
        <v>195</v>
      </c>
      <c r="F164" s="262" t="s">
        <v>195</v>
      </c>
      <c r="G164" s="262" t="s">
        <v>195</v>
      </c>
      <c r="H164" s="262" t="s">
        <v>195</v>
      </c>
      <c r="I164" s="262" t="s">
        <v>195</v>
      </c>
      <c r="J164" s="262" t="s">
        <v>195</v>
      </c>
      <c r="K164" s="262" t="s">
        <v>195</v>
      </c>
      <c r="L164" s="262" t="s">
        <v>195</v>
      </c>
      <c r="M164" s="262" t="s">
        <v>195</v>
      </c>
      <c r="N164" s="262" t="s">
        <v>195</v>
      </c>
      <c r="O164" s="262" t="s">
        <v>195</v>
      </c>
      <c r="P164" s="262" t="s">
        <v>194</v>
      </c>
      <c r="Q164" s="262" t="s">
        <v>194</v>
      </c>
      <c r="R164" s="262" t="s">
        <v>194</v>
      </c>
      <c r="S164" s="262" t="s">
        <v>194</v>
      </c>
      <c r="T164" s="262" t="s">
        <v>196</v>
      </c>
      <c r="U164" s="262" t="s">
        <v>196</v>
      </c>
      <c r="V164" s="262" t="s">
        <v>194</v>
      </c>
      <c r="W164" s="262" t="s">
        <v>194</v>
      </c>
      <c r="X164" s="262" t="s">
        <v>194</v>
      </c>
      <c r="Y164" s="262" t="s">
        <v>194</v>
      </c>
      <c r="Z164" s="262" t="s">
        <v>194</v>
      </c>
      <c r="AA164" s="262" t="s">
        <v>194</v>
      </c>
      <c r="AB164" s="262" t="s">
        <v>194</v>
      </c>
      <c r="AC164" s="262" t="s">
        <v>194</v>
      </c>
      <c r="AD164" s="262" t="s">
        <v>194</v>
      </c>
      <c r="AE164" s="262" t="s">
        <v>194</v>
      </c>
      <c r="AF164" s="262" t="s">
        <v>194</v>
      </c>
      <c r="AG164" s="262" t="s">
        <v>196</v>
      </c>
      <c r="AH164" s="262" t="s">
        <v>194</v>
      </c>
      <c r="AI164" s="262" t="s">
        <v>196</v>
      </c>
      <c r="AJ164" s="262" t="s">
        <v>194</v>
      </c>
      <c r="AK164" s="262" t="s">
        <v>196</v>
      </c>
      <c r="AL164" s="262" t="s">
        <v>196</v>
      </c>
      <c r="AM164" s="262" t="s">
        <v>196</v>
      </c>
      <c r="AN164" s="262" t="s">
        <v>196</v>
      </c>
      <c r="AO164" s="262" t="s">
        <v>194</v>
      </c>
      <c r="AP164" s="262" t="s">
        <v>196</v>
      </c>
      <c r="AQ164" s="259" t="e">
        <f>VLOOKUP(A164,#REF!,5,0)</f>
        <v>#REF!</v>
      </c>
      <c r="AR164" s="259" t="e">
        <f>VLOOKUP(A164,#REF!,6,0)</f>
        <v>#REF!</v>
      </c>
      <c r="AS164"/>
    </row>
    <row r="165" spans="1:45" ht="14.4" x14ac:dyDescent="0.3">
      <c r="A165" s="260">
        <v>115302</v>
      </c>
      <c r="B165" s="261" t="s">
        <v>59</v>
      </c>
      <c r="C165" s="262" t="s">
        <v>194</v>
      </c>
      <c r="D165" s="262" t="s">
        <v>196</v>
      </c>
      <c r="E165" s="262" t="s">
        <v>194</v>
      </c>
      <c r="F165" s="262" t="s">
        <v>194</v>
      </c>
      <c r="G165" s="262" t="s">
        <v>194</v>
      </c>
      <c r="H165" s="262" t="s">
        <v>196</v>
      </c>
      <c r="I165" s="262" t="s">
        <v>196</v>
      </c>
      <c r="J165" s="262" t="s">
        <v>196</v>
      </c>
      <c r="K165" s="262" t="s">
        <v>196</v>
      </c>
      <c r="L165" s="262" t="s">
        <v>196</v>
      </c>
      <c r="M165" s="262" t="s">
        <v>196</v>
      </c>
      <c r="N165" s="262" t="s">
        <v>196</v>
      </c>
      <c r="O165" s="262" t="s">
        <v>196</v>
      </c>
      <c r="P165" s="262" t="s">
        <v>194</v>
      </c>
      <c r="Q165" s="262" t="s">
        <v>194</v>
      </c>
      <c r="R165" s="262" t="s">
        <v>194</v>
      </c>
      <c r="S165" s="262" t="s">
        <v>196</v>
      </c>
      <c r="T165" s="262" t="s">
        <v>196</v>
      </c>
      <c r="U165" s="262" t="s">
        <v>196</v>
      </c>
      <c r="V165" s="262" t="s">
        <v>196</v>
      </c>
      <c r="W165" s="262" t="s">
        <v>196</v>
      </c>
      <c r="X165" s="262" t="s">
        <v>196</v>
      </c>
      <c r="Y165" s="262" t="s">
        <v>196</v>
      </c>
      <c r="Z165" s="262" t="s">
        <v>195</v>
      </c>
      <c r="AA165" s="262" t="s">
        <v>194</v>
      </c>
      <c r="AB165" s="262" t="s">
        <v>194</v>
      </c>
      <c r="AC165" s="262" t="s">
        <v>194</v>
      </c>
      <c r="AD165" s="262" t="s">
        <v>194</v>
      </c>
      <c r="AE165" s="262" t="s">
        <v>194</v>
      </c>
      <c r="AF165" s="262" t="s">
        <v>194</v>
      </c>
      <c r="AG165" s="262" t="s">
        <v>194</v>
      </c>
      <c r="AH165" s="262" t="s">
        <v>196</v>
      </c>
      <c r="AI165" s="262" t="s">
        <v>196</v>
      </c>
      <c r="AJ165" s="262" t="s">
        <v>196</v>
      </c>
      <c r="AK165" s="262" t="s">
        <v>196</v>
      </c>
      <c r="AL165" s="262" t="s">
        <v>196</v>
      </c>
      <c r="AM165" s="262" t="s">
        <v>196</v>
      </c>
      <c r="AN165" s="262" t="s">
        <v>196</v>
      </c>
      <c r="AO165" s="262" t="s">
        <v>195</v>
      </c>
      <c r="AP165" s="262" t="s">
        <v>195</v>
      </c>
      <c r="AQ165" s="259" t="e">
        <f>VLOOKUP(A165,#REF!,5,0)</f>
        <v>#REF!</v>
      </c>
      <c r="AR165" s="259" t="e">
        <f>VLOOKUP(A165,#REF!,6,0)</f>
        <v>#REF!</v>
      </c>
      <c r="AS165"/>
    </row>
    <row r="166" spans="1:45" ht="47.4" x14ac:dyDescent="0.65">
      <c r="A166" s="280">
        <v>115310</v>
      </c>
      <c r="B166" s="278" t="s">
        <v>65</v>
      </c>
      <c r="C166" t="s">
        <v>702</v>
      </c>
      <c r="D166" t="s">
        <v>702</v>
      </c>
      <c r="E166" t="s">
        <v>702</v>
      </c>
      <c r="F166" t="s">
        <v>702</v>
      </c>
      <c r="G166" t="s">
        <v>702</v>
      </c>
      <c r="H166" t="s">
        <v>702</v>
      </c>
      <c r="I166" t="s">
        <v>702</v>
      </c>
      <c r="J166" t="s">
        <v>702</v>
      </c>
      <c r="K166" t="s">
        <v>702</v>
      </c>
      <c r="L166" t="s">
        <v>702</v>
      </c>
      <c r="M166" t="s">
        <v>702</v>
      </c>
      <c r="N166" t="s">
        <v>702</v>
      </c>
      <c r="O166" t="s">
        <v>702</v>
      </c>
      <c r="P166" t="s">
        <v>702</v>
      </c>
      <c r="Q166" t="s">
        <v>702</v>
      </c>
      <c r="R166" t="s">
        <v>702</v>
      </c>
      <c r="S166" t="s">
        <v>702</v>
      </c>
      <c r="T166" t="s">
        <v>702</v>
      </c>
      <c r="U166" t="s">
        <v>702</v>
      </c>
      <c r="V166" t="s">
        <v>702</v>
      </c>
      <c r="W166" t="s">
        <v>702</v>
      </c>
      <c r="X166" t="s">
        <v>702</v>
      </c>
      <c r="Y166" t="s">
        <v>702</v>
      </c>
      <c r="Z166" t="s">
        <v>702</v>
      </c>
      <c r="AA166" t="s">
        <v>702</v>
      </c>
      <c r="AB166" t="s">
        <v>702</v>
      </c>
      <c r="AC166" t="s">
        <v>702</v>
      </c>
      <c r="AD166" t="s">
        <v>702</v>
      </c>
      <c r="AE166" t="s">
        <v>702</v>
      </c>
      <c r="AF166" t="s">
        <v>702</v>
      </c>
      <c r="AG166" t="s">
        <v>702</v>
      </c>
      <c r="AH166" t="s">
        <v>702</v>
      </c>
      <c r="AI166" t="s">
        <v>702</v>
      </c>
      <c r="AJ166" t="s">
        <v>702</v>
      </c>
      <c r="AK166" t="s">
        <v>702</v>
      </c>
      <c r="AQ166" s="259" t="s">
        <v>65</v>
      </c>
      <c r="AR166" s="259" t="s">
        <v>2759</v>
      </c>
      <c r="AS166"/>
    </row>
    <row r="167" spans="1:45" ht="47.4" x14ac:dyDescent="0.65">
      <c r="A167" s="280">
        <v>115316</v>
      </c>
      <c r="B167" s="278" t="s">
        <v>59</v>
      </c>
      <c r="C167" t="s">
        <v>702</v>
      </c>
      <c r="D167" t="s">
        <v>702</v>
      </c>
      <c r="E167" t="s">
        <v>702</v>
      </c>
      <c r="F167" t="s">
        <v>702</v>
      </c>
      <c r="G167" t="s">
        <v>702</v>
      </c>
      <c r="H167" t="s">
        <v>702</v>
      </c>
      <c r="I167" t="s">
        <v>702</v>
      </c>
      <c r="J167" t="s">
        <v>702</v>
      </c>
      <c r="K167" t="s">
        <v>702</v>
      </c>
      <c r="L167" t="s">
        <v>702</v>
      </c>
      <c r="M167" t="s">
        <v>702</v>
      </c>
      <c r="N167" t="s">
        <v>702</v>
      </c>
      <c r="O167" t="s">
        <v>702</v>
      </c>
      <c r="P167" t="s">
        <v>702</v>
      </c>
      <c r="Q167" t="s">
        <v>702</v>
      </c>
      <c r="R167" t="s">
        <v>702</v>
      </c>
      <c r="S167" t="s">
        <v>702</v>
      </c>
      <c r="T167" t="s">
        <v>702</v>
      </c>
      <c r="U167" t="s">
        <v>702</v>
      </c>
      <c r="V167" t="s">
        <v>702</v>
      </c>
      <c r="W167" t="s">
        <v>702</v>
      </c>
      <c r="X167" t="s">
        <v>702</v>
      </c>
      <c r="Y167" t="s">
        <v>702</v>
      </c>
      <c r="Z167" t="s">
        <v>702</v>
      </c>
      <c r="AA167" t="s">
        <v>702</v>
      </c>
      <c r="AB167" t="s">
        <v>702</v>
      </c>
      <c r="AC167" t="s">
        <v>702</v>
      </c>
      <c r="AD167" t="s">
        <v>702</v>
      </c>
      <c r="AE167" t="s">
        <v>702</v>
      </c>
      <c r="AF167" t="s">
        <v>702</v>
      </c>
      <c r="AG167" t="s">
        <v>702</v>
      </c>
      <c r="AH167" t="s">
        <v>702</v>
      </c>
      <c r="AI167" t="s">
        <v>702</v>
      </c>
      <c r="AJ167" t="s">
        <v>702</v>
      </c>
      <c r="AK167" t="s">
        <v>702</v>
      </c>
      <c r="AL167" t="s">
        <v>702</v>
      </c>
      <c r="AM167" t="s">
        <v>702</v>
      </c>
      <c r="AN167" t="s">
        <v>702</v>
      </c>
      <c r="AO167" t="s">
        <v>702</v>
      </c>
      <c r="AP167" t="s">
        <v>702</v>
      </c>
      <c r="AQ167" s="259" t="s">
        <v>59</v>
      </c>
      <c r="AR167" s="259" t="s">
        <v>2759</v>
      </c>
      <c r="AS167"/>
    </row>
    <row r="168" spans="1:45" ht="21.6" x14ac:dyDescent="0.65">
      <c r="A168" s="280">
        <v>115319</v>
      </c>
      <c r="B168" s="278" t="s">
        <v>2531</v>
      </c>
      <c r="C168" t="s">
        <v>196</v>
      </c>
      <c r="D168" t="s">
        <v>194</v>
      </c>
      <c r="E168" t="s">
        <v>194</v>
      </c>
      <c r="F168" t="s">
        <v>194</v>
      </c>
      <c r="G168" t="s">
        <v>194</v>
      </c>
      <c r="H168" t="s">
        <v>194</v>
      </c>
      <c r="I168" t="s">
        <v>194</v>
      </c>
      <c r="J168" t="s">
        <v>194</v>
      </c>
      <c r="K168" t="s">
        <v>194</v>
      </c>
      <c r="L168" t="s">
        <v>196</v>
      </c>
      <c r="M168" t="s">
        <v>196</v>
      </c>
      <c r="N168" t="s">
        <v>194</v>
      </c>
      <c r="O168" t="s">
        <v>196</v>
      </c>
      <c r="P168" t="s">
        <v>196</v>
      </c>
      <c r="Q168" t="s">
        <v>196</v>
      </c>
      <c r="R168" t="s">
        <v>194</v>
      </c>
      <c r="S168" t="s">
        <v>196</v>
      </c>
      <c r="T168" t="s">
        <v>194</v>
      </c>
      <c r="U168" t="s">
        <v>196</v>
      </c>
      <c r="V168" t="s">
        <v>196</v>
      </c>
      <c r="W168" t="s">
        <v>194</v>
      </c>
      <c r="X168" t="s">
        <v>196</v>
      </c>
      <c r="Y168" t="s">
        <v>196</v>
      </c>
      <c r="Z168" t="s">
        <v>196</v>
      </c>
      <c r="AA168" t="s">
        <v>194</v>
      </c>
      <c r="AB168" t="s">
        <v>196</v>
      </c>
      <c r="AC168" t="s">
        <v>196</v>
      </c>
      <c r="AD168" t="s">
        <v>194</v>
      </c>
      <c r="AE168" t="s">
        <v>196</v>
      </c>
      <c r="AF168" t="s">
        <v>194</v>
      </c>
      <c r="AG168" t="s">
        <v>196</v>
      </c>
      <c r="AH168" t="s">
        <v>196</v>
      </c>
      <c r="AI168" t="s">
        <v>196</v>
      </c>
      <c r="AJ168" t="s">
        <v>196</v>
      </c>
      <c r="AK168" t="s">
        <v>196</v>
      </c>
      <c r="AL168" t="s">
        <v>195</v>
      </c>
      <c r="AM168" t="s">
        <v>195</v>
      </c>
      <c r="AN168" t="s">
        <v>195</v>
      </c>
      <c r="AO168" t="s">
        <v>195</v>
      </c>
      <c r="AP168" t="s">
        <v>195</v>
      </c>
      <c r="AQ168" s="259" t="s">
        <v>2531</v>
      </c>
      <c r="AR168" s="259" t="s">
        <v>334</v>
      </c>
    </row>
    <row r="169" spans="1:45" ht="47.4" x14ac:dyDescent="0.65">
      <c r="A169" s="278">
        <v>115330</v>
      </c>
      <c r="B169" s="278" t="s">
        <v>59</v>
      </c>
      <c r="C169" t="s">
        <v>702</v>
      </c>
      <c r="D169" t="s">
        <v>702</v>
      </c>
      <c r="E169" t="s">
        <v>702</v>
      </c>
      <c r="F169" t="s">
        <v>702</v>
      </c>
      <c r="G169" t="s">
        <v>702</v>
      </c>
      <c r="H169" t="s">
        <v>702</v>
      </c>
      <c r="I169" t="s">
        <v>702</v>
      </c>
      <c r="J169" t="s">
        <v>702</v>
      </c>
      <c r="K169" t="s">
        <v>702</v>
      </c>
      <c r="L169" t="s">
        <v>702</v>
      </c>
      <c r="M169" t="s">
        <v>702</v>
      </c>
      <c r="N169" t="s">
        <v>702</v>
      </c>
      <c r="O169" t="s">
        <v>702</v>
      </c>
      <c r="P169" t="s">
        <v>702</v>
      </c>
      <c r="Q169" t="s">
        <v>702</v>
      </c>
      <c r="R169" t="s">
        <v>702</v>
      </c>
      <c r="S169" t="s">
        <v>702</v>
      </c>
      <c r="T169" t="s">
        <v>702</v>
      </c>
      <c r="U169" t="s">
        <v>702</v>
      </c>
      <c r="V169" t="s">
        <v>702</v>
      </c>
      <c r="W169" t="s">
        <v>702</v>
      </c>
      <c r="X169" t="s">
        <v>702</v>
      </c>
      <c r="Y169" t="s">
        <v>702</v>
      </c>
      <c r="Z169" t="s">
        <v>702</v>
      </c>
      <c r="AA169" t="s">
        <v>702</v>
      </c>
      <c r="AB169" t="s">
        <v>702</v>
      </c>
      <c r="AC169" t="s">
        <v>702</v>
      </c>
      <c r="AD169" t="s">
        <v>702</v>
      </c>
      <c r="AE169" t="s">
        <v>702</v>
      </c>
      <c r="AF169" t="s">
        <v>702</v>
      </c>
      <c r="AG169" t="s">
        <v>702</v>
      </c>
      <c r="AH169" t="s">
        <v>702</v>
      </c>
      <c r="AI169" t="s">
        <v>702</v>
      </c>
      <c r="AJ169" t="s">
        <v>702</v>
      </c>
      <c r="AK169" t="s">
        <v>702</v>
      </c>
      <c r="AL169" t="s">
        <v>702</v>
      </c>
      <c r="AM169" t="s">
        <v>702</v>
      </c>
      <c r="AN169" t="s">
        <v>702</v>
      </c>
      <c r="AO169" t="s">
        <v>702</v>
      </c>
      <c r="AP169" t="s">
        <v>702</v>
      </c>
      <c r="AQ169" s="259" t="s">
        <v>59</v>
      </c>
      <c r="AR169" s="259" t="s">
        <v>2759</v>
      </c>
    </row>
    <row r="170" spans="1:45" ht="14.4" x14ac:dyDescent="0.3">
      <c r="A170" s="260">
        <v>115361</v>
      </c>
      <c r="B170" s="261" t="s">
        <v>59</v>
      </c>
      <c r="C170" s="262" t="s">
        <v>194</v>
      </c>
      <c r="D170" s="262" t="s">
        <v>194</v>
      </c>
      <c r="E170" s="262" t="s">
        <v>194</v>
      </c>
      <c r="F170" s="262" t="s">
        <v>194</v>
      </c>
      <c r="G170" s="262" t="s">
        <v>194</v>
      </c>
      <c r="H170" s="262" t="s">
        <v>196</v>
      </c>
      <c r="I170" s="262" t="s">
        <v>196</v>
      </c>
      <c r="J170" s="262" t="s">
        <v>196</v>
      </c>
      <c r="K170" s="262" t="s">
        <v>196</v>
      </c>
      <c r="L170" s="262" t="s">
        <v>194</v>
      </c>
      <c r="M170" s="262" t="s">
        <v>196</v>
      </c>
      <c r="N170" s="262" t="s">
        <v>196</v>
      </c>
      <c r="O170" s="262" t="s">
        <v>196</v>
      </c>
      <c r="P170" s="262" t="s">
        <v>195</v>
      </c>
      <c r="Q170" s="262" t="s">
        <v>195</v>
      </c>
      <c r="R170" s="262" t="s">
        <v>196</v>
      </c>
      <c r="S170" s="262" t="s">
        <v>196</v>
      </c>
      <c r="T170" s="262" t="s">
        <v>194</v>
      </c>
      <c r="U170" s="262" t="s">
        <v>196</v>
      </c>
      <c r="V170" s="262" t="s">
        <v>196</v>
      </c>
      <c r="W170" s="262" t="s">
        <v>196</v>
      </c>
      <c r="X170" s="262" t="s">
        <v>196</v>
      </c>
      <c r="Y170" s="262" t="s">
        <v>194</v>
      </c>
      <c r="Z170" s="262" t="s">
        <v>194</v>
      </c>
      <c r="AA170" s="262" t="s">
        <v>196</v>
      </c>
      <c r="AB170" s="262" t="s">
        <v>196</v>
      </c>
      <c r="AC170" s="262" t="s">
        <v>194</v>
      </c>
      <c r="AD170" s="262" t="s">
        <v>194</v>
      </c>
      <c r="AE170" s="262" t="s">
        <v>194</v>
      </c>
      <c r="AF170" s="262" t="s">
        <v>194</v>
      </c>
      <c r="AG170" s="262" t="s">
        <v>194</v>
      </c>
      <c r="AH170" s="262" t="s">
        <v>196</v>
      </c>
      <c r="AI170" s="262" t="s">
        <v>194</v>
      </c>
      <c r="AJ170" s="262" t="s">
        <v>196</v>
      </c>
      <c r="AK170" s="262" t="s">
        <v>196</v>
      </c>
      <c r="AL170" s="262" t="s">
        <v>196</v>
      </c>
      <c r="AM170" s="262" t="s">
        <v>196</v>
      </c>
      <c r="AN170" s="262" t="s">
        <v>196</v>
      </c>
      <c r="AO170" s="262" t="s">
        <v>196</v>
      </c>
      <c r="AP170" s="262" t="s">
        <v>196</v>
      </c>
      <c r="AQ170" s="259" t="e">
        <f>VLOOKUP(A170,#REF!,5,0)</f>
        <v>#REF!</v>
      </c>
      <c r="AR170" s="259" t="e">
        <f>VLOOKUP(A170,#REF!,6,0)</f>
        <v>#REF!</v>
      </c>
      <c r="AS170"/>
    </row>
    <row r="171" spans="1:45" ht="47.4" x14ac:dyDescent="0.65">
      <c r="A171" s="278">
        <v>115429</v>
      </c>
      <c r="B171" s="278" t="s">
        <v>59</v>
      </c>
      <c r="C171" t="s">
        <v>702</v>
      </c>
      <c r="D171" t="s">
        <v>702</v>
      </c>
      <c r="E171" t="s">
        <v>702</v>
      </c>
      <c r="F171" t="s">
        <v>702</v>
      </c>
      <c r="G171" t="s">
        <v>702</v>
      </c>
      <c r="H171" t="s">
        <v>702</v>
      </c>
      <c r="I171" t="s">
        <v>702</v>
      </c>
      <c r="J171" t="s">
        <v>702</v>
      </c>
      <c r="K171" t="s">
        <v>702</v>
      </c>
      <c r="L171" t="s">
        <v>702</v>
      </c>
      <c r="M171" t="s">
        <v>702</v>
      </c>
      <c r="N171" t="s">
        <v>702</v>
      </c>
      <c r="O171" t="s">
        <v>702</v>
      </c>
      <c r="P171" t="s">
        <v>702</v>
      </c>
      <c r="Q171" t="s">
        <v>702</v>
      </c>
      <c r="R171" t="s">
        <v>702</v>
      </c>
      <c r="S171" t="s">
        <v>702</v>
      </c>
      <c r="T171" t="s">
        <v>702</v>
      </c>
      <c r="U171" t="s">
        <v>702</v>
      </c>
      <c r="V171" t="s">
        <v>702</v>
      </c>
      <c r="W171" t="s">
        <v>702</v>
      </c>
      <c r="X171" t="s">
        <v>702</v>
      </c>
      <c r="Y171" t="s">
        <v>702</v>
      </c>
      <c r="Z171" t="s">
        <v>702</v>
      </c>
      <c r="AA171" t="s">
        <v>702</v>
      </c>
      <c r="AB171" t="s">
        <v>702</v>
      </c>
      <c r="AC171" t="s">
        <v>702</v>
      </c>
      <c r="AD171" t="s">
        <v>702</v>
      </c>
      <c r="AE171" t="s">
        <v>702</v>
      </c>
      <c r="AF171" t="s">
        <v>702</v>
      </c>
      <c r="AG171" t="s">
        <v>702</v>
      </c>
      <c r="AH171" t="s">
        <v>702</v>
      </c>
      <c r="AI171" t="s">
        <v>702</v>
      </c>
      <c r="AJ171" t="s">
        <v>702</v>
      </c>
      <c r="AK171" t="s">
        <v>702</v>
      </c>
      <c r="AL171" t="s">
        <v>702</v>
      </c>
      <c r="AM171" t="s">
        <v>702</v>
      </c>
      <c r="AN171" t="s">
        <v>702</v>
      </c>
      <c r="AO171" t="s">
        <v>702</v>
      </c>
      <c r="AP171" t="s">
        <v>702</v>
      </c>
      <c r="AQ171" s="259" t="s">
        <v>59</v>
      </c>
      <c r="AR171" s="259" t="s">
        <v>2759</v>
      </c>
    </row>
    <row r="172" spans="1:45" ht="21.6" x14ac:dyDescent="0.65">
      <c r="A172" s="278">
        <v>115447</v>
      </c>
      <c r="B172" s="278" t="s">
        <v>2591</v>
      </c>
      <c r="C172" t="s">
        <v>196</v>
      </c>
      <c r="D172" t="s">
        <v>196</v>
      </c>
      <c r="E172" t="s">
        <v>194</v>
      </c>
      <c r="F172" t="s">
        <v>194</v>
      </c>
      <c r="G172" t="s">
        <v>194</v>
      </c>
      <c r="H172" t="s">
        <v>196</v>
      </c>
      <c r="I172" t="s">
        <v>194</v>
      </c>
      <c r="J172" t="s">
        <v>196</v>
      </c>
      <c r="K172" t="s">
        <v>196</v>
      </c>
      <c r="L172" t="s">
        <v>196</v>
      </c>
      <c r="M172" t="s">
        <v>194</v>
      </c>
      <c r="N172" t="s">
        <v>194</v>
      </c>
      <c r="O172" t="s">
        <v>196</v>
      </c>
      <c r="P172" t="s">
        <v>196</v>
      </c>
      <c r="Q172" t="s">
        <v>196</v>
      </c>
      <c r="R172" t="s">
        <v>194</v>
      </c>
      <c r="S172" t="s">
        <v>2267</v>
      </c>
      <c r="T172" t="s">
        <v>195</v>
      </c>
      <c r="U172" t="s">
        <v>194</v>
      </c>
      <c r="V172" t="s">
        <v>196</v>
      </c>
      <c r="W172" t="s">
        <v>194</v>
      </c>
      <c r="X172" t="s">
        <v>196</v>
      </c>
      <c r="Y172" t="s">
        <v>196</v>
      </c>
      <c r="Z172" t="s">
        <v>196</v>
      </c>
      <c r="AA172" t="s">
        <v>196</v>
      </c>
      <c r="AB172" t="s">
        <v>194</v>
      </c>
      <c r="AC172" t="s">
        <v>194</v>
      </c>
      <c r="AD172" t="s">
        <v>196</v>
      </c>
      <c r="AE172" t="s">
        <v>196</v>
      </c>
      <c r="AF172" t="s">
        <v>196</v>
      </c>
      <c r="AG172" t="s">
        <v>702</v>
      </c>
      <c r="AH172" t="s">
        <v>702</v>
      </c>
      <c r="AI172" t="s">
        <v>702</v>
      </c>
      <c r="AJ172" t="s">
        <v>702</v>
      </c>
      <c r="AK172" t="s">
        <v>702</v>
      </c>
      <c r="AL172" t="s">
        <v>195</v>
      </c>
      <c r="AM172" t="s">
        <v>195</v>
      </c>
      <c r="AN172" t="s">
        <v>195</v>
      </c>
      <c r="AO172" t="s">
        <v>195</v>
      </c>
      <c r="AP172" t="s">
        <v>195</v>
      </c>
      <c r="AQ172" s="259" t="s">
        <v>2591</v>
      </c>
      <c r="AR172" s="259" t="s">
        <v>334</v>
      </c>
    </row>
    <row r="173" spans="1:45" ht="21.6" x14ac:dyDescent="0.65">
      <c r="A173" s="278">
        <v>115449</v>
      </c>
      <c r="B173" s="278" t="s">
        <v>59</v>
      </c>
      <c r="C173" t="s">
        <v>194</v>
      </c>
      <c r="D173" t="s">
        <v>194</v>
      </c>
      <c r="E173" t="s">
        <v>196</v>
      </c>
      <c r="F173" t="s">
        <v>194</v>
      </c>
      <c r="G173" t="s">
        <v>194</v>
      </c>
      <c r="H173" t="s">
        <v>196</v>
      </c>
      <c r="I173" t="s">
        <v>196</v>
      </c>
      <c r="J173" t="s">
        <v>196</v>
      </c>
      <c r="K173" t="s">
        <v>196</v>
      </c>
      <c r="L173" t="s">
        <v>196</v>
      </c>
      <c r="M173" t="s">
        <v>196</v>
      </c>
      <c r="N173" t="s">
        <v>194</v>
      </c>
      <c r="O173" t="s">
        <v>194</v>
      </c>
      <c r="P173" t="s">
        <v>194</v>
      </c>
      <c r="Q173" t="s">
        <v>196</v>
      </c>
      <c r="R173" t="s">
        <v>194</v>
      </c>
      <c r="S173" t="s">
        <v>196</v>
      </c>
      <c r="T173" t="s">
        <v>196</v>
      </c>
      <c r="U173" t="s">
        <v>196</v>
      </c>
      <c r="V173" t="s">
        <v>196</v>
      </c>
      <c r="W173" t="s">
        <v>196</v>
      </c>
      <c r="X173" t="s">
        <v>196</v>
      </c>
      <c r="Y173" t="s">
        <v>196</v>
      </c>
      <c r="Z173" t="s">
        <v>196</v>
      </c>
      <c r="AA173" t="s">
        <v>194</v>
      </c>
      <c r="AB173" t="s">
        <v>196</v>
      </c>
      <c r="AC173" t="s">
        <v>196</v>
      </c>
      <c r="AD173" t="s">
        <v>195</v>
      </c>
      <c r="AE173" t="s">
        <v>196</v>
      </c>
      <c r="AF173" t="s">
        <v>196</v>
      </c>
      <c r="AG173" t="s">
        <v>195</v>
      </c>
      <c r="AH173" t="s">
        <v>195</v>
      </c>
      <c r="AI173" t="s">
        <v>196</v>
      </c>
      <c r="AJ173" t="s">
        <v>195</v>
      </c>
      <c r="AK173" t="s">
        <v>195</v>
      </c>
      <c r="AL173" t="s">
        <v>195</v>
      </c>
      <c r="AM173" t="s">
        <v>195</v>
      </c>
      <c r="AN173" t="s">
        <v>195</v>
      </c>
      <c r="AO173" t="s">
        <v>195</v>
      </c>
      <c r="AP173" t="s">
        <v>195</v>
      </c>
      <c r="AQ173" s="259" t="s">
        <v>59</v>
      </c>
      <c r="AR173" s="259" t="s">
        <v>334</v>
      </c>
    </row>
    <row r="174" spans="1:45" ht="21.6" x14ac:dyDescent="0.65">
      <c r="A174" s="278">
        <v>115487</v>
      </c>
      <c r="B174" s="278" t="s">
        <v>59</v>
      </c>
      <c r="C174" t="s">
        <v>194</v>
      </c>
      <c r="D174" t="s">
        <v>194</v>
      </c>
      <c r="E174" t="s">
        <v>194</v>
      </c>
      <c r="F174" t="s">
        <v>194</v>
      </c>
      <c r="G174" t="s">
        <v>194</v>
      </c>
      <c r="H174" t="s">
        <v>196</v>
      </c>
      <c r="I174" t="s">
        <v>196</v>
      </c>
      <c r="J174" t="s">
        <v>196</v>
      </c>
      <c r="K174" t="s">
        <v>196</v>
      </c>
      <c r="L174" t="s">
        <v>194</v>
      </c>
      <c r="M174" t="s">
        <v>196</v>
      </c>
      <c r="N174" t="s">
        <v>195</v>
      </c>
      <c r="O174" t="s">
        <v>194</v>
      </c>
      <c r="P174" t="s">
        <v>196</v>
      </c>
      <c r="Q174" t="s">
        <v>195</v>
      </c>
      <c r="R174" t="s">
        <v>196</v>
      </c>
      <c r="S174" t="s">
        <v>194</v>
      </c>
      <c r="T174" t="s">
        <v>194</v>
      </c>
      <c r="U174" t="s">
        <v>194</v>
      </c>
      <c r="V174" t="s">
        <v>194</v>
      </c>
      <c r="W174" t="s">
        <v>196</v>
      </c>
      <c r="X174" t="s">
        <v>196</v>
      </c>
      <c r="Y174" t="s">
        <v>196</v>
      </c>
      <c r="Z174" t="s">
        <v>196</v>
      </c>
      <c r="AA174" t="s">
        <v>194</v>
      </c>
      <c r="AB174" t="s">
        <v>196</v>
      </c>
      <c r="AC174" t="s">
        <v>196</v>
      </c>
      <c r="AD174" t="s">
        <v>196</v>
      </c>
      <c r="AE174" t="s">
        <v>196</v>
      </c>
      <c r="AF174" t="s">
        <v>196</v>
      </c>
      <c r="AG174" t="s">
        <v>196</v>
      </c>
      <c r="AH174" t="s">
        <v>196</v>
      </c>
      <c r="AI174" t="s">
        <v>196</v>
      </c>
      <c r="AJ174" t="s">
        <v>194</v>
      </c>
      <c r="AK174" t="s">
        <v>196</v>
      </c>
      <c r="AL174" t="s">
        <v>195</v>
      </c>
      <c r="AM174" t="s">
        <v>195</v>
      </c>
      <c r="AN174" t="s">
        <v>196</v>
      </c>
      <c r="AO174" t="s">
        <v>195</v>
      </c>
      <c r="AP174" t="s">
        <v>196</v>
      </c>
      <c r="AQ174" s="259" t="s">
        <v>59</v>
      </c>
      <c r="AR174" s="259" t="s">
        <v>334</v>
      </c>
    </row>
    <row r="175" spans="1:45" ht="21.6" x14ac:dyDescent="0.65">
      <c r="A175" s="280">
        <v>115496</v>
      </c>
      <c r="B175" s="278" t="s">
        <v>59</v>
      </c>
      <c r="C175" t="s">
        <v>196</v>
      </c>
      <c r="D175" t="s">
        <v>196</v>
      </c>
      <c r="E175" t="s">
        <v>196</v>
      </c>
      <c r="F175" t="s">
        <v>196</v>
      </c>
      <c r="G175" t="s">
        <v>196</v>
      </c>
      <c r="H175" t="s">
        <v>196</v>
      </c>
      <c r="I175" t="s">
        <v>196</v>
      </c>
      <c r="J175" t="s">
        <v>196</v>
      </c>
      <c r="K175" t="s">
        <v>196</v>
      </c>
      <c r="L175" t="s">
        <v>196</v>
      </c>
      <c r="M175" t="s">
        <v>194</v>
      </c>
      <c r="N175" t="s">
        <v>196</v>
      </c>
      <c r="O175" t="s">
        <v>196</v>
      </c>
      <c r="P175" t="s">
        <v>196</v>
      </c>
      <c r="Q175" t="s">
        <v>196</v>
      </c>
      <c r="R175" t="s">
        <v>196</v>
      </c>
      <c r="S175" t="s">
        <v>196</v>
      </c>
      <c r="T175" t="s">
        <v>196</v>
      </c>
      <c r="U175" t="s">
        <v>196</v>
      </c>
      <c r="V175" t="s">
        <v>196</v>
      </c>
      <c r="W175" t="s">
        <v>196</v>
      </c>
      <c r="X175" t="s">
        <v>196</v>
      </c>
      <c r="Y175" t="s">
        <v>196</v>
      </c>
      <c r="Z175" t="s">
        <v>196</v>
      </c>
      <c r="AA175" t="s">
        <v>196</v>
      </c>
      <c r="AB175" t="s">
        <v>196</v>
      </c>
      <c r="AC175" t="s">
        <v>196</v>
      </c>
      <c r="AD175" t="s">
        <v>196</v>
      </c>
      <c r="AE175" t="s">
        <v>196</v>
      </c>
      <c r="AF175" t="s">
        <v>196</v>
      </c>
      <c r="AG175" t="s">
        <v>196</v>
      </c>
      <c r="AH175" t="s">
        <v>194</v>
      </c>
      <c r="AI175" t="s">
        <v>194</v>
      </c>
      <c r="AJ175" t="s">
        <v>196</v>
      </c>
      <c r="AK175" t="s">
        <v>196</v>
      </c>
      <c r="AL175" t="s">
        <v>196</v>
      </c>
      <c r="AM175" t="s">
        <v>195</v>
      </c>
      <c r="AN175" t="s">
        <v>195</v>
      </c>
      <c r="AO175" t="s">
        <v>195</v>
      </c>
      <c r="AP175" t="s">
        <v>196</v>
      </c>
      <c r="AQ175" s="259" t="s">
        <v>59</v>
      </c>
      <c r="AR175" s="259" t="s">
        <v>334</v>
      </c>
    </row>
    <row r="176" spans="1:45" ht="14.4" x14ac:dyDescent="0.3">
      <c r="A176" s="260">
        <v>115515</v>
      </c>
      <c r="B176" s="261" t="s">
        <v>59</v>
      </c>
      <c r="C176" s="262" t="s">
        <v>195</v>
      </c>
      <c r="D176" s="262" t="s">
        <v>195</v>
      </c>
      <c r="E176" s="262" t="s">
        <v>195</v>
      </c>
      <c r="F176" s="262" t="s">
        <v>195</v>
      </c>
      <c r="G176" s="262" t="s">
        <v>195</v>
      </c>
      <c r="H176" s="262" t="s">
        <v>195</v>
      </c>
      <c r="I176" s="262" t="s">
        <v>195</v>
      </c>
      <c r="J176" s="262" t="s">
        <v>195</v>
      </c>
      <c r="K176" s="262" t="s">
        <v>195</v>
      </c>
      <c r="L176" s="262" t="s">
        <v>195</v>
      </c>
      <c r="M176" s="262" t="s">
        <v>195</v>
      </c>
      <c r="N176" s="262" t="s">
        <v>195</v>
      </c>
      <c r="O176" s="262" t="s">
        <v>195</v>
      </c>
      <c r="P176" s="262" t="s">
        <v>195</v>
      </c>
      <c r="Q176" s="262" t="s">
        <v>195</v>
      </c>
      <c r="R176" s="262" t="s">
        <v>195</v>
      </c>
      <c r="S176" s="262" t="s">
        <v>195</v>
      </c>
      <c r="T176" s="262" t="s">
        <v>195</v>
      </c>
      <c r="U176" s="262" t="s">
        <v>195</v>
      </c>
      <c r="V176" s="262" t="s">
        <v>195</v>
      </c>
      <c r="W176" s="262" t="s">
        <v>195</v>
      </c>
      <c r="X176" s="262" t="s">
        <v>195</v>
      </c>
      <c r="Y176" s="262" t="s">
        <v>195</v>
      </c>
      <c r="Z176" s="262" t="s">
        <v>195</v>
      </c>
      <c r="AA176" s="262" t="s">
        <v>195</v>
      </c>
      <c r="AB176" s="262" t="s">
        <v>195</v>
      </c>
      <c r="AC176" s="262" t="s">
        <v>195</v>
      </c>
      <c r="AD176" s="262" t="s">
        <v>195</v>
      </c>
      <c r="AE176" s="262" t="s">
        <v>195</v>
      </c>
      <c r="AF176" s="262" t="s">
        <v>195</v>
      </c>
      <c r="AG176" s="262" t="s">
        <v>195</v>
      </c>
      <c r="AH176" s="262" t="s">
        <v>195</v>
      </c>
      <c r="AI176" s="262" t="s">
        <v>195</v>
      </c>
      <c r="AJ176" s="262" t="s">
        <v>195</v>
      </c>
      <c r="AK176" s="262" t="s">
        <v>195</v>
      </c>
      <c r="AL176" s="262" t="s">
        <v>195</v>
      </c>
      <c r="AM176" s="262" t="s">
        <v>195</v>
      </c>
      <c r="AN176" s="262" t="s">
        <v>195</v>
      </c>
      <c r="AO176" s="262" t="s">
        <v>195</v>
      </c>
      <c r="AP176" s="262" t="s">
        <v>195</v>
      </c>
      <c r="AQ176" s="259" t="e">
        <f>VLOOKUP(A176,#REF!,5,0)</f>
        <v>#REF!</v>
      </c>
      <c r="AR176" s="259" t="e">
        <f>VLOOKUP(A176,#REF!,6,0)</f>
        <v>#REF!</v>
      </c>
      <c r="AS176"/>
    </row>
    <row r="177" spans="1:45" ht="47.4" x14ac:dyDescent="0.65">
      <c r="A177" s="278">
        <v>115540</v>
      </c>
      <c r="B177" s="278" t="s">
        <v>2531</v>
      </c>
      <c r="C177" t="s">
        <v>702</v>
      </c>
      <c r="D177" t="s">
        <v>702</v>
      </c>
      <c r="E177" t="s">
        <v>702</v>
      </c>
      <c r="F177" t="s">
        <v>702</v>
      </c>
      <c r="G177" t="s">
        <v>702</v>
      </c>
      <c r="H177" t="s">
        <v>702</v>
      </c>
      <c r="I177" t="s">
        <v>702</v>
      </c>
      <c r="J177" t="s">
        <v>702</v>
      </c>
      <c r="K177" t="s">
        <v>702</v>
      </c>
      <c r="L177" t="s">
        <v>702</v>
      </c>
      <c r="M177" t="s">
        <v>702</v>
      </c>
      <c r="N177" t="s">
        <v>702</v>
      </c>
      <c r="O177" t="s">
        <v>702</v>
      </c>
      <c r="P177" t="s">
        <v>702</v>
      </c>
      <c r="Q177" t="s">
        <v>702</v>
      </c>
      <c r="R177" t="s">
        <v>702</v>
      </c>
      <c r="S177" t="s">
        <v>702</v>
      </c>
      <c r="T177" t="s">
        <v>702</v>
      </c>
      <c r="U177" t="s">
        <v>702</v>
      </c>
      <c r="V177" t="s">
        <v>702</v>
      </c>
      <c r="W177" t="s">
        <v>702</v>
      </c>
      <c r="X177" t="s">
        <v>702</v>
      </c>
      <c r="Y177" t="s">
        <v>702</v>
      </c>
      <c r="Z177" t="s">
        <v>702</v>
      </c>
      <c r="AA177" t="s">
        <v>702</v>
      </c>
      <c r="AB177" t="s">
        <v>702</v>
      </c>
      <c r="AC177" t="s">
        <v>702</v>
      </c>
      <c r="AD177" t="s">
        <v>702</v>
      </c>
      <c r="AE177" t="s">
        <v>702</v>
      </c>
      <c r="AF177" t="s">
        <v>702</v>
      </c>
      <c r="AG177" t="s">
        <v>702</v>
      </c>
      <c r="AH177" t="s">
        <v>702</v>
      </c>
      <c r="AI177" t="s">
        <v>702</v>
      </c>
      <c r="AJ177" t="s">
        <v>702</v>
      </c>
      <c r="AK177" t="s">
        <v>702</v>
      </c>
      <c r="AL177" t="s">
        <v>702</v>
      </c>
      <c r="AM177" t="s">
        <v>702</v>
      </c>
      <c r="AN177" t="s">
        <v>702</v>
      </c>
      <c r="AO177" t="s">
        <v>702</v>
      </c>
      <c r="AP177" t="s">
        <v>702</v>
      </c>
      <c r="AQ177" s="259" t="s">
        <v>2531</v>
      </c>
      <c r="AR177" s="259" t="s">
        <v>2759</v>
      </c>
    </row>
    <row r="178" spans="1:45" ht="47.4" x14ac:dyDescent="0.65">
      <c r="A178" s="278">
        <v>115559</v>
      </c>
      <c r="B178" s="278" t="s">
        <v>59</v>
      </c>
      <c r="C178" t="s">
        <v>702</v>
      </c>
      <c r="D178" t="s">
        <v>702</v>
      </c>
      <c r="E178" t="s">
        <v>702</v>
      </c>
      <c r="F178" t="s">
        <v>702</v>
      </c>
      <c r="G178" t="s">
        <v>702</v>
      </c>
      <c r="H178" t="s">
        <v>702</v>
      </c>
      <c r="I178" t="s">
        <v>702</v>
      </c>
      <c r="J178" t="s">
        <v>702</v>
      </c>
      <c r="K178" t="s">
        <v>702</v>
      </c>
      <c r="L178" t="s">
        <v>702</v>
      </c>
      <c r="M178" t="s">
        <v>702</v>
      </c>
      <c r="N178" t="s">
        <v>702</v>
      </c>
      <c r="O178" t="s">
        <v>702</v>
      </c>
      <c r="P178" t="s">
        <v>702</v>
      </c>
      <c r="Q178" t="s">
        <v>702</v>
      </c>
      <c r="R178" t="s">
        <v>702</v>
      </c>
      <c r="S178" t="s">
        <v>702</v>
      </c>
      <c r="T178" t="s">
        <v>702</v>
      </c>
      <c r="U178" t="s">
        <v>702</v>
      </c>
      <c r="V178" t="s">
        <v>702</v>
      </c>
      <c r="W178" t="s">
        <v>702</v>
      </c>
      <c r="X178" t="s">
        <v>702</v>
      </c>
      <c r="Y178" t="s">
        <v>702</v>
      </c>
      <c r="Z178" t="s">
        <v>702</v>
      </c>
      <c r="AA178" t="s">
        <v>702</v>
      </c>
      <c r="AB178" t="s">
        <v>702</v>
      </c>
      <c r="AC178" t="s">
        <v>702</v>
      </c>
      <c r="AD178" t="s">
        <v>702</v>
      </c>
      <c r="AE178" t="s">
        <v>702</v>
      </c>
      <c r="AF178" t="s">
        <v>702</v>
      </c>
      <c r="AG178" t="s">
        <v>702</v>
      </c>
      <c r="AH178" t="s">
        <v>702</v>
      </c>
      <c r="AI178" t="s">
        <v>702</v>
      </c>
      <c r="AJ178" t="s">
        <v>702</v>
      </c>
      <c r="AK178" t="s">
        <v>702</v>
      </c>
      <c r="AL178" t="s">
        <v>702</v>
      </c>
      <c r="AM178" t="s">
        <v>702</v>
      </c>
      <c r="AN178" t="s">
        <v>702</v>
      </c>
      <c r="AO178" t="s">
        <v>702</v>
      </c>
      <c r="AP178" t="s">
        <v>702</v>
      </c>
      <c r="AQ178" s="259" t="s">
        <v>59</v>
      </c>
      <c r="AR178" s="259" t="s">
        <v>2762</v>
      </c>
    </row>
    <row r="179" spans="1:45" ht="47.4" x14ac:dyDescent="0.65">
      <c r="A179" s="280">
        <v>115587</v>
      </c>
      <c r="B179" s="278" t="s">
        <v>59</v>
      </c>
      <c r="C179" t="s">
        <v>702</v>
      </c>
      <c r="D179" t="s">
        <v>702</v>
      </c>
      <c r="E179" t="s">
        <v>702</v>
      </c>
      <c r="F179" t="s">
        <v>702</v>
      </c>
      <c r="G179" t="s">
        <v>702</v>
      </c>
      <c r="H179" t="s">
        <v>702</v>
      </c>
      <c r="I179" t="s">
        <v>702</v>
      </c>
      <c r="J179" t="s">
        <v>702</v>
      </c>
      <c r="K179" t="s">
        <v>702</v>
      </c>
      <c r="L179" t="s">
        <v>702</v>
      </c>
      <c r="M179" t="s">
        <v>702</v>
      </c>
      <c r="N179" t="s">
        <v>702</v>
      </c>
      <c r="O179" t="s">
        <v>702</v>
      </c>
      <c r="P179" t="s">
        <v>702</v>
      </c>
      <c r="Q179" t="s">
        <v>702</v>
      </c>
      <c r="R179" t="s">
        <v>702</v>
      </c>
      <c r="S179" t="s">
        <v>702</v>
      </c>
      <c r="T179" t="s">
        <v>702</v>
      </c>
      <c r="U179" t="s">
        <v>702</v>
      </c>
      <c r="V179" t="s">
        <v>702</v>
      </c>
      <c r="W179" t="s">
        <v>702</v>
      </c>
      <c r="X179" t="s">
        <v>702</v>
      </c>
      <c r="Y179" t="s">
        <v>702</v>
      </c>
      <c r="Z179" t="s">
        <v>702</v>
      </c>
      <c r="AA179" t="s">
        <v>702</v>
      </c>
      <c r="AB179" t="s">
        <v>702</v>
      </c>
      <c r="AC179" t="s">
        <v>702</v>
      </c>
      <c r="AD179" t="s">
        <v>702</v>
      </c>
      <c r="AE179" t="s">
        <v>702</v>
      </c>
      <c r="AF179" t="s">
        <v>702</v>
      </c>
      <c r="AG179" t="s">
        <v>702</v>
      </c>
      <c r="AH179" t="s">
        <v>702</v>
      </c>
      <c r="AI179" t="s">
        <v>702</v>
      </c>
      <c r="AJ179" t="s">
        <v>702</v>
      </c>
      <c r="AK179" t="s">
        <v>702</v>
      </c>
      <c r="AL179" t="s">
        <v>702</v>
      </c>
      <c r="AM179" t="s">
        <v>702</v>
      </c>
      <c r="AN179" t="s">
        <v>702</v>
      </c>
      <c r="AO179" t="s">
        <v>702</v>
      </c>
      <c r="AP179" t="s">
        <v>702</v>
      </c>
      <c r="AQ179" s="259" t="s">
        <v>59</v>
      </c>
      <c r="AR179" s="259" t="s">
        <v>2759</v>
      </c>
    </row>
    <row r="180" spans="1:45" ht="43.2" x14ac:dyDescent="0.3">
      <c r="A180" s="258">
        <v>115607</v>
      </c>
      <c r="B180" s="259" t="s">
        <v>59</v>
      </c>
      <c r="C180" s="262" t="s">
        <v>702</v>
      </c>
      <c r="D180" s="262" t="s">
        <v>702</v>
      </c>
      <c r="E180" s="262" t="s">
        <v>702</v>
      </c>
      <c r="F180" s="262" t="s">
        <v>702</v>
      </c>
      <c r="G180" s="262" t="s">
        <v>702</v>
      </c>
      <c r="H180" s="262" t="s">
        <v>702</v>
      </c>
      <c r="I180" s="262" t="s">
        <v>702</v>
      </c>
      <c r="J180" s="262" t="s">
        <v>702</v>
      </c>
      <c r="K180" s="262" t="s">
        <v>702</v>
      </c>
      <c r="L180" s="262" t="s">
        <v>702</v>
      </c>
      <c r="M180" s="262" t="s">
        <v>702</v>
      </c>
      <c r="N180" s="262" t="s">
        <v>702</v>
      </c>
      <c r="O180" s="262" t="s">
        <v>702</v>
      </c>
      <c r="P180" s="262" t="s">
        <v>702</v>
      </c>
      <c r="Q180" s="262" t="s">
        <v>702</v>
      </c>
      <c r="R180" s="262" t="s">
        <v>702</v>
      </c>
      <c r="S180" s="262" t="s">
        <v>702</v>
      </c>
      <c r="T180" s="262" t="s">
        <v>702</v>
      </c>
      <c r="U180" s="262" t="s">
        <v>702</v>
      </c>
      <c r="V180" s="262" t="s">
        <v>702</v>
      </c>
      <c r="W180" s="262" t="s">
        <v>702</v>
      </c>
      <c r="X180" s="262" t="s">
        <v>702</v>
      </c>
      <c r="Y180" s="262" t="s">
        <v>702</v>
      </c>
      <c r="Z180" s="262" t="s">
        <v>702</v>
      </c>
      <c r="AA180" s="262" t="s">
        <v>702</v>
      </c>
      <c r="AB180" s="262" t="s">
        <v>702</v>
      </c>
      <c r="AC180" s="262" t="s">
        <v>702</v>
      </c>
      <c r="AD180" s="262" t="s">
        <v>702</v>
      </c>
      <c r="AE180" s="262" t="s">
        <v>702</v>
      </c>
      <c r="AF180" s="262" t="s">
        <v>702</v>
      </c>
      <c r="AG180" s="262" t="s">
        <v>702</v>
      </c>
      <c r="AH180" s="262" t="s">
        <v>702</v>
      </c>
      <c r="AI180" s="262" t="s">
        <v>702</v>
      </c>
      <c r="AJ180" s="262" t="s">
        <v>702</v>
      </c>
      <c r="AK180" s="262" t="s">
        <v>702</v>
      </c>
      <c r="AL180" s="262" t="s">
        <v>702</v>
      </c>
      <c r="AM180" s="262" t="s">
        <v>702</v>
      </c>
      <c r="AN180" s="262" t="s">
        <v>702</v>
      </c>
      <c r="AO180" s="262" t="s">
        <v>702</v>
      </c>
      <c r="AP180" s="262" t="s">
        <v>702</v>
      </c>
      <c r="AQ180" s="259" t="s">
        <v>59</v>
      </c>
      <c r="AR180" s="259" t="s">
        <v>2766</v>
      </c>
      <c r="AS180"/>
    </row>
    <row r="181" spans="1:45" ht="47.4" x14ac:dyDescent="0.65">
      <c r="A181" s="280">
        <v>115656</v>
      </c>
      <c r="B181" s="278" t="s">
        <v>59</v>
      </c>
      <c r="C181" t="s">
        <v>702</v>
      </c>
      <c r="D181" t="s">
        <v>702</v>
      </c>
      <c r="E181" t="s">
        <v>702</v>
      </c>
      <c r="F181" t="s">
        <v>702</v>
      </c>
      <c r="G181" t="s">
        <v>702</v>
      </c>
      <c r="H181" t="s">
        <v>702</v>
      </c>
      <c r="I181" t="s">
        <v>702</v>
      </c>
      <c r="J181" t="s">
        <v>702</v>
      </c>
      <c r="K181" t="s">
        <v>702</v>
      </c>
      <c r="L181" t="s">
        <v>702</v>
      </c>
      <c r="M181" t="s">
        <v>702</v>
      </c>
      <c r="N181" t="s">
        <v>702</v>
      </c>
      <c r="O181" t="s">
        <v>702</v>
      </c>
      <c r="P181" t="s">
        <v>702</v>
      </c>
      <c r="Q181" t="s">
        <v>702</v>
      </c>
      <c r="R181" t="s">
        <v>702</v>
      </c>
      <c r="S181" t="s">
        <v>702</v>
      </c>
      <c r="T181" t="s">
        <v>702</v>
      </c>
      <c r="U181" t="s">
        <v>702</v>
      </c>
      <c r="V181" t="s">
        <v>702</v>
      </c>
      <c r="W181" t="s">
        <v>702</v>
      </c>
      <c r="X181" t="s">
        <v>702</v>
      </c>
      <c r="Y181" t="s">
        <v>702</v>
      </c>
      <c r="Z181" t="s">
        <v>702</v>
      </c>
      <c r="AA181" t="s">
        <v>702</v>
      </c>
      <c r="AB181" t="s">
        <v>702</v>
      </c>
      <c r="AC181" t="s">
        <v>702</v>
      </c>
      <c r="AD181" t="s">
        <v>702</v>
      </c>
      <c r="AE181" t="s">
        <v>702</v>
      </c>
      <c r="AF181" t="s">
        <v>702</v>
      </c>
      <c r="AG181" t="s">
        <v>702</v>
      </c>
      <c r="AH181" t="s">
        <v>702</v>
      </c>
      <c r="AI181" t="s">
        <v>702</v>
      </c>
      <c r="AJ181" t="s">
        <v>702</v>
      </c>
      <c r="AK181" t="s">
        <v>702</v>
      </c>
      <c r="AL181" t="s">
        <v>702</v>
      </c>
      <c r="AM181" t="s">
        <v>702</v>
      </c>
      <c r="AN181" t="s">
        <v>702</v>
      </c>
      <c r="AO181" t="s">
        <v>702</v>
      </c>
      <c r="AP181" t="s">
        <v>702</v>
      </c>
      <c r="AQ181" s="259" t="s">
        <v>59</v>
      </c>
      <c r="AR181" s="259" t="s">
        <v>2759</v>
      </c>
    </row>
    <row r="182" spans="1:45" ht="47.4" x14ac:dyDescent="0.65">
      <c r="A182" s="278">
        <v>115746</v>
      </c>
      <c r="B182" s="278" t="s">
        <v>59</v>
      </c>
      <c r="C182" t="s">
        <v>702</v>
      </c>
      <c r="D182" t="s">
        <v>702</v>
      </c>
      <c r="E182" t="s">
        <v>702</v>
      </c>
      <c r="F182" t="s">
        <v>702</v>
      </c>
      <c r="G182" t="s">
        <v>702</v>
      </c>
      <c r="H182" t="s">
        <v>702</v>
      </c>
      <c r="I182" t="s">
        <v>702</v>
      </c>
      <c r="J182" t="s">
        <v>702</v>
      </c>
      <c r="K182" t="s">
        <v>702</v>
      </c>
      <c r="L182" t="s">
        <v>702</v>
      </c>
      <c r="M182" t="s">
        <v>702</v>
      </c>
      <c r="N182" t="s">
        <v>702</v>
      </c>
      <c r="O182" t="s">
        <v>702</v>
      </c>
      <c r="P182" t="s">
        <v>702</v>
      </c>
      <c r="Q182" t="s">
        <v>702</v>
      </c>
      <c r="R182" t="s">
        <v>702</v>
      </c>
      <c r="S182" t="s">
        <v>702</v>
      </c>
      <c r="T182" t="s">
        <v>702</v>
      </c>
      <c r="U182" t="s">
        <v>702</v>
      </c>
      <c r="V182" t="s">
        <v>702</v>
      </c>
      <c r="W182" t="s">
        <v>702</v>
      </c>
      <c r="X182" t="s">
        <v>702</v>
      </c>
      <c r="Y182" t="s">
        <v>702</v>
      </c>
      <c r="Z182" t="s">
        <v>702</v>
      </c>
      <c r="AA182" t="s">
        <v>702</v>
      </c>
      <c r="AB182" t="s">
        <v>702</v>
      </c>
      <c r="AC182" t="s">
        <v>702</v>
      </c>
      <c r="AD182" t="s">
        <v>702</v>
      </c>
      <c r="AE182" t="s">
        <v>702</v>
      </c>
      <c r="AF182" t="s">
        <v>702</v>
      </c>
      <c r="AG182" t="s">
        <v>702</v>
      </c>
      <c r="AH182" t="s">
        <v>702</v>
      </c>
      <c r="AI182" t="s">
        <v>702</v>
      </c>
      <c r="AJ182" t="s">
        <v>702</v>
      </c>
      <c r="AK182" t="s">
        <v>702</v>
      </c>
      <c r="AL182" t="s">
        <v>702</v>
      </c>
      <c r="AM182" t="s">
        <v>702</v>
      </c>
      <c r="AN182" t="s">
        <v>702</v>
      </c>
      <c r="AO182" t="s">
        <v>702</v>
      </c>
      <c r="AP182" t="s">
        <v>702</v>
      </c>
      <c r="AQ182" s="259" t="s">
        <v>59</v>
      </c>
      <c r="AR182" s="259" t="s">
        <v>2762</v>
      </c>
    </row>
    <row r="183" spans="1:45" ht="47.4" x14ac:dyDescent="0.65">
      <c r="A183" s="280">
        <v>115803</v>
      </c>
      <c r="B183" s="278" t="s">
        <v>59</v>
      </c>
      <c r="C183" t="s">
        <v>702</v>
      </c>
      <c r="D183" t="s">
        <v>702</v>
      </c>
      <c r="E183" t="s">
        <v>702</v>
      </c>
      <c r="F183" t="s">
        <v>702</v>
      </c>
      <c r="G183" t="s">
        <v>702</v>
      </c>
      <c r="H183" t="s">
        <v>702</v>
      </c>
      <c r="I183" t="s">
        <v>702</v>
      </c>
      <c r="J183" t="s">
        <v>702</v>
      </c>
      <c r="K183" t="s">
        <v>702</v>
      </c>
      <c r="L183" t="s">
        <v>702</v>
      </c>
      <c r="M183" t="s">
        <v>702</v>
      </c>
      <c r="N183" t="s">
        <v>702</v>
      </c>
      <c r="O183" t="s">
        <v>702</v>
      </c>
      <c r="P183" t="s">
        <v>702</v>
      </c>
      <c r="Q183" t="s">
        <v>702</v>
      </c>
      <c r="R183" t="s">
        <v>702</v>
      </c>
      <c r="S183" t="s">
        <v>702</v>
      </c>
      <c r="T183" t="s">
        <v>702</v>
      </c>
      <c r="U183" t="s">
        <v>702</v>
      </c>
      <c r="V183" t="s">
        <v>702</v>
      </c>
      <c r="W183" t="s">
        <v>702</v>
      </c>
      <c r="X183" t="s">
        <v>702</v>
      </c>
      <c r="Y183" t="s">
        <v>702</v>
      </c>
      <c r="Z183" t="s">
        <v>702</v>
      </c>
      <c r="AA183" t="s">
        <v>702</v>
      </c>
      <c r="AB183" t="s">
        <v>702</v>
      </c>
      <c r="AC183" t="s">
        <v>702</v>
      </c>
      <c r="AD183" t="s">
        <v>702</v>
      </c>
      <c r="AE183" t="s">
        <v>702</v>
      </c>
      <c r="AF183" t="s">
        <v>702</v>
      </c>
      <c r="AG183" t="s">
        <v>702</v>
      </c>
      <c r="AH183" t="s">
        <v>702</v>
      </c>
      <c r="AI183" t="s">
        <v>702</v>
      </c>
      <c r="AJ183" t="s">
        <v>702</v>
      </c>
      <c r="AK183" t="s">
        <v>702</v>
      </c>
      <c r="AL183" t="s">
        <v>702</v>
      </c>
      <c r="AM183" t="s">
        <v>702</v>
      </c>
      <c r="AN183" t="s">
        <v>702</v>
      </c>
      <c r="AO183" t="s">
        <v>702</v>
      </c>
      <c r="AP183" t="s">
        <v>702</v>
      </c>
      <c r="AQ183" s="259" t="s">
        <v>59</v>
      </c>
      <c r="AR183" s="259" t="s">
        <v>2759</v>
      </c>
    </row>
    <row r="184" spans="1:45" ht="47.4" x14ac:dyDescent="0.65">
      <c r="A184" s="280">
        <v>115849</v>
      </c>
      <c r="B184" s="278" t="s">
        <v>59</v>
      </c>
      <c r="C184" t="s">
        <v>702</v>
      </c>
      <c r="D184" t="s">
        <v>702</v>
      </c>
      <c r="E184" t="s">
        <v>702</v>
      </c>
      <c r="F184" t="s">
        <v>702</v>
      </c>
      <c r="G184" t="s">
        <v>702</v>
      </c>
      <c r="H184" t="s">
        <v>702</v>
      </c>
      <c r="I184" t="s">
        <v>702</v>
      </c>
      <c r="J184" t="s">
        <v>702</v>
      </c>
      <c r="K184" t="s">
        <v>702</v>
      </c>
      <c r="L184" t="s">
        <v>702</v>
      </c>
      <c r="M184" t="s">
        <v>702</v>
      </c>
      <c r="N184" t="s">
        <v>702</v>
      </c>
      <c r="O184" t="s">
        <v>702</v>
      </c>
      <c r="P184" t="s">
        <v>702</v>
      </c>
      <c r="Q184" t="s">
        <v>702</v>
      </c>
      <c r="R184" t="s">
        <v>702</v>
      </c>
      <c r="S184" t="s">
        <v>702</v>
      </c>
      <c r="T184" t="s">
        <v>702</v>
      </c>
      <c r="U184" t="s">
        <v>702</v>
      </c>
      <c r="V184" t="s">
        <v>702</v>
      </c>
      <c r="W184" t="s">
        <v>702</v>
      </c>
      <c r="X184" t="s">
        <v>702</v>
      </c>
      <c r="Y184" t="s">
        <v>702</v>
      </c>
      <c r="Z184" t="s">
        <v>702</v>
      </c>
      <c r="AA184" t="s">
        <v>702</v>
      </c>
      <c r="AB184" t="s">
        <v>702</v>
      </c>
      <c r="AC184" t="s">
        <v>702</v>
      </c>
      <c r="AD184" t="s">
        <v>702</v>
      </c>
      <c r="AE184" t="s">
        <v>702</v>
      </c>
      <c r="AF184" t="s">
        <v>702</v>
      </c>
      <c r="AG184" t="s">
        <v>702</v>
      </c>
      <c r="AH184" t="s">
        <v>702</v>
      </c>
      <c r="AI184" t="s">
        <v>702</v>
      </c>
      <c r="AJ184" t="s">
        <v>702</v>
      </c>
      <c r="AK184" t="s">
        <v>702</v>
      </c>
      <c r="AL184" t="s">
        <v>702</v>
      </c>
      <c r="AM184" t="s">
        <v>702</v>
      </c>
      <c r="AN184" t="s">
        <v>702</v>
      </c>
      <c r="AO184" t="s">
        <v>702</v>
      </c>
      <c r="AP184" t="s">
        <v>702</v>
      </c>
      <c r="AQ184" s="259" t="s">
        <v>59</v>
      </c>
      <c r="AR184" s="259" t="s">
        <v>2762</v>
      </c>
    </row>
    <row r="185" spans="1:45" ht="47.4" x14ac:dyDescent="0.65">
      <c r="A185" s="278">
        <v>115860</v>
      </c>
      <c r="B185" s="278" t="s">
        <v>59</v>
      </c>
      <c r="C185" t="s">
        <v>702</v>
      </c>
      <c r="D185" t="s">
        <v>702</v>
      </c>
      <c r="E185" t="s">
        <v>702</v>
      </c>
      <c r="F185" t="s">
        <v>702</v>
      </c>
      <c r="G185" t="s">
        <v>702</v>
      </c>
      <c r="H185" t="s">
        <v>702</v>
      </c>
      <c r="I185" t="s">
        <v>702</v>
      </c>
      <c r="J185" t="s">
        <v>702</v>
      </c>
      <c r="K185" t="s">
        <v>702</v>
      </c>
      <c r="L185" t="s">
        <v>702</v>
      </c>
      <c r="M185" t="s">
        <v>702</v>
      </c>
      <c r="N185" t="s">
        <v>702</v>
      </c>
      <c r="O185" t="s">
        <v>702</v>
      </c>
      <c r="P185" t="s">
        <v>702</v>
      </c>
      <c r="Q185" t="s">
        <v>702</v>
      </c>
      <c r="R185" t="s">
        <v>702</v>
      </c>
      <c r="S185" t="s">
        <v>702</v>
      </c>
      <c r="T185" t="s">
        <v>702</v>
      </c>
      <c r="U185" t="s">
        <v>702</v>
      </c>
      <c r="V185" t="s">
        <v>702</v>
      </c>
      <c r="W185" t="s">
        <v>702</v>
      </c>
      <c r="X185" t="s">
        <v>702</v>
      </c>
      <c r="Y185" t="s">
        <v>702</v>
      </c>
      <c r="Z185" t="s">
        <v>702</v>
      </c>
      <c r="AA185" t="s">
        <v>702</v>
      </c>
      <c r="AB185" t="s">
        <v>702</v>
      </c>
      <c r="AC185" t="s">
        <v>702</v>
      </c>
      <c r="AD185" t="s">
        <v>702</v>
      </c>
      <c r="AE185" t="s">
        <v>702</v>
      </c>
      <c r="AF185" t="s">
        <v>702</v>
      </c>
      <c r="AG185" t="s">
        <v>702</v>
      </c>
      <c r="AH185" t="s">
        <v>702</v>
      </c>
      <c r="AI185" t="s">
        <v>702</v>
      </c>
      <c r="AJ185" t="s">
        <v>702</v>
      </c>
      <c r="AK185" t="s">
        <v>702</v>
      </c>
      <c r="AL185" t="s">
        <v>702</v>
      </c>
      <c r="AM185" t="s">
        <v>702</v>
      </c>
      <c r="AN185" t="s">
        <v>702</v>
      </c>
      <c r="AO185" t="s">
        <v>702</v>
      </c>
      <c r="AP185" t="s">
        <v>702</v>
      </c>
      <c r="AQ185" s="259" t="s">
        <v>59</v>
      </c>
      <c r="AR185" s="259" t="s">
        <v>2762</v>
      </c>
    </row>
    <row r="186" spans="1:45" ht="47.4" x14ac:dyDescent="0.65">
      <c r="A186" s="280">
        <v>115922</v>
      </c>
      <c r="B186" s="278" t="s">
        <v>2591</v>
      </c>
      <c r="C186" t="s">
        <v>702</v>
      </c>
      <c r="D186" t="s">
        <v>702</v>
      </c>
      <c r="E186" t="s">
        <v>702</v>
      </c>
      <c r="F186" t="s">
        <v>702</v>
      </c>
      <c r="G186" t="s">
        <v>702</v>
      </c>
      <c r="H186" t="s">
        <v>702</v>
      </c>
      <c r="I186" t="s">
        <v>702</v>
      </c>
      <c r="J186" t="s">
        <v>702</v>
      </c>
      <c r="K186" t="s">
        <v>702</v>
      </c>
      <c r="L186" t="s">
        <v>702</v>
      </c>
      <c r="M186" t="s">
        <v>702</v>
      </c>
      <c r="N186" t="s">
        <v>702</v>
      </c>
      <c r="O186" t="s">
        <v>702</v>
      </c>
      <c r="P186" t="s">
        <v>702</v>
      </c>
      <c r="Q186" t="s">
        <v>702</v>
      </c>
      <c r="R186" t="s">
        <v>702</v>
      </c>
      <c r="S186" t="s">
        <v>702</v>
      </c>
      <c r="T186" t="s">
        <v>702</v>
      </c>
      <c r="U186" t="s">
        <v>702</v>
      </c>
      <c r="V186" t="s">
        <v>702</v>
      </c>
      <c r="W186" t="s">
        <v>702</v>
      </c>
      <c r="X186" t="s">
        <v>702</v>
      </c>
      <c r="Y186" t="s">
        <v>702</v>
      </c>
      <c r="Z186" t="s">
        <v>702</v>
      </c>
      <c r="AA186" t="s">
        <v>702</v>
      </c>
      <c r="AB186" t="s">
        <v>702</v>
      </c>
      <c r="AC186" t="s">
        <v>702</v>
      </c>
      <c r="AD186" t="s">
        <v>702</v>
      </c>
      <c r="AE186" t="s">
        <v>702</v>
      </c>
      <c r="AF186" t="s">
        <v>702</v>
      </c>
      <c r="AG186" t="s">
        <v>702</v>
      </c>
      <c r="AH186" t="s">
        <v>702</v>
      </c>
      <c r="AI186" t="s">
        <v>702</v>
      </c>
      <c r="AJ186" t="s">
        <v>702</v>
      </c>
      <c r="AK186" t="s">
        <v>702</v>
      </c>
      <c r="AL186" t="s">
        <v>702</v>
      </c>
      <c r="AM186" t="s">
        <v>702</v>
      </c>
      <c r="AN186" t="s">
        <v>702</v>
      </c>
      <c r="AO186" t="s">
        <v>702</v>
      </c>
      <c r="AP186" t="s">
        <v>702</v>
      </c>
      <c r="AQ186" s="259" t="s">
        <v>2591</v>
      </c>
      <c r="AR186" s="259" t="s">
        <v>2759</v>
      </c>
    </row>
    <row r="187" spans="1:45" ht="43.2" x14ac:dyDescent="0.3">
      <c r="A187" s="258">
        <v>115987</v>
      </c>
      <c r="B187" s="259" t="s">
        <v>59</v>
      </c>
      <c r="C187" s="262" t="s">
        <v>702</v>
      </c>
      <c r="D187" s="262" t="s">
        <v>702</v>
      </c>
      <c r="E187" s="262" t="s">
        <v>702</v>
      </c>
      <c r="F187" s="262" t="s">
        <v>702</v>
      </c>
      <c r="G187" s="262" t="s">
        <v>702</v>
      </c>
      <c r="H187" s="262" t="s">
        <v>702</v>
      </c>
      <c r="I187" s="262" t="s">
        <v>702</v>
      </c>
      <c r="J187" s="262" t="s">
        <v>702</v>
      </c>
      <c r="K187" s="262" t="s">
        <v>702</v>
      </c>
      <c r="L187" s="262" t="s">
        <v>702</v>
      </c>
      <c r="M187" s="262" t="s">
        <v>702</v>
      </c>
      <c r="N187" s="262" t="s">
        <v>702</v>
      </c>
      <c r="O187" s="262" t="s">
        <v>702</v>
      </c>
      <c r="P187" s="262" t="s">
        <v>702</v>
      </c>
      <c r="Q187" s="262" t="s">
        <v>702</v>
      </c>
      <c r="R187" s="262" t="s">
        <v>702</v>
      </c>
      <c r="S187" s="262" t="s">
        <v>702</v>
      </c>
      <c r="T187" s="262" t="s">
        <v>702</v>
      </c>
      <c r="U187" s="262" t="s">
        <v>702</v>
      </c>
      <c r="V187" s="262" t="s">
        <v>702</v>
      </c>
      <c r="W187" s="262" t="s">
        <v>702</v>
      </c>
      <c r="X187" s="262" t="s">
        <v>702</v>
      </c>
      <c r="Y187" s="262" t="s">
        <v>702</v>
      </c>
      <c r="Z187" s="262" t="s">
        <v>702</v>
      </c>
      <c r="AA187" s="262" t="s">
        <v>702</v>
      </c>
      <c r="AB187" s="262" t="s">
        <v>702</v>
      </c>
      <c r="AC187" s="262" t="s">
        <v>702</v>
      </c>
      <c r="AD187" s="262" t="s">
        <v>702</v>
      </c>
      <c r="AE187" s="262" t="s">
        <v>702</v>
      </c>
      <c r="AF187" s="262" t="s">
        <v>702</v>
      </c>
      <c r="AG187" s="262" t="s">
        <v>702</v>
      </c>
      <c r="AH187" s="262" t="s">
        <v>702</v>
      </c>
      <c r="AI187" s="262" t="s">
        <v>702</v>
      </c>
      <c r="AJ187" s="262" t="s">
        <v>702</v>
      </c>
      <c r="AK187" s="262" t="s">
        <v>702</v>
      </c>
      <c r="AL187" s="262" t="s">
        <v>702</v>
      </c>
      <c r="AM187" s="262" t="s">
        <v>702</v>
      </c>
      <c r="AN187" s="262" t="s">
        <v>702</v>
      </c>
      <c r="AO187" s="262" t="s">
        <v>702</v>
      </c>
      <c r="AP187" s="262" t="s">
        <v>702</v>
      </c>
      <c r="AQ187" s="259" t="s">
        <v>59</v>
      </c>
      <c r="AR187" s="259" t="s">
        <v>2762</v>
      </c>
      <c r="AS187"/>
    </row>
    <row r="188" spans="1:45" ht="43.2" x14ac:dyDescent="0.3">
      <c r="A188" s="258">
        <v>116058</v>
      </c>
      <c r="B188" s="259" t="s">
        <v>59</v>
      </c>
      <c r="C188" s="262" t="s">
        <v>702</v>
      </c>
      <c r="D188" s="262" t="s">
        <v>702</v>
      </c>
      <c r="E188" s="262" t="s">
        <v>702</v>
      </c>
      <c r="F188" s="262" t="s">
        <v>702</v>
      </c>
      <c r="G188" s="262" t="s">
        <v>702</v>
      </c>
      <c r="H188" s="262" t="s">
        <v>702</v>
      </c>
      <c r="I188" s="262" t="s">
        <v>702</v>
      </c>
      <c r="J188" s="262" t="s">
        <v>702</v>
      </c>
      <c r="K188" s="262" t="s">
        <v>702</v>
      </c>
      <c r="L188" s="262" t="s">
        <v>702</v>
      </c>
      <c r="M188" s="262" t="s">
        <v>702</v>
      </c>
      <c r="N188" s="262" t="s">
        <v>702</v>
      </c>
      <c r="O188" s="262" t="s">
        <v>702</v>
      </c>
      <c r="P188" s="262" t="s">
        <v>702</v>
      </c>
      <c r="Q188" s="262" t="s">
        <v>702</v>
      </c>
      <c r="R188" s="262" t="s">
        <v>702</v>
      </c>
      <c r="S188" s="262" t="s">
        <v>702</v>
      </c>
      <c r="T188" s="262" t="s">
        <v>702</v>
      </c>
      <c r="U188" s="262" t="s">
        <v>702</v>
      </c>
      <c r="V188" s="262" t="s">
        <v>702</v>
      </c>
      <c r="W188" s="262" t="s">
        <v>702</v>
      </c>
      <c r="X188" s="262" t="s">
        <v>702</v>
      </c>
      <c r="Y188" s="262" t="s">
        <v>702</v>
      </c>
      <c r="Z188" s="262" t="s">
        <v>702</v>
      </c>
      <c r="AA188" s="262" t="s">
        <v>702</v>
      </c>
      <c r="AB188" s="262" t="s">
        <v>702</v>
      </c>
      <c r="AC188" s="262" t="s">
        <v>702</v>
      </c>
      <c r="AD188" s="262" t="s">
        <v>702</v>
      </c>
      <c r="AE188" s="262" t="s">
        <v>702</v>
      </c>
      <c r="AF188" s="262" t="s">
        <v>702</v>
      </c>
      <c r="AG188" s="262" t="s">
        <v>702</v>
      </c>
      <c r="AH188" s="262" t="s">
        <v>702</v>
      </c>
      <c r="AI188" s="262" t="s">
        <v>702</v>
      </c>
      <c r="AJ188" s="262" t="s">
        <v>702</v>
      </c>
      <c r="AK188" s="262" t="s">
        <v>702</v>
      </c>
      <c r="AL188" s="262" t="s">
        <v>702</v>
      </c>
      <c r="AM188" s="262" t="s">
        <v>702</v>
      </c>
      <c r="AN188" s="262" t="s">
        <v>702</v>
      </c>
      <c r="AO188" s="262" t="s">
        <v>702</v>
      </c>
      <c r="AP188" s="262" t="s">
        <v>702</v>
      </c>
      <c r="AQ188" s="259" t="s">
        <v>59</v>
      </c>
      <c r="AR188" s="259" t="s">
        <v>2762</v>
      </c>
      <c r="AS188"/>
    </row>
    <row r="189" spans="1:45" ht="14.4" x14ac:dyDescent="0.3">
      <c r="A189" s="260">
        <v>116059</v>
      </c>
      <c r="B189" s="261" t="s">
        <v>59</v>
      </c>
      <c r="C189" s="262" t="s">
        <v>195</v>
      </c>
      <c r="D189" s="262" t="s">
        <v>195</v>
      </c>
      <c r="E189" s="262" t="s">
        <v>195</v>
      </c>
      <c r="F189" s="262" t="s">
        <v>195</v>
      </c>
      <c r="G189" s="262" t="s">
        <v>196</v>
      </c>
      <c r="H189" s="262" t="s">
        <v>196</v>
      </c>
      <c r="I189" s="262" t="s">
        <v>194</v>
      </c>
      <c r="J189" s="262" t="s">
        <v>196</v>
      </c>
      <c r="K189" s="262" t="s">
        <v>196</v>
      </c>
      <c r="L189" s="262" t="s">
        <v>194</v>
      </c>
      <c r="M189" s="262" t="s">
        <v>194</v>
      </c>
      <c r="N189" s="262" t="s">
        <v>194</v>
      </c>
      <c r="O189" s="262" t="s">
        <v>194</v>
      </c>
      <c r="P189" s="262" t="s">
        <v>194</v>
      </c>
      <c r="Q189" s="262" t="s">
        <v>194</v>
      </c>
      <c r="R189" s="262" t="s">
        <v>194</v>
      </c>
      <c r="S189" s="262" t="s">
        <v>194</v>
      </c>
      <c r="T189" s="262" t="s">
        <v>194</v>
      </c>
      <c r="U189" s="262" t="s">
        <v>194</v>
      </c>
      <c r="V189" s="262" t="s">
        <v>194</v>
      </c>
      <c r="W189" s="262" t="s">
        <v>194</v>
      </c>
      <c r="X189" s="262" t="s">
        <v>194</v>
      </c>
      <c r="Y189" s="262" t="s">
        <v>194</v>
      </c>
      <c r="Z189" s="262" t="s">
        <v>194</v>
      </c>
      <c r="AA189" s="262" t="s">
        <v>194</v>
      </c>
      <c r="AB189" s="262" t="s">
        <v>196</v>
      </c>
      <c r="AC189" s="262" t="s">
        <v>194</v>
      </c>
      <c r="AD189" s="262" t="s">
        <v>194</v>
      </c>
      <c r="AE189" s="262" t="s">
        <v>194</v>
      </c>
      <c r="AF189" s="262" t="s">
        <v>196</v>
      </c>
      <c r="AG189" s="262" t="s">
        <v>196</v>
      </c>
      <c r="AH189" s="262" t="s">
        <v>196</v>
      </c>
      <c r="AI189" s="262" t="s">
        <v>194</v>
      </c>
      <c r="AJ189" s="262" t="s">
        <v>194</v>
      </c>
      <c r="AK189" s="262" t="s">
        <v>194</v>
      </c>
      <c r="AL189" s="262" t="s">
        <v>196</v>
      </c>
      <c r="AM189" s="262" t="s">
        <v>194</v>
      </c>
      <c r="AN189" s="262" t="s">
        <v>194</v>
      </c>
      <c r="AO189" s="262" t="s">
        <v>196</v>
      </c>
      <c r="AP189" s="262" t="s">
        <v>194</v>
      </c>
      <c r="AQ189" s="259" t="e">
        <f>VLOOKUP(A189,#REF!,5,0)</f>
        <v>#REF!</v>
      </c>
      <c r="AR189" s="259" t="e">
        <f>VLOOKUP(A189,#REF!,6,0)</f>
        <v>#REF!</v>
      </c>
      <c r="AS189"/>
    </row>
    <row r="190" spans="1:45" ht="47.4" x14ac:dyDescent="0.65">
      <c r="A190" s="278">
        <v>116066</v>
      </c>
      <c r="B190" s="278" t="s">
        <v>59</v>
      </c>
      <c r="C190" t="s">
        <v>702</v>
      </c>
      <c r="D190" t="s">
        <v>702</v>
      </c>
      <c r="E190" t="s">
        <v>702</v>
      </c>
      <c r="F190" t="s">
        <v>702</v>
      </c>
      <c r="G190" t="s">
        <v>702</v>
      </c>
      <c r="H190" t="s">
        <v>702</v>
      </c>
      <c r="I190" t="s">
        <v>702</v>
      </c>
      <c r="J190" t="s">
        <v>702</v>
      </c>
      <c r="K190" t="s">
        <v>702</v>
      </c>
      <c r="L190" t="s">
        <v>702</v>
      </c>
      <c r="M190" t="s">
        <v>702</v>
      </c>
      <c r="N190" t="s">
        <v>702</v>
      </c>
      <c r="O190" t="s">
        <v>702</v>
      </c>
      <c r="P190" t="s">
        <v>702</v>
      </c>
      <c r="Q190" t="s">
        <v>702</v>
      </c>
      <c r="R190" t="s">
        <v>702</v>
      </c>
      <c r="S190" t="s">
        <v>702</v>
      </c>
      <c r="T190" t="s">
        <v>702</v>
      </c>
      <c r="U190" t="s">
        <v>702</v>
      </c>
      <c r="V190" t="s">
        <v>702</v>
      </c>
      <c r="W190" t="s">
        <v>702</v>
      </c>
      <c r="X190" t="s">
        <v>702</v>
      </c>
      <c r="Y190" t="s">
        <v>702</v>
      </c>
      <c r="Z190" t="s">
        <v>702</v>
      </c>
      <c r="AA190" t="s">
        <v>702</v>
      </c>
      <c r="AB190" t="s">
        <v>702</v>
      </c>
      <c r="AC190" t="s">
        <v>702</v>
      </c>
      <c r="AD190" t="s">
        <v>702</v>
      </c>
      <c r="AE190" t="s">
        <v>702</v>
      </c>
      <c r="AF190" t="s">
        <v>702</v>
      </c>
      <c r="AG190" t="s">
        <v>702</v>
      </c>
      <c r="AH190" t="s">
        <v>702</v>
      </c>
      <c r="AI190" t="s">
        <v>702</v>
      </c>
      <c r="AJ190" t="s">
        <v>702</v>
      </c>
      <c r="AK190" t="s">
        <v>702</v>
      </c>
      <c r="AL190" t="s">
        <v>702</v>
      </c>
      <c r="AM190" t="s">
        <v>702</v>
      </c>
      <c r="AN190" t="s">
        <v>702</v>
      </c>
      <c r="AO190" t="s">
        <v>702</v>
      </c>
      <c r="AP190" t="s">
        <v>702</v>
      </c>
      <c r="AQ190" s="259" t="s">
        <v>59</v>
      </c>
      <c r="AR190" s="259" t="s">
        <v>2762</v>
      </c>
    </row>
    <row r="191" spans="1:45" ht="43.2" x14ac:dyDescent="0.3">
      <c r="A191" s="258">
        <v>116116</v>
      </c>
      <c r="B191" s="259" t="s">
        <v>59</v>
      </c>
      <c r="C191" s="262" t="s">
        <v>702</v>
      </c>
      <c r="D191" s="262" t="s">
        <v>702</v>
      </c>
      <c r="E191" s="262" t="s">
        <v>702</v>
      </c>
      <c r="F191" s="262" t="s">
        <v>702</v>
      </c>
      <c r="G191" s="262" t="s">
        <v>702</v>
      </c>
      <c r="H191" s="262" t="s">
        <v>702</v>
      </c>
      <c r="I191" s="262" t="s">
        <v>702</v>
      </c>
      <c r="J191" s="262" t="s">
        <v>702</v>
      </c>
      <c r="K191" s="262" t="s">
        <v>702</v>
      </c>
      <c r="L191" s="262" t="s">
        <v>702</v>
      </c>
      <c r="M191" s="262" t="s">
        <v>702</v>
      </c>
      <c r="N191" s="262" t="s">
        <v>702</v>
      </c>
      <c r="O191" s="262" t="s">
        <v>702</v>
      </c>
      <c r="P191" s="262" t="s">
        <v>702</v>
      </c>
      <c r="Q191" s="262" t="s">
        <v>702</v>
      </c>
      <c r="R191" s="262" t="s">
        <v>702</v>
      </c>
      <c r="S191" s="262" t="s">
        <v>702</v>
      </c>
      <c r="T191" s="262" t="s">
        <v>702</v>
      </c>
      <c r="U191" s="262" t="s">
        <v>702</v>
      </c>
      <c r="V191" s="262" t="s">
        <v>702</v>
      </c>
      <c r="W191" s="262" t="s">
        <v>702</v>
      </c>
      <c r="X191" s="262" t="s">
        <v>702</v>
      </c>
      <c r="Y191" s="262" t="s">
        <v>702</v>
      </c>
      <c r="Z191" s="262" t="s">
        <v>702</v>
      </c>
      <c r="AA191" s="262" t="s">
        <v>702</v>
      </c>
      <c r="AB191" s="262" t="s">
        <v>702</v>
      </c>
      <c r="AC191" s="262" t="s">
        <v>702</v>
      </c>
      <c r="AD191" s="262" t="s">
        <v>702</v>
      </c>
      <c r="AE191" s="262" t="s">
        <v>702</v>
      </c>
      <c r="AF191" s="262" t="s">
        <v>702</v>
      </c>
      <c r="AG191" s="262" t="s">
        <v>702</v>
      </c>
      <c r="AH191" s="262" t="s">
        <v>702</v>
      </c>
      <c r="AI191" s="262" t="s">
        <v>702</v>
      </c>
      <c r="AJ191" s="262" t="s">
        <v>702</v>
      </c>
      <c r="AK191" s="262" t="s">
        <v>702</v>
      </c>
      <c r="AL191" s="262" t="s">
        <v>702</v>
      </c>
      <c r="AM191" s="262" t="s">
        <v>702</v>
      </c>
      <c r="AN191" s="262" t="s">
        <v>702</v>
      </c>
      <c r="AO191" s="262" t="s">
        <v>702</v>
      </c>
      <c r="AP191" s="262" t="s">
        <v>702</v>
      </c>
      <c r="AQ191" s="259" t="s">
        <v>59</v>
      </c>
      <c r="AR191" s="259" t="s">
        <v>2766</v>
      </c>
      <c r="AS191"/>
    </row>
    <row r="192" spans="1:45" ht="21.6" x14ac:dyDescent="0.65">
      <c r="A192" s="278">
        <v>116178</v>
      </c>
      <c r="B192" s="278" t="s">
        <v>59</v>
      </c>
      <c r="C192" t="s">
        <v>195</v>
      </c>
      <c r="D192" t="s">
        <v>195</v>
      </c>
      <c r="E192" t="s">
        <v>195</v>
      </c>
      <c r="F192" t="s">
        <v>195</v>
      </c>
      <c r="G192" t="s">
        <v>194</v>
      </c>
      <c r="H192" t="s">
        <v>195</v>
      </c>
      <c r="I192" t="s">
        <v>196</v>
      </c>
      <c r="J192" t="s">
        <v>194</v>
      </c>
      <c r="K192" t="s">
        <v>194</v>
      </c>
      <c r="L192" t="s">
        <v>196</v>
      </c>
      <c r="M192" t="s">
        <v>195</v>
      </c>
      <c r="N192" t="s">
        <v>194</v>
      </c>
      <c r="O192" t="s">
        <v>196</v>
      </c>
      <c r="P192" t="s">
        <v>194</v>
      </c>
      <c r="Q192" t="s">
        <v>194</v>
      </c>
      <c r="R192" t="s">
        <v>195</v>
      </c>
      <c r="S192" t="s">
        <v>196</v>
      </c>
      <c r="T192" t="s">
        <v>196</v>
      </c>
      <c r="U192" t="s">
        <v>196</v>
      </c>
      <c r="V192" t="s">
        <v>196</v>
      </c>
      <c r="W192" t="s">
        <v>196</v>
      </c>
      <c r="X192" t="s">
        <v>195</v>
      </c>
      <c r="Y192" t="s">
        <v>196</v>
      </c>
      <c r="Z192" t="s">
        <v>196</v>
      </c>
      <c r="AA192" t="s">
        <v>196</v>
      </c>
      <c r="AB192" t="s">
        <v>196</v>
      </c>
      <c r="AC192" t="s">
        <v>196</v>
      </c>
      <c r="AD192" t="s">
        <v>196</v>
      </c>
      <c r="AE192" t="s">
        <v>196</v>
      </c>
      <c r="AF192" t="s">
        <v>194</v>
      </c>
      <c r="AG192" t="s">
        <v>194</v>
      </c>
      <c r="AH192" t="s">
        <v>195</v>
      </c>
      <c r="AI192" t="s">
        <v>194</v>
      </c>
      <c r="AJ192" t="s">
        <v>196</v>
      </c>
      <c r="AK192" t="s">
        <v>195</v>
      </c>
      <c r="AL192" t="s">
        <v>195</v>
      </c>
      <c r="AM192" t="s">
        <v>195</v>
      </c>
      <c r="AN192" t="s">
        <v>194</v>
      </c>
      <c r="AO192" t="s">
        <v>196</v>
      </c>
      <c r="AP192" t="s">
        <v>195</v>
      </c>
      <c r="AQ192" s="259" t="s">
        <v>59</v>
      </c>
      <c r="AR192" s="259" t="s">
        <v>334</v>
      </c>
    </row>
    <row r="193" spans="1:45" ht="47.4" x14ac:dyDescent="0.65">
      <c r="A193" s="280">
        <v>116214</v>
      </c>
      <c r="B193" s="278" t="s">
        <v>59</v>
      </c>
      <c r="C193" t="s">
        <v>702</v>
      </c>
      <c r="D193" t="s">
        <v>702</v>
      </c>
      <c r="E193" t="s">
        <v>702</v>
      </c>
      <c r="F193" t="s">
        <v>702</v>
      </c>
      <c r="G193" t="s">
        <v>702</v>
      </c>
      <c r="H193" t="s">
        <v>702</v>
      </c>
      <c r="I193" t="s">
        <v>702</v>
      </c>
      <c r="J193" t="s">
        <v>702</v>
      </c>
      <c r="K193" t="s">
        <v>702</v>
      </c>
      <c r="L193" t="s">
        <v>702</v>
      </c>
      <c r="M193" t="s">
        <v>702</v>
      </c>
      <c r="N193" t="s">
        <v>702</v>
      </c>
      <c r="O193" t="s">
        <v>702</v>
      </c>
      <c r="P193" t="s">
        <v>702</v>
      </c>
      <c r="Q193" t="s">
        <v>702</v>
      </c>
      <c r="R193" t="s">
        <v>702</v>
      </c>
      <c r="S193" t="s">
        <v>702</v>
      </c>
      <c r="T193" t="s">
        <v>702</v>
      </c>
      <c r="U193" t="s">
        <v>702</v>
      </c>
      <c r="V193" t="s">
        <v>702</v>
      </c>
      <c r="W193" t="s">
        <v>702</v>
      </c>
      <c r="X193" t="s">
        <v>702</v>
      </c>
      <c r="Y193" t="s">
        <v>702</v>
      </c>
      <c r="Z193" t="s">
        <v>702</v>
      </c>
      <c r="AA193" t="s">
        <v>702</v>
      </c>
      <c r="AB193" t="s">
        <v>702</v>
      </c>
      <c r="AC193" t="s">
        <v>702</v>
      </c>
      <c r="AD193" t="s">
        <v>702</v>
      </c>
      <c r="AE193" t="s">
        <v>702</v>
      </c>
      <c r="AF193" t="s">
        <v>702</v>
      </c>
      <c r="AG193" t="s">
        <v>702</v>
      </c>
      <c r="AH193" t="s">
        <v>702</v>
      </c>
      <c r="AI193" t="s">
        <v>702</v>
      </c>
      <c r="AJ193" t="s">
        <v>702</v>
      </c>
      <c r="AK193" t="s">
        <v>702</v>
      </c>
      <c r="AL193" t="s">
        <v>702</v>
      </c>
      <c r="AM193" t="s">
        <v>702</v>
      </c>
      <c r="AN193" t="s">
        <v>702</v>
      </c>
      <c r="AO193" t="s">
        <v>702</v>
      </c>
      <c r="AP193" t="s">
        <v>702</v>
      </c>
      <c r="AQ193" s="259" t="s">
        <v>59</v>
      </c>
      <c r="AR193" s="259" t="s">
        <v>2759</v>
      </c>
    </row>
    <row r="194" spans="1:45" ht="47.4" x14ac:dyDescent="0.65">
      <c r="A194" s="280">
        <v>116227</v>
      </c>
      <c r="B194" s="278" t="s">
        <v>59</v>
      </c>
      <c r="C194" t="s">
        <v>702</v>
      </c>
      <c r="D194" t="s">
        <v>702</v>
      </c>
      <c r="E194" t="s">
        <v>702</v>
      </c>
      <c r="F194" t="s">
        <v>702</v>
      </c>
      <c r="G194" t="s">
        <v>702</v>
      </c>
      <c r="H194" t="s">
        <v>702</v>
      </c>
      <c r="I194" t="s">
        <v>702</v>
      </c>
      <c r="J194" t="s">
        <v>702</v>
      </c>
      <c r="K194" t="s">
        <v>702</v>
      </c>
      <c r="L194" t="s">
        <v>702</v>
      </c>
      <c r="M194" t="s">
        <v>702</v>
      </c>
      <c r="N194" t="s">
        <v>702</v>
      </c>
      <c r="O194" t="s">
        <v>702</v>
      </c>
      <c r="P194" t="s">
        <v>702</v>
      </c>
      <c r="Q194" t="s">
        <v>702</v>
      </c>
      <c r="R194" t="s">
        <v>702</v>
      </c>
      <c r="S194" t="s">
        <v>702</v>
      </c>
      <c r="T194" t="s">
        <v>702</v>
      </c>
      <c r="U194" t="s">
        <v>702</v>
      </c>
      <c r="V194" t="s">
        <v>702</v>
      </c>
      <c r="W194" t="s">
        <v>702</v>
      </c>
      <c r="X194" t="s">
        <v>702</v>
      </c>
      <c r="Y194" t="s">
        <v>702</v>
      </c>
      <c r="Z194" t="s">
        <v>702</v>
      </c>
      <c r="AA194" t="s">
        <v>702</v>
      </c>
      <c r="AB194" t="s">
        <v>702</v>
      </c>
      <c r="AC194" t="s">
        <v>702</v>
      </c>
      <c r="AD194" t="s">
        <v>702</v>
      </c>
      <c r="AE194" t="s">
        <v>702</v>
      </c>
      <c r="AF194" t="s">
        <v>702</v>
      </c>
      <c r="AG194" t="s">
        <v>702</v>
      </c>
      <c r="AH194" t="s">
        <v>702</v>
      </c>
      <c r="AI194" t="s">
        <v>702</v>
      </c>
      <c r="AJ194" t="s">
        <v>702</v>
      </c>
      <c r="AK194" t="s">
        <v>702</v>
      </c>
      <c r="AL194" t="s">
        <v>702</v>
      </c>
      <c r="AM194" t="s">
        <v>702</v>
      </c>
      <c r="AN194" t="s">
        <v>702</v>
      </c>
      <c r="AO194" t="s">
        <v>702</v>
      </c>
      <c r="AP194" t="s">
        <v>702</v>
      </c>
      <c r="AQ194" s="259" t="s">
        <v>59</v>
      </c>
      <c r="AR194" s="259" t="s">
        <v>2762</v>
      </c>
    </row>
    <row r="195" spans="1:45" ht="47.4" x14ac:dyDescent="0.65">
      <c r="A195" s="280">
        <v>116248</v>
      </c>
      <c r="B195" s="278" t="s">
        <v>59</v>
      </c>
      <c r="C195" t="s">
        <v>702</v>
      </c>
      <c r="D195" t="s">
        <v>702</v>
      </c>
      <c r="E195" t="s">
        <v>702</v>
      </c>
      <c r="F195" t="s">
        <v>702</v>
      </c>
      <c r="G195" t="s">
        <v>702</v>
      </c>
      <c r="H195" t="s">
        <v>702</v>
      </c>
      <c r="I195" t="s">
        <v>702</v>
      </c>
      <c r="J195" t="s">
        <v>702</v>
      </c>
      <c r="K195" t="s">
        <v>702</v>
      </c>
      <c r="L195" t="s">
        <v>702</v>
      </c>
      <c r="M195" t="s">
        <v>702</v>
      </c>
      <c r="N195" t="s">
        <v>702</v>
      </c>
      <c r="O195" t="s">
        <v>702</v>
      </c>
      <c r="P195" t="s">
        <v>702</v>
      </c>
      <c r="Q195" t="s">
        <v>702</v>
      </c>
      <c r="R195" t="s">
        <v>702</v>
      </c>
      <c r="S195" t="s">
        <v>702</v>
      </c>
      <c r="T195" t="s">
        <v>702</v>
      </c>
      <c r="U195" t="s">
        <v>702</v>
      </c>
      <c r="V195" t="s">
        <v>702</v>
      </c>
      <c r="W195" t="s">
        <v>702</v>
      </c>
      <c r="X195" t="s">
        <v>702</v>
      </c>
      <c r="Y195" t="s">
        <v>702</v>
      </c>
      <c r="Z195" t="s">
        <v>702</v>
      </c>
      <c r="AA195" t="s">
        <v>702</v>
      </c>
      <c r="AB195" t="s">
        <v>702</v>
      </c>
      <c r="AC195" t="s">
        <v>702</v>
      </c>
      <c r="AD195" t="s">
        <v>702</v>
      </c>
      <c r="AE195" t="s">
        <v>702</v>
      </c>
      <c r="AF195" t="s">
        <v>702</v>
      </c>
      <c r="AG195" t="s">
        <v>702</v>
      </c>
      <c r="AH195" t="s">
        <v>702</v>
      </c>
      <c r="AI195" t="s">
        <v>702</v>
      </c>
      <c r="AJ195" t="s">
        <v>702</v>
      </c>
      <c r="AK195" t="s">
        <v>702</v>
      </c>
      <c r="AL195" t="s">
        <v>702</v>
      </c>
      <c r="AM195" t="s">
        <v>702</v>
      </c>
      <c r="AN195" t="s">
        <v>702</v>
      </c>
      <c r="AO195" t="s">
        <v>702</v>
      </c>
      <c r="AP195" t="s">
        <v>702</v>
      </c>
      <c r="AQ195" s="259" t="s">
        <v>59</v>
      </c>
      <c r="AR195" s="259" t="s">
        <v>2759</v>
      </c>
    </row>
    <row r="196" spans="1:45" ht="47.4" x14ac:dyDescent="0.65">
      <c r="A196" s="278">
        <v>116281</v>
      </c>
      <c r="B196" s="278" t="s">
        <v>59</v>
      </c>
      <c r="C196" t="s">
        <v>702</v>
      </c>
      <c r="D196" t="s">
        <v>702</v>
      </c>
      <c r="E196" t="s">
        <v>702</v>
      </c>
      <c r="F196" t="s">
        <v>702</v>
      </c>
      <c r="G196" t="s">
        <v>702</v>
      </c>
      <c r="H196" t="s">
        <v>702</v>
      </c>
      <c r="I196" t="s">
        <v>702</v>
      </c>
      <c r="J196" t="s">
        <v>702</v>
      </c>
      <c r="K196" t="s">
        <v>702</v>
      </c>
      <c r="L196" t="s">
        <v>702</v>
      </c>
      <c r="M196" t="s">
        <v>702</v>
      </c>
      <c r="N196" t="s">
        <v>702</v>
      </c>
      <c r="O196" t="s">
        <v>702</v>
      </c>
      <c r="P196" t="s">
        <v>702</v>
      </c>
      <c r="Q196" t="s">
        <v>702</v>
      </c>
      <c r="R196" t="s">
        <v>702</v>
      </c>
      <c r="S196" t="s">
        <v>702</v>
      </c>
      <c r="T196" t="s">
        <v>702</v>
      </c>
      <c r="U196" t="s">
        <v>702</v>
      </c>
      <c r="V196" t="s">
        <v>702</v>
      </c>
      <c r="W196" t="s">
        <v>702</v>
      </c>
      <c r="X196" t="s">
        <v>702</v>
      </c>
      <c r="Y196" t="s">
        <v>702</v>
      </c>
      <c r="Z196" t="s">
        <v>702</v>
      </c>
      <c r="AA196" t="s">
        <v>702</v>
      </c>
      <c r="AB196" t="s">
        <v>702</v>
      </c>
      <c r="AC196" t="s">
        <v>702</v>
      </c>
      <c r="AD196" t="s">
        <v>702</v>
      </c>
      <c r="AE196" t="s">
        <v>702</v>
      </c>
      <c r="AF196" t="s">
        <v>702</v>
      </c>
      <c r="AG196" t="s">
        <v>702</v>
      </c>
      <c r="AH196" t="s">
        <v>702</v>
      </c>
      <c r="AI196" t="s">
        <v>702</v>
      </c>
      <c r="AJ196" t="s">
        <v>702</v>
      </c>
      <c r="AK196" t="s">
        <v>702</v>
      </c>
      <c r="AL196" t="s">
        <v>702</v>
      </c>
      <c r="AM196" t="s">
        <v>702</v>
      </c>
      <c r="AN196" t="s">
        <v>702</v>
      </c>
      <c r="AO196" t="s">
        <v>702</v>
      </c>
      <c r="AP196" t="s">
        <v>702</v>
      </c>
      <c r="AQ196" s="259" t="s">
        <v>59</v>
      </c>
      <c r="AR196" s="259" t="s">
        <v>2759</v>
      </c>
    </row>
    <row r="197" spans="1:45" ht="47.4" x14ac:dyDescent="0.65">
      <c r="A197" s="280">
        <v>116324</v>
      </c>
      <c r="B197" s="278" t="s">
        <v>59</v>
      </c>
      <c r="C197" t="s">
        <v>702</v>
      </c>
      <c r="D197" t="s">
        <v>702</v>
      </c>
      <c r="E197" t="s">
        <v>702</v>
      </c>
      <c r="F197" t="s">
        <v>702</v>
      </c>
      <c r="G197" t="s">
        <v>702</v>
      </c>
      <c r="H197" t="s">
        <v>702</v>
      </c>
      <c r="I197" t="s">
        <v>702</v>
      </c>
      <c r="J197" t="s">
        <v>702</v>
      </c>
      <c r="K197" t="s">
        <v>702</v>
      </c>
      <c r="L197" t="s">
        <v>702</v>
      </c>
      <c r="M197" t="s">
        <v>702</v>
      </c>
      <c r="N197" t="s">
        <v>702</v>
      </c>
      <c r="O197" t="s">
        <v>702</v>
      </c>
      <c r="P197" t="s">
        <v>702</v>
      </c>
      <c r="Q197" t="s">
        <v>702</v>
      </c>
      <c r="R197" t="s">
        <v>702</v>
      </c>
      <c r="S197" t="s">
        <v>702</v>
      </c>
      <c r="T197" t="s">
        <v>702</v>
      </c>
      <c r="U197" t="s">
        <v>702</v>
      </c>
      <c r="V197" t="s">
        <v>702</v>
      </c>
      <c r="W197" t="s">
        <v>702</v>
      </c>
      <c r="X197" t="s">
        <v>702</v>
      </c>
      <c r="Y197" t="s">
        <v>702</v>
      </c>
      <c r="Z197" t="s">
        <v>702</v>
      </c>
      <c r="AA197" t="s">
        <v>702</v>
      </c>
      <c r="AB197" t="s">
        <v>702</v>
      </c>
      <c r="AC197" t="s">
        <v>702</v>
      </c>
      <c r="AD197" t="s">
        <v>702</v>
      </c>
      <c r="AE197" t="s">
        <v>702</v>
      </c>
      <c r="AF197" t="s">
        <v>702</v>
      </c>
      <c r="AG197" t="s">
        <v>702</v>
      </c>
      <c r="AH197" t="s">
        <v>702</v>
      </c>
      <c r="AI197" t="s">
        <v>702</v>
      </c>
      <c r="AJ197" t="s">
        <v>702</v>
      </c>
      <c r="AK197" t="s">
        <v>702</v>
      </c>
      <c r="AL197" t="s">
        <v>702</v>
      </c>
      <c r="AM197" t="s">
        <v>702</v>
      </c>
      <c r="AN197" t="s">
        <v>702</v>
      </c>
      <c r="AO197" t="s">
        <v>702</v>
      </c>
      <c r="AP197" t="s">
        <v>702</v>
      </c>
      <c r="AQ197" s="259" t="s">
        <v>59</v>
      </c>
      <c r="AR197" s="259" t="s">
        <v>2762</v>
      </c>
    </row>
    <row r="198" spans="1:45" ht="14.4" x14ac:dyDescent="0.3">
      <c r="A198" s="260">
        <v>116325</v>
      </c>
      <c r="B198" s="261" t="s">
        <v>59</v>
      </c>
      <c r="C198" s="262" t="s">
        <v>195</v>
      </c>
      <c r="D198" s="262" t="s">
        <v>195</v>
      </c>
      <c r="E198" s="262" t="s">
        <v>195</v>
      </c>
      <c r="F198" s="262" t="s">
        <v>195</v>
      </c>
      <c r="G198" s="262" t="s">
        <v>195</v>
      </c>
      <c r="H198" s="262" t="s">
        <v>195</v>
      </c>
      <c r="I198" s="262" t="s">
        <v>195</v>
      </c>
      <c r="J198" s="262" t="s">
        <v>195</v>
      </c>
      <c r="K198" s="262" t="s">
        <v>195</v>
      </c>
      <c r="L198" s="262" t="s">
        <v>195</v>
      </c>
      <c r="M198" s="262" t="s">
        <v>195</v>
      </c>
      <c r="N198" s="262" t="s">
        <v>195</v>
      </c>
      <c r="O198" s="262" t="s">
        <v>195</v>
      </c>
      <c r="P198" s="262" t="s">
        <v>195</v>
      </c>
      <c r="Q198" s="262" t="s">
        <v>195</v>
      </c>
      <c r="R198" s="262" t="s">
        <v>195</v>
      </c>
      <c r="S198" s="262" t="s">
        <v>195</v>
      </c>
      <c r="T198" s="262" t="s">
        <v>195</v>
      </c>
      <c r="U198" s="262" t="s">
        <v>195</v>
      </c>
      <c r="V198" s="262" t="s">
        <v>195</v>
      </c>
      <c r="W198" s="262" t="s">
        <v>195</v>
      </c>
      <c r="X198" s="262" t="s">
        <v>195</v>
      </c>
      <c r="Y198" s="262" t="s">
        <v>195</v>
      </c>
      <c r="Z198" s="262" t="s">
        <v>195</v>
      </c>
      <c r="AA198" s="262" t="s">
        <v>195</v>
      </c>
      <c r="AB198" s="262" t="s">
        <v>195</v>
      </c>
      <c r="AC198" s="262" t="s">
        <v>195</v>
      </c>
      <c r="AD198" s="262" t="s">
        <v>195</v>
      </c>
      <c r="AE198" s="262" t="s">
        <v>195</v>
      </c>
      <c r="AF198" s="262" t="s">
        <v>195</v>
      </c>
      <c r="AG198" s="262" t="s">
        <v>195</v>
      </c>
      <c r="AH198" s="262" t="s">
        <v>195</v>
      </c>
      <c r="AI198" s="262" t="s">
        <v>195</v>
      </c>
      <c r="AJ198" s="262" t="s">
        <v>195</v>
      </c>
      <c r="AK198" s="262" t="s">
        <v>195</v>
      </c>
      <c r="AL198" s="262" t="s">
        <v>195</v>
      </c>
      <c r="AM198" s="262" t="s">
        <v>195</v>
      </c>
      <c r="AN198" s="262" t="s">
        <v>195</v>
      </c>
      <c r="AO198" s="262" t="s">
        <v>195</v>
      </c>
      <c r="AP198" s="262" t="s">
        <v>195</v>
      </c>
      <c r="AQ198" s="259" t="e">
        <f>VLOOKUP(A198,#REF!,5,0)</f>
        <v>#REF!</v>
      </c>
      <c r="AR198" s="259" t="e">
        <f>VLOOKUP(A198,#REF!,6,0)</f>
        <v>#REF!</v>
      </c>
      <c r="AS198"/>
    </row>
    <row r="199" spans="1:45" ht="43.2" x14ac:dyDescent="0.3">
      <c r="A199" s="258">
        <v>116420</v>
      </c>
      <c r="B199" s="259" t="s">
        <v>59</v>
      </c>
      <c r="C199" s="262" t="s">
        <v>702</v>
      </c>
      <c r="D199" s="262" t="s">
        <v>702</v>
      </c>
      <c r="E199" s="262" t="s">
        <v>702</v>
      </c>
      <c r="F199" s="262" t="s">
        <v>702</v>
      </c>
      <c r="G199" s="262" t="s">
        <v>702</v>
      </c>
      <c r="H199" s="262" t="s">
        <v>702</v>
      </c>
      <c r="I199" s="262" t="s">
        <v>702</v>
      </c>
      <c r="J199" s="262" t="s">
        <v>702</v>
      </c>
      <c r="K199" s="262" t="s">
        <v>702</v>
      </c>
      <c r="L199" s="262" t="s">
        <v>702</v>
      </c>
      <c r="M199" s="262" t="s">
        <v>702</v>
      </c>
      <c r="N199" s="262" t="s">
        <v>702</v>
      </c>
      <c r="O199" s="262" t="s">
        <v>702</v>
      </c>
      <c r="P199" s="262" t="s">
        <v>702</v>
      </c>
      <c r="Q199" s="262" t="s">
        <v>702</v>
      </c>
      <c r="R199" s="262" t="s">
        <v>702</v>
      </c>
      <c r="S199" s="262" t="s">
        <v>702</v>
      </c>
      <c r="T199" s="262" t="s">
        <v>702</v>
      </c>
      <c r="U199" s="262" t="s">
        <v>702</v>
      </c>
      <c r="V199" s="262" t="s">
        <v>702</v>
      </c>
      <c r="W199" s="262" t="s">
        <v>702</v>
      </c>
      <c r="X199" s="262" t="s">
        <v>702</v>
      </c>
      <c r="Y199" s="262" t="s">
        <v>702</v>
      </c>
      <c r="Z199" s="262" t="s">
        <v>702</v>
      </c>
      <c r="AA199" s="262" t="s">
        <v>702</v>
      </c>
      <c r="AB199" s="262" t="s">
        <v>702</v>
      </c>
      <c r="AC199" s="262" t="s">
        <v>702</v>
      </c>
      <c r="AD199" s="262" t="s">
        <v>702</v>
      </c>
      <c r="AE199" s="262" t="s">
        <v>702</v>
      </c>
      <c r="AF199" s="262" t="s">
        <v>702</v>
      </c>
      <c r="AG199" s="262" t="s">
        <v>702</v>
      </c>
      <c r="AH199" s="262" t="s">
        <v>702</v>
      </c>
      <c r="AI199" s="262" t="s">
        <v>702</v>
      </c>
      <c r="AJ199" s="262" t="s">
        <v>702</v>
      </c>
      <c r="AK199" s="262" t="s">
        <v>702</v>
      </c>
      <c r="AL199" s="262" t="s">
        <v>702</v>
      </c>
      <c r="AM199" s="262" t="s">
        <v>702</v>
      </c>
      <c r="AN199" s="262" t="s">
        <v>702</v>
      </c>
      <c r="AO199" s="262" t="s">
        <v>702</v>
      </c>
      <c r="AP199" s="262" t="s">
        <v>702</v>
      </c>
      <c r="AQ199" s="259" t="s">
        <v>59</v>
      </c>
      <c r="AR199" s="259" t="s">
        <v>2766</v>
      </c>
      <c r="AS199"/>
    </row>
    <row r="200" spans="1:45" ht="47.4" x14ac:dyDescent="0.65">
      <c r="A200" s="278">
        <v>116423</v>
      </c>
      <c r="B200" s="278" t="s">
        <v>59</v>
      </c>
      <c r="C200" t="s">
        <v>702</v>
      </c>
      <c r="D200" t="s">
        <v>702</v>
      </c>
      <c r="E200" t="s">
        <v>702</v>
      </c>
      <c r="F200" t="s">
        <v>702</v>
      </c>
      <c r="G200" t="s">
        <v>702</v>
      </c>
      <c r="H200" t="s">
        <v>702</v>
      </c>
      <c r="I200" t="s">
        <v>702</v>
      </c>
      <c r="J200" t="s">
        <v>702</v>
      </c>
      <c r="K200" t="s">
        <v>702</v>
      </c>
      <c r="L200" t="s">
        <v>702</v>
      </c>
      <c r="M200" t="s">
        <v>702</v>
      </c>
      <c r="N200" t="s">
        <v>702</v>
      </c>
      <c r="O200" t="s">
        <v>702</v>
      </c>
      <c r="P200" t="s">
        <v>702</v>
      </c>
      <c r="Q200" t="s">
        <v>702</v>
      </c>
      <c r="R200" t="s">
        <v>702</v>
      </c>
      <c r="S200" t="s">
        <v>702</v>
      </c>
      <c r="T200" t="s">
        <v>702</v>
      </c>
      <c r="U200" t="s">
        <v>702</v>
      </c>
      <c r="V200" t="s">
        <v>702</v>
      </c>
      <c r="W200" t="s">
        <v>702</v>
      </c>
      <c r="X200" t="s">
        <v>702</v>
      </c>
      <c r="Y200" t="s">
        <v>702</v>
      </c>
      <c r="Z200" t="s">
        <v>702</v>
      </c>
      <c r="AA200" t="s">
        <v>702</v>
      </c>
      <c r="AB200" t="s">
        <v>702</v>
      </c>
      <c r="AC200" t="s">
        <v>702</v>
      </c>
      <c r="AD200" t="s">
        <v>702</v>
      </c>
      <c r="AE200" t="s">
        <v>702</v>
      </c>
      <c r="AF200" t="s">
        <v>702</v>
      </c>
      <c r="AG200" t="s">
        <v>702</v>
      </c>
      <c r="AH200" t="s">
        <v>702</v>
      </c>
      <c r="AI200" t="s">
        <v>702</v>
      </c>
      <c r="AJ200" t="s">
        <v>702</v>
      </c>
      <c r="AK200" t="s">
        <v>702</v>
      </c>
      <c r="AL200" t="s">
        <v>702</v>
      </c>
      <c r="AM200" t="s">
        <v>702</v>
      </c>
      <c r="AN200" t="s">
        <v>702</v>
      </c>
      <c r="AO200" t="s">
        <v>702</v>
      </c>
      <c r="AP200" t="s">
        <v>702</v>
      </c>
      <c r="AQ200" s="259" t="s">
        <v>59</v>
      </c>
      <c r="AR200" s="259" t="s">
        <v>2759</v>
      </c>
    </row>
    <row r="201" spans="1:45" ht="14.4" x14ac:dyDescent="0.3">
      <c r="A201" s="260">
        <v>116433</v>
      </c>
      <c r="B201" s="261" t="s">
        <v>59</v>
      </c>
      <c r="C201" s="262" t="s">
        <v>196</v>
      </c>
      <c r="D201" s="262" t="s">
        <v>194</v>
      </c>
      <c r="E201" s="262" t="s">
        <v>194</v>
      </c>
      <c r="F201" s="262" t="s">
        <v>195</v>
      </c>
      <c r="G201" s="262" t="s">
        <v>196</v>
      </c>
      <c r="H201" s="262" t="s">
        <v>194</v>
      </c>
      <c r="I201" s="262" t="s">
        <v>196</v>
      </c>
      <c r="J201" s="262" t="s">
        <v>196</v>
      </c>
      <c r="K201" s="262" t="s">
        <v>194</v>
      </c>
      <c r="L201" s="262" t="s">
        <v>196</v>
      </c>
      <c r="M201" s="262" t="s">
        <v>196</v>
      </c>
      <c r="N201" s="262" t="s">
        <v>196</v>
      </c>
      <c r="O201" s="262" t="s">
        <v>196</v>
      </c>
      <c r="P201" s="262" t="s">
        <v>194</v>
      </c>
      <c r="Q201" s="262" t="s">
        <v>196</v>
      </c>
      <c r="R201" s="262" t="s">
        <v>196</v>
      </c>
      <c r="S201" s="262" t="s">
        <v>196</v>
      </c>
      <c r="T201" s="262" t="s">
        <v>196</v>
      </c>
      <c r="U201" s="262" t="s">
        <v>194</v>
      </c>
      <c r="V201" s="262" t="s">
        <v>194</v>
      </c>
      <c r="W201" s="262" t="s">
        <v>196</v>
      </c>
      <c r="X201" s="262" t="s">
        <v>196</v>
      </c>
      <c r="Y201" s="262" t="s">
        <v>194</v>
      </c>
      <c r="Z201" s="262" t="s">
        <v>196</v>
      </c>
      <c r="AA201" s="262" t="s">
        <v>196</v>
      </c>
      <c r="AB201" s="262" t="s">
        <v>196</v>
      </c>
      <c r="AC201" s="262" t="s">
        <v>196</v>
      </c>
      <c r="AD201" s="262" t="s">
        <v>196</v>
      </c>
      <c r="AE201" s="262" t="s">
        <v>194</v>
      </c>
      <c r="AF201" s="262" t="s">
        <v>194</v>
      </c>
      <c r="AG201" s="262" t="s">
        <v>194</v>
      </c>
      <c r="AH201" s="262" t="s">
        <v>196</v>
      </c>
      <c r="AI201" s="262" t="s">
        <v>195</v>
      </c>
      <c r="AJ201" s="262" t="s">
        <v>194</v>
      </c>
      <c r="AK201" s="262" t="s">
        <v>195</v>
      </c>
      <c r="AL201" s="262" t="s">
        <v>195</v>
      </c>
      <c r="AM201" s="262" t="s">
        <v>195</v>
      </c>
      <c r="AN201" s="262" t="s">
        <v>195</v>
      </c>
      <c r="AO201" s="262" t="s">
        <v>195</v>
      </c>
      <c r="AP201" s="262" t="s">
        <v>195</v>
      </c>
      <c r="AQ201" s="259" t="e">
        <f>VLOOKUP(A201,#REF!,5,0)</f>
        <v>#REF!</v>
      </c>
      <c r="AR201" s="259" t="e">
        <f>VLOOKUP(A201,#REF!,6,0)</f>
        <v>#REF!</v>
      </c>
      <c r="AS201"/>
    </row>
    <row r="202" spans="1:45" ht="21.6" x14ac:dyDescent="0.65">
      <c r="A202" s="280">
        <v>116454</v>
      </c>
      <c r="B202" s="278" t="s">
        <v>59</v>
      </c>
      <c r="C202" t="s">
        <v>194</v>
      </c>
      <c r="D202" t="s">
        <v>194</v>
      </c>
      <c r="E202" t="s">
        <v>194</v>
      </c>
      <c r="F202" t="s">
        <v>194</v>
      </c>
      <c r="G202" t="s">
        <v>194</v>
      </c>
      <c r="H202" t="s">
        <v>194</v>
      </c>
      <c r="I202" t="s">
        <v>194</v>
      </c>
      <c r="J202" t="s">
        <v>196</v>
      </c>
      <c r="K202" t="s">
        <v>194</v>
      </c>
      <c r="L202" t="s">
        <v>194</v>
      </c>
      <c r="M202" t="s">
        <v>194</v>
      </c>
      <c r="N202" t="s">
        <v>194</v>
      </c>
      <c r="O202" t="s">
        <v>194</v>
      </c>
      <c r="P202" t="s">
        <v>194</v>
      </c>
      <c r="Q202" t="s">
        <v>194</v>
      </c>
      <c r="R202" t="s">
        <v>194</v>
      </c>
      <c r="S202" t="s">
        <v>194</v>
      </c>
      <c r="T202" t="s">
        <v>194</v>
      </c>
      <c r="U202" t="s">
        <v>194</v>
      </c>
      <c r="V202" t="s">
        <v>196</v>
      </c>
      <c r="W202" t="s">
        <v>196</v>
      </c>
      <c r="X202" t="s">
        <v>196</v>
      </c>
      <c r="Y202" t="s">
        <v>196</v>
      </c>
      <c r="Z202" t="s">
        <v>194</v>
      </c>
      <c r="AA202" t="s">
        <v>196</v>
      </c>
      <c r="AB202" t="s">
        <v>196</v>
      </c>
      <c r="AC202" t="s">
        <v>196</v>
      </c>
      <c r="AD202" t="s">
        <v>196</v>
      </c>
      <c r="AE202" t="s">
        <v>194</v>
      </c>
      <c r="AF202" t="s">
        <v>194</v>
      </c>
      <c r="AG202" t="s">
        <v>194</v>
      </c>
      <c r="AH202" t="s">
        <v>194</v>
      </c>
      <c r="AI202" t="s">
        <v>194</v>
      </c>
      <c r="AJ202" t="s">
        <v>194</v>
      </c>
      <c r="AK202" t="s">
        <v>194</v>
      </c>
      <c r="AL202" t="s">
        <v>194</v>
      </c>
      <c r="AM202" t="s">
        <v>196</v>
      </c>
      <c r="AN202" t="s">
        <v>194</v>
      </c>
      <c r="AO202" t="s">
        <v>194</v>
      </c>
      <c r="AP202" t="s">
        <v>194</v>
      </c>
      <c r="AQ202" s="259" t="s">
        <v>59</v>
      </c>
      <c r="AR202" s="259" t="s">
        <v>334</v>
      </c>
    </row>
    <row r="203" spans="1:45" ht="14.4" x14ac:dyDescent="0.3">
      <c r="A203" s="260">
        <v>116516</v>
      </c>
      <c r="B203" s="261" t="s">
        <v>2531</v>
      </c>
      <c r="C203" s="262" t="s">
        <v>702</v>
      </c>
      <c r="D203" s="262" t="s">
        <v>702</v>
      </c>
      <c r="E203" s="262" t="s">
        <v>702</v>
      </c>
      <c r="F203" s="262" t="s">
        <v>702</v>
      </c>
      <c r="G203" s="262" t="s">
        <v>702</v>
      </c>
      <c r="H203" s="262" t="s">
        <v>702</v>
      </c>
      <c r="I203" s="262" t="s">
        <v>702</v>
      </c>
      <c r="J203" s="262" t="s">
        <v>702</v>
      </c>
      <c r="K203" s="262" t="s">
        <v>702</v>
      </c>
      <c r="L203" s="262" t="s">
        <v>702</v>
      </c>
      <c r="M203" s="262" t="s">
        <v>702</v>
      </c>
      <c r="N203" s="262" t="s">
        <v>702</v>
      </c>
      <c r="O203" s="262" t="s">
        <v>702</v>
      </c>
      <c r="P203" s="262" t="s">
        <v>702</v>
      </c>
      <c r="Q203" s="262" t="s">
        <v>702</v>
      </c>
      <c r="R203" s="262" t="s">
        <v>702</v>
      </c>
      <c r="S203" s="262" t="s">
        <v>702</v>
      </c>
      <c r="T203" s="262" t="s">
        <v>702</v>
      </c>
      <c r="U203" s="262" t="s">
        <v>702</v>
      </c>
      <c r="V203" s="262" t="s">
        <v>702</v>
      </c>
      <c r="W203" s="262" t="s">
        <v>334</v>
      </c>
      <c r="X203" s="262" t="s">
        <v>334</v>
      </c>
      <c r="Y203" s="262" t="s">
        <v>334</v>
      </c>
      <c r="Z203" s="262" t="s">
        <v>334</v>
      </c>
      <c r="AA203" s="262" t="s">
        <v>334</v>
      </c>
      <c r="AB203" s="262" t="s">
        <v>334</v>
      </c>
      <c r="AC203" s="262" t="s">
        <v>334</v>
      </c>
      <c r="AD203" s="262" t="s">
        <v>334</v>
      </c>
      <c r="AE203" s="262" t="s">
        <v>334</v>
      </c>
      <c r="AF203" s="262" t="s">
        <v>334</v>
      </c>
      <c r="AG203" s="262" t="s">
        <v>334</v>
      </c>
      <c r="AH203" s="262" t="s">
        <v>334</v>
      </c>
      <c r="AI203" s="262" t="s">
        <v>334</v>
      </c>
      <c r="AJ203" s="262" t="s">
        <v>334</v>
      </c>
      <c r="AK203" s="262" t="s">
        <v>334</v>
      </c>
      <c r="AL203" s="262" t="s">
        <v>334</v>
      </c>
      <c r="AM203" s="262" t="s">
        <v>334</v>
      </c>
      <c r="AN203" s="262" t="s">
        <v>334</v>
      </c>
      <c r="AO203" s="262" t="s">
        <v>334</v>
      </c>
      <c r="AP203" s="262" t="s">
        <v>334</v>
      </c>
      <c r="AQ203" s="259" t="e">
        <f>VLOOKUP(A203,#REF!,5,0)</f>
        <v>#REF!</v>
      </c>
      <c r="AR203" s="259" t="e">
        <f>VLOOKUP(A203,#REF!,6,0)</f>
        <v>#REF!</v>
      </c>
      <c r="AS203"/>
    </row>
    <row r="204" spans="1:45" ht="21.6" x14ac:dyDescent="0.65">
      <c r="A204" s="278">
        <v>116577</v>
      </c>
      <c r="B204" s="278" t="s">
        <v>2531</v>
      </c>
      <c r="C204" t="s">
        <v>195</v>
      </c>
      <c r="D204" t="s">
        <v>195</v>
      </c>
      <c r="E204" t="s">
        <v>195</v>
      </c>
      <c r="F204" t="s">
        <v>195</v>
      </c>
      <c r="G204" t="s">
        <v>195</v>
      </c>
      <c r="H204" t="s">
        <v>196</v>
      </c>
      <c r="I204" t="s">
        <v>196</v>
      </c>
      <c r="J204" t="s">
        <v>194</v>
      </c>
      <c r="K204" t="s">
        <v>196</v>
      </c>
      <c r="L204" t="s">
        <v>194</v>
      </c>
      <c r="M204" t="s">
        <v>196</v>
      </c>
      <c r="N204" t="s">
        <v>194</v>
      </c>
      <c r="O204" t="s">
        <v>194</v>
      </c>
      <c r="P204" t="s">
        <v>196</v>
      </c>
      <c r="Q204" t="s">
        <v>194</v>
      </c>
      <c r="R204" t="s">
        <v>194</v>
      </c>
      <c r="S204" t="s">
        <v>196</v>
      </c>
      <c r="T204" t="s">
        <v>194</v>
      </c>
      <c r="U204" t="s">
        <v>194</v>
      </c>
      <c r="V204" t="s">
        <v>194</v>
      </c>
      <c r="W204" t="s">
        <v>194</v>
      </c>
      <c r="X204" t="s">
        <v>194</v>
      </c>
      <c r="Y204" t="s">
        <v>196</v>
      </c>
      <c r="Z204" t="s">
        <v>196</v>
      </c>
      <c r="AA204" t="s">
        <v>194</v>
      </c>
      <c r="AB204" t="s">
        <v>195</v>
      </c>
      <c r="AC204" t="s">
        <v>195</v>
      </c>
      <c r="AD204" t="s">
        <v>194</v>
      </c>
      <c r="AE204" t="s">
        <v>196</v>
      </c>
      <c r="AF204" t="s">
        <v>194</v>
      </c>
      <c r="AG204" t="s">
        <v>195</v>
      </c>
      <c r="AH204" t="s">
        <v>195</v>
      </c>
      <c r="AI204" t="s">
        <v>195</v>
      </c>
      <c r="AJ204" t="s">
        <v>195</v>
      </c>
      <c r="AK204" t="s">
        <v>195</v>
      </c>
      <c r="AL204" t="s">
        <v>195</v>
      </c>
      <c r="AM204" t="s">
        <v>195</v>
      </c>
      <c r="AN204" t="s">
        <v>195</v>
      </c>
      <c r="AO204" t="s">
        <v>195</v>
      </c>
      <c r="AP204" t="s">
        <v>195</v>
      </c>
      <c r="AQ204" s="259" t="s">
        <v>2531</v>
      </c>
      <c r="AR204" s="259" t="s">
        <v>334</v>
      </c>
    </row>
    <row r="205" spans="1:45" ht="47.4" x14ac:dyDescent="0.65">
      <c r="A205" s="278">
        <v>116585</v>
      </c>
      <c r="B205" s="278" t="s">
        <v>2591</v>
      </c>
      <c r="C205" t="s">
        <v>702</v>
      </c>
      <c r="D205" t="s">
        <v>702</v>
      </c>
      <c r="E205" t="s">
        <v>702</v>
      </c>
      <c r="F205" t="s">
        <v>702</v>
      </c>
      <c r="G205" t="s">
        <v>702</v>
      </c>
      <c r="H205" t="s">
        <v>702</v>
      </c>
      <c r="I205" t="s">
        <v>702</v>
      </c>
      <c r="J205" t="s">
        <v>702</v>
      </c>
      <c r="K205" t="s">
        <v>702</v>
      </c>
      <c r="L205" t="s">
        <v>702</v>
      </c>
      <c r="M205" t="s">
        <v>702</v>
      </c>
      <c r="N205" t="s">
        <v>702</v>
      </c>
      <c r="O205" t="s">
        <v>702</v>
      </c>
      <c r="P205" t="s">
        <v>702</v>
      </c>
      <c r="Q205" t="s">
        <v>702</v>
      </c>
      <c r="R205" t="s">
        <v>702</v>
      </c>
      <c r="S205" t="s">
        <v>702</v>
      </c>
      <c r="T205" t="s">
        <v>702</v>
      </c>
      <c r="U205" t="s">
        <v>702</v>
      </c>
      <c r="V205" t="s">
        <v>702</v>
      </c>
      <c r="W205" t="s">
        <v>702</v>
      </c>
      <c r="X205" t="s">
        <v>702</v>
      </c>
      <c r="Y205" t="s">
        <v>702</v>
      </c>
      <c r="Z205" t="s">
        <v>702</v>
      </c>
      <c r="AA205" t="s">
        <v>702</v>
      </c>
      <c r="AB205" t="s">
        <v>702</v>
      </c>
      <c r="AC205" t="s">
        <v>702</v>
      </c>
      <c r="AD205" t="s">
        <v>702</v>
      </c>
      <c r="AE205" t="s">
        <v>702</v>
      </c>
      <c r="AF205" t="s">
        <v>702</v>
      </c>
      <c r="AG205" t="s">
        <v>702</v>
      </c>
      <c r="AH205" t="s">
        <v>702</v>
      </c>
      <c r="AI205" t="s">
        <v>702</v>
      </c>
      <c r="AJ205" t="s">
        <v>702</v>
      </c>
      <c r="AK205" t="s">
        <v>702</v>
      </c>
      <c r="AL205" t="s">
        <v>702</v>
      </c>
      <c r="AM205" t="s">
        <v>702</v>
      </c>
      <c r="AN205" t="s">
        <v>702</v>
      </c>
      <c r="AO205" t="s">
        <v>702</v>
      </c>
      <c r="AP205" t="s">
        <v>702</v>
      </c>
      <c r="AQ205" s="259" t="s">
        <v>2591</v>
      </c>
      <c r="AR205" s="259" t="s">
        <v>2762</v>
      </c>
    </row>
    <row r="206" spans="1:45" ht="21.6" x14ac:dyDescent="0.65">
      <c r="A206" s="280">
        <v>116586</v>
      </c>
      <c r="B206" s="278" t="s">
        <v>59</v>
      </c>
      <c r="C206" t="s">
        <v>195</v>
      </c>
      <c r="D206" t="s">
        <v>195</v>
      </c>
      <c r="E206" t="s">
        <v>195</v>
      </c>
      <c r="F206" t="s">
        <v>195</v>
      </c>
      <c r="G206" t="s">
        <v>195</v>
      </c>
      <c r="H206" t="s">
        <v>195</v>
      </c>
      <c r="I206" t="s">
        <v>195</v>
      </c>
      <c r="J206" t="s">
        <v>195</v>
      </c>
      <c r="K206" t="s">
        <v>195</v>
      </c>
      <c r="L206" t="s">
        <v>195</v>
      </c>
      <c r="M206" t="s">
        <v>194</v>
      </c>
      <c r="N206" t="s">
        <v>194</v>
      </c>
      <c r="O206" t="s">
        <v>196</v>
      </c>
      <c r="P206" t="s">
        <v>194</v>
      </c>
      <c r="Q206" t="s">
        <v>196</v>
      </c>
      <c r="R206" t="s">
        <v>194</v>
      </c>
      <c r="S206" t="s">
        <v>196</v>
      </c>
      <c r="T206" t="s">
        <v>194</v>
      </c>
      <c r="U206" t="s">
        <v>196</v>
      </c>
      <c r="V206" t="s">
        <v>194</v>
      </c>
      <c r="W206" t="s">
        <v>196</v>
      </c>
      <c r="X206" t="s">
        <v>194</v>
      </c>
      <c r="Y206" t="s">
        <v>196</v>
      </c>
      <c r="Z206" t="s">
        <v>194</v>
      </c>
      <c r="AA206" t="s">
        <v>196</v>
      </c>
      <c r="AB206" t="s">
        <v>196</v>
      </c>
      <c r="AC206" t="s">
        <v>196</v>
      </c>
      <c r="AD206" t="s">
        <v>196</v>
      </c>
      <c r="AE206" t="s">
        <v>194</v>
      </c>
      <c r="AF206" t="s">
        <v>194</v>
      </c>
      <c r="AG206" t="s">
        <v>196</v>
      </c>
      <c r="AH206" t="s">
        <v>196</v>
      </c>
      <c r="AI206" t="s">
        <v>196</v>
      </c>
      <c r="AJ206" t="s">
        <v>196</v>
      </c>
      <c r="AK206" t="s">
        <v>196</v>
      </c>
      <c r="AL206" t="s">
        <v>196</v>
      </c>
      <c r="AM206" t="s">
        <v>195</v>
      </c>
      <c r="AN206" t="s">
        <v>196</v>
      </c>
      <c r="AO206" t="s">
        <v>195</v>
      </c>
      <c r="AP206" t="s">
        <v>195</v>
      </c>
      <c r="AQ206" s="259" t="s">
        <v>59</v>
      </c>
      <c r="AR206" s="259" t="s">
        <v>334</v>
      </c>
    </row>
    <row r="207" spans="1:45" ht="47.4" x14ac:dyDescent="0.65">
      <c r="A207" s="278">
        <v>116594</v>
      </c>
      <c r="B207" s="278" t="s">
        <v>59</v>
      </c>
      <c r="C207" t="s">
        <v>702</v>
      </c>
      <c r="D207" t="s">
        <v>702</v>
      </c>
      <c r="E207" t="s">
        <v>702</v>
      </c>
      <c r="F207" t="s">
        <v>702</v>
      </c>
      <c r="G207" t="s">
        <v>702</v>
      </c>
      <c r="H207" t="s">
        <v>702</v>
      </c>
      <c r="I207" t="s">
        <v>702</v>
      </c>
      <c r="J207" t="s">
        <v>702</v>
      </c>
      <c r="K207" t="s">
        <v>702</v>
      </c>
      <c r="L207" t="s">
        <v>702</v>
      </c>
      <c r="M207" t="s">
        <v>702</v>
      </c>
      <c r="N207" t="s">
        <v>702</v>
      </c>
      <c r="O207" t="s">
        <v>702</v>
      </c>
      <c r="P207" t="s">
        <v>702</v>
      </c>
      <c r="Q207" t="s">
        <v>702</v>
      </c>
      <c r="R207" t="s">
        <v>702</v>
      </c>
      <c r="S207" t="s">
        <v>702</v>
      </c>
      <c r="T207" t="s">
        <v>702</v>
      </c>
      <c r="U207" t="s">
        <v>702</v>
      </c>
      <c r="V207" t="s">
        <v>702</v>
      </c>
      <c r="W207" t="s">
        <v>702</v>
      </c>
      <c r="X207" t="s">
        <v>702</v>
      </c>
      <c r="Y207" t="s">
        <v>702</v>
      </c>
      <c r="Z207" t="s">
        <v>702</v>
      </c>
      <c r="AA207" t="s">
        <v>702</v>
      </c>
      <c r="AB207" t="s">
        <v>702</v>
      </c>
      <c r="AC207" t="s">
        <v>702</v>
      </c>
      <c r="AD207" t="s">
        <v>702</v>
      </c>
      <c r="AE207" t="s">
        <v>702</v>
      </c>
      <c r="AF207" t="s">
        <v>702</v>
      </c>
      <c r="AG207" t="s">
        <v>702</v>
      </c>
      <c r="AH207" t="s">
        <v>702</v>
      </c>
      <c r="AI207" t="s">
        <v>702</v>
      </c>
      <c r="AJ207" t="s">
        <v>702</v>
      </c>
      <c r="AK207" t="s">
        <v>702</v>
      </c>
      <c r="AL207" t="s">
        <v>702</v>
      </c>
      <c r="AM207" t="s">
        <v>702</v>
      </c>
      <c r="AN207" t="s">
        <v>702</v>
      </c>
      <c r="AO207" t="s">
        <v>702</v>
      </c>
      <c r="AP207" t="s">
        <v>702</v>
      </c>
      <c r="AQ207" s="259" t="s">
        <v>59</v>
      </c>
      <c r="AR207" s="259" t="s">
        <v>2759</v>
      </c>
    </row>
    <row r="208" spans="1:45" ht="21.6" x14ac:dyDescent="0.65">
      <c r="A208" s="278">
        <v>116618</v>
      </c>
      <c r="B208" s="278" t="s">
        <v>59</v>
      </c>
      <c r="C208" t="s">
        <v>194</v>
      </c>
      <c r="D208" t="s">
        <v>195</v>
      </c>
      <c r="E208" t="s">
        <v>195</v>
      </c>
      <c r="F208" t="s">
        <v>194</v>
      </c>
      <c r="G208" t="s">
        <v>194</v>
      </c>
      <c r="H208" t="s">
        <v>194</v>
      </c>
      <c r="I208" t="s">
        <v>194</v>
      </c>
      <c r="J208" t="s">
        <v>194</v>
      </c>
      <c r="K208" t="s">
        <v>196</v>
      </c>
      <c r="L208" t="s">
        <v>194</v>
      </c>
      <c r="M208" t="s">
        <v>196</v>
      </c>
      <c r="N208" t="s">
        <v>194</v>
      </c>
      <c r="O208" t="s">
        <v>194</v>
      </c>
      <c r="P208" t="s">
        <v>196</v>
      </c>
      <c r="Q208" t="s">
        <v>196</v>
      </c>
      <c r="R208" t="s">
        <v>196</v>
      </c>
      <c r="S208" t="s">
        <v>194</v>
      </c>
      <c r="T208" t="s">
        <v>196</v>
      </c>
      <c r="U208" t="s">
        <v>194</v>
      </c>
      <c r="V208" t="s">
        <v>194</v>
      </c>
      <c r="W208" t="s">
        <v>196</v>
      </c>
      <c r="X208" t="s">
        <v>196</v>
      </c>
      <c r="Y208" t="s">
        <v>196</v>
      </c>
      <c r="Z208" t="s">
        <v>196</v>
      </c>
      <c r="AA208" t="s">
        <v>196</v>
      </c>
      <c r="AB208" t="s">
        <v>196</v>
      </c>
      <c r="AC208" t="s">
        <v>196</v>
      </c>
      <c r="AD208" t="s">
        <v>196</v>
      </c>
      <c r="AE208" t="s">
        <v>196</v>
      </c>
      <c r="AF208" t="s">
        <v>194</v>
      </c>
      <c r="AG208" t="s">
        <v>196</v>
      </c>
      <c r="AH208" t="s">
        <v>194</v>
      </c>
      <c r="AI208" t="s">
        <v>194</v>
      </c>
      <c r="AJ208" t="s">
        <v>194</v>
      </c>
      <c r="AK208" t="s">
        <v>194</v>
      </c>
      <c r="AL208" t="s">
        <v>194</v>
      </c>
      <c r="AM208" t="s">
        <v>195</v>
      </c>
      <c r="AN208" t="s">
        <v>194</v>
      </c>
      <c r="AO208" t="s">
        <v>195</v>
      </c>
      <c r="AP208" t="s">
        <v>195</v>
      </c>
      <c r="AQ208" s="259" t="s">
        <v>59</v>
      </c>
      <c r="AR208" s="259" t="s">
        <v>334</v>
      </c>
    </row>
    <row r="209" spans="1:45" ht="47.4" x14ac:dyDescent="0.65">
      <c r="A209" s="280">
        <v>116688</v>
      </c>
      <c r="B209" s="278" t="s">
        <v>59</v>
      </c>
      <c r="C209" t="s">
        <v>702</v>
      </c>
      <c r="D209" t="s">
        <v>702</v>
      </c>
      <c r="E209" t="s">
        <v>702</v>
      </c>
      <c r="F209" t="s">
        <v>702</v>
      </c>
      <c r="G209" t="s">
        <v>702</v>
      </c>
      <c r="H209" t="s">
        <v>702</v>
      </c>
      <c r="I209" t="s">
        <v>702</v>
      </c>
      <c r="J209" t="s">
        <v>702</v>
      </c>
      <c r="K209" t="s">
        <v>702</v>
      </c>
      <c r="L209" t="s">
        <v>702</v>
      </c>
      <c r="M209" t="s">
        <v>702</v>
      </c>
      <c r="N209" t="s">
        <v>702</v>
      </c>
      <c r="O209" t="s">
        <v>702</v>
      </c>
      <c r="P209" t="s">
        <v>702</v>
      </c>
      <c r="Q209" t="s">
        <v>702</v>
      </c>
      <c r="R209" t="s">
        <v>702</v>
      </c>
      <c r="S209" t="s">
        <v>702</v>
      </c>
      <c r="T209" t="s">
        <v>702</v>
      </c>
      <c r="U209" t="s">
        <v>702</v>
      </c>
      <c r="V209" t="s">
        <v>702</v>
      </c>
      <c r="W209" t="s">
        <v>702</v>
      </c>
      <c r="X209" t="s">
        <v>702</v>
      </c>
      <c r="Y209" t="s">
        <v>702</v>
      </c>
      <c r="Z209" t="s">
        <v>702</v>
      </c>
      <c r="AA209" t="s">
        <v>702</v>
      </c>
      <c r="AB209" t="s">
        <v>702</v>
      </c>
      <c r="AC209" t="s">
        <v>702</v>
      </c>
      <c r="AD209" t="s">
        <v>702</v>
      </c>
      <c r="AE209" t="s">
        <v>702</v>
      </c>
      <c r="AF209" t="s">
        <v>702</v>
      </c>
      <c r="AG209" t="s">
        <v>702</v>
      </c>
      <c r="AH209" t="s">
        <v>702</v>
      </c>
      <c r="AI209" t="s">
        <v>702</v>
      </c>
      <c r="AJ209" t="s">
        <v>702</v>
      </c>
      <c r="AK209" t="s">
        <v>702</v>
      </c>
      <c r="AL209" t="s">
        <v>702</v>
      </c>
      <c r="AM209" t="s">
        <v>702</v>
      </c>
      <c r="AN209" t="s">
        <v>702</v>
      </c>
      <c r="AO209" t="s">
        <v>702</v>
      </c>
      <c r="AP209" t="s">
        <v>702</v>
      </c>
      <c r="AQ209" s="259" t="s">
        <v>59</v>
      </c>
      <c r="AR209" s="259" t="s">
        <v>2759</v>
      </c>
    </row>
    <row r="210" spans="1:45" ht="47.4" x14ac:dyDescent="0.65">
      <c r="A210" s="280">
        <v>116765</v>
      </c>
      <c r="B210" s="278" t="s">
        <v>59</v>
      </c>
      <c r="C210" t="s">
        <v>702</v>
      </c>
      <c r="D210" t="s">
        <v>702</v>
      </c>
      <c r="E210" t="s">
        <v>702</v>
      </c>
      <c r="F210" t="s">
        <v>702</v>
      </c>
      <c r="G210" t="s">
        <v>702</v>
      </c>
      <c r="H210" t="s">
        <v>702</v>
      </c>
      <c r="I210" t="s">
        <v>702</v>
      </c>
      <c r="J210" t="s">
        <v>702</v>
      </c>
      <c r="K210" t="s">
        <v>702</v>
      </c>
      <c r="L210" t="s">
        <v>702</v>
      </c>
      <c r="M210" t="s">
        <v>702</v>
      </c>
      <c r="N210" t="s">
        <v>702</v>
      </c>
      <c r="O210" t="s">
        <v>702</v>
      </c>
      <c r="P210" t="s">
        <v>702</v>
      </c>
      <c r="Q210" t="s">
        <v>702</v>
      </c>
      <c r="R210" t="s">
        <v>702</v>
      </c>
      <c r="S210" t="s">
        <v>702</v>
      </c>
      <c r="T210" t="s">
        <v>702</v>
      </c>
      <c r="U210" t="s">
        <v>702</v>
      </c>
      <c r="V210" t="s">
        <v>702</v>
      </c>
      <c r="W210" t="s">
        <v>702</v>
      </c>
      <c r="X210" t="s">
        <v>702</v>
      </c>
      <c r="Y210" t="s">
        <v>702</v>
      </c>
      <c r="Z210" t="s">
        <v>702</v>
      </c>
      <c r="AA210" t="s">
        <v>702</v>
      </c>
      <c r="AB210" t="s">
        <v>702</v>
      </c>
      <c r="AC210" t="s">
        <v>702</v>
      </c>
      <c r="AD210" t="s">
        <v>702</v>
      </c>
      <c r="AE210" t="s">
        <v>702</v>
      </c>
      <c r="AF210" t="s">
        <v>702</v>
      </c>
      <c r="AG210" t="s">
        <v>702</v>
      </c>
      <c r="AH210" t="s">
        <v>702</v>
      </c>
      <c r="AI210" t="s">
        <v>702</v>
      </c>
      <c r="AJ210" t="s">
        <v>702</v>
      </c>
      <c r="AK210" t="s">
        <v>702</v>
      </c>
      <c r="AL210" t="s">
        <v>702</v>
      </c>
      <c r="AM210" t="s">
        <v>702</v>
      </c>
      <c r="AN210" t="s">
        <v>702</v>
      </c>
      <c r="AO210" t="s">
        <v>702</v>
      </c>
      <c r="AP210" t="s">
        <v>702</v>
      </c>
      <c r="AQ210" s="259" t="s">
        <v>59</v>
      </c>
      <c r="AR210" s="259" t="s">
        <v>2759</v>
      </c>
    </row>
    <row r="211" spans="1:45" ht="14.4" x14ac:dyDescent="0.3">
      <c r="A211" s="260">
        <v>116793</v>
      </c>
      <c r="B211" s="261" t="s">
        <v>59</v>
      </c>
      <c r="C211" s="262" t="s">
        <v>195</v>
      </c>
      <c r="D211" s="262" t="s">
        <v>195</v>
      </c>
      <c r="E211" s="262" t="s">
        <v>195</v>
      </c>
      <c r="F211" s="262" t="s">
        <v>195</v>
      </c>
      <c r="G211" s="262" t="s">
        <v>195</v>
      </c>
      <c r="H211" s="262" t="s">
        <v>195</v>
      </c>
      <c r="I211" s="262" t="s">
        <v>195</v>
      </c>
      <c r="J211" s="262" t="s">
        <v>195</v>
      </c>
      <c r="K211" s="262" t="s">
        <v>195</v>
      </c>
      <c r="L211" s="262" t="s">
        <v>195</v>
      </c>
      <c r="M211" s="262" t="s">
        <v>195</v>
      </c>
      <c r="N211" s="262" t="s">
        <v>195</v>
      </c>
      <c r="O211" s="262" t="s">
        <v>195</v>
      </c>
      <c r="P211" s="262" t="s">
        <v>195</v>
      </c>
      <c r="Q211" s="262" t="s">
        <v>195</v>
      </c>
      <c r="R211" s="262" t="s">
        <v>195</v>
      </c>
      <c r="S211" s="262" t="s">
        <v>195</v>
      </c>
      <c r="T211" s="262" t="s">
        <v>195</v>
      </c>
      <c r="U211" s="262" t="s">
        <v>195</v>
      </c>
      <c r="V211" s="262" t="s">
        <v>195</v>
      </c>
      <c r="W211" s="262" t="s">
        <v>195</v>
      </c>
      <c r="X211" s="262" t="s">
        <v>195</v>
      </c>
      <c r="Y211" s="262" t="s">
        <v>195</v>
      </c>
      <c r="Z211" s="262" t="s">
        <v>195</v>
      </c>
      <c r="AA211" s="262" t="s">
        <v>195</v>
      </c>
      <c r="AB211" s="262" t="s">
        <v>195</v>
      </c>
      <c r="AC211" s="262" t="s">
        <v>195</v>
      </c>
      <c r="AD211" s="262" t="s">
        <v>195</v>
      </c>
      <c r="AE211" s="262" t="s">
        <v>195</v>
      </c>
      <c r="AF211" s="262" t="s">
        <v>195</v>
      </c>
      <c r="AG211" s="262" t="s">
        <v>195</v>
      </c>
      <c r="AH211" s="262" t="s">
        <v>195</v>
      </c>
      <c r="AI211" s="262" t="s">
        <v>195</v>
      </c>
      <c r="AJ211" s="262" t="s">
        <v>195</v>
      </c>
      <c r="AK211" s="262" t="s">
        <v>195</v>
      </c>
      <c r="AL211" s="262" t="s">
        <v>195</v>
      </c>
      <c r="AM211" s="262" t="s">
        <v>195</v>
      </c>
      <c r="AN211" s="262" t="s">
        <v>195</v>
      </c>
      <c r="AO211" s="262" t="s">
        <v>195</v>
      </c>
      <c r="AP211" s="262" t="s">
        <v>195</v>
      </c>
      <c r="AQ211" s="259" t="e">
        <f>VLOOKUP(A211,#REF!,5,0)</f>
        <v>#REF!</v>
      </c>
      <c r="AR211" s="259" t="e">
        <f>VLOOKUP(A211,#REF!,6,0)</f>
        <v>#REF!</v>
      </c>
      <c r="AS211"/>
    </row>
    <row r="212" spans="1:45" ht="14.4" x14ac:dyDescent="0.3">
      <c r="A212" s="260">
        <v>116809</v>
      </c>
      <c r="B212" s="261" t="s">
        <v>59</v>
      </c>
      <c r="C212" s="262" t="s">
        <v>702</v>
      </c>
      <c r="D212" s="262" t="s">
        <v>702</v>
      </c>
      <c r="E212" s="262" t="s">
        <v>702</v>
      </c>
      <c r="F212" s="262" t="s">
        <v>702</v>
      </c>
      <c r="G212" s="262" t="s">
        <v>702</v>
      </c>
      <c r="H212" s="262" t="s">
        <v>702</v>
      </c>
      <c r="I212" s="262" t="s">
        <v>702</v>
      </c>
      <c r="J212" s="262" t="s">
        <v>702</v>
      </c>
      <c r="K212" s="262" t="s">
        <v>702</v>
      </c>
      <c r="L212" s="262" t="s">
        <v>702</v>
      </c>
      <c r="M212" s="262" t="s">
        <v>702</v>
      </c>
      <c r="N212" s="262" t="s">
        <v>702</v>
      </c>
      <c r="O212" s="262" t="s">
        <v>702</v>
      </c>
      <c r="P212" s="262" t="s">
        <v>702</v>
      </c>
      <c r="Q212" s="262" t="s">
        <v>702</v>
      </c>
      <c r="R212" s="262" t="s">
        <v>702</v>
      </c>
      <c r="S212" s="262" t="s">
        <v>702</v>
      </c>
      <c r="T212" s="262" t="s">
        <v>702</v>
      </c>
      <c r="U212" s="262" t="s">
        <v>702</v>
      </c>
      <c r="V212" s="262" t="s">
        <v>702</v>
      </c>
      <c r="W212" s="262" t="s">
        <v>702</v>
      </c>
      <c r="X212" s="262" t="s">
        <v>702</v>
      </c>
      <c r="Y212" s="262" t="s">
        <v>702</v>
      </c>
      <c r="Z212" s="262" t="s">
        <v>702</v>
      </c>
      <c r="AA212" s="262" t="s">
        <v>702</v>
      </c>
      <c r="AB212" s="262" t="s">
        <v>702</v>
      </c>
      <c r="AC212" s="262" t="s">
        <v>702</v>
      </c>
      <c r="AD212" s="262" t="s">
        <v>702</v>
      </c>
      <c r="AE212" s="262" t="s">
        <v>702</v>
      </c>
      <c r="AF212" s="262" t="s">
        <v>702</v>
      </c>
      <c r="AG212" s="262" t="s">
        <v>702</v>
      </c>
      <c r="AH212" s="262" t="s">
        <v>702</v>
      </c>
      <c r="AI212" s="262" t="s">
        <v>702</v>
      </c>
      <c r="AJ212" s="262" t="s">
        <v>702</v>
      </c>
      <c r="AK212" s="262" t="s">
        <v>702</v>
      </c>
      <c r="AL212" s="262" t="s">
        <v>702</v>
      </c>
      <c r="AM212" s="262" t="s">
        <v>702</v>
      </c>
      <c r="AN212" s="262" t="s">
        <v>702</v>
      </c>
      <c r="AO212" s="262" t="s">
        <v>702</v>
      </c>
      <c r="AP212" s="262" t="s">
        <v>702</v>
      </c>
      <c r="AQ212" s="259" t="e">
        <f>VLOOKUP(A212,#REF!,5,0)</f>
        <v>#REF!</v>
      </c>
      <c r="AR212" s="259" t="e">
        <f>VLOOKUP(A212,#REF!,6,0)</f>
        <v>#REF!</v>
      </c>
      <c r="AS212"/>
    </row>
    <row r="213" spans="1:45" ht="43.2" x14ac:dyDescent="0.3">
      <c r="A213" s="258">
        <v>116848</v>
      </c>
      <c r="B213" s="259" t="s">
        <v>59</v>
      </c>
      <c r="C213" s="262" t="s">
        <v>702</v>
      </c>
      <c r="D213" s="262" t="s">
        <v>702</v>
      </c>
      <c r="E213" s="262" t="s">
        <v>702</v>
      </c>
      <c r="F213" s="262" t="s">
        <v>702</v>
      </c>
      <c r="G213" s="262" t="s">
        <v>702</v>
      </c>
      <c r="H213" s="262" t="s">
        <v>702</v>
      </c>
      <c r="I213" s="262" t="s">
        <v>702</v>
      </c>
      <c r="J213" s="262" t="s">
        <v>702</v>
      </c>
      <c r="K213" s="262" t="s">
        <v>702</v>
      </c>
      <c r="L213" s="262" t="s">
        <v>702</v>
      </c>
      <c r="M213" s="262" t="s">
        <v>702</v>
      </c>
      <c r="N213" s="262" t="s">
        <v>702</v>
      </c>
      <c r="O213" s="262" t="s">
        <v>702</v>
      </c>
      <c r="P213" s="262" t="s">
        <v>702</v>
      </c>
      <c r="Q213" s="262" t="s">
        <v>702</v>
      </c>
      <c r="R213" s="262" t="s">
        <v>702</v>
      </c>
      <c r="S213" s="262" t="s">
        <v>702</v>
      </c>
      <c r="T213" s="262" t="s">
        <v>702</v>
      </c>
      <c r="U213" s="262" t="s">
        <v>702</v>
      </c>
      <c r="V213" s="262" t="s">
        <v>702</v>
      </c>
      <c r="W213" s="262" t="s">
        <v>702</v>
      </c>
      <c r="X213" s="262" t="s">
        <v>702</v>
      </c>
      <c r="Y213" s="262" t="s">
        <v>702</v>
      </c>
      <c r="Z213" s="262" t="s">
        <v>702</v>
      </c>
      <c r="AA213" s="262" t="s">
        <v>702</v>
      </c>
      <c r="AB213" s="262" t="s">
        <v>702</v>
      </c>
      <c r="AC213" s="262" t="s">
        <v>702</v>
      </c>
      <c r="AD213" s="262" t="s">
        <v>702</v>
      </c>
      <c r="AE213" s="262" t="s">
        <v>702</v>
      </c>
      <c r="AF213" s="262" t="s">
        <v>702</v>
      </c>
      <c r="AG213" s="262" t="s">
        <v>702</v>
      </c>
      <c r="AH213" s="262" t="s">
        <v>702</v>
      </c>
      <c r="AI213" s="262" t="s">
        <v>702</v>
      </c>
      <c r="AJ213" s="262" t="s">
        <v>702</v>
      </c>
      <c r="AK213" s="262" t="s">
        <v>702</v>
      </c>
      <c r="AL213" s="262" t="s">
        <v>702</v>
      </c>
      <c r="AM213" s="262" t="s">
        <v>702</v>
      </c>
      <c r="AN213" s="262" t="s">
        <v>702</v>
      </c>
      <c r="AO213" s="262" t="s">
        <v>702</v>
      </c>
      <c r="AP213" s="262" t="s">
        <v>702</v>
      </c>
      <c r="AQ213" s="259" t="s">
        <v>59</v>
      </c>
      <c r="AR213" s="259" t="s">
        <v>2766</v>
      </c>
      <c r="AS213"/>
    </row>
    <row r="214" spans="1:45" ht="43.2" x14ac:dyDescent="0.3">
      <c r="A214" s="258">
        <v>116865</v>
      </c>
      <c r="B214" s="259" t="s">
        <v>59</v>
      </c>
      <c r="C214" s="262" t="s">
        <v>702</v>
      </c>
      <c r="D214" s="262" t="s">
        <v>702</v>
      </c>
      <c r="E214" s="262" t="s">
        <v>702</v>
      </c>
      <c r="F214" s="262" t="s">
        <v>702</v>
      </c>
      <c r="G214" s="262" t="s">
        <v>702</v>
      </c>
      <c r="H214" s="262" t="s">
        <v>702</v>
      </c>
      <c r="I214" s="262" t="s">
        <v>702</v>
      </c>
      <c r="J214" s="262" t="s">
        <v>702</v>
      </c>
      <c r="K214" s="262" t="s">
        <v>702</v>
      </c>
      <c r="L214" s="262" t="s">
        <v>702</v>
      </c>
      <c r="M214" s="262" t="s">
        <v>702</v>
      </c>
      <c r="N214" s="262" t="s">
        <v>702</v>
      </c>
      <c r="O214" s="262" t="s">
        <v>702</v>
      </c>
      <c r="P214" s="262" t="s">
        <v>702</v>
      </c>
      <c r="Q214" s="262" t="s">
        <v>702</v>
      </c>
      <c r="R214" s="262" t="s">
        <v>702</v>
      </c>
      <c r="S214" s="262" t="s">
        <v>702</v>
      </c>
      <c r="T214" s="262" t="s">
        <v>702</v>
      </c>
      <c r="U214" s="262" t="s">
        <v>702</v>
      </c>
      <c r="V214" s="262" t="s">
        <v>702</v>
      </c>
      <c r="W214" s="262" t="s">
        <v>702</v>
      </c>
      <c r="X214" s="262" t="s">
        <v>702</v>
      </c>
      <c r="Y214" s="262" t="s">
        <v>702</v>
      </c>
      <c r="Z214" s="262" t="s">
        <v>702</v>
      </c>
      <c r="AA214" s="262" t="s">
        <v>702</v>
      </c>
      <c r="AB214" s="262" t="s">
        <v>702</v>
      </c>
      <c r="AC214" s="262" t="s">
        <v>702</v>
      </c>
      <c r="AD214" s="262" t="s">
        <v>702</v>
      </c>
      <c r="AE214" s="262" t="s">
        <v>702</v>
      </c>
      <c r="AF214" s="262" t="s">
        <v>702</v>
      </c>
      <c r="AG214" s="262" t="s">
        <v>702</v>
      </c>
      <c r="AH214" s="262" t="s">
        <v>702</v>
      </c>
      <c r="AI214" s="262" t="s">
        <v>702</v>
      </c>
      <c r="AJ214" s="262" t="s">
        <v>702</v>
      </c>
      <c r="AK214" s="262" t="s">
        <v>702</v>
      </c>
      <c r="AL214" s="262" t="s">
        <v>702</v>
      </c>
      <c r="AM214" s="262" t="s">
        <v>702</v>
      </c>
      <c r="AN214" s="262" t="s">
        <v>702</v>
      </c>
      <c r="AO214" s="262" t="s">
        <v>702</v>
      </c>
      <c r="AP214" s="262" t="s">
        <v>702</v>
      </c>
      <c r="AQ214" s="259" t="s">
        <v>59</v>
      </c>
      <c r="AR214" s="259" t="s">
        <v>2766</v>
      </c>
      <c r="AS214"/>
    </row>
    <row r="215" spans="1:45" ht="47.4" x14ac:dyDescent="0.65">
      <c r="A215" s="280">
        <v>116888</v>
      </c>
      <c r="B215" s="278" t="s">
        <v>59</v>
      </c>
      <c r="C215" t="s">
        <v>702</v>
      </c>
      <c r="D215" t="s">
        <v>702</v>
      </c>
      <c r="E215" t="s">
        <v>702</v>
      </c>
      <c r="F215" t="s">
        <v>702</v>
      </c>
      <c r="G215" t="s">
        <v>702</v>
      </c>
      <c r="H215" t="s">
        <v>702</v>
      </c>
      <c r="I215" t="s">
        <v>702</v>
      </c>
      <c r="J215" t="s">
        <v>702</v>
      </c>
      <c r="K215" t="s">
        <v>702</v>
      </c>
      <c r="L215" t="s">
        <v>702</v>
      </c>
      <c r="M215" t="s">
        <v>702</v>
      </c>
      <c r="N215" t="s">
        <v>702</v>
      </c>
      <c r="O215" t="s">
        <v>702</v>
      </c>
      <c r="P215" t="s">
        <v>702</v>
      </c>
      <c r="Q215" t="s">
        <v>702</v>
      </c>
      <c r="R215" t="s">
        <v>702</v>
      </c>
      <c r="S215" t="s">
        <v>702</v>
      </c>
      <c r="T215" t="s">
        <v>702</v>
      </c>
      <c r="U215" t="s">
        <v>702</v>
      </c>
      <c r="V215" t="s">
        <v>702</v>
      </c>
      <c r="W215" t="s">
        <v>702</v>
      </c>
      <c r="X215" t="s">
        <v>702</v>
      </c>
      <c r="Y215" t="s">
        <v>702</v>
      </c>
      <c r="Z215" t="s">
        <v>702</v>
      </c>
      <c r="AA215" t="s">
        <v>702</v>
      </c>
      <c r="AB215" t="s">
        <v>702</v>
      </c>
      <c r="AC215" t="s">
        <v>702</v>
      </c>
      <c r="AD215" t="s">
        <v>702</v>
      </c>
      <c r="AE215" t="s">
        <v>702</v>
      </c>
      <c r="AF215" t="s">
        <v>702</v>
      </c>
      <c r="AG215" t="s">
        <v>702</v>
      </c>
      <c r="AH215" t="s">
        <v>702</v>
      </c>
      <c r="AI215" t="s">
        <v>702</v>
      </c>
      <c r="AJ215" t="s">
        <v>702</v>
      </c>
      <c r="AK215" t="s">
        <v>702</v>
      </c>
      <c r="AL215" t="s">
        <v>702</v>
      </c>
      <c r="AM215" t="s">
        <v>702</v>
      </c>
      <c r="AN215" t="s">
        <v>702</v>
      </c>
      <c r="AO215" t="s">
        <v>702</v>
      </c>
      <c r="AP215" t="s">
        <v>702</v>
      </c>
      <c r="AQ215" s="259" t="s">
        <v>59</v>
      </c>
      <c r="AR215" s="259" t="s">
        <v>2762</v>
      </c>
    </row>
    <row r="216" spans="1:45" ht="21.6" x14ac:dyDescent="0.65">
      <c r="A216" s="278">
        <v>116914</v>
      </c>
      <c r="B216" s="278" t="s">
        <v>2531</v>
      </c>
      <c r="C216" t="s">
        <v>196</v>
      </c>
      <c r="D216" t="s">
        <v>194</v>
      </c>
      <c r="E216" t="s">
        <v>196</v>
      </c>
      <c r="F216" t="s">
        <v>194</v>
      </c>
      <c r="G216" t="s">
        <v>194</v>
      </c>
      <c r="H216" t="s">
        <v>196</v>
      </c>
      <c r="I216" t="s">
        <v>194</v>
      </c>
      <c r="J216" t="s">
        <v>196</v>
      </c>
      <c r="K216" t="s">
        <v>196</v>
      </c>
      <c r="L216" t="s">
        <v>196</v>
      </c>
      <c r="M216" t="s">
        <v>196</v>
      </c>
      <c r="N216" t="s">
        <v>196</v>
      </c>
      <c r="O216" t="s">
        <v>196</v>
      </c>
      <c r="P216" t="s">
        <v>196</v>
      </c>
      <c r="Q216" t="s">
        <v>196</v>
      </c>
      <c r="R216" t="s">
        <v>196</v>
      </c>
      <c r="S216" t="s">
        <v>196</v>
      </c>
      <c r="T216" t="s">
        <v>194</v>
      </c>
      <c r="U216" t="s">
        <v>196</v>
      </c>
      <c r="V216" t="s">
        <v>196</v>
      </c>
      <c r="W216" t="s">
        <v>196</v>
      </c>
      <c r="X216" t="s">
        <v>196</v>
      </c>
      <c r="Y216" t="s">
        <v>196</v>
      </c>
      <c r="Z216" t="s">
        <v>196</v>
      </c>
      <c r="AA216" t="s">
        <v>196</v>
      </c>
      <c r="AB216" t="s">
        <v>194</v>
      </c>
      <c r="AC216" t="s">
        <v>196</v>
      </c>
      <c r="AD216" t="s">
        <v>196</v>
      </c>
      <c r="AE216" t="s">
        <v>194</v>
      </c>
      <c r="AF216" t="s">
        <v>194</v>
      </c>
      <c r="AG216" t="s">
        <v>196</v>
      </c>
      <c r="AH216" t="s">
        <v>194</v>
      </c>
      <c r="AI216" t="s">
        <v>196</v>
      </c>
      <c r="AJ216" t="s">
        <v>194</v>
      </c>
      <c r="AK216" t="s">
        <v>194</v>
      </c>
      <c r="AL216" t="s">
        <v>195</v>
      </c>
      <c r="AM216" t="s">
        <v>195</v>
      </c>
      <c r="AN216" t="s">
        <v>195</v>
      </c>
      <c r="AO216" t="s">
        <v>195</v>
      </c>
      <c r="AP216" t="s">
        <v>195</v>
      </c>
      <c r="AQ216" s="259" t="s">
        <v>2531</v>
      </c>
      <c r="AR216" s="259" t="s">
        <v>334</v>
      </c>
    </row>
    <row r="217" spans="1:45" ht="14.4" x14ac:dyDescent="0.3">
      <c r="A217" s="260">
        <v>116925</v>
      </c>
      <c r="B217" s="261" t="s">
        <v>59</v>
      </c>
      <c r="C217" s="262" t="s">
        <v>195</v>
      </c>
      <c r="D217" s="262" t="s">
        <v>195</v>
      </c>
      <c r="E217" s="262" t="s">
        <v>195</v>
      </c>
      <c r="F217" s="262" t="s">
        <v>195</v>
      </c>
      <c r="G217" s="262" t="s">
        <v>195</v>
      </c>
      <c r="H217" s="262" t="s">
        <v>195</v>
      </c>
      <c r="I217" s="262" t="s">
        <v>195</v>
      </c>
      <c r="J217" s="262" t="s">
        <v>195</v>
      </c>
      <c r="K217" s="262" t="s">
        <v>195</v>
      </c>
      <c r="L217" s="262" t="s">
        <v>195</v>
      </c>
      <c r="M217" s="262" t="s">
        <v>195</v>
      </c>
      <c r="N217" s="262" t="s">
        <v>195</v>
      </c>
      <c r="O217" s="262" t="s">
        <v>195</v>
      </c>
      <c r="P217" s="262" t="s">
        <v>195</v>
      </c>
      <c r="Q217" s="262" t="s">
        <v>195</v>
      </c>
      <c r="R217" s="262" t="s">
        <v>195</v>
      </c>
      <c r="S217" s="262" t="s">
        <v>195</v>
      </c>
      <c r="T217" s="262" t="s">
        <v>195</v>
      </c>
      <c r="U217" s="262" t="s">
        <v>195</v>
      </c>
      <c r="V217" s="262" t="s">
        <v>195</v>
      </c>
      <c r="W217" s="262" t="s">
        <v>195</v>
      </c>
      <c r="X217" s="262" t="s">
        <v>195</v>
      </c>
      <c r="Y217" s="262" t="s">
        <v>195</v>
      </c>
      <c r="Z217" s="262" t="s">
        <v>195</v>
      </c>
      <c r="AA217" s="262" t="s">
        <v>195</v>
      </c>
      <c r="AB217" s="262" t="s">
        <v>195</v>
      </c>
      <c r="AC217" s="262" t="s">
        <v>195</v>
      </c>
      <c r="AD217" s="262" t="s">
        <v>195</v>
      </c>
      <c r="AE217" s="262" t="s">
        <v>195</v>
      </c>
      <c r="AF217" s="262" t="s">
        <v>195</v>
      </c>
      <c r="AG217" s="262" t="s">
        <v>195</v>
      </c>
      <c r="AH217" s="262" t="s">
        <v>195</v>
      </c>
      <c r="AI217" s="262" t="s">
        <v>195</v>
      </c>
      <c r="AJ217" s="262" t="s">
        <v>195</v>
      </c>
      <c r="AK217" s="262" t="s">
        <v>195</v>
      </c>
      <c r="AL217" s="262" t="s">
        <v>195</v>
      </c>
      <c r="AM217" s="262" t="s">
        <v>195</v>
      </c>
      <c r="AN217" s="262" t="s">
        <v>195</v>
      </c>
      <c r="AO217" s="262" t="s">
        <v>195</v>
      </c>
      <c r="AP217" s="262" t="s">
        <v>195</v>
      </c>
      <c r="AQ217" s="259" t="e">
        <f>VLOOKUP(A217,#REF!,5,0)</f>
        <v>#REF!</v>
      </c>
      <c r="AR217" s="259" t="e">
        <f>VLOOKUP(A217,#REF!,6,0)</f>
        <v>#REF!</v>
      </c>
      <c r="AS217"/>
    </row>
    <row r="218" spans="1:45" ht="14.4" x14ac:dyDescent="0.3">
      <c r="A218" s="260">
        <v>116939</v>
      </c>
      <c r="B218" s="261" t="s">
        <v>59</v>
      </c>
      <c r="C218" s="262" t="s">
        <v>195</v>
      </c>
      <c r="D218" s="262" t="s">
        <v>195</v>
      </c>
      <c r="E218" s="262" t="s">
        <v>195</v>
      </c>
      <c r="F218" s="262" t="s">
        <v>195</v>
      </c>
      <c r="G218" s="262" t="s">
        <v>195</v>
      </c>
      <c r="H218" s="262" t="s">
        <v>195</v>
      </c>
      <c r="I218" s="262" t="s">
        <v>195</v>
      </c>
      <c r="J218" s="262" t="s">
        <v>195</v>
      </c>
      <c r="K218" s="262" t="s">
        <v>195</v>
      </c>
      <c r="L218" s="262" t="s">
        <v>195</v>
      </c>
      <c r="M218" s="262" t="s">
        <v>195</v>
      </c>
      <c r="N218" s="262" t="s">
        <v>195</v>
      </c>
      <c r="O218" s="262" t="s">
        <v>195</v>
      </c>
      <c r="P218" s="262" t="s">
        <v>195</v>
      </c>
      <c r="Q218" s="262" t="s">
        <v>195</v>
      </c>
      <c r="R218" s="262" t="s">
        <v>195</v>
      </c>
      <c r="S218" s="262" t="s">
        <v>195</v>
      </c>
      <c r="T218" s="262" t="s">
        <v>195</v>
      </c>
      <c r="U218" s="262" t="s">
        <v>195</v>
      </c>
      <c r="V218" s="262" t="s">
        <v>195</v>
      </c>
      <c r="W218" s="262" t="s">
        <v>195</v>
      </c>
      <c r="X218" s="262" t="s">
        <v>195</v>
      </c>
      <c r="Y218" s="262" t="s">
        <v>195</v>
      </c>
      <c r="Z218" s="262" t="s">
        <v>195</v>
      </c>
      <c r="AA218" s="262" t="s">
        <v>195</v>
      </c>
      <c r="AB218" s="262" t="s">
        <v>195</v>
      </c>
      <c r="AC218" s="262" t="s">
        <v>195</v>
      </c>
      <c r="AD218" s="262" t="s">
        <v>195</v>
      </c>
      <c r="AE218" s="262" t="s">
        <v>195</v>
      </c>
      <c r="AF218" s="262" t="s">
        <v>195</v>
      </c>
      <c r="AG218" s="262" t="s">
        <v>195</v>
      </c>
      <c r="AH218" s="262" t="s">
        <v>195</v>
      </c>
      <c r="AI218" s="262" t="s">
        <v>195</v>
      </c>
      <c r="AJ218" s="262" t="s">
        <v>195</v>
      </c>
      <c r="AK218" s="262" t="s">
        <v>195</v>
      </c>
      <c r="AL218" s="262" t="s">
        <v>195</v>
      </c>
      <c r="AM218" s="262" t="s">
        <v>195</v>
      </c>
      <c r="AN218" s="262" t="s">
        <v>195</v>
      </c>
      <c r="AO218" s="262" t="s">
        <v>195</v>
      </c>
      <c r="AP218" s="262" t="s">
        <v>195</v>
      </c>
      <c r="AQ218" s="259" t="e">
        <f>VLOOKUP(A218,#REF!,5,0)</f>
        <v>#REF!</v>
      </c>
      <c r="AR218" s="259" t="e">
        <f>VLOOKUP(A218,#REF!,6,0)</f>
        <v>#REF!</v>
      </c>
      <c r="AS218"/>
    </row>
    <row r="219" spans="1:45" ht="21.6" x14ac:dyDescent="0.65">
      <c r="A219" s="280">
        <v>116982</v>
      </c>
      <c r="B219" s="278" t="s">
        <v>59</v>
      </c>
      <c r="C219" t="s">
        <v>196</v>
      </c>
      <c r="D219" t="s">
        <v>196</v>
      </c>
      <c r="E219" t="s">
        <v>196</v>
      </c>
      <c r="F219" t="s">
        <v>196</v>
      </c>
      <c r="G219" t="s">
        <v>196</v>
      </c>
      <c r="H219" t="s">
        <v>196</v>
      </c>
      <c r="I219" t="s">
        <v>196</v>
      </c>
      <c r="J219" t="s">
        <v>196</v>
      </c>
      <c r="K219" t="s">
        <v>196</v>
      </c>
      <c r="L219" t="s">
        <v>194</v>
      </c>
      <c r="M219" t="s">
        <v>196</v>
      </c>
      <c r="N219" t="s">
        <v>196</v>
      </c>
      <c r="O219" t="s">
        <v>196</v>
      </c>
      <c r="P219" t="s">
        <v>196</v>
      </c>
      <c r="Q219" t="s">
        <v>196</v>
      </c>
      <c r="R219" t="s">
        <v>196</v>
      </c>
      <c r="S219" t="s">
        <v>196</v>
      </c>
      <c r="T219" t="s">
        <v>196</v>
      </c>
      <c r="U219" t="s">
        <v>194</v>
      </c>
      <c r="V219" t="s">
        <v>196</v>
      </c>
      <c r="W219" t="s">
        <v>196</v>
      </c>
      <c r="X219" t="s">
        <v>196</v>
      </c>
      <c r="Y219" t="s">
        <v>196</v>
      </c>
      <c r="Z219" t="s">
        <v>196</v>
      </c>
      <c r="AA219" t="s">
        <v>196</v>
      </c>
      <c r="AB219" t="s">
        <v>196</v>
      </c>
      <c r="AC219" t="s">
        <v>196</v>
      </c>
      <c r="AD219" t="s">
        <v>196</v>
      </c>
      <c r="AE219" t="s">
        <v>196</v>
      </c>
      <c r="AF219" t="s">
        <v>196</v>
      </c>
      <c r="AG219" t="s">
        <v>194</v>
      </c>
      <c r="AH219" t="s">
        <v>195</v>
      </c>
      <c r="AI219" t="s">
        <v>194</v>
      </c>
      <c r="AJ219" t="s">
        <v>194</v>
      </c>
      <c r="AK219" t="s">
        <v>195</v>
      </c>
      <c r="AL219" t="s">
        <v>196</v>
      </c>
      <c r="AM219" t="s">
        <v>195</v>
      </c>
      <c r="AN219" t="s">
        <v>196</v>
      </c>
      <c r="AO219" t="s">
        <v>195</v>
      </c>
      <c r="AP219" t="s">
        <v>195</v>
      </c>
      <c r="AQ219" s="259" t="s">
        <v>59</v>
      </c>
      <c r="AR219" s="259" t="s">
        <v>334</v>
      </c>
    </row>
    <row r="220" spans="1:45" ht="76.2" x14ac:dyDescent="0.65">
      <c r="A220" s="280">
        <v>116998</v>
      </c>
      <c r="B220" s="278" t="s">
        <v>59</v>
      </c>
      <c r="C220" t="s">
        <v>702</v>
      </c>
      <c r="D220" t="s">
        <v>702</v>
      </c>
      <c r="E220" t="s">
        <v>702</v>
      </c>
      <c r="F220" t="s">
        <v>702</v>
      </c>
      <c r="G220" t="s">
        <v>702</v>
      </c>
      <c r="H220" t="s">
        <v>702</v>
      </c>
      <c r="I220" t="s">
        <v>702</v>
      </c>
      <c r="J220" t="s">
        <v>702</v>
      </c>
      <c r="K220" t="s">
        <v>702</v>
      </c>
      <c r="L220" t="s">
        <v>702</v>
      </c>
      <c r="M220" t="s">
        <v>702</v>
      </c>
      <c r="N220" t="s">
        <v>702</v>
      </c>
      <c r="O220" t="s">
        <v>702</v>
      </c>
      <c r="P220" t="s">
        <v>702</v>
      </c>
      <c r="Q220" t="s">
        <v>702</v>
      </c>
      <c r="R220" t="s">
        <v>702</v>
      </c>
      <c r="S220" t="s">
        <v>702</v>
      </c>
      <c r="T220" t="s">
        <v>702</v>
      </c>
      <c r="U220" t="s">
        <v>702</v>
      </c>
      <c r="V220" t="s">
        <v>702</v>
      </c>
      <c r="W220" t="s">
        <v>702</v>
      </c>
      <c r="X220" t="s">
        <v>702</v>
      </c>
      <c r="Y220" t="s">
        <v>702</v>
      </c>
      <c r="Z220" t="s">
        <v>702</v>
      </c>
      <c r="AA220" t="s">
        <v>702</v>
      </c>
      <c r="AB220" t="s">
        <v>702</v>
      </c>
      <c r="AC220" t="s">
        <v>702</v>
      </c>
      <c r="AD220" t="s">
        <v>702</v>
      </c>
      <c r="AE220" t="s">
        <v>702</v>
      </c>
      <c r="AF220" t="s">
        <v>702</v>
      </c>
      <c r="AG220" t="s">
        <v>702</v>
      </c>
      <c r="AH220" t="s">
        <v>702</v>
      </c>
      <c r="AI220" t="s">
        <v>702</v>
      </c>
      <c r="AJ220" t="s">
        <v>702</v>
      </c>
      <c r="AK220" t="s">
        <v>702</v>
      </c>
      <c r="AL220" t="s">
        <v>702</v>
      </c>
      <c r="AM220" t="s">
        <v>702</v>
      </c>
      <c r="AN220" t="s">
        <v>702</v>
      </c>
      <c r="AO220" t="s">
        <v>702</v>
      </c>
      <c r="AP220" t="s">
        <v>702</v>
      </c>
      <c r="AQ220" s="259" t="s">
        <v>59</v>
      </c>
      <c r="AR220" s="259" t="s">
        <v>2770</v>
      </c>
    </row>
    <row r="221" spans="1:45" ht="21.6" x14ac:dyDescent="0.65">
      <c r="A221" s="280">
        <v>117006</v>
      </c>
      <c r="B221" s="278" t="s">
        <v>59</v>
      </c>
      <c r="C221" t="s">
        <v>194</v>
      </c>
      <c r="D221" t="s">
        <v>194</v>
      </c>
      <c r="E221" t="s">
        <v>196</v>
      </c>
      <c r="F221" t="s">
        <v>196</v>
      </c>
      <c r="G221" t="s">
        <v>195</v>
      </c>
      <c r="H221" t="s">
        <v>196</v>
      </c>
      <c r="I221" t="s">
        <v>196</v>
      </c>
      <c r="J221" t="s">
        <v>196</v>
      </c>
      <c r="K221" t="s">
        <v>196</v>
      </c>
      <c r="L221" t="s">
        <v>196</v>
      </c>
      <c r="M221" t="s">
        <v>196</v>
      </c>
      <c r="N221" t="s">
        <v>196</v>
      </c>
      <c r="O221" t="s">
        <v>196</v>
      </c>
      <c r="P221" t="s">
        <v>196</v>
      </c>
      <c r="Q221" t="s">
        <v>196</v>
      </c>
      <c r="R221" t="s">
        <v>196</v>
      </c>
      <c r="S221" t="s">
        <v>196</v>
      </c>
      <c r="T221" t="s">
        <v>196</v>
      </c>
      <c r="U221" t="s">
        <v>196</v>
      </c>
      <c r="V221" t="s">
        <v>196</v>
      </c>
      <c r="W221" t="s">
        <v>196</v>
      </c>
      <c r="X221" t="s">
        <v>196</v>
      </c>
      <c r="Y221" t="s">
        <v>196</v>
      </c>
      <c r="Z221" t="s">
        <v>196</v>
      </c>
      <c r="AA221" t="s">
        <v>196</v>
      </c>
      <c r="AB221" t="s">
        <v>196</v>
      </c>
      <c r="AC221" t="s">
        <v>196</v>
      </c>
      <c r="AD221" t="s">
        <v>196</v>
      </c>
      <c r="AE221" t="s">
        <v>196</v>
      </c>
      <c r="AF221" t="s">
        <v>196</v>
      </c>
      <c r="AG221" t="s">
        <v>196</v>
      </c>
      <c r="AH221" t="s">
        <v>196</v>
      </c>
      <c r="AI221" t="s">
        <v>196</v>
      </c>
      <c r="AJ221" t="s">
        <v>196</v>
      </c>
      <c r="AK221" t="s">
        <v>195</v>
      </c>
      <c r="AL221" t="s">
        <v>196</v>
      </c>
      <c r="AM221" t="s">
        <v>195</v>
      </c>
      <c r="AN221" t="s">
        <v>195</v>
      </c>
      <c r="AO221" t="s">
        <v>195</v>
      </c>
      <c r="AP221" t="s">
        <v>195</v>
      </c>
      <c r="AQ221" s="259" t="s">
        <v>59</v>
      </c>
      <c r="AR221" s="259" t="s">
        <v>334</v>
      </c>
    </row>
    <row r="222" spans="1:45" ht="47.4" x14ac:dyDescent="0.65">
      <c r="A222" s="280">
        <v>117019</v>
      </c>
      <c r="B222" s="278" t="s">
        <v>2531</v>
      </c>
      <c r="C222" t="s">
        <v>702</v>
      </c>
      <c r="D222" t="s">
        <v>702</v>
      </c>
      <c r="E222" t="s">
        <v>702</v>
      </c>
      <c r="F222" t="s">
        <v>702</v>
      </c>
      <c r="G222" t="s">
        <v>702</v>
      </c>
      <c r="H222" t="s">
        <v>702</v>
      </c>
      <c r="I222" t="s">
        <v>702</v>
      </c>
      <c r="J222" t="s">
        <v>702</v>
      </c>
      <c r="K222" t="s">
        <v>702</v>
      </c>
      <c r="L222" t="s">
        <v>702</v>
      </c>
      <c r="M222" t="s">
        <v>702</v>
      </c>
      <c r="N222" t="s">
        <v>702</v>
      </c>
      <c r="O222" t="s">
        <v>702</v>
      </c>
      <c r="P222" t="s">
        <v>702</v>
      </c>
      <c r="Q222" t="s">
        <v>702</v>
      </c>
      <c r="R222" t="s">
        <v>702</v>
      </c>
      <c r="S222" t="s">
        <v>702</v>
      </c>
      <c r="T222" t="s">
        <v>702</v>
      </c>
      <c r="U222" t="s">
        <v>702</v>
      </c>
      <c r="V222" t="s">
        <v>702</v>
      </c>
      <c r="W222" t="s">
        <v>702</v>
      </c>
      <c r="X222" t="s">
        <v>702</v>
      </c>
      <c r="Y222" t="s">
        <v>702</v>
      </c>
      <c r="Z222" t="s">
        <v>702</v>
      </c>
      <c r="AA222" t="s">
        <v>702</v>
      </c>
      <c r="AB222" t="s">
        <v>702</v>
      </c>
      <c r="AC222" t="s">
        <v>702</v>
      </c>
      <c r="AD222" t="s">
        <v>702</v>
      </c>
      <c r="AE222" t="s">
        <v>702</v>
      </c>
      <c r="AF222" t="s">
        <v>702</v>
      </c>
      <c r="AG222" t="s">
        <v>702</v>
      </c>
      <c r="AH222" t="s">
        <v>702</v>
      </c>
      <c r="AI222" t="s">
        <v>702</v>
      </c>
      <c r="AJ222" t="s">
        <v>702</v>
      </c>
      <c r="AK222" t="s">
        <v>702</v>
      </c>
      <c r="AL222" t="s">
        <v>702</v>
      </c>
      <c r="AM222" t="s">
        <v>702</v>
      </c>
      <c r="AN222" t="s">
        <v>702</v>
      </c>
      <c r="AO222" t="s">
        <v>702</v>
      </c>
      <c r="AP222" t="s">
        <v>702</v>
      </c>
      <c r="AQ222" s="259" t="s">
        <v>2531</v>
      </c>
      <c r="AR222" s="259" t="s">
        <v>2762</v>
      </c>
    </row>
    <row r="223" spans="1:45" ht="21.6" x14ac:dyDescent="0.65">
      <c r="A223" s="278">
        <v>117028</v>
      </c>
      <c r="B223" s="278" t="s">
        <v>59</v>
      </c>
      <c r="C223" t="s">
        <v>334</v>
      </c>
      <c r="D223" t="s">
        <v>334</v>
      </c>
      <c r="E223" t="s">
        <v>334</v>
      </c>
      <c r="F223" t="s">
        <v>334</v>
      </c>
      <c r="G223" t="s">
        <v>334</v>
      </c>
      <c r="H223" t="s">
        <v>334</v>
      </c>
      <c r="I223" t="s">
        <v>334</v>
      </c>
      <c r="J223" t="s">
        <v>334</v>
      </c>
      <c r="K223" t="s">
        <v>334</v>
      </c>
      <c r="L223" t="s">
        <v>334</v>
      </c>
      <c r="M223" t="s">
        <v>334</v>
      </c>
      <c r="N223" t="s">
        <v>334</v>
      </c>
      <c r="O223" t="s">
        <v>334</v>
      </c>
      <c r="P223" t="s">
        <v>334</v>
      </c>
      <c r="Q223" t="s">
        <v>334</v>
      </c>
      <c r="R223" t="s">
        <v>334</v>
      </c>
      <c r="S223" t="s">
        <v>334</v>
      </c>
      <c r="T223" t="s">
        <v>334</v>
      </c>
      <c r="U223" t="s">
        <v>334</v>
      </c>
      <c r="V223" t="s">
        <v>334</v>
      </c>
      <c r="W223" t="s">
        <v>334</v>
      </c>
      <c r="X223" t="s">
        <v>334</v>
      </c>
      <c r="Y223" t="s">
        <v>334</v>
      </c>
      <c r="Z223" t="s">
        <v>334</v>
      </c>
      <c r="AA223" t="s">
        <v>334</v>
      </c>
      <c r="AB223" t="s">
        <v>194</v>
      </c>
      <c r="AC223" t="s">
        <v>334</v>
      </c>
      <c r="AD223" t="s">
        <v>334</v>
      </c>
      <c r="AE223" t="s">
        <v>334</v>
      </c>
      <c r="AF223" t="s">
        <v>334</v>
      </c>
      <c r="AG223" t="s">
        <v>195</v>
      </c>
      <c r="AH223" t="s">
        <v>194</v>
      </c>
      <c r="AI223" t="s">
        <v>194</v>
      </c>
      <c r="AJ223" t="s">
        <v>195</v>
      </c>
      <c r="AK223" t="s">
        <v>195</v>
      </c>
      <c r="AL223" t="s">
        <v>195</v>
      </c>
      <c r="AM223" t="s">
        <v>194</v>
      </c>
      <c r="AN223" t="s">
        <v>194</v>
      </c>
      <c r="AO223" t="s">
        <v>195</v>
      </c>
      <c r="AP223" t="s">
        <v>195</v>
      </c>
      <c r="AQ223" s="259" t="s">
        <v>59</v>
      </c>
      <c r="AR223" s="259" t="s">
        <v>334</v>
      </c>
    </row>
    <row r="224" spans="1:45" ht="21.6" x14ac:dyDescent="0.65">
      <c r="A224" s="280">
        <v>117082</v>
      </c>
      <c r="B224" s="278" t="s">
        <v>2591</v>
      </c>
      <c r="C224" t="s">
        <v>702</v>
      </c>
      <c r="D224" t="s">
        <v>702</v>
      </c>
      <c r="E224" t="s">
        <v>702</v>
      </c>
      <c r="F224" t="s">
        <v>702</v>
      </c>
      <c r="G224" t="s">
        <v>702</v>
      </c>
      <c r="H224" t="s">
        <v>702</v>
      </c>
      <c r="I224" t="s">
        <v>702</v>
      </c>
      <c r="J224" t="s">
        <v>702</v>
      </c>
      <c r="K224" t="s">
        <v>702</v>
      </c>
      <c r="L224" t="s">
        <v>702</v>
      </c>
      <c r="M224" t="s">
        <v>702</v>
      </c>
      <c r="N224" t="s">
        <v>702</v>
      </c>
      <c r="O224" t="s">
        <v>702</v>
      </c>
      <c r="P224" t="s">
        <v>702</v>
      </c>
      <c r="Q224" t="s">
        <v>702</v>
      </c>
      <c r="R224" t="s">
        <v>702</v>
      </c>
      <c r="S224" t="s">
        <v>702</v>
      </c>
      <c r="T224" t="s">
        <v>702</v>
      </c>
      <c r="U224" t="s">
        <v>702</v>
      </c>
      <c r="V224" t="s">
        <v>702</v>
      </c>
      <c r="W224" t="s">
        <v>702</v>
      </c>
      <c r="X224" t="s">
        <v>702</v>
      </c>
      <c r="Y224" t="s">
        <v>702</v>
      </c>
      <c r="Z224" t="s">
        <v>702</v>
      </c>
      <c r="AA224" t="s">
        <v>702</v>
      </c>
      <c r="AB224" t="s">
        <v>702</v>
      </c>
      <c r="AC224" t="s">
        <v>702</v>
      </c>
      <c r="AD224" t="s">
        <v>702</v>
      </c>
      <c r="AE224" t="s">
        <v>702</v>
      </c>
      <c r="AF224" t="s">
        <v>702</v>
      </c>
      <c r="AG224" t="s">
        <v>702</v>
      </c>
      <c r="AH224" t="s">
        <v>702</v>
      </c>
      <c r="AI224" t="s">
        <v>702</v>
      </c>
      <c r="AJ224" t="s">
        <v>702</v>
      </c>
      <c r="AK224" t="s">
        <v>702</v>
      </c>
      <c r="AL224" t="s">
        <v>702</v>
      </c>
      <c r="AM224" t="s">
        <v>702</v>
      </c>
      <c r="AN224" t="s">
        <v>702</v>
      </c>
      <c r="AO224" t="s">
        <v>702</v>
      </c>
      <c r="AP224" t="s">
        <v>702</v>
      </c>
      <c r="AQ224" s="259" t="s">
        <v>2591</v>
      </c>
      <c r="AR224" s="259" t="s">
        <v>610</v>
      </c>
    </row>
    <row r="225" spans="1:45" ht="14.4" x14ac:dyDescent="0.3">
      <c r="A225" s="260">
        <v>117086</v>
      </c>
      <c r="B225" s="261" t="s">
        <v>59</v>
      </c>
      <c r="C225" s="262" t="s">
        <v>702</v>
      </c>
      <c r="D225" s="262" t="s">
        <v>702</v>
      </c>
      <c r="E225" s="262" t="s">
        <v>702</v>
      </c>
      <c r="F225" s="262" t="s">
        <v>702</v>
      </c>
      <c r="G225" s="262" t="s">
        <v>702</v>
      </c>
      <c r="H225" s="262" t="s">
        <v>702</v>
      </c>
      <c r="I225" s="262" t="s">
        <v>702</v>
      </c>
      <c r="J225" s="262" t="s">
        <v>702</v>
      </c>
      <c r="K225" s="262" t="s">
        <v>702</v>
      </c>
      <c r="L225" s="262" t="s">
        <v>702</v>
      </c>
      <c r="M225" s="262" t="s">
        <v>702</v>
      </c>
      <c r="N225" s="262" t="s">
        <v>702</v>
      </c>
      <c r="O225" s="262" t="s">
        <v>702</v>
      </c>
      <c r="P225" s="262" t="s">
        <v>702</v>
      </c>
      <c r="Q225" s="262" t="s">
        <v>702</v>
      </c>
      <c r="R225" s="262" t="s">
        <v>702</v>
      </c>
      <c r="S225" s="262" t="s">
        <v>702</v>
      </c>
      <c r="T225" s="262" t="s">
        <v>702</v>
      </c>
      <c r="U225" s="262" t="s">
        <v>702</v>
      </c>
      <c r="V225" s="262" t="s">
        <v>702</v>
      </c>
      <c r="W225" s="262" t="s">
        <v>702</v>
      </c>
      <c r="X225" s="262" t="s">
        <v>702</v>
      </c>
      <c r="Y225" s="262" t="s">
        <v>702</v>
      </c>
      <c r="Z225" s="262" t="s">
        <v>702</v>
      </c>
      <c r="AA225" s="262" t="s">
        <v>702</v>
      </c>
      <c r="AB225" s="262" t="s">
        <v>702</v>
      </c>
      <c r="AC225" s="262" t="s">
        <v>702</v>
      </c>
      <c r="AD225" s="262" t="s">
        <v>702</v>
      </c>
      <c r="AE225" s="262" t="s">
        <v>702</v>
      </c>
      <c r="AF225" s="262" t="s">
        <v>702</v>
      </c>
      <c r="AG225" s="262" t="s">
        <v>702</v>
      </c>
      <c r="AH225" s="262" t="s">
        <v>702</v>
      </c>
      <c r="AI225" s="262" t="s">
        <v>702</v>
      </c>
      <c r="AJ225" s="262" t="s">
        <v>702</v>
      </c>
      <c r="AK225" s="262" t="s">
        <v>702</v>
      </c>
      <c r="AL225" s="262" t="s">
        <v>702</v>
      </c>
      <c r="AM225" s="262" t="s">
        <v>702</v>
      </c>
      <c r="AN225" s="262" t="s">
        <v>702</v>
      </c>
      <c r="AO225" s="262" t="s">
        <v>702</v>
      </c>
      <c r="AP225" s="262" t="s">
        <v>702</v>
      </c>
      <c r="AQ225" s="259" t="e">
        <f>VLOOKUP(A225,#REF!,5,0)</f>
        <v>#REF!</v>
      </c>
      <c r="AR225" s="259" t="e">
        <f>VLOOKUP(A225,#REF!,6,0)</f>
        <v>#REF!</v>
      </c>
      <c r="AS225"/>
    </row>
    <row r="226" spans="1:45" ht="47.4" x14ac:dyDescent="0.65">
      <c r="A226" s="280">
        <v>117095</v>
      </c>
      <c r="B226" s="278" t="s">
        <v>59</v>
      </c>
      <c r="C226" t="s">
        <v>702</v>
      </c>
      <c r="D226" t="s">
        <v>702</v>
      </c>
      <c r="E226" t="s">
        <v>702</v>
      </c>
      <c r="F226" t="s">
        <v>702</v>
      </c>
      <c r="G226" t="s">
        <v>702</v>
      </c>
      <c r="H226" t="s">
        <v>702</v>
      </c>
      <c r="I226" t="s">
        <v>702</v>
      </c>
      <c r="J226" t="s">
        <v>702</v>
      </c>
      <c r="K226" t="s">
        <v>702</v>
      </c>
      <c r="L226" t="s">
        <v>702</v>
      </c>
      <c r="M226" t="s">
        <v>702</v>
      </c>
      <c r="N226" t="s">
        <v>702</v>
      </c>
      <c r="O226" t="s">
        <v>702</v>
      </c>
      <c r="P226" t="s">
        <v>702</v>
      </c>
      <c r="Q226" t="s">
        <v>702</v>
      </c>
      <c r="R226" t="s">
        <v>702</v>
      </c>
      <c r="S226" t="s">
        <v>702</v>
      </c>
      <c r="T226" t="s">
        <v>702</v>
      </c>
      <c r="U226" t="s">
        <v>702</v>
      </c>
      <c r="V226" t="s">
        <v>702</v>
      </c>
      <c r="W226" t="s">
        <v>702</v>
      </c>
      <c r="X226" t="s">
        <v>702</v>
      </c>
      <c r="Y226" t="s">
        <v>702</v>
      </c>
      <c r="Z226" t="s">
        <v>702</v>
      </c>
      <c r="AA226" t="s">
        <v>702</v>
      </c>
      <c r="AB226" t="s">
        <v>702</v>
      </c>
      <c r="AC226" t="s">
        <v>702</v>
      </c>
      <c r="AD226" t="s">
        <v>702</v>
      </c>
      <c r="AE226" t="s">
        <v>702</v>
      </c>
      <c r="AF226" t="s">
        <v>702</v>
      </c>
      <c r="AG226" t="s">
        <v>702</v>
      </c>
      <c r="AH226" t="s">
        <v>702</v>
      </c>
      <c r="AI226" t="s">
        <v>702</v>
      </c>
      <c r="AJ226" t="s">
        <v>702</v>
      </c>
      <c r="AK226" t="s">
        <v>702</v>
      </c>
      <c r="AL226" t="s">
        <v>702</v>
      </c>
      <c r="AM226" t="s">
        <v>702</v>
      </c>
      <c r="AN226" t="s">
        <v>702</v>
      </c>
      <c r="AO226" t="s">
        <v>702</v>
      </c>
      <c r="AP226" t="s">
        <v>702</v>
      </c>
      <c r="AQ226" s="259" t="s">
        <v>59</v>
      </c>
      <c r="AR226" s="259" t="s">
        <v>2762</v>
      </c>
    </row>
    <row r="227" spans="1:45" ht="14.4" x14ac:dyDescent="0.3">
      <c r="A227" s="260">
        <v>117101</v>
      </c>
      <c r="B227" s="261" t="s">
        <v>59</v>
      </c>
      <c r="C227" s="262" t="s">
        <v>702</v>
      </c>
      <c r="D227" s="262" t="s">
        <v>702</v>
      </c>
      <c r="E227" s="262" t="s">
        <v>702</v>
      </c>
      <c r="F227" s="262" t="s">
        <v>702</v>
      </c>
      <c r="G227" s="262" t="s">
        <v>702</v>
      </c>
      <c r="H227" s="262" t="s">
        <v>702</v>
      </c>
      <c r="I227" s="262" t="s">
        <v>702</v>
      </c>
      <c r="J227" s="262" t="s">
        <v>702</v>
      </c>
      <c r="K227" s="262" t="s">
        <v>702</v>
      </c>
      <c r="L227" s="262" t="s">
        <v>702</v>
      </c>
      <c r="M227" s="262" t="s">
        <v>702</v>
      </c>
      <c r="N227" s="262" t="s">
        <v>702</v>
      </c>
      <c r="O227" s="262" t="s">
        <v>702</v>
      </c>
      <c r="P227" s="262" t="s">
        <v>702</v>
      </c>
      <c r="Q227" s="262" t="s">
        <v>702</v>
      </c>
      <c r="R227" s="262" t="s">
        <v>702</v>
      </c>
      <c r="S227" s="262" t="s">
        <v>702</v>
      </c>
      <c r="T227" s="262" t="s">
        <v>702</v>
      </c>
      <c r="U227" s="262" t="s">
        <v>702</v>
      </c>
      <c r="V227" s="262" t="s">
        <v>702</v>
      </c>
      <c r="W227" s="262" t="s">
        <v>702</v>
      </c>
      <c r="X227" s="262" t="s">
        <v>702</v>
      </c>
      <c r="Y227" s="262" t="s">
        <v>702</v>
      </c>
      <c r="Z227" s="262" t="s">
        <v>702</v>
      </c>
      <c r="AA227" s="262" t="s">
        <v>702</v>
      </c>
      <c r="AB227" s="262" t="s">
        <v>702</v>
      </c>
      <c r="AC227" s="262" t="s">
        <v>702</v>
      </c>
      <c r="AD227" s="262" t="s">
        <v>702</v>
      </c>
      <c r="AE227" s="262" t="s">
        <v>702</v>
      </c>
      <c r="AF227" s="262" t="s">
        <v>702</v>
      </c>
      <c r="AG227" s="262" t="s">
        <v>702</v>
      </c>
      <c r="AH227" s="262" t="s">
        <v>702</v>
      </c>
      <c r="AI227" s="262" t="s">
        <v>702</v>
      </c>
      <c r="AJ227" s="262" t="s">
        <v>702</v>
      </c>
      <c r="AK227" s="262" t="s">
        <v>702</v>
      </c>
      <c r="AL227" s="262" t="s">
        <v>702</v>
      </c>
      <c r="AM227" s="262" t="s">
        <v>702</v>
      </c>
      <c r="AN227" s="262" t="s">
        <v>702</v>
      </c>
      <c r="AO227" s="262" t="s">
        <v>702</v>
      </c>
      <c r="AP227" s="262" t="s">
        <v>702</v>
      </c>
      <c r="AQ227" s="259" t="e">
        <f>VLOOKUP(A227,#REF!,5,0)</f>
        <v>#REF!</v>
      </c>
      <c r="AR227" s="259" t="e">
        <f>VLOOKUP(A227,#REF!,6,0)</f>
        <v>#REF!</v>
      </c>
      <c r="AS227"/>
    </row>
    <row r="228" spans="1:45" ht="47.4" x14ac:dyDescent="0.65">
      <c r="A228" s="280">
        <v>117113</v>
      </c>
      <c r="B228" s="278" t="s">
        <v>59</v>
      </c>
      <c r="C228" t="s">
        <v>702</v>
      </c>
      <c r="D228" t="s">
        <v>702</v>
      </c>
      <c r="E228" t="s">
        <v>702</v>
      </c>
      <c r="F228" t="s">
        <v>702</v>
      </c>
      <c r="G228" t="s">
        <v>702</v>
      </c>
      <c r="H228" t="s">
        <v>702</v>
      </c>
      <c r="I228" t="s">
        <v>702</v>
      </c>
      <c r="J228" t="s">
        <v>702</v>
      </c>
      <c r="K228" t="s">
        <v>702</v>
      </c>
      <c r="L228" t="s">
        <v>702</v>
      </c>
      <c r="M228" t="s">
        <v>702</v>
      </c>
      <c r="N228" t="s">
        <v>702</v>
      </c>
      <c r="O228" t="s">
        <v>702</v>
      </c>
      <c r="P228" t="s">
        <v>702</v>
      </c>
      <c r="Q228" t="s">
        <v>702</v>
      </c>
      <c r="R228" t="s">
        <v>702</v>
      </c>
      <c r="S228" t="s">
        <v>702</v>
      </c>
      <c r="T228" t="s">
        <v>702</v>
      </c>
      <c r="U228" t="s">
        <v>702</v>
      </c>
      <c r="V228" t="s">
        <v>702</v>
      </c>
      <c r="W228" t="s">
        <v>702</v>
      </c>
      <c r="X228" t="s">
        <v>702</v>
      </c>
      <c r="Y228" t="s">
        <v>702</v>
      </c>
      <c r="Z228" t="s">
        <v>702</v>
      </c>
      <c r="AA228" t="s">
        <v>702</v>
      </c>
      <c r="AB228" t="s">
        <v>702</v>
      </c>
      <c r="AC228" t="s">
        <v>702</v>
      </c>
      <c r="AD228" t="s">
        <v>702</v>
      </c>
      <c r="AE228" t="s">
        <v>702</v>
      </c>
      <c r="AF228" t="s">
        <v>702</v>
      </c>
      <c r="AG228" t="s">
        <v>702</v>
      </c>
      <c r="AH228" t="s">
        <v>702</v>
      </c>
      <c r="AI228" t="s">
        <v>702</v>
      </c>
      <c r="AJ228" t="s">
        <v>702</v>
      </c>
      <c r="AK228" t="s">
        <v>702</v>
      </c>
      <c r="AL228" t="s">
        <v>702</v>
      </c>
      <c r="AM228" t="s">
        <v>702</v>
      </c>
      <c r="AN228" t="s">
        <v>702</v>
      </c>
      <c r="AO228" t="s">
        <v>702</v>
      </c>
      <c r="AP228" t="s">
        <v>702</v>
      </c>
      <c r="AQ228" s="259" t="s">
        <v>59</v>
      </c>
      <c r="AR228" s="259" t="s">
        <v>2759</v>
      </c>
    </row>
    <row r="229" spans="1:45" ht="47.4" x14ac:dyDescent="0.65">
      <c r="A229" s="280">
        <v>117125</v>
      </c>
      <c r="B229" s="278" t="s">
        <v>59</v>
      </c>
      <c r="C229" t="s">
        <v>702</v>
      </c>
      <c r="D229" t="s">
        <v>702</v>
      </c>
      <c r="E229" t="s">
        <v>702</v>
      </c>
      <c r="F229" t="s">
        <v>702</v>
      </c>
      <c r="G229" t="s">
        <v>702</v>
      </c>
      <c r="H229" t="s">
        <v>702</v>
      </c>
      <c r="I229" t="s">
        <v>702</v>
      </c>
      <c r="J229" t="s">
        <v>702</v>
      </c>
      <c r="K229" t="s">
        <v>702</v>
      </c>
      <c r="L229" t="s">
        <v>702</v>
      </c>
      <c r="M229" t="s">
        <v>702</v>
      </c>
      <c r="N229" t="s">
        <v>702</v>
      </c>
      <c r="O229" t="s">
        <v>702</v>
      </c>
      <c r="P229" t="s">
        <v>702</v>
      </c>
      <c r="Q229" t="s">
        <v>702</v>
      </c>
      <c r="R229" t="s">
        <v>702</v>
      </c>
      <c r="S229" t="s">
        <v>702</v>
      </c>
      <c r="T229" t="s">
        <v>702</v>
      </c>
      <c r="U229" t="s">
        <v>702</v>
      </c>
      <c r="V229" t="s">
        <v>702</v>
      </c>
      <c r="W229" t="s">
        <v>702</v>
      </c>
      <c r="X229" t="s">
        <v>702</v>
      </c>
      <c r="Y229" t="s">
        <v>702</v>
      </c>
      <c r="Z229" t="s">
        <v>702</v>
      </c>
      <c r="AA229" t="s">
        <v>702</v>
      </c>
      <c r="AB229" t="s">
        <v>702</v>
      </c>
      <c r="AC229" t="s">
        <v>702</v>
      </c>
      <c r="AD229" t="s">
        <v>702</v>
      </c>
      <c r="AE229" t="s">
        <v>702</v>
      </c>
      <c r="AF229" t="s">
        <v>702</v>
      </c>
      <c r="AG229" t="s">
        <v>702</v>
      </c>
      <c r="AH229" t="s">
        <v>702</v>
      </c>
      <c r="AI229" t="s">
        <v>702</v>
      </c>
      <c r="AJ229" t="s">
        <v>702</v>
      </c>
      <c r="AK229" t="s">
        <v>702</v>
      </c>
      <c r="AL229" t="s">
        <v>702</v>
      </c>
      <c r="AM229" t="s">
        <v>702</v>
      </c>
      <c r="AN229" t="s">
        <v>702</v>
      </c>
      <c r="AO229" t="s">
        <v>702</v>
      </c>
      <c r="AP229" t="s">
        <v>702</v>
      </c>
      <c r="AQ229" s="259" t="s">
        <v>59</v>
      </c>
      <c r="AR229" s="259" t="s">
        <v>2762</v>
      </c>
    </row>
    <row r="230" spans="1:45" ht="21.6" x14ac:dyDescent="0.65">
      <c r="A230" s="238">
        <v>117140</v>
      </c>
      <c r="B230" s="264" t="s">
        <v>59</v>
      </c>
      <c r="C230" t="s">
        <v>196</v>
      </c>
      <c r="D230" t="s">
        <v>196</v>
      </c>
      <c r="E230" t="s">
        <v>196</v>
      </c>
      <c r="F230" t="s">
        <v>194</v>
      </c>
      <c r="G230" t="s">
        <v>195</v>
      </c>
      <c r="H230" t="s">
        <v>196</v>
      </c>
      <c r="I230" t="s">
        <v>196</v>
      </c>
      <c r="J230" t="s">
        <v>194</v>
      </c>
      <c r="K230" t="s">
        <v>196</v>
      </c>
      <c r="L230" t="s">
        <v>194</v>
      </c>
      <c r="M230" t="s">
        <v>196</v>
      </c>
      <c r="N230" t="s">
        <v>194</v>
      </c>
      <c r="O230" t="s">
        <v>196</v>
      </c>
      <c r="P230" t="s">
        <v>194</v>
      </c>
      <c r="Q230" t="s">
        <v>194</v>
      </c>
      <c r="R230" t="s">
        <v>194</v>
      </c>
      <c r="S230" t="s">
        <v>194</v>
      </c>
      <c r="T230" t="s">
        <v>194</v>
      </c>
      <c r="U230" t="s">
        <v>194</v>
      </c>
      <c r="V230" t="s">
        <v>194</v>
      </c>
      <c r="W230" t="s">
        <v>196</v>
      </c>
      <c r="X230" t="s">
        <v>194</v>
      </c>
      <c r="Y230" t="s">
        <v>196</v>
      </c>
      <c r="Z230" t="s">
        <v>194</v>
      </c>
      <c r="AA230" t="s">
        <v>194</v>
      </c>
      <c r="AB230" t="s">
        <v>196</v>
      </c>
      <c r="AC230" t="s">
        <v>196</v>
      </c>
      <c r="AD230" t="s">
        <v>194</v>
      </c>
      <c r="AE230" t="s">
        <v>194</v>
      </c>
      <c r="AF230" t="s">
        <v>196</v>
      </c>
      <c r="AG230" t="s">
        <v>196</v>
      </c>
      <c r="AH230" t="s">
        <v>195</v>
      </c>
      <c r="AI230" t="s">
        <v>196</v>
      </c>
      <c r="AJ230" t="s">
        <v>194</v>
      </c>
      <c r="AK230" t="s">
        <v>195</v>
      </c>
      <c r="AL230" t="s">
        <v>196</v>
      </c>
      <c r="AM230" t="s">
        <v>195</v>
      </c>
      <c r="AN230" t="s">
        <v>194</v>
      </c>
      <c r="AO230" t="s">
        <v>195</v>
      </c>
      <c r="AP230" t="s">
        <v>195</v>
      </c>
      <c r="AQ230" s="259" t="s">
        <v>59</v>
      </c>
      <c r="AR230" s="259" t="s">
        <v>334</v>
      </c>
    </row>
    <row r="231" spans="1:45" ht="21.6" x14ac:dyDescent="0.65">
      <c r="A231" s="238">
        <v>117141</v>
      </c>
      <c r="B231" s="264" t="s">
        <v>59</v>
      </c>
      <c r="C231" t="s">
        <v>195</v>
      </c>
      <c r="D231" t="s">
        <v>194</v>
      </c>
      <c r="E231" t="s">
        <v>196</v>
      </c>
      <c r="F231" t="s">
        <v>196</v>
      </c>
      <c r="G231" t="s">
        <v>194</v>
      </c>
      <c r="H231" t="s">
        <v>195</v>
      </c>
      <c r="I231" t="s">
        <v>196</v>
      </c>
      <c r="J231" t="s">
        <v>196</v>
      </c>
      <c r="K231" t="s">
        <v>196</v>
      </c>
      <c r="L231" t="s">
        <v>194</v>
      </c>
      <c r="M231" t="s">
        <v>196</v>
      </c>
      <c r="N231" t="s">
        <v>196</v>
      </c>
      <c r="O231" t="s">
        <v>194</v>
      </c>
      <c r="P231" t="s">
        <v>196</v>
      </c>
      <c r="Q231" t="s">
        <v>194</v>
      </c>
      <c r="R231" t="s">
        <v>196</v>
      </c>
      <c r="S231" t="s">
        <v>196</v>
      </c>
      <c r="T231" t="s">
        <v>194</v>
      </c>
      <c r="U231" t="s">
        <v>194</v>
      </c>
      <c r="V231" t="s">
        <v>194</v>
      </c>
      <c r="W231" t="s">
        <v>196</v>
      </c>
      <c r="X231" t="s">
        <v>196</v>
      </c>
      <c r="Y231" t="s">
        <v>194</v>
      </c>
      <c r="Z231" t="s">
        <v>196</v>
      </c>
      <c r="AA231" t="s">
        <v>196</v>
      </c>
      <c r="AB231" t="s">
        <v>196</v>
      </c>
      <c r="AC231" t="s">
        <v>196</v>
      </c>
      <c r="AD231" t="s">
        <v>196</v>
      </c>
      <c r="AE231" t="s">
        <v>196</v>
      </c>
      <c r="AF231" t="s">
        <v>196</v>
      </c>
      <c r="AG231" t="s">
        <v>196</v>
      </c>
      <c r="AH231" t="s">
        <v>196</v>
      </c>
      <c r="AI231" t="s">
        <v>195</v>
      </c>
      <c r="AJ231" t="s">
        <v>195</v>
      </c>
      <c r="AK231" t="s">
        <v>195</v>
      </c>
      <c r="AL231" t="s">
        <v>195</v>
      </c>
      <c r="AM231" t="s">
        <v>196</v>
      </c>
      <c r="AN231" t="s">
        <v>194</v>
      </c>
      <c r="AO231" t="s">
        <v>195</v>
      </c>
      <c r="AP231" t="s">
        <v>195</v>
      </c>
      <c r="AQ231" s="259" t="s">
        <v>59</v>
      </c>
      <c r="AR231" s="259" t="s">
        <v>334</v>
      </c>
    </row>
    <row r="232" spans="1:45" ht="47.4" x14ac:dyDescent="0.65">
      <c r="A232" s="238">
        <v>117142</v>
      </c>
      <c r="B232" s="264" t="s">
        <v>59</v>
      </c>
      <c r="C232" t="s">
        <v>702</v>
      </c>
      <c r="D232" t="s">
        <v>702</v>
      </c>
      <c r="E232" t="s">
        <v>702</v>
      </c>
      <c r="F232" t="s">
        <v>702</v>
      </c>
      <c r="G232" t="s">
        <v>702</v>
      </c>
      <c r="H232" t="s">
        <v>702</v>
      </c>
      <c r="I232" t="s">
        <v>702</v>
      </c>
      <c r="J232" t="s">
        <v>702</v>
      </c>
      <c r="K232" t="s">
        <v>702</v>
      </c>
      <c r="L232" t="s">
        <v>702</v>
      </c>
      <c r="M232" t="s">
        <v>702</v>
      </c>
      <c r="N232" t="s">
        <v>702</v>
      </c>
      <c r="O232" t="s">
        <v>702</v>
      </c>
      <c r="P232" t="s">
        <v>702</v>
      </c>
      <c r="Q232" t="s">
        <v>702</v>
      </c>
      <c r="R232" t="s">
        <v>702</v>
      </c>
      <c r="S232" t="s">
        <v>702</v>
      </c>
      <c r="T232" t="s">
        <v>702</v>
      </c>
      <c r="U232" t="s">
        <v>702</v>
      </c>
      <c r="V232" t="s">
        <v>702</v>
      </c>
      <c r="W232" t="s">
        <v>702</v>
      </c>
      <c r="X232" t="s">
        <v>702</v>
      </c>
      <c r="Y232" t="s">
        <v>702</v>
      </c>
      <c r="Z232" t="s">
        <v>702</v>
      </c>
      <c r="AA232" t="s">
        <v>702</v>
      </c>
      <c r="AB232" t="s">
        <v>702</v>
      </c>
      <c r="AC232" t="s">
        <v>702</v>
      </c>
      <c r="AD232" t="s">
        <v>702</v>
      </c>
      <c r="AE232" t="s">
        <v>702</v>
      </c>
      <c r="AF232" t="s">
        <v>702</v>
      </c>
      <c r="AG232" t="s">
        <v>702</v>
      </c>
      <c r="AH232" t="s">
        <v>702</v>
      </c>
      <c r="AI232" t="s">
        <v>702</v>
      </c>
      <c r="AJ232" t="s">
        <v>702</v>
      </c>
      <c r="AK232" t="s">
        <v>702</v>
      </c>
      <c r="AL232" t="s">
        <v>702</v>
      </c>
      <c r="AM232" t="s">
        <v>702</v>
      </c>
      <c r="AN232" t="s">
        <v>702</v>
      </c>
      <c r="AO232" t="s">
        <v>702</v>
      </c>
      <c r="AP232" t="s">
        <v>702</v>
      </c>
      <c r="AQ232" s="259" t="s">
        <v>59</v>
      </c>
      <c r="AR232" s="259" t="s">
        <v>2771</v>
      </c>
    </row>
    <row r="233" spans="1:45" ht="47.4" x14ac:dyDescent="0.65">
      <c r="A233" s="238">
        <v>117142</v>
      </c>
      <c r="B233" s="264" t="s">
        <v>59</v>
      </c>
      <c r="C233" t="s">
        <v>702</v>
      </c>
      <c r="D233" t="s">
        <v>702</v>
      </c>
      <c r="E233" t="s">
        <v>702</v>
      </c>
      <c r="F233" t="s">
        <v>702</v>
      </c>
      <c r="G233" t="s">
        <v>702</v>
      </c>
      <c r="H233" t="s">
        <v>702</v>
      </c>
      <c r="I233" t="s">
        <v>702</v>
      </c>
      <c r="J233" t="s">
        <v>702</v>
      </c>
      <c r="K233" t="s">
        <v>702</v>
      </c>
      <c r="L233" t="s">
        <v>702</v>
      </c>
      <c r="M233" t="s">
        <v>702</v>
      </c>
      <c r="N233" t="s">
        <v>702</v>
      </c>
      <c r="O233" t="s">
        <v>702</v>
      </c>
      <c r="P233" t="s">
        <v>702</v>
      </c>
      <c r="Q233" t="s">
        <v>702</v>
      </c>
      <c r="R233" t="s">
        <v>702</v>
      </c>
      <c r="S233" t="s">
        <v>702</v>
      </c>
      <c r="T233" t="s">
        <v>702</v>
      </c>
      <c r="U233" t="s">
        <v>702</v>
      </c>
      <c r="V233" t="s">
        <v>702</v>
      </c>
      <c r="W233" t="s">
        <v>702</v>
      </c>
      <c r="X233" t="s">
        <v>702</v>
      </c>
      <c r="Y233" t="s">
        <v>702</v>
      </c>
      <c r="Z233" t="s">
        <v>702</v>
      </c>
      <c r="AA233" t="s">
        <v>702</v>
      </c>
      <c r="AB233" t="s">
        <v>702</v>
      </c>
      <c r="AC233" t="s">
        <v>702</v>
      </c>
      <c r="AD233" t="s">
        <v>702</v>
      </c>
      <c r="AE233" t="s">
        <v>702</v>
      </c>
      <c r="AF233" t="s">
        <v>702</v>
      </c>
      <c r="AG233" t="s">
        <v>702</v>
      </c>
      <c r="AH233" t="s">
        <v>702</v>
      </c>
      <c r="AI233" t="s">
        <v>702</v>
      </c>
      <c r="AJ233" t="s">
        <v>702</v>
      </c>
      <c r="AK233" t="s">
        <v>702</v>
      </c>
      <c r="AL233" t="s">
        <v>702</v>
      </c>
      <c r="AM233" t="s">
        <v>702</v>
      </c>
      <c r="AN233" t="s">
        <v>702</v>
      </c>
      <c r="AO233" t="s">
        <v>702</v>
      </c>
      <c r="AP233" t="s">
        <v>702</v>
      </c>
      <c r="AQ233" s="259" t="s">
        <v>59</v>
      </c>
      <c r="AR233" s="259" t="s">
        <v>2771</v>
      </c>
    </row>
    <row r="234" spans="1:45" ht="47.4" x14ac:dyDescent="0.65">
      <c r="A234" s="238">
        <v>117151</v>
      </c>
      <c r="B234" s="264" t="s">
        <v>59</v>
      </c>
      <c r="C234" t="s">
        <v>702</v>
      </c>
      <c r="D234" t="s">
        <v>702</v>
      </c>
      <c r="E234" t="s">
        <v>702</v>
      </c>
      <c r="F234" t="s">
        <v>702</v>
      </c>
      <c r="G234" t="s">
        <v>702</v>
      </c>
      <c r="H234" t="s">
        <v>702</v>
      </c>
      <c r="I234" t="s">
        <v>702</v>
      </c>
      <c r="J234" t="s">
        <v>702</v>
      </c>
      <c r="K234" t="s">
        <v>702</v>
      </c>
      <c r="L234" t="s">
        <v>702</v>
      </c>
      <c r="M234" t="s">
        <v>702</v>
      </c>
      <c r="N234" t="s">
        <v>702</v>
      </c>
      <c r="O234" t="s">
        <v>702</v>
      </c>
      <c r="P234" t="s">
        <v>702</v>
      </c>
      <c r="Q234" t="s">
        <v>702</v>
      </c>
      <c r="R234" t="s">
        <v>702</v>
      </c>
      <c r="S234" t="s">
        <v>702</v>
      </c>
      <c r="T234" t="s">
        <v>702</v>
      </c>
      <c r="U234" t="s">
        <v>702</v>
      </c>
      <c r="V234" t="s">
        <v>702</v>
      </c>
      <c r="W234" t="s">
        <v>702</v>
      </c>
      <c r="X234" t="s">
        <v>702</v>
      </c>
      <c r="Y234" t="s">
        <v>702</v>
      </c>
      <c r="Z234" t="s">
        <v>702</v>
      </c>
      <c r="AA234" t="s">
        <v>702</v>
      </c>
      <c r="AB234" t="s">
        <v>702</v>
      </c>
      <c r="AC234" t="s">
        <v>702</v>
      </c>
      <c r="AD234" t="s">
        <v>702</v>
      </c>
      <c r="AE234" t="s">
        <v>702</v>
      </c>
      <c r="AF234" t="s">
        <v>702</v>
      </c>
      <c r="AG234" t="s">
        <v>702</v>
      </c>
      <c r="AH234" t="s">
        <v>702</v>
      </c>
      <c r="AI234" t="s">
        <v>702</v>
      </c>
      <c r="AJ234" t="s">
        <v>702</v>
      </c>
      <c r="AK234" t="s">
        <v>702</v>
      </c>
      <c r="AL234" t="s">
        <v>702</v>
      </c>
      <c r="AM234" t="s">
        <v>702</v>
      </c>
      <c r="AN234" t="s">
        <v>702</v>
      </c>
      <c r="AO234" t="s">
        <v>702</v>
      </c>
      <c r="AP234" t="s">
        <v>702</v>
      </c>
      <c r="AQ234" s="259" t="s">
        <v>59</v>
      </c>
      <c r="AR234" s="259" t="s">
        <v>2759</v>
      </c>
    </row>
    <row r="235" spans="1:45" ht="21.6" x14ac:dyDescent="0.65">
      <c r="A235" s="266">
        <v>117160</v>
      </c>
      <c r="B235" s="264" t="s">
        <v>59</v>
      </c>
      <c r="C235" t="s">
        <v>334</v>
      </c>
      <c r="D235" t="s">
        <v>334</v>
      </c>
      <c r="E235" t="s">
        <v>334</v>
      </c>
      <c r="F235" t="s">
        <v>334</v>
      </c>
      <c r="G235" t="s">
        <v>334</v>
      </c>
      <c r="H235" t="s">
        <v>334</v>
      </c>
      <c r="I235" t="s">
        <v>334</v>
      </c>
      <c r="J235" t="s">
        <v>334</v>
      </c>
      <c r="K235" t="s">
        <v>334</v>
      </c>
      <c r="L235" t="s">
        <v>334</v>
      </c>
      <c r="M235" t="s">
        <v>334</v>
      </c>
      <c r="N235" t="s">
        <v>334</v>
      </c>
      <c r="O235" t="s">
        <v>194</v>
      </c>
      <c r="P235" t="s">
        <v>334</v>
      </c>
      <c r="Q235" t="s">
        <v>334</v>
      </c>
      <c r="R235" t="s">
        <v>334</v>
      </c>
      <c r="S235" t="s">
        <v>334</v>
      </c>
      <c r="T235" t="s">
        <v>334</v>
      </c>
      <c r="U235" t="s">
        <v>334</v>
      </c>
      <c r="V235" t="s">
        <v>334</v>
      </c>
      <c r="W235" t="s">
        <v>334</v>
      </c>
      <c r="X235" t="s">
        <v>196</v>
      </c>
      <c r="Y235" t="s">
        <v>334</v>
      </c>
      <c r="Z235" t="s">
        <v>196</v>
      </c>
      <c r="AA235" t="s">
        <v>194</v>
      </c>
      <c r="AB235" t="s">
        <v>334</v>
      </c>
      <c r="AC235" t="s">
        <v>196</v>
      </c>
      <c r="AD235" t="s">
        <v>196</v>
      </c>
      <c r="AE235" t="s">
        <v>195</v>
      </c>
      <c r="AF235" t="s">
        <v>196</v>
      </c>
      <c r="AG235" t="s">
        <v>196</v>
      </c>
      <c r="AH235" t="s">
        <v>196</v>
      </c>
      <c r="AI235" t="s">
        <v>196</v>
      </c>
      <c r="AJ235" t="s">
        <v>196</v>
      </c>
      <c r="AK235" t="s">
        <v>194</v>
      </c>
      <c r="AL235" t="s">
        <v>196</v>
      </c>
      <c r="AM235" t="s">
        <v>195</v>
      </c>
      <c r="AN235" t="s">
        <v>196</v>
      </c>
      <c r="AO235" t="s">
        <v>194</v>
      </c>
      <c r="AP235" t="s">
        <v>194</v>
      </c>
      <c r="AQ235" s="259" t="s">
        <v>59</v>
      </c>
      <c r="AR235" s="259" t="s">
        <v>334</v>
      </c>
    </row>
    <row r="236" spans="1:45" ht="47.4" x14ac:dyDescent="0.65">
      <c r="A236" s="266">
        <v>117168</v>
      </c>
      <c r="B236" s="264" t="s">
        <v>59</v>
      </c>
      <c r="C236" t="s">
        <v>702</v>
      </c>
      <c r="D236" t="s">
        <v>702</v>
      </c>
      <c r="E236" t="s">
        <v>702</v>
      </c>
      <c r="F236" t="s">
        <v>702</v>
      </c>
      <c r="G236" t="s">
        <v>702</v>
      </c>
      <c r="H236" t="s">
        <v>702</v>
      </c>
      <c r="I236" t="s">
        <v>702</v>
      </c>
      <c r="J236" t="s">
        <v>702</v>
      </c>
      <c r="K236" t="s">
        <v>702</v>
      </c>
      <c r="L236" t="s">
        <v>702</v>
      </c>
      <c r="M236" t="s">
        <v>702</v>
      </c>
      <c r="N236" t="s">
        <v>702</v>
      </c>
      <c r="O236" t="s">
        <v>702</v>
      </c>
      <c r="P236" t="s">
        <v>702</v>
      </c>
      <c r="Q236" t="s">
        <v>702</v>
      </c>
      <c r="R236" t="s">
        <v>702</v>
      </c>
      <c r="S236" t="s">
        <v>702</v>
      </c>
      <c r="T236" t="s">
        <v>702</v>
      </c>
      <c r="U236" t="s">
        <v>702</v>
      </c>
      <c r="V236" t="s">
        <v>702</v>
      </c>
      <c r="W236" t="s">
        <v>702</v>
      </c>
      <c r="X236" t="s">
        <v>702</v>
      </c>
      <c r="Y236" t="s">
        <v>702</v>
      </c>
      <c r="Z236" t="s">
        <v>702</v>
      </c>
      <c r="AA236" t="s">
        <v>702</v>
      </c>
      <c r="AB236" t="s">
        <v>702</v>
      </c>
      <c r="AC236" t="s">
        <v>702</v>
      </c>
      <c r="AD236" t="s">
        <v>702</v>
      </c>
      <c r="AE236" t="s">
        <v>702</v>
      </c>
      <c r="AF236" t="s">
        <v>702</v>
      </c>
      <c r="AG236" t="s">
        <v>702</v>
      </c>
      <c r="AH236" t="s">
        <v>702</v>
      </c>
      <c r="AI236" t="s">
        <v>702</v>
      </c>
      <c r="AJ236" t="s">
        <v>702</v>
      </c>
      <c r="AK236" t="s">
        <v>702</v>
      </c>
      <c r="AL236" t="s">
        <v>702</v>
      </c>
      <c r="AM236" t="s">
        <v>702</v>
      </c>
      <c r="AN236" t="s">
        <v>702</v>
      </c>
      <c r="AO236" t="s">
        <v>702</v>
      </c>
      <c r="AP236" t="s">
        <v>702</v>
      </c>
      <c r="AQ236" s="259" t="s">
        <v>59</v>
      </c>
      <c r="AR236" s="259" t="s">
        <v>2759</v>
      </c>
      <c r="AS236"/>
    </row>
    <row r="237" spans="1:45" ht="21.6" x14ac:dyDescent="0.65">
      <c r="A237" s="266">
        <v>117187</v>
      </c>
      <c r="B237" s="264" t="s">
        <v>2531</v>
      </c>
      <c r="C237" t="s">
        <v>194</v>
      </c>
      <c r="D237" t="s">
        <v>196</v>
      </c>
      <c r="E237" t="s">
        <v>194</v>
      </c>
      <c r="F237" t="s">
        <v>196</v>
      </c>
      <c r="G237" t="s">
        <v>194</v>
      </c>
      <c r="H237" t="s">
        <v>196</v>
      </c>
      <c r="I237" t="s">
        <v>196</v>
      </c>
      <c r="J237" t="s">
        <v>196</v>
      </c>
      <c r="K237" t="s">
        <v>196</v>
      </c>
      <c r="L237" t="s">
        <v>196</v>
      </c>
      <c r="M237" t="s">
        <v>196</v>
      </c>
      <c r="N237" t="s">
        <v>196</v>
      </c>
      <c r="O237" t="s">
        <v>196</v>
      </c>
      <c r="P237" t="s">
        <v>195</v>
      </c>
      <c r="Q237" t="s">
        <v>194</v>
      </c>
      <c r="R237" t="s">
        <v>196</v>
      </c>
      <c r="S237" t="s">
        <v>194</v>
      </c>
      <c r="T237" t="s">
        <v>196</v>
      </c>
      <c r="U237" t="s">
        <v>196</v>
      </c>
      <c r="V237" t="s">
        <v>196</v>
      </c>
      <c r="W237" t="s">
        <v>196</v>
      </c>
      <c r="X237" t="s">
        <v>196</v>
      </c>
      <c r="Y237" t="s">
        <v>194</v>
      </c>
      <c r="Z237" t="s">
        <v>196</v>
      </c>
      <c r="AA237" t="s">
        <v>196</v>
      </c>
      <c r="AB237" t="s">
        <v>194</v>
      </c>
      <c r="AC237" t="s">
        <v>194</v>
      </c>
      <c r="AD237" t="s">
        <v>194</v>
      </c>
      <c r="AE237" t="s">
        <v>196</v>
      </c>
      <c r="AF237" t="s">
        <v>194</v>
      </c>
      <c r="AG237" t="s">
        <v>196</v>
      </c>
      <c r="AH237" t="s">
        <v>195</v>
      </c>
      <c r="AI237" t="s">
        <v>196</v>
      </c>
      <c r="AJ237" t="s">
        <v>195</v>
      </c>
      <c r="AK237" t="s">
        <v>195</v>
      </c>
      <c r="AL237" t="s">
        <v>195</v>
      </c>
      <c r="AM237" t="s">
        <v>195</v>
      </c>
      <c r="AN237" t="s">
        <v>195</v>
      </c>
      <c r="AO237" t="s">
        <v>195</v>
      </c>
      <c r="AP237" t="s">
        <v>195</v>
      </c>
      <c r="AQ237" s="259" t="s">
        <v>2531</v>
      </c>
      <c r="AR237" s="259" t="s">
        <v>334</v>
      </c>
    </row>
    <row r="238" spans="1:45" ht="47.4" x14ac:dyDescent="0.65">
      <c r="A238" s="238">
        <v>117192</v>
      </c>
      <c r="B238" s="264" t="s">
        <v>59</v>
      </c>
      <c r="C238" t="s">
        <v>702</v>
      </c>
      <c r="D238" t="s">
        <v>702</v>
      </c>
      <c r="E238" t="s">
        <v>702</v>
      </c>
      <c r="F238" t="s">
        <v>702</v>
      </c>
      <c r="G238" t="s">
        <v>702</v>
      </c>
      <c r="H238" t="s">
        <v>702</v>
      </c>
      <c r="I238" t="s">
        <v>702</v>
      </c>
      <c r="J238" t="s">
        <v>702</v>
      </c>
      <c r="K238" t="s">
        <v>702</v>
      </c>
      <c r="L238" t="s">
        <v>702</v>
      </c>
      <c r="M238" t="s">
        <v>702</v>
      </c>
      <c r="N238" t="s">
        <v>702</v>
      </c>
      <c r="O238" t="s">
        <v>702</v>
      </c>
      <c r="P238" t="s">
        <v>702</v>
      </c>
      <c r="Q238" t="s">
        <v>702</v>
      </c>
      <c r="R238" t="s">
        <v>702</v>
      </c>
      <c r="S238" t="s">
        <v>702</v>
      </c>
      <c r="T238" t="s">
        <v>702</v>
      </c>
      <c r="U238" t="s">
        <v>702</v>
      </c>
      <c r="V238" t="s">
        <v>702</v>
      </c>
      <c r="W238" t="s">
        <v>702</v>
      </c>
      <c r="X238" t="s">
        <v>702</v>
      </c>
      <c r="Y238" t="s">
        <v>702</v>
      </c>
      <c r="Z238" t="s">
        <v>702</v>
      </c>
      <c r="AA238" t="s">
        <v>702</v>
      </c>
      <c r="AB238" t="s">
        <v>702</v>
      </c>
      <c r="AC238" t="s">
        <v>702</v>
      </c>
      <c r="AD238" t="s">
        <v>702</v>
      </c>
      <c r="AE238" t="s">
        <v>702</v>
      </c>
      <c r="AF238" t="s">
        <v>702</v>
      </c>
      <c r="AG238" t="s">
        <v>702</v>
      </c>
      <c r="AH238" t="s">
        <v>702</v>
      </c>
      <c r="AI238" t="s">
        <v>702</v>
      </c>
      <c r="AJ238" t="s">
        <v>702</v>
      </c>
      <c r="AK238" t="s">
        <v>702</v>
      </c>
      <c r="AL238" t="s">
        <v>702</v>
      </c>
      <c r="AM238" t="s">
        <v>702</v>
      </c>
      <c r="AN238" t="s">
        <v>702</v>
      </c>
      <c r="AO238" t="s">
        <v>702</v>
      </c>
      <c r="AP238" t="s">
        <v>702</v>
      </c>
      <c r="AQ238" s="259" t="s">
        <v>59</v>
      </c>
      <c r="AR238" s="259" t="s">
        <v>2762</v>
      </c>
    </row>
    <row r="239" spans="1:45" ht="14.4" x14ac:dyDescent="0.3">
      <c r="A239" s="279">
        <v>117215</v>
      </c>
      <c r="B239" s="284" t="s">
        <v>59</v>
      </c>
      <c r="C239" s="262" t="s">
        <v>195</v>
      </c>
      <c r="D239" s="262" t="s">
        <v>195</v>
      </c>
      <c r="E239" s="262" t="s">
        <v>195</v>
      </c>
      <c r="F239" s="262" t="s">
        <v>195</v>
      </c>
      <c r="G239" s="262" t="s">
        <v>195</v>
      </c>
      <c r="H239" s="262" t="s">
        <v>195</v>
      </c>
      <c r="I239" s="262" t="s">
        <v>195</v>
      </c>
      <c r="J239" s="262" t="s">
        <v>195</v>
      </c>
      <c r="K239" s="262" t="s">
        <v>195</v>
      </c>
      <c r="L239" s="262" t="s">
        <v>195</v>
      </c>
      <c r="M239" s="262" t="s">
        <v>195</v>
      </c>
      <c r="N239" s="262" t="s">
        <v>195</v>
      </c>
      <c r="O239" s="262" t="s">
        <v>195</v>
      </c>
      <c r="P239" s="262" t="s">
        <v>195</v>
      </c>
      <c r="Q239" s="262" t="s">
        <v>195</v>
      </c>
      <c r="R239" s="262" t="s">
        <v>195</v>
      </c>
      <c r="S239" s="262" t="s">
        <v>195</v>
      </c>
      <c r="T239" s="262" t="s">
        <v>195</v>
      </c>
      <c r="U239" s="262" t="s">
        <v>195</v>
      </c>
      <c r="V239" s="262" t="s">
        <v>195</v>
      </c>
      <c r="W239" s="262" t="s">
        <v>195</v>
      </c>
      <c r="X239" s="262" t="s">
        <v>195</v>
      </c>
      <c r="Y239" s="262" t="s">
        <v>195</v>
      </c>
      <c r="Z239" s="262" t="s">
        <v>195</v>
      </c>
      <c r="AA239" s="262" t="s">
        <v>195</v>
      </c>
      <c r="AB239" s="262" t="s">
        <v>195</v>
      </c>
      <c r="AC239" s="262" t="s">
        <v>195</v>
      </c>
      <c r="AD239" s="262" t="s">
        <v>195</v>
      </c>
      <c r="AE239" s="262" t="s">
        <v>195</v>
      </c>
      <c r="AF239" s="262" t="s">
        <v>195</v>
      </c>
      <c r="AG239" s="262" t="s">
        <v>195</v>
      </c>
      <c r="AH239" s="262" t="s">
        <v>195</v>
      </c>
      <c r="AI239" s="262" t="s">
        <v>195</v>
      </c>
      <c r="AJ239" s="262" t="s">
        <v>195</v>
      </c>
      <c r="AK239" s="262" t="s">
        <v>195</v>
      </c>
      <c r="AL239" s="262" t="s">
        <v>195</v>
      </c>
      <c r="AM239" s="262" t="s">
        <v>195</v>
      </c>
      <c r="AN239" s="262" t="s">
        <v>195</v>
      </c>
      <c r="AO239" s="262" t="s">
        <v>195</v>
      </c>
      <c r="AP239" s="262" t="s">
        <v>195</v>
      </c>
      <c r="AQ239" s="259" t="e">
        <f>VLOOKUP(A239,#REF!,5,0)</f>
        <v>#REF!</v>
      </c>
      <c r="AR239" s="259" t="e">
        <f>VLOOKUP(A239,#REF!,6,0)</f>
        <v>#REF!</v>
      </c>
      <c r="AS239"/>
    </row>
    <row r="240" spans="1:45" ht="47.4" x14ac:dyDescent="0.65">
      <c r="A240" s="238">
        <v>117267</v>
      </c>
      <c r="B240" s="264" t="s">
        <v>59</v>
      </c>
      <c r="C240" t="s">
        <v>702</v>
      </c>
      <c r="D240" t="s">
        <v>702</v>
      </c>
      <c r="E240" t="s">
        <v>702</v>
      </c>
      <c r="F240" t="s">
        <v>702</v>
      </c>
      <c r="G240" t="s">
        <v>702</v>
      </c>
      <c r="H240" t="s">
        <v>702</v>
      </c>
      <c r="I240" t="s">
        <v>702</v>
      </c>
      <c r="J240" t="s">
        <v>702</v>
      </c>
      <c r="K240" t="s">
        <v>702</v>
      </c>
      <c r="L240" t="s">
        <v>702</v>
      </c>
      <c r="M240" t="s">
        <v>702</v>
      </c>
      <c r="N240" t="s">
        <v>702</v>
      </c>
      <c r="O240" t="s">
        <v>702</v>
      </c>
      <c r="P240" t="s">
        <v>702</v>
      </c>
      <c r="Q240" t="s">
        <v>702</v>
      </c>
      <c r="R240" t="s">
        <v>702</v>
      </c>
      <c r="S240" t="s">
        <v>702</v>
      </c>
      <c r="T240" t="s">
        <v>702</v>
      </c>
      <c r="U240" t="s">
        <v>702</v>
      </c>
      <c r="V240" t="s">
        <v>702</v>
      </c>
      <c r="W240" t="s">
        <v>702</v>
      </c>
      <c r="X240" t="s">
        <v>702</v>
      </c>
      <c r="Y240" t="s">
        <v>702</v>
      </c>
      <c r="Z240" t="s">
        <v>702</v>
      </c>
      <c r="AA240" t="s">
        <v>702</v>
      </c>
      <c r="AB240" t="s">
        <v>702</v>
      </c>
      <c r="AC240" t="s">
        <v>702</v>
      </c>
      <c r="AD240" t="s">
        <v>702</v>
      </c>
      <c r="AE240" t="s">
        <v>702</v>
      </c>
      <c r="AF240" t="s">
        <v>702</v>
      </c>
      <c r="AG240" t="s">
        <v>702</v>
      </c>
      <c r="AH240" t="s">
        <v>702</v>
      </c>
      <c r="AI240" t="s">
        <v>702</v>
      </c>
      <c r="AJ240" t="s">
        <v>702</v>
      </c>
      <c r="AK240" t="s">
        <v>702</v>
      </c>
      <c r="AL240" t="s">
        <v>702</v>
      </c>
      <c r="AM240" t="s">
        <v>702</v>
      </c>
      <c r="AN240" t="s">
        <v>702</v>
      </c>
      <c r="AO240" t="s">
        <v>702</v>
      </c>
      <c r="AP240" t="s">
        <v>702</v>
      </c>
      <c r="AQ240" s="259" t="s">
        <v>59</v>
      </c>
      <c r="AR240" s="259" t="s">
        <v>2762</v>
      </c>
    </row>
    <row r="241" spans="1:44" ht="47.4" x14ac:dyDescent="0.65">
      <c r="A241" s="266">
        <v>117308</v>
      </c>
      <c r="B241" s="264" t="s">
        <v>59</v>
      </c>
      <c r="C241" t="s">
        <v>702</v>
      </c>
      <c r="D241" t="s">
        <v>702</v>
      </c>
      <c r="E241" t="s">
        <v>702</v>
      </c>
      <c r="F241" t="s">
        <v>702</v>
      </c>
      <c r="G241" t="s">
        <v>702</v>
      </c>
      <c r="H241" t="s">
        <v>702</v>
      </c>
      <c r="I241" t="s">
        <v>702</v>
      </c>
      <c r="J241" t="s">
        <v>702</v>
      </c>
      <c r="K241" t="s">
        <v>702</v>
      </c>
      <c r="L241" t="s">
        <v>702</v>
      </c>
      <c r="M241" t="s">
        <v>702</v>
      </c>
      <c r="N241" t="s">
        <v>702</v>
      </c>
      <c r="O241" t="s">
        <v>702</v>
      </c>
      <c r="P241" t="s">
        <v>702</v>
      </c>
      <c r="Q241" t="s">
        <v>702</v>
      </c>
      <c r="R241" t="s">
        <v>702</v>
      </c>
      <c r="S241" t="s">
        <v>702</v>
      </c>
      <c r="T241" t="s">
        <v>702</v>
      </c>
      <c r="U241" t="s">
        <v>702</v>
      </c>
      <c r="V241" t="s">
        <v>702</v>
      </c>
      <c r="W241" t="s">
        <v>702</v>
      </c>
      <c r="X241" t="s">
        <v>702</v>
      </c>
      <c r="Y241" t="s">
        <v>702</v>
      </c>
      <c r="Z241" t="s">
        <v>702</v>
      </c>
      <c r="AA241" t="s">
        <v>702</v>
      </c>
      <c r="AB241" t="s">
        <v>702</v>
      </c>
      <c r="AC241" t="s">
        <v>702</v>
      </c>
      <c r="AD241" t="s">
        <v>702</v>
      </c>
      <c r="AE241" t="s">
        <v>702</v>
      </c>
      <c r="AF241" t="s">
        <v>702</v>
      </c>
      <c r="AG241" t="s">
        <v>702</v>
      </c>
      <c r="AH241" t="s">
        <v>702</v>
      </c>
      <c r="AI241" t="s">
        <v>702</v>
      </c>
      <c r="AJ241" t="s">
        <v>702</v>
      </c>
      <c r="AK241" t="s">
        <v>702</v>
      </c>
      <c r="AL241" t="s">
        <v>702</v>
      </c>
      <c r="AM241" t="s">
        <v>702</v>
      </c>
      <c r="AN241" t="s">
        <v>702</v>
      </c>
      <c r="AO241" t="s">
        <v>702</v>
      </c>
      <c r="AP241" t="s">
        <v>702</v>
      </c>
      <c r="AQ241" s="259" t="s">
        <v>59</v>
      </c>
      <c r="AR241" s="259" t="s">
        <v>2762</v>
      </c>
    </row>
    <row r="242" spans="1:44" ht="21.6" x14ac:dyDescent="0.65">
      <c r="A242" s="266">
        <v>117318</v>
      </c>
      <c r="B242" s="264" t="s">
        <v>59</v>
      </c>
      <c r="C242" t="s">
        <v>196</v>
      </c>
      <c r="D242" t="s">
        <v>194</v>
      </c>
      <c r="E242" t="s">
        <v>196</v>
      </c>
      <c r="F242" t="s">
        <v>194</v>
      </c>
      <c r="G242" t="s">
        <v>194</v>
      </c>
      <c r="H242" t="s">
        <v>196</v>
      </c>
      <c r="I242" t="s">
        <v>194</v>
      </c>
      <c r="J242" t="s">
        <v>194</v>
      </c>
      <c r="K242" t="s">
        <v>196</v>
      </c>
      <c r="L242" t="s">
        <v>194</v>
      </c>
      <c r="M242" t="s">
        <v>196</v>
      </c>
      <c r="N242" t="s">
        <v>196</v>
      </c>
      <c r="O242" t="s">
        <v>194</v>
      </c>
      <c r="P242" t="s">
        <v>194</v>
      </c>
      <c r="Q242" t="s">
        <v>196</v>
      </c>
      <c r="R242" t="s">
        <v>196</v>
      </c>
      <c r="S242" t="s">
        <v>196</v>
      </c>
      <c r="T242" t="s">
        <v>196</v>
      </c>
      <c r="U242" t="s">
        <v>194</v>
      </c>
      <c r="V242" t="s">
        <v>196</v>
      </c>
      <c r="W242" t="s">
        <v>196</v>
      </c>
      <c r="X242" t="s">
        <v>196</v>
      </c>
      <c r="Y242" t="s">
        <v>196</v>
      </c>
      <c r="Z242" t="s">
        <v>194</v>
      </c>
      <c r="AA242" t="s">
        <v>196</v>
      </c>
      <c r="AB242" t="s">
        <v>196</v>
      </c>
      <c r="AC242" t="s">
        <v>196</v>
      </c>
      <c r="AD242" t="s">
        <v>194</v>
      </c>
      <c r="AE242" t="s">
        <v>194</v>
      </c>
      <c r="AF242" t="s">
        <v>196</v>
      </c>
      <c r="AG242" t="s">
        <v>196</v>
      </c>
      <c r="AH242" t="s">
        <v>195</v>
      </c>
      <c r="AI242" t="s">
        <v>195</v>
      </c>
      <c r="AJ242" t="s">
        <v>195</v>
      </c>
      <c r="AK242" t="s">
        <v>195</v>
      </c>
      <c r="AL242" t="s">
        <v>195</v>
      </c>
      <c r="AM242" t="s">
        <v>195</v>
      </c>
      <c r="AN242" t="s">
        <v>195</v>
      </c>
      <c r="AO242" t="s">
        <v>195</v>
      </c>
      <c r="AP242" t="s">
        <v>195</v>
      </c>
      <c r="AQ242" s="259" t="s">
        <v>59</v>
      </c>
      <c r="AR242" s="259" t="s">
        <v>334</v>
      </c>
    </row>
    <row r="243" spans="1:44" ht="21.6" x14ac:dyDescent="0.65">
      <c r="A243" s="238">
        <v>117318</v>
      </c>
      <c r="B243" s="264" t="s">
        <v>59</v>
      </c>
      <c r="C243" t="s">
        <v>196</v>
      </c>
      <c r="D243" t="s">
        <v>194</v>
      </c>
      <c r="E243" t="s">
        <v>196</v>
      </c>
      <c r="F243" t="s">
        <v>194</v>
      </c>
      <c r="G243" t="s">
        <v>194</v>
      </c>
      <c r="H243" t="s">
        <v>196</v>
      </c>
      <c r="I243" t="s">
        <v>194</v>
      </c>
      <c r="J243" t="s">
        <v>194</v>
      </c>
      <c r="K243" t="s">
        <v>196</v>
      </c>
      <c r="L243" t="s">
        <v>194</v>
      </c>
      <c r="M243" t="s">
        <v>196</v>
      </c>
      <c r="N243" t="s">
        <v>196</v>
      </c>
      <c r="O243" t="s">
        <v>194</v>
      </c>
      <c r="P243" t="s">
        <v>194</v>
      </c>
      <c r="Q243" t="s">
        <v>196</v>
      </c>
      <c r="R243" t="s">
        <v>196</v>
      </c>
      <c r="S243" t="s">
        <v>196</v>
      </c>
      <c r="T243" t="s">
        <v>196</v>
      </c>
      <c r="U243" t="s">
        <v>194</v>
      </c>
      <c r="V243" t="s">
        <v>196</v>
      </c>
      <c r="W243" t="s">
        <v>196</v>
      </c>
      <c r="X243" t="s">
        <v>196</v>
      </c>
      <c r="Y243" t="s">
        <v>196</v>
      </c>
      <c r="Z243" t="s">
        <v>194</v>
      </c>
      <c r="AA243" t="s">
        <v>196</v>
      </c>
      <c r="AB243" t="s">
        <v>196</v>
      </c>
      <c r="AC243" t="s">
        <v>196</v>
      </c>
      <c r="AD243" t="s">
        <v>194</v>
      </c>
      <c r="AE243" t="s">
        <v>194</v>
      </c>
      <c r="AF243" t="s">
        <v>196</v>
      </c>
      <c r="AG243" t="s">
        <v>196</v>
      </c>
      <c r="AH243" t="s">
        <v>195</v>
      </c>
      <c r="AI243" t="s">
        <v>195</v>
      </c>
      <c r="AJ243" t="s">
        <v>195</v>
      </c>
      <c r="AK243" t="s">
        <v>195</v>
      </c>
      <c r="AL243" t="s">
        <v>195</v>
      </c>
      <c r="AM243" t="s">
        <v>195</v>
      </c>
      <c r="AN243" t="s">
        <v>195</v>
      </c>
      <c r="AO243" t="s">
        <v>195</v>
      </c>
      <c r="AP243" t="s">
        <v>195</v>
      </c>
      <c r="AQ243" s="259" t="s">
        <v>59</v>
      </c>
      <c r="AR243" s="259" t="s">
        <v>334</v>
      </c>
    </row>
    <row r="244" spans="1:44" ht="21.6" x14ac:dyDescent="0.65">
      <c r="A244" s="238">
        <v>117323</v>
      </c>
      <c r="B244" s="264" t="s">
        <v>59</v>
      </c>
      <c r="C244" t="s">
        <v>196</v>
      </c>
      <c r="D244" t="s">
        <v>196</v>
      </c>
      <c r="E244" t="s">
        <v>196</v>
      </c>
      <c r="F244" t="s">
        <v>196</v>
      </c>
      <c r="G244" t="s">
        <v>194</v>
      </c>
      <c r="H244" t="s">
        <v>196</v>
      </c>
      <c r="I244" t="s">
        <v>196</v>
      </c>
      <c r="J244" t="s">
        <v>196</v>
      </c>
      <c r="K244" t="s">
        <v>196</v>
      </c>
      <c r="L244" t="s">
        <v>196</v>
      </c>
      <c r="M244" t="s">
        <v>194</v>
      </c>
      <c r="N244" t="s">
        <v>194</v>
      </c>
      <c r="O244" t="s">
        <v>194</v>
      </c>
      <c r="P244" t="s">
        <v>194</v>
      </c>
      <c r="Q244" t="s">
        <v>196</v>
      </c>
      <c r="R244" t="s">
        <v>196</v>
      </c>
      <c r="S244" t="s">
        <v>196</v>
      </c>
      <c r="T244" t="s">
        <v>196</v>
      </c>
      <c r="U244" t="s">
        <v>194</v>
      </c>
      <c r="V244" t="s">
        <v>196</v>
      </c>
      <c r="W244" t="s">
        <v>196</v>
      </c>
      <c r="X244" t="s">
        <v>194</v>
      </c>
      <c r="Y244" t="s">
        <v>194</v>
      </c>
      <c r="Z244" t="s">
        <v>196</v>
      </c>
      <c r="AA244" t="s">
        <v>196</v>
      </c>
      <c r="AB244" t="s">
        <v>196</v>
      </c>
      <c r="AC244" t="s">
        <v>196</v>
      </c>
      <c r="AD244" t="s">
        <v>196</v>
      </c>
      <c r="AE244" t="s">
        <v>194</v>
      </c>
      <c r="AF244" t="s">
        <v>196</v>
      </c>
      <c r="AG244" t="s">
        <v>196</v>
      </c>
      <c r="AH244" t="s">
        <v>194</v>
      </c>
      <c r="AI244" t="s">
        <v>196</v>
      </c>
      <c r="AJ244" t="s">
        <v>196</v>
      </c>
      <c r="AK244" t="s">
        <v>196</v>
      </c>
      <c r="AL244" t="s">
        <v>196</v>
      </c>
      <c r="AM244" t="s">
        <v>194</v>
      </c>
      <c r="AN244" t="s">
        <v>196</v>
      </c>
      <c r="AO244" t="s">
        <v>196</v>
      </c>
      <c r="AP244" t="s">
        <v>196</v>
      </c>
      <c r="AQ244" s="259" t="s">
        <v>59</v>
      </c>
      <c r="AR244" s="259" t="s">
        <v>334</v>
      </c>
    </row>
    <row r="245" spans="1:44" ht="47.4" x14ac:dyDescent="0.65">
      <c r="A245" s="238">
        <v>117327</v>
      </c>
      <c r="B245" s="264" t="s">
        <v>59</v>
      </c>
      <c r="C245" t="s">
        <v>702</v>
      </c>
      <c r="D245" t="s">
        <v>702</v>
      </c>
      <c r="E245" t="s">
        <v>702</v>
      </c>
      <c r="F245" t="s">
        <v>702</v>
      </c>
      <c r="G245" t="s">
        <v>702</v>
      </c>
      <c r="H245" t="s">
        <v>702</v>
      </c>
      <c r="I245" t="s">
        <v>702</v>
      </c>
      <c r="J245" t="s">
        <v>702</v>
      </c>
      <c r="K245" t="s">
        <v>702</v>
      </c>
      <c r="L245" t="s">
        <v>702</v>
      </c>
      <c r="M245" t="s">
        <v>702</v>
      </c>
      <c r="N245" t="s">
        <v>702</v>
      </c>
      <c r="O245" t="s">
        <v>702</v>
      </c>
      <c r="P245" t="s">
        <v>702</v>
      </c>
      <c r="Q245" t="s">
        <v>702</v>
      </c>
      <c r="R245" t="s">
        <v>702</v>
      </c>
      <c r="S245" t="s">
        <v>702</v>
      </c>
      <c r="T245" t="s">
        <v>702</v>
      </c>
      <c r="U245" t="s">
        <v>702</v>
      </c>
      <c r="V245" t="s">
        <v>702</v>
      </c>
      <c r="W245" t="s">
        <v>702</v>
      </c>
      <c r="X245" t="s">
        <v>702</v>
      </c>
      <c r="Y245" t="s">
        <v>702</v>
      </c>
      <c r="Z245" t="s">
        <v>702</v>
      </c>
      <c r="AA245" t="s">
        <v>702</v>
      </c>
      <c r="AB245" t="s">
        <v>702</v>
      </c>
      <c r="AC245" t="s">
        <v>702</v>
      </c>
      <c r="AD245" t="s">
        <v>702</v>
      </c>
      <c r="AE245" t="s">
        <v>702</v>
      </c>
      <c r="AF245" t="s">
        <v>702</v>
      </c>
      <c r="AG245" t="s">
        <v>702</v>
      </c>
      <c r="AH245" t="s">
        <v>702</v>
      </c>
      <c r="AI245" t="s">
        <v>702</v>
      </c>
      <c r="AJ245" t="s">
        <v>702</v>
      </c>
      <c r="AK245" t="s">
        <v>702</v>
      </c>
      <c r="AL245" t="s">
        <v>702</v>
      </c>
      <c r="AM245" t="s">
        <v>702</v>
      </c>
      <c r="AN245" t="s">
        <v>702</v>
      </c>
      <c r="AO245" t="s">
        <v>702</v>
      </c>
      <c r="AP245" t="s">
        <v>702</v>
      </c>
      <c r="AQ245" s="259" t="s">
        <v>59</v>
      </c>
      <c r="AR245" s="259" t="s">
        <v>2772</v>
      </c>
    </row>
    <row r="246" spans="1:44" ht="47.4" x14ac:dyDescent="0.65">
      <c r="A246" s="266">
        <v>117331</v>
      </c>
      <c r="B246" s="264" t="s">
        <v>59</v>
      </c>
      <c r="C246" t="s">
        <v>702</v>
      </c>
      <c r="D246" t="s">
        <v>702</v>
      </c>
      <c r="E246" t="s">
        <v>702</v>
      </c>
      <c r="F246" t="s">
        <v>702</v>
      </c>
      <c r="G246" t="s">
        <v>702</v>
      </c>
      <c r="H246" t="s">
        <v>702</v>
      </c>
      <c r="I246" t="s">
        <v>702</v>
      </c>
      <c r="J246" t="s">
        <v>702</v>
      </c>
      <c r="K246" t="s">
        <v>702</v>
      </c>
      <c r="L246" t="s">
        <v>702</v>
      </c>
      <c r="M246" t="s">
        <v>702</v>
      </c>
      <c r="N246" t="s">
        <v>702</v>
      </c>
      <c r="O246" t="s">
        <v>702</v>
      </c>
      <c r="P246" t="s">
        <v>702</v>
      </c>
      <c r="Q246" t="s">
        <v>702</v>
      </c>
      <c r="R246" t="s">
        <v>702</v>
      </c>
      <c r="S246" t="s">
        <v>702</v>
      </c>
      <c r="T246" t="s">
        <v>702</v>
      </c>
      <c r="U246" t="s">
        <v>702</v>
      </c>
      <c r="V246" t="s">
        <v>702</v>
      </c>
      <c r="W246" t="s">
        <v>702</v>
      </c>
      <c r="X246" t="s">
        <v>702</v>
      </c>
      <c r="Y246" t="s">
        <v>702</v>
      </c>
      <c r="Z246" t="s">
        <v>702</v>
      </c>
      <c r="AA246" t="s">
        <v>702</v>
      </c>
      <c r="AB246" t="s">
        <v>702</v>
      </c>
      <c r="AC246" t="s">
        <v>702</v>
      </c>
      <c r="AD246" t="s">
        <v>702</v>
      </c>
      <c r="AE246" t="s">
        <v>702</v>
      </c>
      <c r="AF246" t="s">
        <v>702</v>
      </c>
      <c r="AG246" t="s">
        <v>702</v>
      </c>
      <c r="AH246" t="s">
        <v>702</v>
      </c>
      <c r="AI246" t="s">
        <v>702</v>
      </c>
      <c r="AJ246" t="s">
        <v>702</v>
      </c>
      <c r="AK246" t="s">
        <v>702</v>
      </c>
      <c r="AL246" t="s">
        <v>702</v>
      </c>
      <c r="AM246" t="s">
        <v>702</v>
      </c>
      <c r="AN246" t="s">
        <v>702</v>
      </c>
      <c r="AO246" t="s">
        <v>702</v>
      </c>
      <c r="AP246" t="s">
        <v>702</v>
      </c>
      <c r="AQ246" s="259" t="s">
        <v>59</v>
      </c>
      <c r="AR246" s="259" t="s">
        <v>2762</v>
      </c>
    </row>
    <row r="247" spans="1:44" ht="47.4" x14ac:dyDescent="0.65">
      <c r="A247" s="238">
        <v>117392</v>
      </c>
      <c r="B247" s="264" t="s">
        <v>59</v>
      </c>
      <c r="C247" t="s">
        <v>702</v>
      </c>
      <c r="D247" t="s">
        <v>702</v>
      </c>
      <c r="E247" t="s">
        <v>702</v>
      </c>
      <c r="F247" t="s">
        <v>702</v>
      </c>
      <c r="G247" t="s">
        <v>702</v>
      </c>
      <c r="H247" t="s">
        <v>702</v>
      </c>
      <c r="I247" t="s">
        <v>702</v>
      </c>
      <c r="J247" t="s">
        <v>702</v>
      </c>
      <c r="K247" t="s">
        <v>702</v>
      </c>
      <c r="L247" t="s">
        <v>702</v>
      </c>
      <c r="M247" t="s">
        <v>702</v>
      </c>
      <c r="N247" t="s">
        <v>702</v>
      </c>
      <c r="O247" t="s">
        <v>702</v>
      </c>
      <c r="P247" t="s">
        <v>702</v>
      </c>
      <c r="Q247" t="s">
        <v>702</v>
      </c>
      <c r="R247" t="s">
        <v>702</v>
      </c>
      <c r="S247" t="s">
        <v>702</v>
      </c>
      <c r="T247" t="s">
        <v>702</v>
      </c>
      <c r="U247" t="s">
        <v>702</v>
      </c>
      <c r="V247" t="s">
        <v>702</v>
      </c>
      <c r="W247" t="s">
        <v>702</v>
      </c>
      <c r="X247" t="s">
        <v>702</v>
      </c>
      <c r="Y247" t="s">
        <v>702</v>
      </c>
      <c r="Z247" t="s">
        <v>702</v>
      </c>
      <c r="AA247" t="s">
        <v>702</v>
      </c>
      <c r="AB247" t="s">
        <v>702</v>
      </c>
      <c r="AC247" t="s">
        <v>702</v>
      </c>
      <c r="AD247" t="s">
        <v>702</v>
      </c>
      <c r="AE247" t="s">
        <v>702</v>
      </c>
      <c r="AF247" t="s">
        <v>702</v>
      </c>
      <c r="AG247" t="s">
        <v>702</v>
      </c>
      <c r="AH247" t="s">
        <v>702</v>
      </c>
      <c r="AI247" t="s">
        <v>702</v>
      </c>
      <c r="AJ247" t="s">
        <v>702</v>
      </c>
      <c r="AK247" t="s">
        <v>702</v>
      </c>
      <c r="AL247" t="s">
        <v>702</v>
      </c>
      <c r="AM247" t="s">
        <v>702</v>
      </c>
      <c r="AN247" t="s">
        <v>702</v>
      </c>
      <c r="AO247" t="s">
        <v>702</v>
      </c>
      <c r="AP247" t="s">
        <v>702</v>
      </c>
      <c r="AQ247" s="259" t="s">
        <v>59</v>
      </c>
      <c r="AR247" s="259" t="s">
        <v>2766</v>
      </c>
    </row>
    <row r="248" spans="1:44" ht="21.6" x14ac:dyDescent="0.65">
      <c r="A248" s="266">
        <v>117397</v>
      </c>
      <c r="B248" s="264" t="s">
        <v>2591</v>
      </c>
      <c r="C248" t="s">
        <v>196</v>
      </c>
      <c r="D248" t="s">
        <v>194</v>
      </c>
      <c r="E248" t="s">
        <v>194</v>
      </c>
      <c r="F248" t="s">
        <v>196</v>
      </c>
      <c r="G248" t="s">
        <v>194</v>
      </c>
      <c r="H248" t="s">
        <v>196</v>
      </c>
      <c r="I248" t="s">
        <v>196</v>
      </c>
      <c r="J248" t="s">
        <v>196</v>
      </c>
      <c r="K248" t="s">
        <v>196</v>
      </c>
      <c r="L248" t="s">
        <v>196</v>
      </c>
      <c r="M248" t="s">
        <v>196</v>
      </c>
      <c r="N248" t="s">
        <v>194</v>
      </c>
      <c r="O248" t="s">
        <v>195</v>
      </c>
      <c r="P248" t="s">
        <v>194</v>
      </c>
      <c r="Q248" t="s">
        <v>194</v>
      </c>
      <c r="R248" t="s">
        <v>196</v>
      </c>
      <c r="S248" t="s">
        <v>194</v>
      </c>
      <c r="T248" t="s">
        <v>196</v>
      </c>
      <c r="U248" t="s">
        <v>194</v>
      </c>
      <c r="V248" t="s">
        <v>196</v>
      </c>
      <c r="W248" t="s">
        <v>196</v>
      </c>
      <c r="X248" t="s">
        <v>196</v>
      </c>
      <c r="Y248" t="s">
        <v>196</v>
      </c>
      <c r="Z248" t="s">
        <v>196</v>
      </c>
      <c r="AA248" t="s">
        <v>196</v>
      </c>
      <c r="AB248" t="s">
        <v>196</v>
      </c>
      <c r="AC248" t="s">
        <v>196</v>
      </c>
      <c r="AD248" t="s">
        <v>196</v>
      </c>
      <c r="AE248" t="s">
        <v>196</v>
      </c>
      <c r="AF248" t="s">
        <v>196</v>
      </c>
      <c r="AG248" t="s">
        <v>196</v>
      </c>
      <c r="AH248" t="s">
        <v>195</v>
      </c>
      <c r="AI248" t="s">
        <v>195</v>
      </c>
      <c r="AJ248" t="s">
        <v>195</v>
      </c>
      <c r="AK248" t="s">
        <v>195</v>
      </c>
      <c r="AL248" t="s">
        <v>195</v>
      </c>
      <c r="AM248" t="s">
        <v>195</v>
      </c>
      <c r="AN248" t="s">
        <v>195</v>
      </c>
      <c r="AO248" t="s">
        <v>195</v>
      </c>
      <c r="AP248" t="s">
        <v>195</v>
      </c>
      <c r="AQ248" s="259" t="s">
        <v>2591</v>
      </c>
      <c r="AR248" s="259" t="s">
        <v>334</v>
      </c>
    </row>
    <row r="249" spans="1:44" ht="47.4" x14ac:dyDescent="0.65">
      <c r="A249" s="238">
        <v>117428</v>
      </c>
      <c r="B249" s="264" t="s">
        <v>59</v>
      </c>
      <c r="C249" t="s">
        <v>702</v>
      </c>
      <c r="D249" t="s">
        <v>702</v>
      </c>
      <c r="E249" t="s">
        <v>702</v>
      </c>
      <c r="F249" t="s">
        <v>702</v>
      </c>
      <c r="G249" t="s">
        <v>702</v>
      </c>
      <c r="H249" t="s">
        <v>702</v>
      </c>
      <c r="I249" t="s">
        <v>702</v>
      </c>
      <c r="J249" t="s">
        <v>702</v>
      </c>
      <c r="K249" t="s">
        <v>702</v>
      </c>
      <c r="L249" t="s">
        <v>702</v>
      </c>
      <c r="M249" t="s">
        <v>702</v>
      </c>
      <c r="N249" t="s">
        <v>702</v>
      </c>
      <c r="O249" t="s">
        <v>702</v>
      </c>
      <c r="P249" t="s">
        <v>702</v>
      </c>
      <c r="Q249" t="s">
        <v>702</v>
      </c>
      <c r="R249" t="s">
        <v>702</v>
      </c>
      <c r="S249" t="s">
        <v>702</v>
      </c>
      <c r="T249" t="s">
        <v>702</v>
      </c>
      <c r="U249" t="s">
        <v>702</v>
      </c>
      <c r="V249" t="s">
        <v>702</v>
      </c>
      <c r="W249" t="s">
        <v>702</v>
      </c>
      <c r="X249" t="s">
        <v>702</v>
      </c>
      <c r="Y249" t="s">
        <v>702</v>
      </c>
      <c r="Z249" t="s">
        <v>702</v>
      </c>
      <c r="AA249" t="s">
        <v>702</v>
      </c>
      <c r="AB249" t="s">
        <v>702</v>
      </c>
      <c r="AC249" t="s">
        <v>702</v>
      </c>
      <c r="AD249" t="s">
        <v>702</v>
      </c>
      <c r="AE249" t="s">
        <v>702</v>
      </c>
      <c r="AF249" t="s">
        <v>702</v>
      </c>
      <c r="AG249" t="s">
        <v>702</v>
      </c>
      <c r="AH249" t="s">
        <v>702</v>
      </c>
      <c r="AI249" t="s">
        <v>702</v>
      </c>
      <c r="AJ249" t="s">
        <v>702</v>
      </c>
      <c r="AK249" t="s">
        <v>702</v>
      </c>
      <c r="AL249" t="s">
        <v>702</v>
      </c>
      <c r="AM249" t="s">
        <v>702</v>
      </c>
      <c r="AN249" t="s">
        <v>702</v>
      </c>
      <c r="AO249" t="s">
        <v>702</v>
      </c>
      <c r="AP249" t="s">
        <v>702</v>
      </c>
      <c r="AQ249" s="259" t="s">
        <v>59</v>
      </c>
      <c r="AR249" s="259" t="s">
        <v>2759</v>
      </c>
    </row>
    <row r="250" spans="1:44" ht="47.4" x14ac:dyDescent="0.65">
      <c r="A250" s="266">
        <v>117441</v>
      </c>
      <c r="B250" s="264" t="s">
        <v>59</v>
      </c>
      <c r="C250" t="s">
        <v>702</v>
      </c>
      <c r="D250" t="s">
        <v>702</v>
      </c>
      <c r="E250" t="s">
        <v>702</v>
      </c>
      <c r="F250" t="s">
        <v>702</v>
      </c>
      <c r="G250" t="s">
        <v>702</v>
      </c>
      <c r="H250" t="s">
        <v>702</v>
      </c>
      <c r="I250" t="s">
        <v>702</v>
      </c>
      <c r="J250" t="s">
        <v>702</v>
      </c>
      <c r="K250" t="s">
        <v>702</v>
      </c>
      <c r="L250" t="s">
        <v>702</v>
      </c>
      <c r="M250" t="s">
        <v>702</v>
      </c>
      <c r="N250" t="s">
        <v>702</v>
      </c>
      <c r="O250" t="s">
        <v>702</v>
      </c>
      <c r="P250" t="s">
        <v>702</v>
      </c>
      <c r="Q250" t="s">
        <v>702</v>
      </c>
      <c r="R250" t="s">
        <v>702</v>
      </c>
      <c r="S250" t="s">
        <v>702</v>
      </c>
      <c r="T250" t="s">
        <v>702</v>
      </c>
      <c r="U250" t="s">
        <v>702</v>
      </c>
      <c r="V250" t="s">
        <v>702</v>
      </c>
      <c r="W250" t="s">
        <v>702</v>
      </c>
      <c r="X250" t="s">
        <v>702</v>
      </c>
      <c r="Y250" t="s">
        <v>702</v>
      </c>
      <c r="Z250" t="s">
        <v>702</v>
      </c>
      <c r="AA250" t="s">
        <v>702</v>
      </c>
      <c r="AB250" t="s">
        <v>702</v>
      </c>
      <c r="AC250" t="s">
        <v>702</v>
      </c>
      <c r="AD250" t="s">
        <v>702</v>
      </c>
      <c r="AE250" t="s">
        <v>702</v>
      </c>
      <c r="AF250" t="s">
        <v>702</v>
      </c>
      <c r="AG250" t="s">
        <v>702</v>
      </c>
      <c r="AH250" t="s">
        <v>702</v>
      </c>
      <c r="AI250" t="s">
        <v>702</v>
      </c>
      <c r="AJ250" t="s">
        <v>702</v>
      </c>
      <c r="AK250" t="s">
        <v>702</v>
      </c>
      <c r="AL250" t="s">
        <v>702</v>
      </c>
      <c r="AM250" t="s">
        <v>702</v>
      </c>
      <c r="AN250" t="s">
        <v>702</v>
      </c>
      <c r="AO250" t="s">
        <v>702</v>
      </c>
      <c r="AP250" t="s">
        <v>702</v>
      </c>
      <c r="AQ250" s="259" t="s">
        <v>59</v>
      </c>
      <c r="AR250" s="259" t="s">
        <v>2762</v>
      </c>
    </row>
    <row r="251" spans="1:44" ht="21.6" x14ac:dyDescent="0.65">
      <c r="A251" s="238">
        <v>117483</v>
      </c>
      <c r="B251" s="264" t="s">
        <v>59</v>
      </c>
      <c r="C251" t="s">
        <v>195</v>
      </c>
      <c r="D251" t="s">
        <v>196</v>
      </c>
      <c r="E251" t="s">
        <v>196</v>
      </c>
      <c r="F251" t="s">
        <v>195</v>
      </c>
      <c r="G251" t="s">
        <v>196</v>
      </c>
      <c r="H251" t="s">
        <v>196</v>
      </c>
      <c r="I251" t="s">
        <v>196</v>
      </c>
      <c r="J251" t="s">
        <v>196</v>
      </c>
      <c r="K251" t="s">
        <v>196</v>
      </c>
      <c r="L251" t="s">
        <v>196</v>
      </c>
      <c r="M251" t="s">
        <v>196</v>
      </c>
      <c r="N251" t="s">
        <v>194</v>
      </c>
      <c r="O251" t="s">
        <v>196</v>
      </c>
      <c r="P251" t="s">
        <v>194</v>
      </c>
      <c r="Q251" t="s">
        <v>194</v>
      </c>
      <c r="R251" t="s">
        <v>196</v>
      </c>
      <c r="S251" t="s">
        <v>194</v>
      </c>
      <c r="T251" t="s">
        <v>194</v>
      </c>
      <c r="U251" t="s">
        <v>194</v>
      </c>
      <c r="V251" t="s">
        <v>194</v>
      </c>
      <c r="W251" t="s">
        <v>196</v>
      </c>
      <c r="X251" t="s">
        <v>196</v>
      </c>
      <c r="Y251" t="s">
        <v>196</v>
      </c>
      <c r="Z251" t="s">
        <v>196</v>
      </c>
      <c r="AA251" t="s">
        <v>196</v>
      </c>
      <c r="AB251" t="s">
        <v>196</v>
      </c>
      <c r="AC251" t="s">
        <v>196</v>
      </c>
      <c r="AD251" t="s">
        <v>196</v>
      </c>
      <c r="AE251" t="s">
        <v>194</v>
      </c>
      <c r="AF251" t="s">
        <v>194</v>
      </c>
      <c r="AG251" t="s">
        <v>196</v>
      </c>
      <c r="AH251" t="s">
        <v>194</v>
      </c>
      <c r="AI251" t="s">
        <v>196</v>
      </c>
      <c r="AJ251" t="s">
        <v>196</v>
      </c>
      <c r="AK251" t="s">
        <v>194</v>
      </c>
      <c r="AL251" t="s">
        <v>196</v>
      </c>
      <c r="AM251" t="s">
        <v>196</v>
      </c>
      <c r="AN251" t="s">
        <v>196</v>
      </c>
      <c r="AO251" t="s">
        <v>196</v>
      </c>
      <c r="AP251" t="s">
        <v>196</v>
      </c>
      <c r="AQ251" s="259" t="s">
        <v>59</v>
      </c>
      <c r="AR251" s="259" t="s">
        <v>334</v>
      </c>
    </row>
    <row r="252" spans="1:44" ht="47.4" x14ac:dyDescent="0.65">
      <c r="A252" s="266">
        <v>117502</v>
      </c>
      <c r="B252" s="264" t="s">
        <v>59</v>
      </c>
      <c r="C252" t="s">
        <v>702</v>
      </c>
      <c r="D252" t="s">
        <v>702</v>
      </c>
      <c r="E252" t="s">
        <v>702</v>
      </c>
      <c r="F252" t="s">
        <v>702</v>
      </c>
      <c r="G252" t="s">
        <v>702</v>
      </c>
      <c r="H252" t="s">
        <v>702</v>
      </c>
      <c r="I252" t="s">
        <v>702</v>
      </c>
      <c r="J252" t="s">
        <v>702</v>
      </c>
      <c r="K252" t="s">
        <v>702</v>
      </c>
      <c r="L252" t="s">
        <v>702</v>
      </c>
      <c r="M252" t="s">
        <v>702</v>
      </c>
      <c r="N252" t="s">
        <v>702</v>
      </c>
      <c r="O252" t="s">
        <v>702</v>
      </c>
      <c r="P252" t="s">
        <v>702</v>
      </c>
      <c r="Q252" t="s">
        <v>702</v>
      </c>
      <c r="R252" t="s">
        <v>702</v>
      </c>
      <c r="S252" t="s">
        <v>702</v>
      </c>
      <c r="T252" t="s">
        <v>702</v>
      </c>
      <c r="U252" t="s">
        <v>702</v>
      </c>
      <c r="V252" t="s">
        <v>702</v>
      </c>
      <c r="W252" t="s">
        <v>702</v>
      </c>
      <c r="X252" t="s">
        <v>702</v>
      </c>
      <c r="Y252" t="s">
        <v>702</v>
      </c>
      <c r="Z252" t="s">
        <v>702</v>
      </c>
      <c r="AA252" t="s">
        <v>702</v>
      </c>
      <c r="AB252" t="s">
        <v>702</v>
      </c>
      <c r="AC252" t="s">
        <v>702</v>
      </c>
      <c r="AD252" t="s">
        <v>702</v>
      </c>
      <c r="AE252" t="s">
        <v>702</v>
      </c>
      <c r="AF252" t="s">
        <v>702</v>
      </c>
      <c r="AG252" t="s">
        <v>702</v>
      </c>
      <c r="AH252" t="s">
        <v>702</v>
      </c>
      <c r="AI252" t="s">
        <v>702</v>
      </c>
      <c r="AJ252" t="s">
        <v>702</v>
      </c>
      <c r="AK252" t="s">
        <v>702</v>
      </c>
      <c r="AL252" t="s">
        <v>702</v>
      </c>
      <c r="AM252" t="s">
        <v>702</v>
      </c>
      <c r="AN252" t="s">
        <v>702</v>
      </c>
      <c r="AO252" t="s">
        <v>702</v>
      </c>
      <c r="AP252" t="s">
        <v>702</v>
      </c>
      <c r="AQ252" s="259" t="s">
        <v>59</v>
      </c>
      <c r="AR252" s="259" t="s">
        <v>2762</v>
      </c>
    </row>
    <row r="253" spans="1:44" ht="47.4" x14ac:dyDescent="0.65">
      <c r="A253" s="266">
        <v>117513</v>
      </c>
      <c r="B253" s="264" t="s">
        <v>59</v>
      </c>
      <c r="C253" t="s">
        <v>702</v>
      </c>
      <c r="D253" t="s">
        <v>702</v>
      </c>
      <c r="E253" t="s">
        <v>702</v>
      </c>
      <c r="F253" t="s">
        <v>702</v>
      </c>
      <c r="G253" t="s">
        <v>702</v>
      </c>
      <c r="H253" t="s">
        <v>702</v>
      </c>
      <c r="I253" t="s">
        <v>702</v>
      </c>
      <c r="J253" t="s">
        <v>702</v>
      </c>
      <c r="K253" t="s">
        <v>702</v>
      </c>
      <c r="L253" t="s">
        <v>702</v>
      </c>
      <c r="M253" t="s">
        <v>702</v>
      </c>
      <c r="N253" t="s">
        <v>702</v>
      </c>
      <c r="O253" t="s">
        <v>702</v>
      </c>
      <c r="P253" t="s">
        <v>702</v>
      </c>
      <c r="Q253" t="s">
        <v>702</v>
      </c>
      <c r="R253" t="s">
        <v>702</v>
      </c>
      <c r="S253" t="s">
        <v>702</v>
      </c>
      <c r="T253" t="s">
        <v>702</v>
      </c>
      <c r="U253" t="s">
        <v>702</v>
      </c>
      <c r="V253" t="s">
        <v>702</v>
      </c>
      <c r="W253" t="s">
        <v>702</v>
      </c>
      <c r="X253" t="s">
        <v>702</v>
      </c>
      <c r="Y253" t="s">
        <v>702</v>
      </c>
      <c r="Z253" t="s">
        <v>702</v>
      </c>
      <c r="AA253" t="s">
        <v>702</v>
      </c>
      <c r="AB253" t="s">
        <v>702</v>
      </c>
      <c r="AC253" t="s">
        <v>702</v>
      </c>
      <c r="AD253" t="s">
        <v>702</v>
      </c>
      <c r="AE253" t="s">
        <v>702</v>
      </c>
      <c r="AF253" t="s">
        <v>702</v>
      </c>
      <c r="AG253" t="s">
        <v>702</v>
      </c>
      <c r="AH253" t="s">
        <v>702</v>
      </c>
      <c r="AI253" t="s">
        <v>702</v>
      </c>
      <c r="AJ253" t="s">
        <v>702</v>
      </c>
      <c r="AK253" t="s">
        <v>702</v>
      </c>
      <c r="AL253" t="s">
        <v>702</v>
      </c>
      <c r="AM253" t="s">
        <v>702</v>
      </c>
      <c r="AN253" t="s">
        <v>702</v>
      </c>
      <c r="AO253" t="s">
        <v>702</v>
      </c>
      <c r="AP253" t="s">
        <v>702</v>
      </c>
      <c r="AQ253" s="259" t="s">
        <v>59</v>
      </c>
      <c r="AR253" s="259" t="s">
        <v>2766</v>
      </c>
    </row>
    <row r="254" spans="1:44" ht="21.6" x14ac:dyDescent="0.65">
      <c r="A254" s="266">
        <v>117573</v>
      </c>
      <c r="B254" s="264" t="s">
        <v>59</v>
      </c>
      <c r="C254" t="s">
        <v>195</v>
      </c>
      <c r="D254" t="s">
        <v>196</v>
      </c>
      <c r="E254" t="s">
        <v>196</v>
      </c>
      <c r="F254" t="s">
        <v>196</v>
      </c>
      <c r="G254" t="s">
        <v>196</v>
      </c>
      <c r="H254" t="s">
        <v>196</v>
      </c>
      <c r="I254" t="s">
        <v>195</v>
      </c>
      <c r="J254" t="s">
        <v>196</v>
      </c>
      <c r="K254" t="s">
        <v>196</v>
      </c>
      <c r="L254" t="s">
        <v>196</v>
      </c>
      <c r="M254" t="s">
        <v>194</v>
      </c>
      <c r="N254" t="s">
        <v>196</v>
      </c>
      <c r="O254" t="s">
        <v>196</v>
      </c>
      <c r="P254" t="s">
        <v>196</v>
      </c>
      <c r="Q254" t="s">
        <v>196</v>
      </c>
      <c r="R254" t="s">
        <v>196</v>
      </c>
      <c r="S254" t="s">
        <v>196</v>
      </c>
      <c r="T254" t="s">
        <v>196</v>
      </c>
      <c r="U254" t="s">
        <v>196</v>
      </c>
      <c r="V254" t="s">
        <v>196</v>
      </c>
      <c r="W254" t="s">
        <v>194</v>
      </c>
      <c r="X254" t="s">
        <v>196</v>
      </c>
      <c r="Y254" t="s">
        <v>194</v>
      </c>
      <c r="Z254" t="s">
        <v>196</v>
      </c>
      <c r="AA254" t="s">
        <v>194</v>
      </c>
      <c r="AB254" t="s">
        <v>194</v>
      </c>
      <c r="AC254" t="s">
        <v>195</v>
      </c>
      <c r="AD254" t="s">
        <v>195</v>
      </c>
      <c r="AE254" t="s">
        <v>194</v>
      </c>
      <c r="AF254" t="s">
        <v>194</v>
      </c>
      <c r="AG254" t="s">
        <v>195</v>
      </c>
      <c r="AH254" t="s">
        <v>196</v>
      </c>
      <c r="AI254" t="s">
        <v>194</v>
      </c>
      <c r="AJ254" t="s">
        <v>194</v>
      </c>
      <c r="AK254" t="s">
        <v>195</v>
      </c>
      <c r="AL254" t="s">
        <v>195</v>
      </c>
      <c r="AM254" t="s">
        <v>195</v>
      </c>
      <c r="AN254" t="s">
        <v>195</v>
      </c>
      <c r="AO254" t="s">
        <v>195</v>
      </c>
      <c r="AP254" t="s">
        <v>195</v>
      </c>
      <c r="AQ254" s="259" t="s">
        <v>59</v>
      </c>
      <c r="AR254" s="259" t="s">
        <v>334</v>
      </c>
    </row>
    <row r="255" spans="1:44" ht="47.4" x14ac:dyDescent="0.65">
      <c r="A255" s="266">
        <v>117589</v>
      </c>
      <c r="B255" s="264" t="s">
        <v>59</v>
      </c>
      <c r="C255" t="s">
        <v>702</v>
      </c>
      <c r="D255" t="s">
        <v>702</v>
      </c>
      <c r="E255" t="s">
        <v>702</v>
      </c>
      <c r="F255" t="s">
        <v>702</v>
      </c>
      <c r="G255" t="s">
        <v>702</v>
      </c>
      <c r="H255" t="s">
        <v>702</v>
      </c>
      <c r="I255" t="s">
        <v>702</v>
      </c>
      <c r="J255" t="s">
        <v>702</v>
      </c>
      <c r="K255" t="s">
        <v>702</v>
      </c>
      <c r="L255" t="s">
        <v>702</v>
      </c>
      <c r="M255" t="s">
        <v>702</v>
      </c>
      <c r="N255" t="s">
        <v>702</v>
      </c>
      <c r="O255" t="s">
        <v>702</v>
      </c>
      <c r="P255" t="s">
        <v>702</v>
      </c>
      <c r="Q255" t="s">
        <v>702</v>
      </c>
      <c r="R255" t="s">
        <v>702</v>
      </c>
      <c r="S255" t="s">
        <v>702</v>
      </c>
      <c r="T255" t="s">
        <v>702</v>
      </c>
      <c r="U255" t="s">
        <v>702</v>
      </c>
      <c r="V255" t="s">
        <v>702</v>
      </c>
      <c r="W255" t="s">
        <v>702</v>
      </c>
      <c r="X255" t="s">
        <v>702</v>
      </c>
      <c r="Y255" t="s">
        <v>702</v>
      </c>
      <c r="Z255" t="s">
        <v>702</v>
      </c>
      <c r="AA255" t="s">
        <v>702</v>
      </c>
      <c r="AB255" t="s">
        <v>702</v>
      </c>
      <c r="AC255" t="s">
        <v>702</v>
      </c>
      <c r="AD255" t="s">
        <v>702</v>
      </c>
      <c r="AE255" t="s">
        <v>702</v>
      </c>
      <c r="AF255" t="s">
        <v>702</v>
      </c>
      <c r="AG255" t="s">
        <v>702</v>
      </c>
      <c r="AH255" t="s">
        <v>702</v>
      </c>
      <c r="AI255" t="s">
        <v>702</v>
      </c>
      <c r="AJ255" t="s">
        <v>702</v>
      </c>
      <c r="AK255" t="s">
        <v>702</v>
      </c>
      <c r="AL255" t="s">
        <v>702</v>
      </c>
      <c r="AM255" t="s">
        <v>702</v>
      </c>
      <c r="AN255" t="s">
        <v>702</v>
      </c>
      <c r="AO255" t="s">
        <v>702</v>
      </c>
      <c r="AP255" t="s">
        <v>702</v>
      </c>
      <c r="AQ255" s="259" t="s">
        <v>59</v>
      </c>
      <c r="AR255" s="259" t="s">
        <v>2759</v>
      </c>
    </row>
    <row r="256" spans="1:44" ht="47.4" x14ac:dyDescent="0.65">
      <c r="A256" s="266">
        <v>117609</v>
      </c>
      <c r="B256" s="264" t="s">
        <v>59</v>
      </c>
      <c r="C256" t="s">
        <v>702</v>
      </c>
      <c r="D256" t="s">
        <v>702</v>
      </c>
      <c r="E256" t="s">
        <v>702</v>
      </c>
      <c r="F256" t="s">
        <v>702</v>
      </c>
      <c r="G256" t="s">
        <v>702</v>
      </c>
      <c r="H256" t="s">
        <v>702</v>
      </c>
      <c r="I256" t="s">
        <v>702</v>
      </c>
      <c r="J256" t="s">
        <v>702</v>
      </c>
      <c r="K256" t="s">
        <v>702</v>
      </c>
      <c r="L256" t="s">
        <v>702</v>
      </c>
      <c r="M256" t="s">
        <v>702</v>
      </c>
      <c r="N256" t="s">
        <v>702</v>
      </c>
      <c r="O256" t="s">
        <v>702</v>
      </c>
      <c r="P256" t="s">
        <v>702</v>
      </c>
      <c r="Q256" t="s">
        <v>702</v>
      </c>
      <c r="R256" t="s">
        <v>702</v>
      </c>
      <c r="S256" t="s">
        <v>702</v>
      </c>
      <c r="T256" t="s">
        <v>702</v>
      </c>
      <c r="U256" t="s">
        <v>702</v>
      </c>
      <c r="V256" t="s">
        <v>702</v>
      </c>
      <c r="W256" t="s">
        <v>702</v>
      </c>
      <c r="X256" t="s">
        <v>702</v>
      </c>
      <c r="Y256" t="s">
        <v>702</v>
      </c>
      <c r="Z256" t="s">
        <v>702</v>
      </c>
      <c r="AA256" t="s">
        <v>702</v>
      </c>
      <c r="AB256" t="s">
        <v>702</v>
      </c>
      <c r="AC256" t="s">
        <v>702</v>
      </c>
      <c r="AD256" t="s">
        <v>702</v>
      </c>
      <c r="AE256" t="s">
        <v>702</v>
      </c>
      <c r="AF256" t="s">
        <v>702</v>
      </c>
      <c r="AG256" t="s">
        <v>702</v>
      </c>
      <c r="AH256" t="s">
        <v>702</v>
      </c>
      <c r="AI256" t="s">
        <v>702</v>
      </c>
      <c r="AJ256" t="s">
        <v>702</v>
      </c>
      <c r="AK256" t="s">
        <v>702</v>
      </c>
      <c r="AL256" t="s">
        <v>702</v>
      </c>
      <c r="AM256" t="s">
        <v>702</v>
      </c>
      <c r="AN256" t="s">
        <v>702</v>
      </c>
      <c r="AO256" t="s">
        <v>702</v>
      </c>
      <c r="AP256" t="s">
        <v>702</v>
      </c>
      <c r="AQ256" s="259" t="s">
        <v>59</v>
      </c>
      <c r="AR256" s="259" t="s">
        <v>2759</v>
      </c>
    </row>
    <row r="257" spans="1:45" ht="21.6" x14ac:dyDescent="0.65">
      <c r="A257" s="238">
        <v>117637</v>
      </c>
      <c r="B257" s="264" t="s">
        <v>2531</v>
      </c>
      <c r="C257" t="s">
        <v>194</v>
      </c>
      <c r="D257" t="s">
        <v>194</v>
      </c>
      <c r="E257" t="s">
        <v>194</v>
      </c>
      <c r="F257" t="s">
        <v>194</v>
      </c>
      <c r="G257" t="s">
        <v>194</v>
      </c>
      <c r="H257" t="s">
        <v>194</v>
      </c>
      <c r="I257" t="s">
        <v>194</v>
      </c>
      <c r="J257" t="s">
        <v>194</v>
      </c>
      <c r="K257" t="s">
        <v>194</v>
      </c>
      <c r="L257" t="s">
        <v>194</v>
      </c>
      <c r="M257" t="s">
        <v>196</v>
      </c>
      <c r="N257" t="s">
        <v>194</v>
      </c>
      <c r="O257" t="s">
        <v>194</v>
      </c>
      <c r="P257" t="s">
        <v>194</v>
      </c>
      <c r="Q257" t="s">
        <v>194</v>
      </c>
      <c r="R257" t="s">
        <v>194</v>
      </c>
      <c r="S257" t="s">
        <v>196</v>
      </c>
      <c r="T257" t="s">
        <v>196</v>
      </c>
      <c r="U257" t="s">
        <v>194</v>
      </c>
      <c r="V257" t="s">
        <v>194</v>
      </c>
      <c r="W257" t="s">
        <v>194</v>
      </c>
      <c r="X257" t="s">
        <v>196</v>
      </c>
      <c r="Y257" t="s">
        <v>196</v>
      </c>
      <c r="Z257" t="s">
        <v>196</v>
      </c>
      <c r="AA257" t="s">
        <v>194</v>
      </c>
      <c r="AB257" t="s">
        <v>196</v>
      </c>
      <c r="AC257" t="s">
        <v>196</v>
      </c>
      <c r="AD257" t="s">
        <v>194</v>
      </c>
      <c r="AE257" t="s">
        <v>196</v>
      </c>
      <c r="AF257" t="s">
        <v>194</v>
      </c>
      <c r="AG257" t="s">
        <v>196</v>
      </c>
      <c r="AH257" t="s">
        <v>196</v>
      </c>
      <c r="AI257" t="s">
        <v>196</v>
      </c>
      <c r="AJ257" t="s">
        <v>196</v>
      </c>
      <c r="AK257" t="s">
        <v>196</v>
      </c>
      <c r="AL257" t="s">
        <v>195</v>
      </c>
      <c r="AM257" t="s">
        <v>195</v>
      </c>
      <c r="AN257" t="s">
        <v>195</v>
      </c>
      <c r="AO257" t="s">
        <v>195</v>
      </c>
      <c r="AP257" t="s">
        <v>195</v>
      </c>
      <c r="AQ257" s="259" t="s">
        <v>2531</v>
      </c>
      <c r="AR257" s="259" t="s">
        <v>334</v>
      </c>
    </row>
    <row r="258" spans="1:45" ht="47.4" x14ac:dyDescent="0.65">
      <c r="A258" s="266">
        <v>117649</v>
      </c>
      <c r="B258" s="264" t="s">
        <v>59</v>
      </c>
      <c r="C258" t="s">
        <v>702</v>
      </c>
      <c r="D258" t="s">
        <v>702</v>
      </c>
      <c r="E258" t="s">
        <v>702</v>
      </c>
      <c r="F258" t="s">
        <v>702</v>
      </c>
      <c r="G258" t="s">
        <v>702</v>
      </c>
      <c r="H258" t="s">
        <v>702</v>
      </c>
      <c r="I258" t="s">
        <v>702</v>
      </c>
      <c r="J258" t="s">
        <v>702</v>
      </c>
      <c r="K258" t="s">
        <v>702</v>
      </c>
      <c r="L258" t="s">
        <v>702</v>
      </c>
      <c r="M258" t="s">
        <v>702</v>
      </c>
      <c r="N258" t="s">
        <v>702</v>
      </c>
      <c r="O258" t="s">
        <v>702</v>
      </c>
      <c r="P258" t="s">
        <v>702</v>
      </c>
      <c r="Q258" t="s">
        <v>702</v>
      </c>
      <c r="R258" t="s">
        <v>702</v>
      </c>
      <c r="S258" t="s">
        <v>702</v>
      </c>
      <c r="T258" t="s">
        <v>702</v>
      </c>
      <c r="U258" t="s">
        <v>702</v>
      </c>
      <c r="V258" t="s">
        <v>702</v>
      </c>
      <c r="W258" t="s">
        <v>702</v>
      </c>
      <c r="X258" t="s">
        <v>702</v>
      </c>
      <c r="Y258" t="s">
        <v>702</v>
      </c>
      <c r="Z258" t="s">
        <v>702</v>
      </c>
      <c r="AA258" t="s">
        <v>702</v>
      </c>
      <c r="AB258" t="s">
        <v>702</v>
      </c>
      <c r="AC258" t="s">
        <v>702</v>
      </c>
      <c r="AD258" t="s">
        <v>702</v>
      </c>
      <c r="AE258" t="s">
        <v>702</v>
      </c>
      <c r="AF258" t="s">
        <v>702</v>
      </c>
      <c r="AG258" t="s">
        <v>702</v>
      </c>
      <c r="AH258" t="s">
        <v>702</v>
      </c>
      <c r="AI258" t="s">
        <v>702</v>
      </c>
      <c r="AJ258" t="s">
        <v>702</v>
      </c>
      <c r="AK258" t="s">
        <v>702</v>
      </c>
      <c r="AL258" t="s">
        <v>702</v>
      </c>
      <c r="AM258" t="s">
        <v>702</v>
      </c>
      <c r="AN258" t="s">
        <v>702</v>
      </c>
      <c r="AO258" t="s">
        <v>702</v>
      </c>
      <c r="AP258" t="s">
        <v>702</v>
      </c>
      <c r="AQ258" s="259" t="s">
        <v>59</v>
      </c>
      <c r="AR258" s="259" t="s">
        <v>2759</v>
      </c>
    </row>
    <row r="259" spans="1:45" ht="14.4" x14ac:dyDescent="0.3">
      <c r="A259" s="279">
        <v>117657</v>
      </c>
      <c r="B259" s="284" t="s">
        <v>59</v>
      </c>
      <c r="C259" s="262" t="s">
        <v>195</v>
      </c>
      <c r="D259" s="262" t="s">
        <v>195</v>
      </c>
      <c r="E259" s="262" t="s">
        <v>195</v>
      </c>
      <c r="F259" s="262" t="s">
        <v>195</v>
      </c>
      <c r="G259" s="262" t="s">
        <v>195</v>
      </c>
      <c r="H259" s="262" t="s">
        <v>195</v>
      </c>
      <c r="I259" s="262" t="s">
        <v>195</v>
      </c>
      <c r="J259" s="262" t="s">
        <v>195</v>
      </c>
      <c r="K259" s="262" t="s">
        <v>195</v>
      </c>
      <c r="L259" s="262" t="s">
        <v>195</v>
      </c>
      <c r="M259" s="262" t="s">
        <v>195</v>
      </c>
      <c r="N259" s="262" t="s">
        <v>195</v>
      </c>
      <c r="O259" s="262" t="s">
        <v>195</v>
      </c>
      <c r="P259" s="262" t="s">
        <v>195</v>
      </c>
      <c r="Q259" s="262" t="s">
        <v>195</v>
      </c>
      <c r="R259" s="262" t="s">
        <v>195</v>
      </c>
      <c r="S259" s="262" t="s">
        <v>195</v>
      </c>
      <c r="T259" s="262" t="s">
        <v>195</v>
      </c>
      <c r="U259" s="262" t="s">
        <v>195</v>
      </c>
      <c r="V259" s="262" t="s">
        <v>195</v>
      </c>
      <c r="W259" s="262" t="s">
        <v>195</v>
      </c>
      <c r="X259" s="262" t="s">
        <v>195</v>
      </c>
      <c r="Y259" s="262" t="s">
        <v>195</v>
      </c>
      <c r="Z259" s="262" t="s">
        <v>195</v>
      </c>
      <c r="AA259" s="262" t="s">
        <v>195</v>
      </c>
      <c r="AB259" s="262" t="s">
        <v>195</v>
      </c>
      <c r="AC259" s="262" t="s">
        <v>195</v>
      </c>
      <c r="AD259" s="262" t="s">
        <v>195</v>
      </c>
      <c r="AE259" s="262" t="s">
        <v>195</v>
      </c>
      <c r="AF259" s="262" t="s">
        <v>195</v>
      </c>
      <c r="AG259" s="262" t="s">
        <v>195</v>
      </c>
      <c r="AH259" s="262" t="s">
        <v>195</v>
      </c>
      <c r="AI259" s="262" t="s">
        <v>195</v>
      </c>
      <c r="AJ259" s="262" t="s">
        <v>195</v>
      </c>
      <c r="AK259" s="262" t="s">
        <v>195</v>
      </c>
      <c r="AL259" s="262" t="s">
        <v>195</v>
      </c>
      <c r="AM259" s="262" t="s">
        <v>195</v>
      </c>
      <c r="AN259" s="262" t="s">
        <v>195</v>
      </c>
      <c r="AO259" s="262" t="s">
        <v>195</v>
      </c>
      <c r="AP259" s="262" t="s">
        <v>195</v>
      </c>
      <c r="AQ259" s="259" t="e">
        <f>VLOOKUP(A259,#REF!,5,0)</f>
        <v>#REF!</v>
      </c>
      <c r="AR259" s="259" t="e">
        <f>VLOOKUP(A259,#REF!,6,0)</f>
        <v>#REF!</v>
      </c>
      <c r="AS259"/>
    </row>
    <row r="260" spans="1:45" ht="47.4" x14ac:dyDescent="0.65">
      <c r="A260" s="266">
        <v>117663</v>
      </c>
      <c r="B260" s="264" t="s">
        <v>59</v>
      </c>
      <c r="C260" t="s">
        <v>702</v>
      </c>
      <c r="D260" t="s">
        <v>702</v>
      </c>
      <c r="E260" t="s">
        <v>702</v>
      </c>
      <c r="F260" t="s">
        <v>702</v>
      </c>
      <c r="G260" t="s">
        <v>702</v>
      </c>
      <c r="H260" t="s">
        <v>702</v>
      </c>
      <c r="I260" t="s">
        <v>702</v>
      </c>
      <c r="J260" t="s">
        <v>702</v>
      </c>
      <c r="K260" t="s">
        <v>702</v>
      </c>
      <c r="L260" t="s">
        <v>702</v>
      </c>
      <c r="M260" t="s">
        <v>702</v>
      </c>
      <c r="N260" t="s">
        <v>702</v>
      </c>
      <c r="O260" t="s">
        <v>702</v>
      </c>
      <c r="P260" t="s">
        <v>702</v>
      </c>
      <c r="Q260" t="s">
        <v>702</v>
      </c>
      <c r="R260" t="s">
        <v>702</v>
      </c>
      <c r="S260" t="s">
        <v>702</v>
      </c>
      <c r="T260" t="s">
        <v>702</v>
      </c>
      <c r="U260" t="s">
        <v>702</v>
      </c>
      <c r="V260" t="s">
        <v>702</v>
      </c>
      <c r="W260" t="s">
        <v>702</v>
      </c>
      <c r="X260" t="s">
        <v>702</v>
      </c>
      <c r="Y260" t="s">
        <v>702</v>
      </c>
      <c r="Z260" t="s">
        <v>702</v>
      </c>
      <c r="AA260" t="s">
        <v>702</v>
      </c>
      <c r="AB260" t="s">
        <v>702</v>
      </c>
      <c r="AC260" t="s">
        <v>702</v>
      </c>
      <c r="AD260" t="s">
        <v>702</v>
      </c>
      <c r="AE260" t="s">
        <v>702</v>
      </c>
      <c r="AF260" t="s">
        <v>702</v>
      </c>
      <c r="AG260" t="s">
        <v>702</v>
      </c>
      <c r="AH260" t="s">
        <v>702</v>
      </c>
      <c r="AI260" t="s">
        <v>702</v>
      </c>
      <c r="AJ260" t="s">
        <v>702</v>
      </c>
      <c r="AK260" t="s">
        <v>702</v>
      </c>
      <c r="AL260" t="s">
        <v>702</v>
      </c>
      <c r="AM260" t="s">
        <v>702</v>
      </c>
      <c r="AN260" t="s">
        <v>702</v>
      </c>
      <c r="AO260" t="s">
        <v>702</v>
      </c>
      <c r="AP260" t="s">
        <v>702</v>
      </c>
      <c r="AQ260" s="259" t="s">
        <v>59</v>
      </c>
      <c r="AR260" s="259" t="s">
        <v>2772</v>
      </c>
    </row>
    <row r="261" spans="1:45" ht="14.4" x14ac:dyDescent="0.3">
      <c r="A261" s="279">
        <v>117665</v>
      </c>
      <c r="B261" s="284" t="s">
        <v>2591</v>
      </c>
      <c r="C261" s="262" t="s">
        <v>196</v>
      </c>
      <c r="D261" s="262" t="s">
        <v>194</v>
      </c>
      <c r="E261" s="262" t="s">
        <v>196</v>
      </c>
      <c r="F261" s="262" t="s">
        <v>196</v>
      </c>
      <c r="G261" s="262" t="s">
        <v>196</v>
      </c>
      <c r="H261" s="262" t="s">
        <v>194</v>
      </c>
      <c r="I261" s="262" t="s">
        <v>196</v>
      </c>
      <c r="J261" s="262" t="s">
        <v>196</v>
      </c>
      <c r="K261" s="262" t="s">
        <v>196</v>
      </c>
      <c r="L261" s="262" t="s">
        <v>194</v>
      </c>
      <c r="M261" s="262" t="s">
        <v>194</v>
      </c>
      <c r="N261" s="262" t="s">
        <v>194</v>
      </c>
      <c r="O261" s="262" t="s">
        <v>194</v>
      </c>
      <c r="P261" s="262" t="s">
        <v>196</v>
      </c>
      <c r="Q261" s="262" t="s">
        <v>196</v>
      </c>
      <c r="R261" s="262" t="s">
        <v>194</v>
      </c>
      <c r="S261" s="262" t="s">
        <v>194</v>
      </c>
      <c r="T261" s="262" t="s">
        <v>196</v>
      </c>
      <c r="U261" s="262" t="s">
        <v>196</v>
      </c>
      <c r="V261" s="262" t="s">
        <v>196</v>
      </c>
      <c r="W261" s="262" t="s">
        <v>194</v>
      </c>
      <c r="X261" s="262" t="s">
        <v>194</v>
      </c>
      <c r="Y261" s="262" t="s">
        <v>194</v>
      </c>
      <c r="Z261" s="262" t="s">
        <v>194</v>
      </c>
      <c r="AA261" s="262" t="s">
        <v>194</v>
      </c>
      <c r="AB261" s="262" t="s">
        <v>194</v>
      </c>
      <c r="AC261" s="262" t="s">
        <v>194</v>
      </c>
      <c r="AD261" s="262" t="s">
        <v>194</v>
      </c>
      <c r="AE261" s="262" t="s">
        <v>194</v>
      </c>
      <c r="AF261" s="262" t="s">
        <v>194</v>
      </c>
      <c r="AG261" s="262" t="s">
        <v>195</v>
      </c>
      <c r="AH261" s="262" t="s">
        <v>195</v>
      </c>
      <c r="AI261" s="262" t="s">
        <v>195</v>
      </c>
      <c r="AJ261" s="262" t="s">
        <v>195</v>
      </c>
      <c r="AK261" s="262" t="s">
        <v>195</v>
      </c>
      <c r="AL261" s="262" t="s">
        <v>195</v>
      </c>
      <c r="AM261" s="262" t="s">
        <v>195</v>
      </c>
      <c r="AN261" s="262" t="s">
        <v>195</v>
      </c>
      <c r="AO261" s="262" t="s">
        <v>195</v>
      </c>
      <c r="AP261" s="262" t="s">
        <v>195</v>
      </c>
      <c r="AQ261" s="259" t="e">
        <f>VLOOKUP(A261,#REF!,5,0)</f>
        <v>#REF!</v>
      </c>
      <c r="AR261" s="259" t="e">
        <f>VLOOKUP(A261,#REF!,6,0)</f>
        <v>#REF!</v>
      </c>
      <c r="AS261"/>
    </row>
    <row r="262" spans="1:45" ht="14.4" x14ac:dyDescent="0.3">
      <c r="A262" s="279">
        <v>117665</v>
      </c>
      <c r="B262" s="284" t="s">
        <v>2591</v>
      </c>
      <c r="C262" s="262" t="s">
        <v>196</v>
      </c>
      <c r="D262" s="262" t="s">
        <v>194</v>
      </c>
      <c r="E262" s="262" t="s">
        <v>196</v>
      </c>
      <c r="F262" s="262" t="s">
        <v>196</v>
      </c>
      <c r="G262" s="262" t="s">
        <v>196</v>
      </c>
      <c r="H262" s="262" t="s">
        <v>194</v>
      </c>
      <c r="I262" s="262" t="s">
        <v>196</v>
      </c>
      <c r="J262" s="262" t="s">
        <v>196</v>
      </c>
      <c r="K262" s="262" t="s">
        <v>196</v>
      </c>
      <c r="L262" s="262" t="s">
        <v>194</v>
      </c>
      <c r="M262" s="262" t="s">
        <v>194</v>
      </c>
      <c r="N262" s="262" t="s">
        <v>194</v>
      </c>
      <c r="O262" s="262" t="s">
        <v>194</v>
      </c>
      <c r="P262" s="262" t="s">
        <v>196</v>
      </c>
      <c r="Q262" s="262" t="s">
        <v>196</v>
      </c>
      <c r="R262" s="262" t="s">
        <v>194</v>
      </c>
      <c r="S262" s="262" t="s">
        <v>194</v>
      </c>
      <c r="T262" s="262" t="s">
        <v>196</v>
      </c>
      <c r="U262" s="262" t="s">
        <v>196</v>
      </c>
      <c r="V262" s="262" t="s">
        <v>196</v>
      </c>
      <c r="W262" s="262" t="s">
        <v>194</v>
      </c>
      <c r="X262" s="262" t="s">
        <v>194</v>
      </c>
      <c r="Y262" s="262" t="s">
        <v>194</v>
      </c>
      <c r="Z262" s="262" t="s">
        <v>194</v>
      </c>
      <c r="AA262" s="262" t="s">
        <v>194</v>
      </c>
      <c r="AB262" s="262" t="s">
        <v>194</v>
      </c>
      <c r="AC262" s="262" t="s">
        <v>194</v>
      </c>
      <c r="AD262" s="262" t="s">
        <v>194</v>
      </c>
      <c r="AE262" s="262" t="s">
        <v>194</v>
      </c>
      <c r="AF262" s="262" t="s">
        <v>194</v>
      </c>
      <c r="AG262" s="262" t="s">
        <v>195</v>
      </c>
      <c r="AH262" s="262" t="s">
        <v>195</v>
      </c>
      <c r="AI262" s="262" t="s">
        <v>195</v>
      </c>
      <c r="AJ262" s="262" t="s">
        <v>195</v>
      </c>
      <c r="AK262" s="262" t="s">
        <v>195</v>
      </c>
      <c r="AL262" s="262" t="s">
        <v>195</v>
      </c>
      <c r="AM262" s="262" t="s">
        <v>195</v>
      </c>
      <c r="AN262" s="262" t="s">
        <v>195</v>
      </c>
      <c r="AO262" s="262" t="s">
        <v>195</v>
      </c>
      <c r="AP262" s="262" t="s">
        <v>195</v>
      </c>
      <c r="AQ262" s="259" t="e">
        <f>VLOOKUP(A262,#REF!,5,0)</f>
        <v>#REF!</v>
      </c>
      <c r="AR262" s="259" t="e">
        <f>VLOOKUP(A262,#REF!,6,0)</f>
        <v>#REF!</v>
      </c>
      <c r="AS262"/>
    </row>
    <row r="263" spans="1:45" ht="47.4" x14ac:dyDescent="0.65">
      <c r="A263" s="266">
        <v>117692</v>
      </c>
      <c r="B263" s="264" t="s">
        <v>59</v>
      </c>
      <c r="C263" t="s">
        <v>702</v>
      </c>
      <c r="D263" t="s">
        <v>702</v>
      </c>
      <c r="E263" t="s">
        <v>702</v>
      </c>
      <c r="F263" t="s">
        <v>702</v>
      </c>
      <c r="G263" t="s">
        <v>702</v>
      </c>
      <c r="H263" t="s">
        <v>702</v>
      </c>
      <c r="I263" t="s">
        <v>702</v>
      </c>
      <c r="J263" t="s">
        <v>702</v>
      </c>
      <c r="K263" t="s">
        <v>702</v>
      </c>
      <c r="L263" t="s">
        <v>702</v>
      </c>
      <c r="M263" t="s">
        <v>702</v>
      </c>
      <c r="N263" t="s">
        <v>702</v>
      </c>
      <c r="O263" t="s">
        <v>702</v>
      </c>
      <c r="P263" t="s">
        <v>702</v>
      </c>
      <c r="Q263" t="s">
        <v>702</v>
      </c>
      <c r="R263" t="s">
        <v>702</v>
      </c>
      <c r="S263" t="s">
        <v>702</v>
      </c>
      <c r="T263" t="s">
        <v>702</v>
      </c>
      <c r="U263" t="s">
        <v>702</v>
      </c>
      <c r="V263" t="s">
        <v>702</v>
      </c>
      <c r="W263" t="s">
        <v>702</v>
      </c>
      <c r="X263" t="s">
        <v>702</v>
      </c>
      <c r="Y263" t="s">
        <v>702</v>
      </c>
      <c r="Z263" t="s">
        <v>702</v>
      </c>
      <c r="AA263" t="s">
        <v>702</v>
      </c>
      <c r="AB263" t="s">
        <v>702</v>
      </c>
      <c r="AC263" t="s">
        <v>702</v>
      </c>
      <c r="AD263" t="s">
        <v>702</v>
      </c>
      <c r="AE263" t="s">
        <v>702</v>
      </c>
      <c r="AF263" t="s">
        <v>702</v>
      </c>
      <c r="AG263" t="s">
        <v>702</v>
      </c>
      <c r="AH263" t="s">
        <v>702</v>
      </c>
      <c r="AI263" t="s">
        <v>702</v>
      </c>
      <c r="AJ263" t="s">
        <v>702</v>
      </c>
      <c r="AK263" t="s">
        <v>702</v>
      </c>
      <c r="AL263" t="s">
        <v>702</v>
      </c>
      <c r="AM263" t="s">
        <v>702</v>
      </c>
      <c r="AN263" t="s">
        <v>702</v>
      </c>
      <c r="AO263" t="s">
        <v>702</v>
      </c>
      <c r="AP263" t="s">
        <v>702</v>
      </c>
      <c r="AQ263" s="259" t="s">
        <v>59</v>
      </c>
      <c r="AR263" s="259" t="s">
        <v>2762</v>
      </c>
    </row>
    <row r="264" spans="1:45" ht="21.6" x14ac:dyDescent="0.65">
      <c r="A264" s="266">
        <v>117694</v>
      </c>
      <c r="B264" s="264" t="s">
        <v>59</v>
      </c>
      <c r="C264" t="s">
        <v>196</v>
      </c>
      <c r="D264" t="s">
        <v>196</v>
      </c>
      <c r="E264" t="s">
        <v>196</v>
      </c>
      <c r="F264" t="s">
        <v>196</v>
      </c>
      <c r="G264" t="s">
        <v>196</v>
      </c>
      <c r="H264" t="s">
        <v>196</v>
      </c>
      <c r="I264" t="s">
        <v>194</v>
      </c>
      <c r="J264" t="s">
        <v>194</v>
      </c>
      <c r="K264" t="s">
        <v>196</v>
      </c>
      <c r="L264" t="s">
        <v>196</v>
      </c>
      <c r="M264" t="s">
        <v>194</v>
      </c>
      <c r="N264" t="s">
        <v>194</v>
      </c>
      <c r="O264" t="s">
        <v>194</v>
      </c>
      <c r="P264" t="s">
        <v>194</v>
      </c>
      <c r="Q264" t="s">
        <v>194</v>
      </c>
      <c r="R264" t="s">
        <v>194</v>
      </c>
      <c r="S264" t="s">
        <v>194</v>
      </c>
      <c r="T264" t="s">
        <v>194</v>
      </c>
      <c r="U264" t="s">
        <v>194</v>
      </c>
      <c r="V264" t="s">
        <v>196</v>
      </c>
      <c r="W264" t="s">
        <v>194</v>
      </c>
      <c r="X264" t="s">
        <v>194</v>
      </c>
      <c r="Y264" t="s">
        <v>194</v>
      </c>
      <c r="Z264" t="s">
        <v>194</v>
      </c>
      <c r="AA264" t="s">
        <v>194</v>
      </c>
      <c r="AB264" t="s">
        <v>194</v>
      </c>
      <c r="AC264" t="s">
        <v>196</v>
      </c>
      <c r="AD264" t="s">
        <v>194</v>
      </c>
      <c r="AE264" t="s">
        <v>194</v>
      </c>
      <c r="AF264" t="s">
        <v>194</v>
      </c>
      <c r="AG264" t="s">
        <v>194</v>
      </c>
      <c r="AH264" t="s">
        <v>195</v>
      </c>
      <c r="AI264" t="s">
        <v>195</v>
      </c>
      <c r="AJ264" t="s">
        <v>196</v>
      </c>
      <c r="AK264" t="s">
        <v>195</v>
      </c>
      <c r="AL264" t="s">
        <v>196</v>
      </c>
      <c r="AM264" t="s">
        <v>195</v>
      </c>
      <c r="AN264" t="s">
        <v>195</v>
      </c>
      <c r="AO264" t="s">
        <v>195</v>
      </c>
      <c r="AP264" t="s">
        <v>195</v>
      </c>
      <c r="AQ264" s="259" t="s">
        <v>59</v>
      </c>
      <c r="AR264" s="259" t="s">
        <v>334</v>
      </c>
    </row>
    <row r="265" spans="1:45" ht="47.4" x14ac:dyDescent="0.65">
      <c r="A265" s="238">
        <v>117698</v>
      </c>
      <c r="B265" s="264" t="s">
        <v>59</v>
      </c>
      <c r="C265" t="s">
        <v>702</v>
      </c>
      <c r="D265" t="s">
        <v>702</v>
      </c>
      <c r="E265" t="s">
        <v>702</v>
      </c>
      <c r="F265" t="s">
        <v>702</v>
      </c>
      <c r="G265" t="s">
        <v>702</v>
      </c>
      <c r="H265" t="s">
        <v>702</v>
      </c>
      <c r="I265" t="s">
        <v>702</v>
      </c>
      <c r="J265" t="s">
        <v>702</v>
      </c>
      <c r="K265" t="s">
        <v>702</v>
      </c>
      <c r="L265" t="s">
        <v>702</v>
      </c>
      <c r="M265" t="s">
        <v>702</v>
      </c>
      <c r="N265" t="s">
        <v>702</v>
      </c>
      <c r="O265" t="s">
        <v>702</v>
      </c>
      <c r="P265" t="s">
        <v>702</v>
      </c>
      <c r="Q265" t="s">
        <v>702</v>
      </c>
      <c r="R265" t="s">
        <v>702</v>
      </c>
      <c r="S265" t="s">
        <v>702</v>
      </c>
      <c r="T265" t="s">
        <v>702</v>
      </c>
      <c r="U265" t="s">
        <v>702</v>
      </c>
      <c r="V265" t="s">
        <v>702</v>
      </c>
      <c r="W265" t="s">
        <v>702</v>
      </c>
      <c r="X265" t="s">
        <v>702</v>
      </c>
      <c r="Y265" t="s">
        <v>702</v>
      </c>
      <c r="Z265" t="s">
        <v>702</v>
      </c>
      <c r="AA265" t="s">
        <v>702</v>
      </c>
      <c r="AB265" t="s">
        <v>702</v>
      </c>
      <c r="AC265" t="s">
        <v>702</v>
      </c>
      <c r="AD265" t="s">
        <v>702</v>
      </c>
      <c r="AE265" t="s">
        <v>702</v>
      </c>
      <c r="AF265" t="s">
        <v>702</v>
      </c>
      <c r="AG265" t="s">
        <v>702</v>
      </c>
      <c r="AH265" t="s">
        <v>702</v>
      </c>
      <c r="AI265" t="s">
        <v>702</v>
      </c>
      <c r="AJ265" t="s">
        <v>702</v>
      </c>
      <c r="AK265" t="s">
        <v>702</v>
      </c>
      <c r="AL265" t="s">
        <v>702</v>
      </c>
      <c r="AM265" t="s">
        <v>702</v>
      </c>
      <c r="AN265" t="s">
        <v>702</v>
      </c>
      <c r="AO265" t="s">
        <v>702</v>
      </c>
      <c r="AP265" t="s">
        <v>702</v>
      </c>
      <c r="AQ265" s="259" t="s">
        <v>59</v>
      </c>
      <c r="AR265" s="259" t="s">
        <v>2766</v>
      </c>
    </row>
    <row r="266" spans="1:45" ht="47.4" x14ac:dyDescent="0.65">
      <c r="A266" s="238">
        <v>117712</v>
      </c>
      <c r="B266" s="264" t="s">
        <v>59</v>
      </c>
      <c r="C266" t="s">
        <v>702</v>
      </c>
      <c r="D266" t="s">
        <v>702</v>
      </c>
      <c r="E266" t="s">
        <v>702</v>
      </c>
      <c r="F266" t="s">
        <v>702</v>
      </c>
      <c r="G266" t="s">
        <v>702</v>
      </c>
      <c r="H266" t="s">
        <v>702</v>
      </c>
      <c r="I266" t="s">
        <v>702</v>
      </c>
      <c r="J266" t="s">
        <v>702</v>
      </c>
      <c r="K266" t="s">
        <v>702</v>
      </c>
      <c r="L266" t="s">
        <v>702</v>
      </c>
      <c r="M266" t="s">
        <v>702</v>
      </c>
      <c r="N266" t="s">
        <v>702</v>
      </c>
      <c r="O266" t="s">
        <v>702</v>
      </c>
      <c r="P266" t="s">
        <v>702</v>
      </c>
      <c r="Q266" t="s">
        <v>702</v>
      </c>
      <c r="R266" t="s">
        <v>702</v>
      </c>
      <c r="S266" t="s">
        <v>702</v>
      </c>
      <c r="T266" t="s">
        <v>702</v>
      </c>
      <c r="U266" t="s">
        <v>702</v>
      </c>
      <c r="V266" t="s">
        <v>702</v>
      </c>
      <c r="W266" t="s">
        <v>702</v>
      </c>
      <c r="X266" t="s">
        <v>702</v>
      </c>
      <c r="Y266" t="s">
        <v>702</v>
      </c>
      <c r="Z266" t="s">
        <v>702</v>
      </c>
      <c r="AA266" t="s">
        <v>702</v>
      </c>
      <c r="AB266" t="s">
        <v>702</v>
      </c>
      <c r="AC266" t="s">
        <v>702</v>
      </c>
      <c r="AD266" t="s">
        <v>702</v>
      </c>
      <c r="AE266" t="s">
        <v>702</v>
      </c>
      <c r="AF266" t="s">
        <v>702</v>
      </c>
      <c r="AG266" t="s">
        <v>702</v>
      </c>
      <c r="AH266" t="s">
        <v>702</v>
      </c>
      <c r="AI266" t="s">
        <v>702</v>
      </c>
      <c r="AJ266" t="s">
        <v>702</v>
      </c>
      <c r="AK266" t="s">
        <v>702</v>
      </c>
      <c r="AL266" t="s">
        <v>702</v>
      </c>
      <c r="AM266" t="s">
        <v>702</v>
      </c>
      <c r="AN266" t="s">
        <v>702</v>
      </c>
      <c r="AO266" t="s">
        <v>702</v>
      </c>
      <c r="AP266" t="s">
        <v>702</v>
      </c>
      <c r="AQ266" s="259" t="s">
        <v>59</v>
      </c>
      <c r="AR266" s="259" t="s">
        <v>2772</v>
      </c>
    </row>
    <row r="267" spans="1:45" ht="14.4" x14ac:dyDescent="0.3">
      <c r="A267" s="279">
        <v>117728</v>
      </c>
      <c r="B267" s="284" t="s">
        <v>59</v>
      </c>
      <c r="C267" s="262" t="s">
        <v>195</v>
      </c>
      <c r="D267" s="262" t="s">
        <v>195</v>
      </c>
      <c r="E267" s="262" t="s">
        <v>195</v>
      </c>
      <c r="F267" s="262" t="s">
        <v>195</v>
      </c>
      <c r="G267" s="262" t="s">
        <v>195</v>
      </c>
      <c r="H267" s="262" t="s">
        <v>195</v>
      </c>
      <c r="I267" s="262" t="s">
        <v>195</v>
      </c>
      <c r="J267" s="262" t="s">
        <v>195</v>
      </c>
      <c r="K267" s="262" t="s">
        <v>195</v>
      </c>
      <c r="L267" s="262" t="s">
        <v>195</v>
      </c>
      <c r="M267" s="262" t="s">
        <v>195</v>
      </c>
      <c r="N267" s="262" t="s">
        <v>195</v>
      </c>
      <c r="O267" s="262" t="s">
        <v>195</v>
      </c>
      <c r="P267" s="262" t="s">
        <v>195</v>
      </c>
      <c r="Q267" s="262" t="s">
        <v>195</v>
      </c>
      <c r="R267" s="262" t="s">
        <v>195</v>
      </c>
      <c r="S267" s="262" t="s">
        <v>195</v>
      </c>
      <c r="T267" s="262" t="s">
        <v>195</v>
      </c>
      <c r="U267" s="262" t="s">
        <v>195</v>
      </c>
      <c r="V267" s="262" t="s">
        <v>195</v>
      </c>
      <c r="W267" s="262" t="s">
        <v>195</v>
      </c>
      <c r="X267" s="262" t="s">
        <v>195</v>
      </c>
      <c r="Y267" s="262" t="s">
        <v>195</v>
      </c>
      <c r="Z267" s="262" t="s">
        <v>195</v>
      </c>
      <c r="AA267" s="262" t="s">
        <v>195</v>
      </c>
      <c r="AB267" s="262" t="s">
        <v>195</v>
      </c>
      <c r="AC267" s="262" t="s">
        <v>195</v>
      </c>
      <c r="AD267" s="262" t="s">
        <v>195</v>
      </c>
      <c r="AE267" s="262" t="s">
        <v>195</v>
      </c>
      <c r="AF267" s="262" t="s">
        <v>195</v>
      </c>
      <c r="AG267" s="262" t="s">
        <v>195</v>
      </c>
      <c r="AH267" s="262" t="s">
        <v>195</v>
      </c>
      <c r="AI267" s="262" t="s">
        <v>195</v>
      </c>
      <c r="AJ267" s="262" t="s">
        <v>195</v>
      </c>
      <c r="AK267" s="262" t="s">
        <v>195</v>
      </c>
      <c r="AL267" s="262" t="s">
        <v>195</v>
      </c>
      <c r="AM267" s="262" t="s">
        <v>195</v>
      </c>
      <c r="AN267" s="262" t="s">
        <v>195</v>
      </c>
      <c r="AO267" s="262" t="s">
        <v>195</v>
      </c>
      <c r="AP267" s="262" t="s">
        <v>195</v>
      </c>
      <c r="AQ267" s="259" t="e">
        <f>VLOOKUP(A267,#REF!,5,0)</f>
        <v>#REF!</v>
      </c>
      <c r="AR267" s="259" t="e">
        <f>VLOOKUP(A267,#REF!,6,0)</f>
        <v>#REF!</v>
      </c>
      <c r="AS267"/>
    </row>
    <row r="268" spans="1:45" ht="14.4" x14ac:dyDescent="0.3">
      <c r="A268" s="279">
        <v>117740</v>
      </c>
      <c r="B268" s="284" t="s">
        <v>59</v>
      </c>
      <c r="C268" s="262" t="s">
        <v>195</v>
      </c>
      <c r="D268" s="262" t="s">
        <v>195</v>
      </c>
      <c r="E268" s="262" t="s">
        <v>195</v>
      </c>
      <c r="F268" s="262" t="s">
        <v>195</v>
      </c>
      <c r="G268" s="262" t="s">
        <v>195</v>
      </c>
      <c r="H268" s="262" t="s">
        <v>195</v>
      </c>
      <c r="I268" s="262" t="s">
        <v>195</v>
      </c>
      <c r="J268" s="262" t="s">
        <v>195</v>
      </c>
      <c r="K268" s="262" t="s">
        <v>195</v>
      </c>
      <c r="L268" s="262" t="s">
        <v>195</v>
      </c>
      <c r="M268" s="262" t="s">
        <v>195</v>
      </c>
      <c r="N268" s="262" t="s">
        <v>195</v>
      </c>
      <c r="O268" s="262" t="s">
        <v>195</v>
      </c>
      <c r="P268" s="262" t="s">
        <v>195</v>
      </c>
      <c r="Q268" s="262" t="s">
        <v>195</v>
      </c>
      <c r="R268" s="262" t="s">
        <v>195</v>
      </c>
      <c r="S268" s="262" t="s">
        <v>195</v>
      </c>
      <c r="T268" s="262" t="s">
        <v>195</v>
      </c>
      <c r="U268" s="262" t="s">
        <v>195</v>
      </c>
      <c r="V268" s="262" t="s">
        <v>195</v>
      </c>
      <c r="W268" s="262" t="s">
        <v>195</v>
      </c>
      <c r="X268" s="262" t="s">
        <v>195</v>
      </c>
      <c r="Y268" s="262" t="s">
        <v>195</v>
      </c>
      <c r="Z268" s="262" t="s">
        <v>195</v>
      </c>
      <c r="AA268" s="262" t="s">
        <v>195</v>
      </c>
      <c r="AB268" s="262" t="s">
        <v>195</v>
      </c>
      <c r="AC268" s="262" t="s">
        <v>195</v>
      </c>
      <c r="AD268" s="262" t="s">
        <v>195</v>
      </c>
      <c r="AE268" s="262" t="s">
        <v>195</v>
      </c>
      <c r="AF268" s="262" t="s">
        <v>195</v>
      </c>
      <c r="AG268" s="262" t="s">
        <v>195</v>
      </c>
      <c r="AH268" s="262" t="s">
        <v>195</v>
      </c>
      <c r="AI268" s="262" t="s">
        <v>195</v>
      </c>
      <c r="AJ268" s="262" t="s">
        <v>195</v>
      </c>
      <c r="AK268" s="262" t="s">
        <v>195</v>
      </c>
      <c r="AL268" s="262" t="s">
        <v>195</v>
      </c>
      <c r="AM268" s="262" t="s">
        <v>195</v>
      </c>
      <c r="AN268" s="262" t="s">
        <v>195</v>
      </c>
      <c r="AO268" s="262" t="s">
        <v>195</v>
      </c>
      <c r="AP268" s="262" t="s">
        <v>195</v>
      </c>
      <c r="AQ268" s="259" t="e">
        <f>VLOOKUP(A268,#REF!,5,0)</f>
        <v>#REF!</v>
      </c>
      <c r="AR268" s="259" t="e">
        <f>VLOOKUP(A268,#REF!,6,0)</f>
        <v>#REF!</v>
      </c>
      <c r="AS268"/>
    </row>
    <row r="269" spans="1:45" ht="21.6" x14ac:dyDescent="0.65">
      <c r="A269" s="238">
        <v>117745</v>
      </c>
      <c r="B269" s="264" t="s">
        <v>2531</v>
      </c>
      <c r="C269" t="s">
        <v>194</v>
      </c>
      <c r="D269" t="s">
        <v>195</v>
      </c>
      <c r="E269" t="s">
        <v>194</v>
      </c>
      <c r="F269" t="s">
        <v>195</v>
      </c>
      <c r="G269" t="s">
        <v>194</v>
      </c>
      <c r="H269" t="s">
        <v>194</v>
      </c>
      <c r="I269" t="s">
        <v>196</v>
      </c>
      <c r="J269" t="s">
        <v>196</v>
      </c>
      <c r="K269" t="s">
        <v>196</v>
      </c>
      <c r="L269" t="s">
        <v>194</v>
      </c>
      <c r="M269" t="s">
        <v>194</v>
      </c>
      <c r="N269" t="s">
        <v>194</v>
      </c>
      <c r="O269" t="s">
        <v>196</v>
      </c>
      <c r="P269" t="s">
        <v>194</v>
      </c>
      <c r="Q269" t="s">
        <v>194</v>
      </c>
      <c r="R269" t="s">
        <v>194</v>
      </c>
      <c r="S269" t="s">
        <v>194</v>
      </c>
      <c r="T269" t="s">
        <v>194</v>
      </c>
      <c r="U269" t="s">
        <v>194</v>
      </c>
      <c r="V269" t="s">
        <v>194</v>
      </c>
      <c r="W269" t="s">
        <v>196</v>
      </c>
      <c r="X269" t="s">
        <v>195</v>
      </c>
      <c r="Y269" t="s">
        <v>194</v>
      </c>
      <c r="Z269" t="s">
        <v>195</v>
      </c>
      <c r="AA269" t="s">
        <v>194</v>
      </c>
      <c r="AB269" t="s">
        <v>196</v>
      </c>
      <c r="AC269" t="s">
        <v>195</v>
      </c>
      <c r="AD269" t="s">
        <v>195</v>
      </c>
      <c r="AE269" t="s">
        <v>195</v>
      </c>
      <c r="AF269" t="s">
        <v>194</v>
      </c>
      <c r="AG269" t="s">
        <v>196</v>
      </c>
      <c r="AH269" t="s">
        <v>196</v>
      </c>
      <c r="AI269" t="s">
        <v>196</v>
      </c>
      <c r="AJ269" t="s">
        <v>196</v>
      </c>
      <c r="AK269" t="s">
        <v>196</v>
      </c>
      <c r="AL269" t="s">
        <v>195</v>
      </c>
      <c r="AM269" t="s">
        <v>195</v>
      </c>
      <c r="AN269" t="s">
        <v>195</v>
      </c>
      <c r="AO269" t="s">
        <v>195</v>
      </c>
      <c r="AP269" t="s">
        <v>195</v>
      </c>
      <c r="AQ269" s="259" t="s">
        <v>2531</v>
      </c>
      <c r="AR269" s="259" t="s">
        <v>334</v>
      </c>
    </row>
    <row r="270" spans="1:45" ht="14.4" x14ac:dyDescent="0.3">
      <c r="A270" s="279">
        <v>117784</v>
      </c>
      <c r="B270" s="284" t="s">
        <v>59</v>
      </c>
      <c r="C270" s="262" t="s">
        <v>195</v>
      </c>
      <c r="D270" s="262" t="s">
        <v>195</v>
      </c>
      <c r="E270" s="262" t="s">
        <v>195</v>
      </c>
      <c r="F270" s="262" t="s">
        <v>195</v>
      </c>
      <c r="G270" s="262" t="s">
        <v>195</v>
      </c>
      <c r="H270" s="262" t="s">
        <v>195</v>
      </c>
      <c r="I270" s="262" t="s">
        <v>195</v>
      </c>
      <c r="J270" s="262" t="s">
        <v>195</v>
      </c>
      <c r="K270" s="262" t="s">
        <v>195</v>
      </c>
      <c r="L270" s="262" t="s">
        <v>195</v>
      </c>
      <c r="M270" s="262" t="s">
        <v>195</v>
      </c>
      <c r="N270" s="262" t="s">
        <v>195</v>
      </c>
      <c r="O270" s="262" t="s">
        <v>195</v>
      </c>
      <c r="P270" s="262" t="s">
        <v>195</v>
      </c>
      <c r="Q270" s="262" t="s">
        <v>195</v>
      </c>
      <c r="R270" s="262" t="s">
        <v>195</v>
      </c>
      <c r="S270" s="262" t="s">
        <v>195</v>
      </c>
      <c r="T270" s="262" t="s">
        <v>195</v>
      </c>
      <c r="U270" s="262" t="s">
        <v>195</v>
      </c>
      <c r="V270" s="262" t="s">
        <v>195</v>
      </c>
      <c r="W270" s="262" t="s">
        <v>195</v>
      </c>
      <c r="X270" s="262" t="s">
        <v>195</v>
      </c>
      <c r="Y270" s="262" t="s">
        <v>195</v>
      </c>
      <c r="Z270" s="262" t="s">
        <v>195</v>
      </c>
      <c r="AA270" s="262" t="s">
        <v>195</v>
      </c>
      <c r="AB270" s="262" t="s">
        <v>195</v>
      </c>
      <c r="AC270" s="262" t="s">
        <v>195</v>
      </c>
      <c r="AD270" s="262" t="s">
        <v>195</v>
      </c>
      <c r="AE270" s="262" t="s">
        <v>195</v>
      </c>
      <c r="AF270" s="262" t="s">
        <v>195</v>
      </c>
      <c r="AG270" s="262" t="s">
        <v>195</v>
      </c>
      <c r="AH270" s="262" t="s">
        <v>195</v>
      </c>
      <c r="AI270" s="262" t="s">
        <v>195</v>
      </c>
      <c r="AJ270" s="262" t="s">
        <v>195</v>
      </c>
      <c r="AK270" s="262" t="s">
        <v>195</v>
      </c>
      <c r="AL270" s="262" t="s">
        <v>195</v>
      </c>
      <c r="AM270" s="262" t="s">
        <v>195</v>
      </c>
      <c r="AN270" s="262" t="s">
        <v>195</v>
      </c>
      <c r="AO270" s="262" t="s">
        <v>195</v>
      </c>
      <c r="AP270" s="262" t="s">
        <v>195</v>
      </c>
      <c r="AQ270" s="259" t="e">
        <f>VLOOKUP(A270,#REF!,5,0)</f>
        <v>#REF!</v>
      </c>
      <c r="AR270" s="259" t="e">
        <f>VLOOKUP(A270,#REF!,6,0)</f>
        <v>#REF!</v>
      </c>
      <c r="AS270"/>
    </row>
    <row r="271" spans="1:45" ht="47.4" x14ac:dyDescent="0.65">
      <c r="A271" s="266">
        <v>117788</v>
      </c>
      <c r="B271" s="264" t="s">
        <v>59</v>
      </c>
      <c r="C271" t="s">
        <v>702</v>
      </c>
      <c r="D271" t="s">
        <v>702</v>
      </c>
      <c r="E271" t="s">
        <v>702</v>
      </c>
      <c r="F271" t="s">
        <v>702</v>
      </c>
      <c r="G271" t="s">
        <v>702</v>
      </c>
      <c r="H271" t="s">
        <v>702</v>
      </c>
      <c r="I271" t="s">
        <v>702</v>
      </c>
      <c r="J271" t="s">
        <v>702</v>
      </c>
      <c r="K271" t="s">
        <v>702</v>
      </c>
      <c r="L271" t="s">
        <v>702</v>
      </c>
      <c r="M271" t="s">
        <v>702</v>
      </c>
      <c r="N271" t="s">
        <v>702</v>
      </c>
      <c r="O271" t="s">
        <v>702</v>
      </c>
      <c r="P271" t="s">
        <v>702</v>
      </c>
      <c r="Q271" t="s">
        <v>702</v>
      </c>
      <c r="R271" t="s">
        <v>702</v>
      </c>
      <c r="S271" t="s">
        <v>702</v>
      </c>
      <c r="T271" t="s">
        <v>702</v>
      </c>
      <c r="U271" t="s">
        <v>702</v>
      </c>
      <c r="V271" t="s">
        <v>702</v>
      </c>
      <c r="W271" t="s">
        <v>702</v>
      </c>
      <c r="X271" t="s">
        <v>702</v>
      </c>
      <c r="Y271" t="s">
        <v>702</v>
      </c>
      <c r="Z271" t="s">
        <v>702</v>
      </c>
      <c r="AA271" t="s">
        <v>702</v>
      </c>
      <c r="AB271" t="s">
        <v>702</v>
      </c>
      <c r="AC271" t="s">
        <v>702</v>
      </c>
      <c r="AD271" t="s">
        <v>702</v>
      </c>
      <c r="AE271" t="s">
        <v>702</v>
      </c>
      <c r="AF271" t="s">
        <v>702</v>
      </c>
      <c r="AG271" t="s">
        <v>702</v>
      </c>
      <c r="AH271" t="s">
        <v>702</v>
      </c>
      <c r="AI271" t="s">
        <v>702</v>
      </c>
      <c r="AJ271" t="s">
        <v>702</v>
      </c>
      <c r="AK271" t="s">
        <v>702</v>
      </c>
      <c r="AL271" t="s">
        <v>702</v>
      </c>
      <c r="AM271" t="s">
        <v>702</v>
      </c>
      <c r="AN271" t="s">
        <v>702</v>
      </c>
      <c r="AO271" t="s">
        <v>702</v>
      </c>
      <c r="AP271" t="s">
        <v>702</v>
      </c>
      <c r="AQ271" s="259" t="s">
        <v>59</v>
      </c>
      <c r="AR271" s="259" t="s">
        <v>2762</v>
      </c>
    </row>
    <row r="272" spans="1:45" ht="47.4" x14ac:dyDescent="0.65">
      <c r="A272" s="266">
        <v>117801</v>
      </c>
      <c r="B272" s="264" t="s">
        <v>59</v>
      </c>
      <c r="C272" t="s">
        <v>702</v>
      </c>
      <c r="D272" t="s">
        <v>702</v>
      </c>
      <c r="E272" t="s">
        <v>702</v>
      </c>
      <c r="F272" t="s">
        <v>702</v>
      </c>
      <c r="G272" t="s">
        <v>702</v>
      </c>
      <c r="H272" t="s">
        <v>702</v>
      </c>
      <c r="I272" t="s">
        <v>702</v>
      </c>
      <c r="J272" t="s">
        <v>702</v>
      </c>
      <c r="K272" t="s">
        <v>702</v>
      </c>
      <c r="L272" t="s">
        <v>702</v>
      </c>
      <c r="M272" t="s">
        <v>702</v>
      </c>
      <c r="N272" t="s">
        <v>702</v>
      </c>
      <c r="O272" t="s">
        <v>702</v>
      </c>
      <c r="P272" t="s">
        <v>702</v>
      </c>
      <c r="Q272" t="s">
        <v>702</v>
      </c>
      <c r="R272" t="s">
        <v>702</v>
      </c>
      <c r="S272" t="s">
        <v>702</v>
      </c>
      <c r="T272" t="s">
        <v>702</v>
      </c>
      <c r="U272" t="s">
        <v>702</v>
      </c>
      <c r="V272" t="s">
        <v>702</v>
      </c>
      <c r="W272" t="s">
        <v>702</v>
      </c>
      <c r="X272" t="s">
        <v>702</v>
      </c>
      <c r="Y272" t="s">
        <v>702</v>
      </c>
      <c r="Z272" t="s">
        <v>702</v>
      </c>
      <c r="AA272" t="s">
        <v>702</v>
      </c>
      <c r="AB272" t="s">
        <v>702</v>
      </c>
      <c r="AC272" t="s">
        <v>702</v>
      </c>
      <c r="AD272" t="s">
        <v>702</v>
      </c>
      <c r="AE272" t="s">
        <v>702</v>
      </c>
      <c r="AF272" t="s">
        <v>702</v>
      </c>
      <c r="AG272" t="s">
        <v>702</v>
      </c>
      <c r="AH272" t="s">
        <v>702</v>
      </c>
      <c r="AI272" t="s">
        <v>702</v>
      </c>
      <c r="AJ272" t="s">
        <v>702</v>
      </c>
      <c r="AK272" t="s">
        <v>702</v>
      </c>
      <c r="AL272" t="s">
        <v>702</v>
      </c>
      <c r="AM272" t="s">
        <v>702</v>
      </c>
      <c r="AN272" t="s">
        <v>702</v>
      </c>
      <c r="AO272" t="s">
        <v>702</v>
      </c>
      <c r="AP272" t="s">
        <v>702</v>
      </c>
      <c r="AQ272" s="259" t="s">
        <v>59</v>
      </c>
      <c r="AR272" s="259" t="s">
        <v>2759</v>
      </c>
    </row>
    <row r="273" spans="1:45" ht="47.4" x14ac:dyDescent="0.65">
      <c r="A273" s="266">
        <v>117811</v>
      </c>
      <c r="B273" s="264" t="s">
        <v>2591</v>
      </c>
      <c r="C273" t="s">
        <v>702</v>
      </c>
      <c r="D273" t="s">
        <v>702</v>
      </c>
      <c r="E273" t="s">
        <v>702</v>
      </c>
      <c r="F273" t="s">
        <v>702</v>
      </c>
      <c r="G273" t="s">
        <v>702</v>
      </c>
      <c r="H273" t="s">
        <v>702</v>
      </c>
      <c r="I273" t="s">
        <v>702</v>
      </c>
      <c r="J273" t="s">
        <v>702</v>
      </c>
      <c r="K273" t="s">
        <v>702</v>
      </c>
      <c r="L273" t="s">
        <v>702</v>
      </c>
      <c r="M273" t="s">
        <v>702</v>
      </c>
      <c r="N273" t="s">
        <v>702</v>
      </c>
      <c r="O273" t="s">
        <v>702</v>
      </c>
      <c r="P273" t="s">
        <v>702</v>
      </c>
      <c r="Q273" t="s">
        <v>702</v>
      </c>
      <c r="R273" t="s">
        <v>702</v>
      </c>
      <c r="S273" t="s">
        <v>702</v>
      </c>
      <c r="T273" t="s">
        <v>702</v>
      </c>
      <c r="U273" t="s">
        <v>702</v>
      </c>
      <c r="V273" t="s">
        <v>702</v>
      </c>
      <c r="W273" t="s">
        <v>702</v>
      </c>
      <c r="X273" t="s">
        <v>702</v>
      </c>
      <c r="Y273" t="s">
        <v>702</v>
      </c>
      <c r="Z273" t="s">
        <v>702</v>
      </c>
      <c r="AA273" t="s">
        <v>702</v>
      </c>
      <c r="AB273" t="s">
        <v>702</v>
      </c>
      <c r="AC273" t="s">
        <v>702</v>
      </c>
      <c r="AD273" t="s">
        <v>702</v>
      </c>
      <c r="AE273" t="s">
        <v>702</v>
      </c>
      <c r="AF273" t="s">
        <v>702</v>
      </c>
      <c r="AG273" t="s">
        <v>702</v>
      </c>
      <c r="AH273" t="s">
        <v>702</v>
      </c>
      <c r="AI273" t="s">
        <v>702</v>
      </c>
      <c r="AJ273" t="s">
        <v>702</v>
      </c>
      <c r="AK273" t="s">
        <v>702</v>
      </c>
      <c r="AL273" t="s">
        <v>702</v>
      </c>
      <c r="AM273" t="s">
        <v>702</v>
      </c>
      <c r="AN273" t="s">
        <v>702</v>
      </c>
      <c r="AO273" t="s">
        <v>702</v>
      </c>
      <c r="AP273" t="s">
        <v>702</v>
      </c>
      <c r="AQ273" s="259" t="s">
        <v>2591</v>
      </c>
      <c r="AR273" s="259" t="s">
        <v>2762</v>
      </c>
    </row>
    <row r="274" spans="1:45" ht="21.6" x14ac:dyDescent="0.65">
      <c r="A274" s="238">
        <v>117831</v>
      </c>
      <c r="B274" s="264" t="s">
        <v>59</v>
      </c>
      <c r="C274" t="s">
        <v>196</v>
      </c>
      <c r="D274" t="s">
        <v>194</v>
      </c>
      <c r="E274" t="s">
        <v>194</v>
      </c>
      <c r="F274" t="s">
        <v>196</v>
      </c>
      <c r="G274" t="s">
        <v>196</v>
      </c>
      <c r="H274" t="s">
        <v>196</v>
      </c>
      <c r="I274" t="s">
        <v>196</v>
      </c>
      <c r="J274" t="s">
        <v>194</v>
      </c>
      <c r="K274" t="s">
        <v>196</v>
      </c>
      <c r="L274" t="s">
        <v>194</v>
      </c>
      <c r="M274" t="s">
        <v>196</v>
      </c>
      <c r="N274" t="s">
        <v>194</v>
      </c>
      <c r="O274" t="s">
        <v>194</v>
      </c>
      <c r="P274" t="s">
        <v>194</v>
      </c>
      <c r="Q274" t="s">
        <v>196</v>
      </c>
      <c r="R274" t="s">
        <v>196</v>
      </c>
      <c r="S274" t="s">
        <v>194</v>
      </c>
      <c r="T274" t="s">
        <v>194</v>
      </c>
      <c r="U274" t="s">
        <v>194</v>
      </c>
      <c r="V274" t="s">
        <v>196</v>
      </c>
      <c r="W274" t="s">
        <v>196</v>
      </c>
      <c r="X274" t="s">
        <v>196</v>
      </c>
      <c r="Y274" t="s">
        <v>196</v>
      </c>
      <c r="Z274" t="s">
        <v>194</v>
      </c>
      <c r="AA274" t="s">
        <v>196</v>
      </c>
      <c r="AB274" t="s">
        <v>196</v>
      </c>
      <c r="AC274" t="s">
        <v>196</v>
      </c>
      <c r="AD274" t="s">
        <v>196</v>
      </c>
      <c r="AE274" t="s">
        <v>194</v>
      </c>
      <c r="AF274" t="s">
        <v>194</v>
      </c>
      <c r="AG274" t="s">
        <v>196</v>
      </c>
      <c r="AH274" t="s">
        <v>194</v>
      </c>
      <c r="AI274" t="s">
        <v>194</v>
      </c>
      <c r="AJ274" t="s">
        <v>194</v>
      </c>
      <c r="AK274" t="s">
        <v>194</v>
      </c>
      <c r="AL274" t="s">
        <v>196</v>
      </c>
      <c r="AM274" t="s">
        <v>196</v>
      </c>
      <c r="AN274" t="s">
        <v>194</v>
      </c>
      <c r="AO274" t="s">
        <v>196</v>
      </c>
      <c r="AP274" t="s">
        <v>194</v>
      </c>
      <c r="AQ274" s="259" t="s">
        <v>59</v>
      </c>
      <c r="AR274" s="259" t="s">
        <v>334</v>
      </c>
    </row>
    <row r="275" spans="1:45" ht="21.6" x14ac:dyDescent="0.65">
      <c r="A275" s="266">
        <v>117841</v>
      </c>
      <c r="B275" s="264" t="s">
        <v>59</v>
      </c>
      <c r="C275" t="s">
        <v>196</v>
      </c>
      <c r="D275" t="s">
        <v>194</v>
      </c>
      <c r="E275" t="s">
        <v>194</v>
      </c>
      <c r="F275" t="s">
        <v>196</v>
      </c>
      <c r="G275" t="s">
        <v>196</v>
      </c>
      <c r="H275" t="s">
        <v>194</v>
      </c>
      <c r="I275" t="s">
        <v>194</v>
      </c>
      <c r="J275" t="s">
        <v>194</v>
      </c>
      <c r="K275" t="s">
        <v>196</v>
      </c>
      <c r="L275" t="s">
        <v>194</v>
      </c>
      <c r="M275" t="s">
        <v>194</v>
      </c>
      <c r="N275" t="s">
        <v>194</v>
      </c>
      <c r="O275" t="s">
        <v>194</v>
      </c>
      <c r="P275" t="s">
        <v>194</v>
      </c>
      <c r="Q275" t="s">
        <v>196</v>
      </c>
      <c r="R275" t="s">
        <v>196</v>
      </c>
      <c r="S275" t="s">
        <v>196</v>
      </c>
      <c r="T275" t="s">
        <v>194</v>
      </c>
      <c r="U275" t="s">
        <v>195</v>
      </c>
      <c r="V275" t="s">
        <v>194</v>
      </c>
      <c r="W275" t="s">
        <v>195</v>
      </c>
      <c r="X275" t="s">
        <v>195</v>
      </c>
      <c r="Y275" t="s">
        <v>196</v>
      </c>
      <c r="Z275" t="s">
        <v>194</v>
      </c>
      <c r="AA275" t="s">
        <v>196</v>
      </c>
      <c r="AB275" t="s">
        <v>196</v>
      </c>
      <c r="AC275" t="s">
        <v>194</v>
      </c>
      <c r="AD275" t="s">
        <v>196</v>
      </c>
      <c r="AE275" t="s">
        <v>194</v>
      </c>
      <c r="AF275" t="s">
        <v>196</v>
      </c>
      <c r="AG275" t="s">
        <v>196</v>
      </c>
      <c r="AH275" t="s">
        <v>194</v>
      </c>
      <c r="AI275" t="s">
        <v>196</v>
      </c>
      <c r="AJ275" t="s">
        <v>196</v>
      </c>
      <c r="AK275" t="s">
        <v>194</v>
      </c>
      <c r="AL275" t="s">
        <v>194</v>
      </c>
      <c r="AM275" t="s">
        <v>196</v>
      </c>
      <c r="AN275" t="s">
        <v>196</v>
      </c>
      <c r="AO275" t="s">
        <v>194</v>
      </c>
      <c r="AP275" t="s">
        <v>194</v>
      </c>
      <c r="AQ275" s="259" t="s">
        <v>59</v>
      </c>
      <c r="AR275" s="259" t="s">
        <v>334</v>
      </c>
    </row>
    <row r="276" spans="1:45" ht="43.2" x14ac:dyDescent="0.3">
      <c r="A276" s="281">
        <v>117856</v>
      </c>
      <c r="B276" s="285" t="s">
        <v>59</v>
      </c>
      <c r="C276" s="262" t="s">
        <v>702</v>
      </c>
      <c r="D276" s="262" t="s">
        <v>702</v>
      </c>
      <c r="E276" s="262" t="s">
        <v>702</v>
      </c>
      <c r="F276" s="262" t="s">
        <v>702</v>
      </c>
      <c r="G276" s="262" t="s">
        <v>702</v>
      </c>
      <c r="H276" s="262" t="s">
        <v>702</v>
      </c>
      <c r="I276" s="262" t="s">
        <v>702</v>
      </c>
      <c r="J276" s="262" t="s">
        <v>702</v>
      </c>
      <c r="K276" s="262" t="s">
        <v>702</v>
      </c>
      <c r="L276" s="262" t="s">
        <v>702</v>
      </c>
      <c r="M276" s="262" t="s">
        <v>702</v>
      </c>
      <c r="N276" s="262" t="s">
        <v>702</v>
      </c>
      <c r="O276" s="262" t="s">
        <v>702</v>
      </c>
      <c r="P276" s="262" t="s">
        <v>702</v>
      </c>
      <c r="Q276" s="262" t="s">
        <v>702</v>
      </c>
      <c r="R276" s="262" t="s">
        <v>702</v>
      </c>
      <c r="S276" s="262" t="s">
        <v>702</v>
      </c>
      <c r="T276" s="262" t="s">
        <v>702</v>
      </c>
      <c r="U276" s="262" t="s">
        <v>702</v>
      </c>
      <c r="V276" s="262" t="s">
        <v>702</v>
      </c>
      <c r="W276" s="262" t="s">
        <v>702</v>
      </c>
      <c r="X276" s="262" t="s">
        <v>702</v>
      </c>
      <c r="Y276" s="262" t="s">
        <v>702</v>
      </c>
      <c r="Z276" s="262" t="s">
        <v>702</v>
      </c>
      <c r="AA276" s="262" t="s">
        <v>702</v>
      </c>
      <c r="AB276" s="262" t="s">
        <v>702</v>
      </c>
      <c r="AC276" s="262" t="s">
        <v>702</v>
      </c>
      <c r="AD276" s="262" t="s">
        <v>702</v>
      </c>
      <c r="AE276" s="262" t="s">
        <v>702</v>
      </c>
      <c r="AF276" s="262" t="s">
        <v>702</v>
      </c>
      <c r="AG276" s="262" t="s">
        <v>702</v>
      </c>
      <c r="AH276" s="262" t="s">
        <v>702</v>
      </c>
      <c r="AI276" s="262" t="s">
        <v>702</v>
      </c>
      <c r="AJ276" s="262" t="s">
        <v>702</v>
      </c>
      <c r="AK276" s="262" t="s">
        <v>702</v>
      </c>
      <c r="AL276" s="262" t="s">
        <v>702</v>
      </c>
      <c r="AM276" s="262" t="s">
        <v>702</v>
      </c>
      <c r="AN276" s="262" t="s">
        <v>702</v>
      </c>
      <c r="AO276" s="262" t="s">
        <v>702</v>
      </c>
      <c r="AP276" s="262" t="s">
        <v>702</v>
      </c>
      <c r="AQ276" s="259" t="s">
        <v>59</v>
      </c>
      <c r="AR276" s="259" t="s">
        <v>2766</v>
      </c>
      <c r="AS276"/>
    </row>
    <row r="277" spans="1:45" ht="21.6" x14ac:dyDescent="0.65">
      <c r="A277" s="266">
        <v>117863</v>
      </c>
      <c r="B277" s="264" t="s">
        <v>59</v>
      </c>
      <c r="C277" t="s">
        <v>196</v>
      </c>
      <c r="D277" t="s">
        <v>194</v>
      </c>
      <c r="E277" t="s">
        <v>196</v>
      </c>
      <c r="F277" t="s">
        <v>196</v>
      </c>
      <c r="G277" t="s">
        <v>194</v>
      </c>
      <c r="H277" t="s">
        <v>194</v>
      </c>
      <c r="I277" t="s">
        <v>196</v>
      </c>
      <c r="J277" t="s">
        <v>194</v>
      </c>
      <c r="K277" t="s">
        <v>196</v>
      </c>
      <c r="L277" t="s">
        <v>196</v>
      </c>
      <c r="M277" t="s">
        <v>194</v>
      </c>
      <c r="N277" t="s">
        <v>194</v>
      </c>
      <c r="O277" t="s">
        <v>196</v>
      </c>
      <c r="P277" t="s">
        <v>194</v>
      </c>
      <c r="Q277" t="s">
        <v>196</v>
      </c>
      <c r="R277" t="s">
        <v>196</v>
      </c>
      <c r="S277" t="s">
        <v>196</v>
      </c>
      <c r="T277" t="s">
        <v>194</v>
      </c>
      <c r="U277" t="s">
        <v>194</v>
      </c>
      <c r="V277" t="s">
        <v>194</v>
      </c>
      <c r="W277" t="s">
        <v>194</v>
      </c>
      <c r="X277" t="s">
        <v>194</v>
      </c>
      <c r="Y277" t="s">
        <v>194</v>
      </c>
      <c r="Z277" t="s">
        <v>194</v>
      </c>
      <c r="AA277" t="s">
        <v>194</v>
      </c>
      <c r="AB277" t="s">
        <v>194</v>
      </c>
      <c r="AC277" t="s">
        <v>194</v>
      </c>
      <c r="AD277" t="s">
        <v>194</v>
      </c>
      <c r="AE277" t="s">
        <v>194</v>
      </c>
      <c r="AF277" t="s">
        <v>194</v>
      </c>
      <c r="AG277" t="s">
        <v>196</v>
      </c>
      <c r="AH277" t="s">
        <v>194</v>
      </c>
      <c r="AI277" t="s">
        <v>196</v>
      </c>
      <c r="AJ277" t="s">
        <v>194</v>
      </c>
      <c r="AK277" t="s">
        <v>194</v>
      </c>
      <c r="AL277" t="s">
        <v>196</v>
      </c>
      <c r="AM277" t="s">
        <v>196</v>
      </c>
      <c r="AN277" t="s">
        <v>194</v>
      </c>
      <c r="AO277" t="s">
        <v>196</v>
      </c>
      <c r="AP277" t="s">
        <v>196</v>
      </c>
      <c r="AQ277" s="259" t="s">
        <v>59</v>
      </c>
      <c r="AR277" s="259" t="s">
        <v>334</v>
      </c>
    </row>
    <row r="278" spans="1:45" ht="21.6" x14ac:dyDescent="0.65">
      <c r="A278" s="266">
        <v>117872</v>
      </c>
      <c r="B278" s="264" t="s">
        <v>59</v>
      </c>
      <c r="C278" t="s">
        <v>196</v>
      </c>
      <c r="D278" t="s">
        <v>196</v>
      </c>
      <c r="E278" t="s">
        <v>196</v>
      </c>
      <c r="F278" t="s">
        <v>196</v>
      </c>
      <c r="G278" t="s">
        <v>196</v>
      </c>
      <c r="H278" t="s">
        <v>196</v>
      </c>
      <c r="I278" t="s">
        <v>196</v>
      </c>
      <c r="J278" t="s">
        <v>196</v>
      </c>
      <c r="K278" t="s">
        <v>196</v>
      </c>
      <c r="L278" t="s">
        <v>196</v>
      </c>
      <c r="M278" t="s">
        <v>194</v>
      </c>
      <c r="N278" t="s">
        <v>194</v>
      </c>
      <c r="O278" t="s">
        <v>194</v>
      </c>
      <c r="P278" t="s">
        <v>194</v>
      </c>
      <c r="Q278" t="s">
        <v>196</v>
      </c>
      <c r="R278" t="s">
        <v>194</v>
      </c>
      <c r="S278" t="s">
        <v>195</v>
      </c>
      <c r="T278" t="s">
        <v>194</v>
      </c>
      <c r="U278" t="s">
        <v>196</v>
      </c>
      <c r="V278" t="s">
        <v>196</v>
      </c>
      <c r="W278" t="s">
        <v>194</v>
      </c>
      <c r="X278" t="s">
        <v>194</v>
      </c>
      <c r="Y278" t="s">
        <v>196</v>
      </c>
      <c r="Z278" t="s">
        <v>196</v>
      </c>
      <c r="AA278" t="s">
        <v>196</v>
      </c>
      <c r="AB278" t="s">
        <v>196</v>
      </c>
      <c r="AC278" t="s">
        <v>196</v>
      </c>
      <c r="AD278" t="s">
        <v>196</v>
      </c>
      <c r="AE278" t="s">
        <v>195</v>
      </c>
      <c r="AF278" t="s">
        <v>194</v>
      </c>
      <c r="AG278" t="s">
        <v>196</v>
      </c>
      <c r="AH278" t="s">
        <v>195</v>
      </c>
      <c r="AI278" t="s">
        <v>194</v>
      </c>
      <c r="AJ278" t="s">
        <v>196</v>
      </c>
      <c r="AK278" t="s">
        <v>196</v>
      </c>
      <c r="AL278" t="s">
        <v>196</v>
      </c>
      <c r="AM278" t="s">
        <v>195</v>
      </c>
      <c r="AN278" t="s">
        <v>196</v>
      </c>
      <c r="AO278" t="s">
        <v>194</v>
      </c>
      <c r="AP278" t="s">
        <v>196</v>
      </c>
      <c r="AQ278" s="259" t="s">
        <v>59</v>
      </c>
      <c r="AR278" s="259" t="s">
        <v>334</v>
      </c>
      <c r="AS278"/>
    </row>
    <row r="279" spans="1:45" ht="47.4" x14ac:dyDescent="0.65">
      <c r="A279" s="266">
        <v>117876</v>
      </c>
      <c r="B279" s="264" t="s">
        <v>59</v>
      </c>
      <c r="C279" t="s">
        <v>702</v>
      </c>
      <c r="D279" t="s">
        <v>702</v>
      </c>
      <c r="E279" t="s">
        <v>702</v>
      </c>
      <c r="F279" t="s">
        <v>702</v>
      </c>
      <c r="G279" t="s">
        <v>702</v>
      </c>
      <c r="H279" t="s">
        <v>702</v>
      </c>
      <c r="I279" t="s">
        <v>702</v>
      </c>
      <c r="J279" t="s">
        <v>702</v>
      </c>
      <c r="K279" t="s">
        <v>702</v>
      </c>
      <c r="L279" t="s">
        <v>702</v>
      </c>
      <c r="M279" t="s">
        <v>702</v>
      </c>
      <c r="N279" t="s">
        <v>702</v>
      </c>
      <c r="O279" t="s">
        <v>702</v>
      </c>
      <c r="P279" t="s">
        <v>702</v>
      </c>
      <c r="Q279" t="s">
        <v>702</v>
      </c>
      <c r="R279" t="s">
        <v>702</v>
      </c>
      <c r="S279" t="s">
        <v>702</v>
      </c>
      <c r="T279" t="s">
        <v>702</v>
      </c>
      <c r="U279" t="s">
        <v>702</v>
      </c>
      <c r="V279" t="s">
        <v>702</v>
      </c>
      <c r="W279" t="s">
        <v>702</v>
      </c>
      <c r="X279" t="s">
        <v>702</v>
      </c>
      <c r="Y279" t="s">
        <v>702</v>
      </c>
      <c r="Z279" t="s">
        <v>702</v>
      </c>
      <c r="AA279" t="s">
        <v>702</v>
      </c>
      <c r="AB279" t="s">
        <v>702</v>
      </c>
      <c r="AC279" t="s">
        <v>702</v>
      </c>
      <c r="AD279" t="s">
        <v>702</v>
      </c>
      <c r="AE279" t="s">
        <v>702</v>
      </c>
      <c r="AF279" t="s">
        <v>702</v>
      </c>
      <c r="AG279" t="s">
        <v>702</v>
      </c>
      <c r="AH279" t="s">
        <v>702</v>
      </c>
      <c r="AI279" t="s">
        <v>702</v>
      </c>
      <c r="AJ279" t="s">
        <v>702</v>
      </c>
      <c r="AK279" t="s">
        <v>702</v>
      </c>
      <c r="AL279" t="s">
        <v>702</v>
      </c>
      <c r="AM279" t="s">
        <v>702</v>
      </c>
      <c r="AN279" t="s">
        <v>702</v>
      </c>
      <c r="AO279" t="s">
        <v>702</v>
      </c>
      <c r="AP279" t="s">
        <v>702</v>
      </c>
      <c r="AQ279" s="259" t="s">
        <v>59</v>
      </c>
      <c r="AR279" s="259" t="s">
        <v>2759</v>
      </c>
      <c r="AS279"/>
    </row>
    <row r="280" spans="1:45" ht="47.4" x14ac:dyDescent="0.65">
      <c r="A280" s="238">
        <v>117892</v>
      </c>
      <c r="B280" s="264" t="s">
        <v>59</v>
      </c>
      <c r="C280" t="s">
        <v>702</v>
      </c>
      <c r="D280" t="s">
        <v>702</v>
      </c>
      <c r="E280" t="s">
        <v>702</v>
      </c>
      <c r="F280" t="s">
        <v>702</v>
      </c>
      <c r="G280" t="s">
        <v>702</v>
      </c>
      <c r="H280" t="s">
        <v>702</v>
      </c>
      <c r="I280" t="s">
        <v>702</v>
      </c>
      <c r="J280" t="s">
        <v>702</v>
      </c>
      <c r="K280" t="s">
        <v>702</v>
      </c>
      <c r="L280" t="s">
        <v>702</v>
      </c>
      <c r="M280" t="s">
        <v>702</v>
      </c>
      <c r="N280" t="s">
        <v>702</v>
      </c>
      <c r="O280" t="s">
        <v>702</v>
      </c>
      <c r="P280" t="s">
        <v>702</v>
      </c>
      <c r="Q280" t="s">
        <v>702</v>
      </c>
      <c r="R280" t="s">
        <v>702</v>
      </c>
      <c r="S280" t="s">
        <v>702</v>
      </c>
      <c r="T280" t="s">
        <v>702</v>
      </c>
      <c r="U280" t="s">
        <v>702</v>
      </c>
      <c r="V280" t="s">
        <v>702</v>
      </c>
      <c r="W280" t="s">
        <v>702</v>
      </c>
      <c r="X280" t="s">
        <v>702</v>
      </c>
      <c r="Y280" t="s">
        <v>702</v>
      </c>
      <c r="Z280" t="s">
        <v>702</v>
      </c>
      <c r="AA280" t="s">
        <v>702</v>
      </c>
      <c r="AB280" t="s">
        <v>702</v>
      </c>
      <c r="AC280" t="s">
        <v>702</v>
      </c>
      <c r="AD280" t="s">
        <v>702</v>
      </c>
      <c r="AE280" t="s">
        <v>702</v>
      </c>
      <c r="AF280" t="s">
        <v>702</v>
      </c>
      <c r="AG280" t="s">
        <v>702</v>
      </c>
      <c r="AH280" t="s">
        <v>702</v>
      </c>
      <c r="AI280" t="s">
        <v>702</v>
      </c>
      <c r="AJ280" t="s">
        <v>702</v>
      </c>
      <c r="AK280" t="s">
        <v>702</v>
      </c>
      <c r="AL280" t="s">
        <v>702</v>
      </c>
      <c r="AM280" t="s">
        <v>702</v>
      </c>
      <c r="AN280" t="s">
        <v>702</v>
      </c>
      <c r="AO280" t="s">
        <v>702</v>
      </c>
      <c r="AP280" t="s">
        <v>702</v>
      </c>
      <c r="AQ280" s="259" t="s">
        <v>59</v>
      </c>
      <c r="AR280" s="259" t="s">
        <v>2766</v>
      </c>
      <c r="AS280"/>
    </row>
    <row r="281" spans="1:45" ht="47.4" x14ac:dyDescent="0.65">
      <c r="A281" s="238">
        <v>117894</v>
      </c>
      <c r="B281" s="264" t="s">
        <v>59</v>
      </c>
      <c r="C281" t="s">
        <v>702</v>
      </c>
      <c r="D281" t="s">
        <v>702</v>
      </c>
      <c r="E281" t="s">
        <v>702</v>
      </c>
      <c r="F281" t="s">
        <v>702</v>
      </c>
      <c r="G281" t="s">
        <v>702</v>
      </c>
      <c r="H281" t="s">
        <v>702</v>
      </c>
      <c r="I281" t="s">
        <v>702</v>
      </c>
      <c r="J281" t="s">
        <v>702</v>
      </c>
      <c r="K281" t="s">
        <v>702</v>
      </c>
      <c r="L281" t="s">
        <v>702</v>
      </c>
      <c r="M281" t="s">
        <v>702</v>
      </c>
      <c r="N281" t="s">
        <v>702</v>
      </c>
      <c r="O281" t="s">
        <v>702</v>
      </c>
      <c r="P281" t="s">
        <v>702</v>
      </c>
      <c r="Q281" t="s">
        <v>702</v>
      </c>
      <c r="R281" t="s">
        <v>702</v>
      </c>
      <c r="S281" t="s">
        <v>702</v>
      </c>
      <c r="T281" t="s">
        <v>702</v>
      </c>
      <c r="U281" t="s">
        <v>702</v>
      </c>
      <c r="V281" t="s">
        <v>702</v>
      </c>
      <c r="W281" t="s">
        <v>702</v>
      </c>
      <c r="X281" t="s">
        <v>702</v>
      </c>
      <c r="Y281" t="s">
        <v>702</v>
      </c>
      <c r="Z281" t="s">
        <v>702</v>
      </c>
      <c r="AA281" t="s">
        <v>702</v>
      </c>
      <c r="AB281" t="s">
        <v>702</v>
      </c>
      <c r="AC281" t="s">
        <v>702</v>
      </c>
      <c r="AD281" t="s">
        <v>702</v>
      </c>
      <c r="AE281" t="s">
        <v>702</v>
      </c>
      <c r="AF281" t="s">
        <v>702</v>
      </c>
      <c r="AG281" t="s">
        <v>702</v>
      </c>
      <c r="AH281" t="s">
        <v>702</v>
      </c>
      <c r="AI281" t="s">
        <v>702</v>
      </c>
      <c r="AJ281" t="s">
        <v>702</v>
      </c>
      <c r="AK281" t="s">
        <v>702</v>
      </c>
      <c r="AL281" t="s">
        <v>702</v>
      </c>
      <c r="AM281" t="s">
        <v>702</v>
      </c>
      <c r="AN281" t="s">
        <v>702</v>
      </c>
      <c r="AO281" t="s">
        <v>702</v>
      </c>
      <c r="AP281" t="s">
        <v>702</v>
      </c>
      <c r="AQ281" s="259" t="s">
        <v>59</v>
      </c>
      <c r="AR281" s="259" t="s">
        <v>2766</v>
      </c>
    </row>
    <row r="282" spans="1:45" ht="47.4" x14ac:dyDescent="0.65">
      <c r="A282" s="266">
        <v>117904</v>
      </c>
      <c r="B282" s="264" t="s">
        <v>65</v>
      </c>
      <c r="C282" t="s">
        <v>702</v>
      </c>
      <c r="D282" t="s">
        <v>702</v>
      </c>
      <c r="E282" t="s">
        <v>702</v>
      </c>
      <c r="F282" t="s">
        <v>702</v>
      </c>
      <c r="G282" t="s">
        <v>702</v>
      </c>
      <c r="H282" t="s">
        <v>702</v>
      </c>
      <c r="I282" t="s">
        <v>702</v>
      </c>
      <c r="J282" t="s">
        <v>702</v>
      </c>
      <c r="K282" t="s">
        <v>702</v>
      </c>
      <c r="L282" t="s">
        <v>702</v>
      </c>
      <c r="M282" t="s">
        <v>702</v>
      </c>
      <c r="N282" t="s">
        <v>702</v>
      </c>
      <c r="O282" t="s">
        <v>702</v>
      </c>
      <c r="P282" t="s">
        <v>702</v>
      </c>
      <c r="Q282" t="s">
        <v>702</v>
      </c>
      <c r="R282" t="s">
        <v>702</v>
      </c>
      <c r="S282" t="s">
        <v>702</v>
      </c>
      <c r="T282" t="s">
        <v>702</v>
      </c>
      <c r="U282" t="s">
        <v>702</v>
      </c>
      <c r="V282" t="s">
        <v>702</v>
      </c>
      <c r="W282" t="s">
        <v>702</v>
      </c>
      <c r="X282" t="s">
        <v>702</v>
      </c>
      <c r="Y282" t="s">
        <v>702</v>
      </c>
      <c r="Z282" t="s">
        <v>702</v>
      </c>
      <c r="AA282" t="s">
        <v>702</v>
      </c>
      <c r="AB282" t="s">
        <v>702</v>
      </c>
      <c r="AC282" t="s">
        <v>702</v>
      </c>
      <c r="AD282" t="s">
        <v>702</v>
      </c>
      <c r="AE282" t="s">
        <v>702</v>
      </c>
      <c r="AF282" t="s">
        <v>702</v>
      </c>
      <c r="AG282" t="s">
        <v>702</v>
      </c>
      <c r="AH282" t="s">
        <v>702</v>
      </c>
      <c r="AI282" t="s">
        <v>702</v>
      </c>
      <c r="AJ282" t="s">
        <v>702</v>
      </c>
      <c r="AK282" t="s">
        <v>702</v>
      </c>
      <c r="AQ282" s="259" t="s">
        <v>65</v>
      </c>
      <c r="AR282" s="259" t="s">
        <v>2762</v>
      </c>
    </row>
    <row r="283" spans="1:45" ht="47.4" x14ac:dyDescent="0.65">
      <c r="A283" s="266">
        <v>117906</v>
      </c>
      <c r="B283" s="264" t="s">
        <v>59</v>
      </c>
      <c r="C283" t="s">
        <v>702</v>
      </c>
      <c r="D283" t="s">
        <v>702</v>
      </c>
      <c r="E283" t="s">
        <v>702</v>
      </c>
      <c r="F283" t="s">
        <v>702</v>
      </c>
      <c r="G283" t="s">
        <v>702</v>
      </c>
      <c r="H283" t="s">
        <v>702</v>
      </c>
      <c r="I283" t="s">
        <v>702</v>
      </c>
      <c r="J283" t="s">
        <v>702</v>
      </c>
      <c r="K283" t="s">
        <v>702</v>
      </c>
      <c r="L283" t="s">
        <v>702</v>
      </c>
      <c r="M283" t="s">
        <v>702</v>
      </c>
      <c r="N283" t="s">
        <v>702</v>
      </c>
      <c r="O283" t="s">
        <v>702</v>
      </c>
      <c r="P283" t="s">
        <v>702</v>
      </c>
      <c r="Q283" t="s">
        <v>702</v>
      </c>
      <c r="R283" t="s">
        <v>702</v>
      </c>
      <c r="S283" t="s">
        <v>702</v>
      </c>
      <c r="T283" t="s">
        <v>702</v>
      </c>
      <c r="U283" t="s">
        <v>702</v>
      </c>
      <c r="V283" t="s">
        <v>702</v>
      </c>
      <c r="W283" t="s">
        <v>702</v>
      </c>
      <c r="X283" t="s">
        <v>702</v>
      </c>
      <c r="Y283" t="s">
        <v>702</v>
      </c>
      <c r="Z283" t="s">
        <v>702</v>
      </c>
      <c r="AA283" t="s">
        <v>702</v>
      </c>
      <c r="AB283" t="s">
        <v>702</v>
      </c>
      <c r="AC283" t="s">
        <v>702</v>
      </c>
      <c r="AD283" t="s">
        <v>702</v>
      </c>
      <c r="AE283" t="s">
        <v>702</v>
      </c>
      <c r="AF283" t="s">
        <v>702</v>
      </c>
      <c r="AG283" t="s">
        <v>702</v>
      </c>
      <c r="AH283" t="s">
        <v>702</v>
      </c>
      <c r="AI283" t="s">
        <v>702</v>
      </c>
      <c r="AJ283" t="s">
        <v>702</v>
      </c>
      <c r="AK283" t="s">
        <v>702</v>
      </c>
      <c r="AL283" t="s">
        <v>702</v>
      </c>
      <c r="AM283" t="s">
        <v>702</v>
      </c>
      <c r="AN283" t="s">
        <v>702</v>
      </c>
      <c r="AO283" t="s">
        <v>702</v>
      </c>
      <c r="AP283" t="s">
        <v>702</v>
      </c>
      <c r="AQ283" s="259" t="s">
        <v>59</v>
      </c>
      <c r="AR283" s="259" t="s">
        <v>2762</v>
      </c>
    </row>
    <row r="284" spans="1:45" ht="47.4" x14ac:dyDescent="0.65">
      <c r="A284" s="238">
        <v>117906</v>
      </c>
      <c r="B284" s="264" t="s">
        <v>59</v>
      </c>
      <c r="C284" t="s">
        <v>702</v>
      </c>
      <c r="D284" t="s">
        <v>702</v>
      </c>
      <c r="E284" t="s">
        <v>702</v>
      </c>
      <c r="F284" t="s">
        <v>702</v>
      </c>
      <c r="G284" t="s">
        <v>702</v>
      </c>
      <c r="H284" t="s">
        <v>702</v>
      </c>
      <c r="I284" t="s">
        <v>702</v>
      </c>
      <c r="J284" t="s">
        <v>702</v>
      </c>
      <c r="K284" t="s">
        <v>702</v>
      </c>
      <c r="L284" t="s">
        <v>702</v>
      </c>
      <c r="M284" t="s">
        <v>702</v>
      </c>
      <c r="N284" t="s">
        <v>702</v>
      </c>
      <c r="O284" t="s">
        <v>702</v>
      </c>
      <c r="P284" t="s">
        <v>702</v>
      </c>
      <c r="Q284" t="s">
        <v>702</v>
      </c>
      <c r="R284" t="s">
        <v>702</v>
      </c>
      <c r="S284" t="s">
        <v>702</v>
      </c>
      <c r="T284" t="s">
        <v>702</v>
      </c>
      <c r="U284" t="s">
        <v>702</v>
      </c>
      <c r="V284" t="s">
        <v>702</v>
      </c>
      <c r="W284" t="s">
        <v>702</v>
      </c>
      <c r="X284" t="s">
        <v>702</v>
      </c>
      <c r="Y284" t="s">
        <v>702</v>
      </c>
      <c r="Z284" t="s">
        <v>702</v>
      </c>
      <c r="AA284" t="s">
        <v>702</v>
      </c>
      <c r="AB284" t="s">
        <v>702</v>
      </c>
      <c r="AC284" t="s">
        <v>702</v>
      </c>
      <c r="AD284" t="s">
        <v>702</v>
      </c>
      <c r="AE284" t="s">
        <v>702</v>
      </c>
      <c r="AF284" t="s">
        <v>702</v>
      </c>
      <c r="AG284" t="s">
        <v>702</v>
      </c>
      <c r="AH284" t="s">
        <v>702</v>
      </c>
      <c r="AI284" t="s">
        <v>702</v>
      </c>
      <c r="AJ284" t="s">
        <v>702</v>
      </c>
      <c r="AK284" t="s">
        <v>702</v>
      </c>
      <c r="AL284" t="s">
        <v>702</v>
      </c>
      <c r="AM284" t="s">
        <v>702</v>
      </c>
      <c r="AN284" t="s">
        <v>702</v>
      </c>
      <c r="AO284" t="s">
        <v>702</v>
      </c>
      <c r="AP284" t="s">
        <v>702</v>
      </c>
      <c r="AQ284" s="259" t="s">
        <v>59</v>
      </c>
      <c r="AR284" s="259" t="s">
        <v>2762</v>
      </c>
    </row>
    <row r="285" spans="1:45" ht="21.6" x14ac:dyDescent="0.65">
      <c r="A285" s="238">
        <v>117940</v>
      </c>
      <c r="B285" s="264" t="s">
        <v>59</v>
      </c>
      <c r="C285" t="s">
        <v>196</v>
      </c>
      <c r="D285" t="s">
        <v>196</v>
      </c>
      <c r="E285" t="s">
        <v>196</v>
      </c>
      <c r="F285" t="s">
        <v>196</v>
      </c>
      <c r="G285" t="s">
        <v>194</v>
      </c>
      <c r="H285" t="s">
        <v>196</v>
      </c>
      <c r="I285" t="s">
        <v>196</v>
      </c>
      <c r="J285" t="s">
        <v>196</v>
      </c>
      <c r="K285" t="s">
        <v>196</v>
      </c>
      <c r="L285" t="s">
        <v>196</v>
      </c>
      <c r="M285" t="s">
        <v>196</v>
      </c>
      <c r="N285" t="s">
        <v>194</v>
      </c>
      <c r="O285" t="s">
        <v>196</v>
      </c>
      <c r="P285" t="s">
        <v>194</v>
      </c>
      <c r="Q285" t="s">
        <v>196</v>
      </c>
      <c r="R285" t="s">
        <v>196</v>
      </c>
      <c r="S285" t="s">
        <v>196</v>
      </c>
      <c r="T285" t="s">
        <v>194</v>
      </c>
      <c r="U285" t="s">
        <v>194</v>
      </c>
      <c r="V285" t="s">
        <v>196</v>
      </c>
      <c r="W285" t="s">
        <v>196</v>
      </c>
      <c r="X285" t="s">
        <v>196</v>
      </c>
      <c r="Y285" t="s">
        <v>196</v>
      </c>
      <c r="Z285" t="s">
        <v>196</v>
      </c>
      <c r="AA285" t="s">
        <v>194</v>
      </c>
      <c r="AB285" t="s">
        <v>196</v>
      </c>
      <c r="AC285" t="s">
        <v>196</v>
      </c>
      <c r="AD285" t="s">
        <v>196</v>
      </c>
      <c r="AE285" t="s">
        <v>196</v>
      </c>
      <c r="AF285" t="s">
        <v>196</v>
      </c>
      <c r="AG285" t="s">
        <v>194</v>
      </c>
      <c r="AH285" t="s">
        <v>196</v>
      </c>
      <c r="AI285" t="s">
        <v>196</v>
      </c>
      <c r="AJ285" t="s">
        <v>196</v>
      </c>
      <c r="AK285" t="s">
        <v>195</v>
      </c>
      <c r="AL285" t="s">
        <v>196</v>
      </c>
      <c r="AM285" t="s">
        <v>196</v>
      </c>
      <c r="AN285" t="s">
        <v>195</v>
      </c>
      <c r="AO285" t="s">
        <v>195</v>
      </c>
      <c r="AP285" t="s">
        <v>195</v>
      </c>
      <c r="AQ285" s="259" t="s">
        <v>59</v>
      </c>
      <c r="AR285" s="259" t="s">
        <v>334</v>
      </c>
    </row>
    <row r="286" spans="1:45" ht="21.6" x14ac:dyDescent="0.65">
      <c r="A286" s="266">
        <v>117971</v>
      </c>
      <c r="B286" s="264" t="s">
        <v>59</v>
      </c>
      <c r="C286" t="s">
        <v>196</v>
      </c>
      <c r="D286" t="s">
        <v>196</v>
      </c>
      <c r="E286" t="s">
        <v>196</v>
      </c>
      <c r="F286" t="s">
        <v>196</v>
      </c>
      <c r="G286" t="s">
        <v>194</v>
      </c>
      <c r="H286" t="s">
        <v>194</v>
      </c>
      <c r="I286" t="s">
        <v>196</v>
      </c>
      <c r="J286" t="s">
        <v>196</v>
      </c>
      <c r="K286" t="s">
        <v>196</v>
      </c>
      <c r="L286" t="s">
        <v>194</v>
      </c>
      <c r="M286" t="s">
        <v>194</v>
      </c>
      <c r="N286" t="s">
        <v>196</v>
      </c>
      <c r="O286" t="s">
        <v>196</v>
      </c>
      <c r="P286" t="s">
        <v>196</v>
      </c>
      <c r="Q286" t="s">
        <v>196</v>
      </c>
      <c r="R286" t="s">
        <v>194</v>
      </c>
      <c r="S286" t="s">
        <v>194</v>
      </c>
      <c r="T286" t="s">
        <v>194</v>
      </c>
      <c r="U286" t="s">
        <v>194</v>
      </c>
      <c r="V286" t="s">
        <v>196</v>
      </c>
      <c r="W286" t="s">
        <v>194</v>
      </c>
      <c r="X286" t="s">
        <v>196</v>
      </c>
      <c r="Y286" t="s">
        <v>196</v>
      </c>
      <c r="Z286" t="s">
        <v>196</v>
      </c>
      <c r="AA286" t="s">
        <v>196</v>
      </c>
      <c r="AB286" t="s">
        <v>196</v>
      </c>
      <c r="AC286" t="s">
        <v>194</v>
      </c>
      <c r="AD286" t="s">
        <v>194</v>
      </c>
      <c r="AE286" t="s">
        <v>196</v>
      </c>
      <c r="AF286" t="s">
        <v>196</v>
      </c>
      <c r="AG286" t="s">
        <v>196</v>
      </c>
      <c r="AH286" t="s">
        <v>194</v>
      </c>
      <c r="AI286" t="s">
        <v>194</v>
      </c>
      <c r="AJ286" t="s">
        <v>196</v>
      </c>
      <c r="AK286" t="s">
        <v>196</v>
      </c>
      <c r="AL286" t="s">
        <v>196</v>
      </c>
      <c r="AM286" t="s">
        <v>196</v>
      </c>
      <c r="AN286" t="s">
        <v>194</v>
      </c>
      <c r="AO286" t="s">
        <v>196</v>
      </c>
      <c r="AP286" t="s">
        <v>196</v>
      </c>
      <c r="AQ286" s="259" t="s">
        <v>59</v>
      </c>
      <c r="AR286" s="259" t="s">
        <v>334</v>
      </c>
    </row>
    <row r="287" spans="1:45" ht="21.6" x14ac:dyDescent="0.65">
      <c r="A287" s="238">
        <v>117984</v>
      </c>
      <c r="B287" s="264" t="s">
        <v>59</v>
      </c>
      <c r="C287" t="s">
        <v>196</v>
      </c>
      <c r="D287" t="s">
        <v>196</v>
      </c>
      <c r="E287" t="s">
        <v>194</v>
      </c>
      <c r="F287" t="s">
        <v>196</v>
      </c>
      <c r="G287" t="s">
        <v>196</v>
      </c>
      <c r="H287" t="s">
        <v>194</v>
      </c>
      <c r="I287" t="s">
        <v>196</v>
      </c>
      <c r="J287" t="s">
        <v>194</v>
      </c>
      <c r="K287" t="s">
        <v>196</v>
      </c>
      <c r="L287" t="s">
        <v>196</v>
      </c>
      <c r="M287" t="s">
        <v>194</v>
      </c>
      <c r="N287" t="s">
        <v>194</v>
      </c>
      <c r="O287" t="s">
        <v>196</v>
      </c>
      <c r="P287" t="s">
        <v>196</v>
      </c>
      <c r="Q287" t="s">
        <v>196</v>
      </c>
      <c r="R287" t="s">
        <v>196</v>
      </c>
      <c r="S287" t="s">
        <v>194</v>
      </c>
      <c r="T287" t="s">
        <v>194</v>
      </c>
      <c r="U287" t="s">
        <v>196</v>
      </c>
      <c r="V287" t="s">
        <v>196</v>
      </c>
      <c r="W287" t="s">
        <v>196</v>
      </c>
      <c r="X287" t="s">
        <v>194</v>
      </c>
      <c r="Y287" t="s">
        <v>196</v>
      </c>
      <c r="Z287" t="s">
        <v>194</v>
      </c>
      <c r="AA287" t="s">
        <v>194</v>
      </c>
      <c r="AB287" t="s">
        <v>196</v>
      </c>
      <c r="AC287" t="s">
        <v>194</v>
      </c>
      <c r="AD287" t="s">
        <v>196</v>
      </c>
      <c r="AE287" t="s">
        <v>194</v>
      </c>
      <c r="AF287" t="s">
        <v>194</v>
      </c>
      <c r="AG287" t="s">
        <v>196</v>
      </c>
      <c r="AH287" t="s">
        <v>196</v>
      </c>
      <c r="AI287" t="s">
        <v>196</v>
      </c>
      <c r="AJ287" t="s">
        <v>196</v>
      </c>
      <c r="AK287" t="s">
        <v>196</v>
      </c>
      <c r="AL287" t="s">
        <v>196</v>
      </c>
      <c r="AM287" t="s">
        <v>195</v>
      </c>
      <c r="AN287" t="s">
        <v>196</v>
      </c>
      <c r="AO287" t="s">
        <v>195</v>
      </c>
      <c r="AP287" t="s">
        <v>194</v>
      </c>
      <c r="AQ287" s="259" t="s">
        <v>59</v>
      </c>
      <c r="AR287" s="259" t="s">
        <v>334</v>
      </c>
    </row>
    <row r="288" spans="1:45" ht="14.4" x14ac:dyDescent="0.3">
      <c r="A288" s="279">
        <v>117986</v>
      </c>
      <c r="B288" s="284" t="s">
        <v>59</v>
      </c>
      <c r="C288" s="262" t="s">
        <v>702</v>
      </c>
      <c r="D288" s="262" t="s">
        <v>702</v>
      </c>
      <c r="E288" s="262" t="s">
        <v>702</v>
      </c>
      <c r="F288" s="262" t="s">
        <v>702</v>
      </c>
      <c r="G288" s="262" t="s">
        <v>702</v>
      </c>
      <c r="H288" s="262" t="s">
        <v>702</v>
      </c>
      <c r="I288" s="262" t="s">
        <v>702</v>
      </c>
      <c r="J288" s="262" t="s">
        <v>702</v>
      </c>
      <c r="K288" s="262" t="s">
        <v>702</v>
      </c>
      <c r="L288" s="262" t="s">
        <v>702</v>
      </c>
      <c r="M288" s="262" t="s">
        <v>702</v>
      </c>
      <c r="N288" s="262" t="s">
        <v>702</v>
      </c>
      <c r="O288" s="262" t="s">
        <v>702</v>
      </c>
      <c r="P288" s="262" t="s">
        <v>702</v>
      </c>
      <c r="Q288" s="262" t="s">
        <v>702</v>
      </c>
      <c r="R288" s="262" t="s">
        <v>702</v>
      </c>
      <c r="S288" s="262" t="s">
        <v>702</v>
      </c>
      <c r="T288" s="262" t="s">
        <v>702</v>
      </c>
      <c r="U288" s="262" t="s">
        <v>702</v>
      </c>
      <c r="V288" s="262" t="s">
        <v>702</v>
      </c>
      <c r="W288" s="262" t="s">
        <v>702</v>
      </c>
      <c r="X288" s="262" t="s">
        <v>702</v>
      </c>
      <c r="Y288" s="262" t="s">
        <v>702</v>
      </c>
      <c r="Z288" s="262" t="s">
        <v>702</v>
      </c>
      <c r="AA288" s="262" t="s">
        <v>702</v>
      </c>
      <c r="AB288" s="262" t="s">
        <v>702</v>
      </c>
      <c r="AC288" s="262" t="s">
        <v>702</v>
      </c>
      <c r="AD288" s="262" t="s">
        <v>702</v>
      </c>
      <c r="AE288" s="262" t="s">
        <v>702</v>
      </c>
      <c r="AF288" s="262" t="s">
        <v>702</v>
      </c>
      <c r="AG288" s="262" t="s">
        <v>702</v>
      </c>
      <c r="AH288" s="262" t="s">
        <v>702</v>
      </c>
      <c r="AI288" s="262" t="s">
        <v>702</v>
      </c>
      <c r="AJ288" s="262" t="s">
        <v>702</v>
      </c>
      <c r="AK288" s="262" t="s">
        <v>702</v>
      </c>
      <c r="AL288" s="262" t="s">
        <v>702</v>
      </c>
      <c r="AM288" s="262" t="s">
        <v>702</v>
      </c>
      <c r="AN288" s="262" t="s">
        <v>702</v>
      </c>
      <c r="AO288" s="262" t="s">
        <v>702</v>
      </c>
      <c r="AP288" s="262" t="s">
        <v>702</v>
      </c>
      <c r="AQ288" s="259" t="e">
        <f>VLOOKUP(A288,#REF!,5,0)</f>
        <v>#REF!</v>
      </c>
      <c r="AR288" s="259" t="e">
        <f>VLOOKUP(A288,#REF!,6,0)</f>
        <v>#REF!</v>
      </c>
      <c r="AS288"/>
    </row>
    <row r="289" spans="1:45" ht="21.6" x14ac:dyDescent="0.65">
      <c r="A289" s="266">
        <v>117999</v>
      </c>
      <c r="B289" s="264" t="s">
        <v>59</v>
      </c>
      <c r="C289" t="s">
        <v>196</v>
      </c>
      <c r="D289" t="s">
        <v>196</v>
      </c>
      <c r="E289" t="s">
        <v>196</v>
      </c>
      <c r="F289" t="s">
        <v>196</v>
      </c>
      <c r="G289" t="s">
        <v>196</v>
      </c>
      <c r="H289" t="s">
        <v>196</v>
      </c>
      <c r="I289" t="s">
        <v>196</v>
      </c>
      <c r="J289" t="s">
        <v>196</v>
      </c>
      <c r="K289" t="s">
        <v>196</v>
      </c>
      <c r="L289" t="s">
        <v>196</v>
      </c>
      <c r="M289" t="s">
        <v>196</v>
      </c>
      <c r="N289" t="s">
        <v>196</v>
      </c>
      <c r="O289" t="s">
        <v>196</v>
      </c>
      <c r="P289" t="s">
        <v>196</v>
      </c>
      <c r="Q289" t="s">
        <v>196</v>
      </c>
      <c r="R289" t="s">
        <v>196</v>
      </c>
      <c r="S289" t="s">
        <v>196</v>
      </c>
      <c r="T289" t="s">
        <v>196</v>
      </c>
      <c r="U289" t="s">
        <v>196</v>
      </c>
      <c r="V289" t="s">
        <v>196</v>
      </c>
      <c r="W289" t="s">
        <v>196</v>
      </c>
      <c r="X289" t="s">
        <v>196</v>
      </c>
      <c r="Y289" t="s">
        <v>196</v>
      </c>
      <c r="Z289" t="s">
        <v>196</v>
      </c>
      <c r="AA289" t="s">
        <v>194</v>
      </c>
      <c r="AB289" t="s">
        <v>196</v>
      </c>
      <c r="AC289" t="s">
        <v>196</v>
      </c>
      <c r="AD289" t="s">
        <v>196</v>
      </c>
      <c r="AE289" t="s">
        <v>196</v>
      </c>
      <c r="AF289" t="s">
        <v>196</v>
      </c>
      <c r="AG289" t="s">
        <v>195</v>
      </c>
      <c r="AH289" t="s">
        <v>195</v>
      </c>
      <c r="AI289" t="s">
        <v>195</v>
      </c>
      <c r="AJ289" t="s">
        <v>195</v>
      </c>
      <c r="AK289" t="s">
        <v>195</v>
      </c>
      <c r="AL289" t="s">
        <v>195</v>
      </c>
      <c r="AM289" t="s">
        <v>195</v>
      </c>
      <c r="AN289" t="s">
        <v>195</v>
      </c>
      <c r="AO289" t="s">
        <v>195</v>
      </c>
      <c r="AP289" t="s">
        <v>195</v>
      </c>
      <c r="AQ289" s="259" t="s">
        <v>59</v>
      </c>
      <c r="AR289" s="259" t="s">
        <v>334</v>
      </c>
    </row>
    <row r="290" spans="1:45" ht="21.6" x14ac:dyDescent="0.65">
      <c r="A290" s="238">
        <v>118010</v>
      </c>
      <c r="B290" s="264" t="s">
        <v>59</v>
      </c>
      <c r="C290" t="s">
        <v>196</v>
      </c>
      <c r="D290" t="s">
        <v>196</v>
      </c>
      <c r="E290" t="s">
        <v>196</v>
      </c>
      <c r="F290" t="s">
        <v>196</v>
      </c>
      <c r="G290" t="s">
        <v>196</v>
      </c>
      <c r="H290" t="s">
        <v>196</v>
      </c>
      <c r="I290" t="s">
        <v>196</v>
      </c>
      <c r="J290" t="s">
        <v>196</v>
      </c>
      <c r="K290" t="s">
        <v>196</v>
      </c>
      <c r="L290" t="s">
        <v>196</v>
      </c>
      <c r="M290" t="s">
        <v>194</v>
      </c>
      <c r="N290" t="s">
        <v>196</v>
      </c>
      <c r="O290" t="s">
        <v>196</v>
      </c>
      <c r="P290" t="s">
        <v>196</v>
      </c>
      <c r="Q290" t="s">
        <v>196</v>
      </c>
      <c r="R290" t="s">
        <v>194</v>
      </c>
      <c r="S290" t="s">
        <v>196</v>
      </c>
      <c r="T290" t="s">
        <v>196</v>
      </c>
      <c r="U290" t="s">
        <v>196</v>
      </c>
      <c r="V290" t="s">
        <v>196</v>
      </c>
      <c r="W290" t="s">
        <v>196</v>
      </c>
      <c r="X290" t="s">
        <v>194</v>
      </c>
      <c r="Y290" t="s">
        <v>196</v>
      </c>
      <c r="Z290" t="s">
        <v>196</v>
      </c>
      <c r="AA290" t="s">
        <v>196</v>
      </c>
      <c r="AB290" t="s">
        <v>196</v>
      </c>
      <c r="AC290" t="s">
        <v>196</v>
      </c>
      <c r="AD290" t="s">
        <v>196</v>
      </c>
      <c r="AE290" t="s">
        <v>195</v>
      </c>
      <c r="AF290" t="s">
        <v>196</v>
      </c>
      <c r="AG290" t="s">
        <v>196</v>
      </c>
      <c r="AH290" t="s">
        <v>196</v>
      </c>
      <c r="AI290" t="s">
        <v>194</v>
      </c>
      <c r="AJ290" t="s">
        <v>196</v>
      </c>
      <c r="AK290" t="s">
        <v>196</v>
      </c>
      <c r="AL290" t="s">
        <v>195</v>
      </c>
      <c r="AM290" t="s">
        <v>196</v>
      </c>
      <c r="AN290" t="s">
        <v>196</v>
      </c>
      <c r="AO290" t="s">
        <v>196</v>
      </c>
      <c r="AP290" t="s">
        <v>194</v>
      </c>
      <c r="AQ290" s="259" t="s">
        <v>59</v>
      </c>
      <c r="AR290" s="259" t="s">
        <v>334</v>
      </c>
    </row>
    <row r="291" spans="1:45" ht="47.4" x14ac:dyDescent="0.65">
      <c r="A291" s="266">
        <v>118014</v>
      </c>
      <c r="B291" s="264" t="s">
        <v>59</v>
      </c>
      <c r="C291" t="s">
        <v>702</v>
      </c>
      <c r="D291" t="s">
        <v>702</v>
      </c>
      <c r="E291" t="s">
        <v>702</v>
      </c>
      <c r="F291" t="s">
        <v>702</v>
      </c>
      <c r="G291" t="s">
        <v>702</v>
      </c>
      <c r="H291" t="s">
        <v>702</v>
      </c>
      <c r="I291" t="s">
        <v>702</v>
      </c>
      <c r="J291" t="s">
        <v>702</v>
      </c>
      <c r="K291" t="s">
        <v>702</v>
      </c>
      <c r="L291" t="s">
        <v>702</v>
      </c>
      <c r="M291" t="s">
        <v>702</v>
      </c>
      <c r="N291" t="s">
        <v>702</v>
      </c>
      <c r="O291" t="s">
        <v>702</v>
      </c>
      <c r="P291" t="s">
        <v>702</v>
      </c>
      <c r="Q291" t="s">
        <v>702</v>
      </c>
      <c r="R291" t="s">
        <v>702</v>
      </c>
      <c r="S291" t="s">
        <v>702</v>
      </c>
      <c r="T291" t="s">
        <v>702</v>
      </c>
      <c r="U291" t="s">
        <v>702</v>
      </c>
      <c r="V291" t="s">
        <v>702</v>
      </c>
      <c r="W291" t="s">
        <v>702</v>
      </c>
      <c r="X291" t="s">
        <v>702</v>
      </c>
      <c r="Y291" t="s">
        <v>702</v>
      </c>
      <c r="Z291" t="s">
        <v>702</v>
      </c>
      <c r="AA291" t="s">
        <v>702</v>
      </c>
      <c r="AB291" t="s">
        <v>702</v>
      </c>
      <c r="AC291" t="s">
        <v>702</v>
      </c>
      <c r="AD291" t="s">
        <v>702</v>
      </c>
      <c r="AE291" t="s">
        <v>702</v>
      </c>
      <c r="AF291" t="s">
        <v>702</v>
      </c>
      <c r="AG291" t="s">
        <v>702</v>
      </c>
      <c r="AH291" t="s">
        <v>702</v>
      </c>
      <c r="AI291" t="s">
        <v>702</v>
      </c>
      <c r="AJ291" t="s">
        <v>702</v>
      </c>
      <c r="AK291" t="s">
        <v>702</v>
      </c>
      <c r="AL291" t="s">
        <v>702</v>
      </c>
      <c r="AM291" t="s">
        <v>702</v>
      </c>
      <c r="AN291" t="s">
        <v>702</v>
      </c>
      <c r="AO291" t="s">
        <v>702</v>
      </c>
      <c r="AP291" t="s">
        <v>702</v>
      </c>
      <c r="AQ291" s="259" t="s">
        <v>59</v>
      </c>
      <c r="AR291" s="259" t="s">
        <v>2762</v>
      </c>
    </row>
    <row r="292" spans="1:45" ht="47.4" x14ac:dyDescent="0.65">
      <c r="A292" s="266">
        <v>118025</v>
      </c>
      <c r="B292" s="264" t="s">
        <v>59</v>
      </c>
      <c r="C292" t="s">
        <v>702</v>
      </c>
      <c r="D292" t="s">
        <v>702</v>
      </c>
      <c r="E292" t="s">
        <v>702</v>
      </c>
      <c r="F292" t="s">
        <v>702</v>
      </c>
      <c r="G292" t="s">
        <v>702</v>
      </c>
      <c r="H292" t="s">
        <v>702</v>
      </c>
      <c r="I292" t="s">
        <v>702</v>
      </c>
      <c r="J292" t="s">
        <v>702</v>
      </c>
      <c r="K292" t="s">
        <v>702</v>
      </c>
      <c r="L292" t="s">
        <v>702</v>
      </c>
      <c r="M292" t="s">
        <v>702</v>
      </c>
      <c r="N292" t="s">
        <v>702</v>
      </c>
      <c r="O292" t="s">
        <v>702</v>
      </c>
      <c r="P292" t="s">
        <v>702</v>
      </c>
      <c r="Q292" t="s">
        <v>702</v>
      </c>
      <c r="R292" t="s">
        <v>702</v>
      </c>
      <c r="S292" t="s">
        <v>702</v>
      </c>
      <c r="T292" t="s">
        <v>702</v>
      </c>
      <c r="U292" t="s">
        <v>702</v>
      </c>
      <c r="V292" t="s">
        <v>702</v>
      </c>
      <c r="W292" t="s">
        <v>702</v>
      </c>
      <c r="X292" t="s">
        <v>702</v>
      </c>
      <c r="Y292" t="s">
        <v>702</v>
      </c>
      <c r="Z292" t="s">
        <v>702</v>
      </c>
      <c r="AA292" t="s">
        <v>702</v>
      </c>
      <c r="AB292" t="s">
        <v>702</v>
      </c>
      <c r="AC292" t="s">
        <v>702</v>
      </c>
      <c r="AD292" t="s">
        <v>702</v>
      </c>
      <c r="AE292" t="s">
        <v>702</v>
      </c>
      <c r="AF292" t="s">
        <v>702</v>
      </c>
      <c r="AG292" t="s">
        <v>702</v>
      </c>
      <c r="AH292" t="s">
        <v>702</v>
      </c>
      <c r="AI292" t="s">
        <v>702</v>
      </c>
      <c r="AJ292" t="s">
        <v>702</v>
      </c>
      <c r="AK292" t="s">
        <v>702</v>
      </c>
      <c r="AL292" t="s">
        <v>702</v>
      </c>
      <c r="AM292" t="s">
        <v>702</v>
      </c>
      <c r="AN292" t="s">
        <v>702</v>
      </c>
      <c r="AO292" t="s">
        <v>702</v>
      </c>
      <c r="AP292" t="s">
        <v>702</v>
      </c>
      <c r="AQ292" s="259" t="s">
        <v>59</v>
      </c>
      <c r="AR292" s="259" t="s">
        <v>2762</v>
      </c>
    </row>
    <row r="293" spans="1:45" ht="21.6" x14ac:dyDescent="0.65">
      <c r="A293" s="238">
        <v>118062</v>
      </c>
      <c r="B293" s="264" t="s">
        <v>59</v>
      </c>
      <c r="C293" t="s">
        <v>196</v>
      </c>
      <c r="D293" t="s">
        <v>194</v>
      </c>
      <c r="E293" t="s">
        <v>196</v>
      </c>
      <c r="F293" t="s">
        <v>196</v>
      </c>
      <c r="G293" t="s">
        <v>196</v>
      </c>
      <c r="H293" t="s">
        <v>194</v>
      </c>
      <c r="I293" t="s">
        <v>194</v>
      </c>
      <c r="J293" t="s">
        <v>194</v>
      </c>
      <c r="K293" t="s">
        <v>194</v>
      </c>
      <c r="L293" t="s">
        <v>194</v>
      </c>
      <c r="M293" t="s">
        <v>194</v>
      </c>
      <c r="N293" t="s">
        <v>194</v>
      </c>
      <c r="O293" t="s">
        <v>196</v>
      </c>
      <c r="P293" t="s">
        <v>196</v>
      </c>
      <c r="Q293" t="s">
        <v>196</v>
      </c>
      <c r="R293" t="s">
        <v>194</v>
      </c>
      <c r="S293" t="s">
        <v>196</v>
      </c>
      <c r="T293" t="s">
        <v>195</v>
      </c>
      <c r="U293" t="s">
        <v>196</v>
      </c>
      <c r="V293" t="s">
        <v>196</v>
      </c>
      <c r="W293" t="s">
        <v>196</v>
      </c>
      <c r="X293" t="s">
        <v>196</v>
      </c>
      <c r="Y293" t="s">
        <v>196</v>
      </c>
      <c r="Z293" t="s">
        <v>196</v>
      </c>
      <c r="AA293" t="s">
        <v>194</v>
      </c>
      <c r="AB293" t="s">
        <v>196</v>
      </c>
      <c r="AC293" t="s">
        <v>196</v>
      </c>
      <c r="AD293" t="s">
        <v>196</v>
      </c>
      <c r="AE293" t="s">
        <v>196</v>
      </c>
      <c r="AF293" t="s">
        <v>196</v>
      </c>
      <c r="AG293" t="s">
        <v>196</v>
      </c>
      <c r="AH293" t="s">
        <v>195</v>
      </c>
      <c r="AI293" t="s">
        <v>196</v>
      </c>
      <c r="AJ293" t="s">
        <v>196</v>
      </c>
      <c r="AK293" t="s">
        <v>195</v>
      </c>
      <c r="AL293" t="s">
        <v>196</v>
      </c>
      <c r="AM293" t="s">
        <v>196</v>
      </c>
      <c r="AN293" t="s">
        <v>196</v>
      </c>
      <c r="AO293" t="s">
        <v>196</v>
      </c>
      <c r="AP293" t="s">
        <v>196</v>
      </c>
      <c r="AQ293" s="259" t="s">
        <v>59</v>
      </c>
      <c r="AR293" s="259" t="s">
        <v>334</v>
      </c>
    </row>
    <row r="294" spans="1:45" ht="21.6" x14ac:dyDescent="0.65">
      <c r="A294" s="238">
        <v>118085</v>
      </c>
      <c r="B294" s="264" t="s">
        <v>59</v>
      </c>
      <c r="C294" t="s">
        <v>196</v>
      </c>
      <c r="D294" t="s">
        <v>194</v>
      </c>
      <c r="E294" t="s">
        <v>194</v>
      </c>
      <c r="F294" t="s">
        <v>196</v>
      </c>
      <c r="G294" t="s">
        <v>196</v>
      </c>
      <c r="H294" t="s">
        <v>194</v>
      </c>
      <c r="I294" t="s">
        <v>194</v>
      </c>
      <c r="J294" t="s">
        <v>196</v>
      </c>
      <c r="K294" t="s">
        <v>196</v>
      </c>
      <c r="L294" t="s">
        <v>194</v>
      </c>
      <c r="M294" t="s">
        <v>194</v>
      </c>
      <c r="N294" t="s">
        <v>194</v>
      </c>
      <c r="O294" t="s">
        <v>196</v>
      </c>
      <c r="P294" t="s">
        <v>194</v>
      </c>
      <c r="Q294" t="s">
        <v>194</v>
      </c>
      <c r="R294" t="s">
        <v>194</v>
      </c>
      <c r="S294" t="s">
        <v>194</v>
      </c>
      <c r="T294" t="s">
        <v>196</v>
      </c>
      <c r="U294" t="s">
        <v>196</v>
      </c>
      <c r="V294" t="s">
        <v>196</v>
      </c>
      <c r="W294" t="s">
        <v>194</v>
      </c>
      <c r="X294" t="s">
        <v>195</v>
      </c>
      <c r="Y294" t="s">
        <v>194</v>
      </c>
      <c r="Z294" t="s">
        <v>194</v>
      </c>
      <c r="AA294" t="s">
        <v>194</v>
      </c>
      <c r="AB294" t="s">
        <v>196</v>
      </c>
      <c r="AC294" t="s">
        <v>196</v>
      </c>
      <c r="AD294" t="s">
        <v>194</v>
      </c>
      <c r="AE294" t="s">
        <v>194</v>
      </c>
      <c r="AF294" t="s">
        <v>194</v>
      </c>
      <c r="AG294" t="s">
        <v>196</v>
      </c>
      <c r="AH294" t="s">
        <v>194</v>
      </c>
      <c r="AI294" t="s">
        <v>194</v>
      </c>
      <c r="AJ294" t="s">
        <v>194</v>
      </c>
      <c r="AK294" t="s">
        <v>196</v>
      </c>
      <c r="AL294" t="s">
        <v>194</v>
      </c>
      <c r="AM294" t="s">
        <v>194</v>
      </c>
      <c r="AN294" t="s">
        <v>194</v>
      </c>
      <c r="AO294" t="s">
        <v>195</v>
      </c>
      <c r="AP294" t="s">
        <v>195</v>
      </c>
      <c r="AQ294" s="259" t="s">
        <v>59</v>
      </c>
      <c r="AR294" s="259" t="s">
        <v>334</v>
      </c>
    </row>
    <row r="295" spans="1:45" ht="47.4" x14ac:dyDescent="0.65">
      <c r="A295" s="266">
        <v>118106</v>
      </c>
      <c r="B295" s="264" t="s">
        <v>59</v>
      </c>
      <c r="C295" t="s">
        <v>702</v>
      </c>
      <c r="D295" t="s">
        <v>702</v>
      </c>
      <c r="E295" t="s">
        <v>702</v>
      </c>
      <c r="F295" t="s">
        <v>702</v>
      </c>
      <c r="G295" t="s">
        <v>702</v>
      </c>
      <c r="H295" t="s">
        <v>702</v>
      </c>
      <c r="I295" t="s">
        <v>702</v>
      </c>
      <c r="J295" t="s">
        <v>702</v>
      </c>
      <c r="K295" t="s">
        <v>702</v>
      </c>
      <c r="L295" t="s">
        <v>702</v>
      </c>
      <c r="M295" t="s">
        <v>702</v>
      </c>
      <c r="N295" t="s">
        <v>702</v>
      </c>
      <c r="O295" t="s">
        <v>702</v>
      </c>
      <c r="P295" t="s">
        <v>702</v>
      </c>
      <c r="Q295" t="s">
        <v>702</v>
      </c>
      <c r="R295" t="s">
        <v>702</v>
      </c>
      <c r="S295" t="s">
        <v>702</v>
      </c>
      <c r="T295" t="s">
        <v>702</v>
      </c>
      <c r="U295" t="s">
        <v>702</v>
      </c>
      <c r="V295" t="s">
        <v>702</v>
      </c>
      <c r="W295" t="s">
        <v>702</v>
      </c>
      <c r="X295" t="s">
        <v>702</v>
      </c>
      <c r="Y295" t="s">
        <v>702</v>
      </c>
      <c r="Z295" t="s">
        <v>702</v>
      </c>
      <c r="AA295" t="s">
        <v>702</v>
      </c>
      <c r="AB295" t="s">
        <v>702</v>
      </c>
      <c r="AC295" t="s">
        <v>702</v>
      </c>
      <c r="AD295" t="s">
        <v>702</v>
      </c>
      <c r="AE295" t="s">
        <v>702</v>
      </c>
      <c r="AF295" t="s">
        <v>702</v>
      </c>
      <c r="AG295" t="s">
        <v>702</v>
      </c>
      <c r="AH295" t="s">
        <v>702</v>
      </c>
      <c r="AI295" t="s">
        <v>702</v>
      </c>
      <c r="AJ295" t="s">
        <v>702</v>
      </c>
      <c r="AK295" t="s">
        <v>702</v>
      </c>
      <c r="AL295" t="s">
        <v>702</v>
      </c>
      <c r="AM295" t="s">
        <v>702</v>
      </c>
      <c r="AN295" t="s">
        <v>702</v>
      </c>
      <c r="AO295" t="s">
        <v>702</v>
      </c>
      <c r="AP295" t="s">
        <v>702</v>
      </c>
      <c r="AQ295" s="259" t="s">
        <v>59</v>
      </c>
      <c r="AR295" s="259" t="s">
        <v>2772</v>
      </c>
    </row>
    <row r="296" spans="1:45" ht="14.4" x14ac:dyDescent="0.3">
      <c r="A296" s="279">
        <v>118119</v>
      </c>
      <c r="B296" s="284" t="s">
        <v>59</v>
      </c>
      <c r="C296" s="262" t="s">
        <v>194</v>
      </c>
      <c r="D296" s="262" t="s">
        <v>194</v>
      </c>
      <c r="E296" s="262" t="s">
        <v>194</v>
      </c>
      <c r="F296" s="262" t="s">
        <v>196</v>
      </c>
      <c r="G296" s="262" t="s">
        <v>194</v>
      </c>
      <c r="H296" s="262" t="s">
        <v>196</v>
      </c>
      <c r="I296" s="262" t="s">
        <v>194</v>
      </c>
      <c r="J296" s="262" t="s">
        <v>194</v>
      </c>
      <c r="K296" s="262" t="s">
        <v>194</v>
      </c>
      <c r="L296" s="262" t="s">
        <v>194</v>
      </c>
      <c r="M296" s="262" t="s">
        <v>194</v>
      </c>
      <c r="N296" s="262" t="s">
        <v>196</v>
      </c>
      <c r="O296" s="262" t="s">
        <v>194</v>
      </c>
      <c r="P296" s="262" t="s">
        <v>196</v>
      </c>
      <c r="Q296" s="262" t="s">
        <v>196</v>
      </c>
      <c r="R296" s="262" t="s">
        <v>196</v>
      </c>
      <c r="S296" s="262" t="s">
        <v>194</v>
      </c>
      <c r="T296" s="262" t="s">
        <v>196</v>
      </c>
      <c r="U296" s="262" t="s">
        <v>194</v>
      </c>
      <c r="V296" s="262" t="s">
        <v>196</v>
      </c>
      <c r="W296" s="262" t="s">
        <v>194</v>
      </c>
      <c r="X296" s="262" t="s">
        <v>194</v>
      </c>
      <c r="Y296" s="262" t="s">
        <v>196</v>
      </c>
      <c r="Z296" s="262" t="s">
        <v>196</v>
      </c>
      <c r="AA296" s="262" t="s">
        <v>196</v>
      </c>
      <c r="AB296" s="262" t="s">
        <v>196</v>
      </c>
      <c r="AC296" s="262" t="s">
        <v>196</v>
      </c>
      <c r="AD296" s="262" t="s">
        <v>196</v>
      </c>
      <c r="AE296" s="262" t="s">
        <v>194</v>
      </c>
      <c r="AF296" s="262" t="s">
        <v>194</v>
      </c>
      <c r="AG296" s="262" t="s">
        <v>196</v>
      </c>
      <c r="AH296" s="262" t="s">
        <v>196</v>
      </c>
      <c r="AI296" s="262" t="s">
        <v>196</v>
      </c>
      <c r="AJ296" s="262" t="s">
        <v>196</v>
      </c>
      <c r="AK296" s="262" t="s">
        <v>195</v>
      </c>
      <c r="AL296" s="262" t="s">
        <v>196</v>
      </c>
      <c r="AM296" s="262" t="s">
        <v>196</v>
      </c>
      <c r="AN296" s="262" t="s">
        <v>196</v>
      </c>
      <c r="AO296" s="262" t="s">
        <v>195</v>
      </c>
      <c r="AP296" s="262" t="s">
        <v>195</v>
      </c>
      <c r="AQ296" s="259" t="e">
        <f>VLOOKUP(A296,#REF!,5,0)</f>
        <v>#REF!</v>
      </c>
      <c r="AR296" s="259" t="e">
        <f>VLOOKUP(A296,#REF!,6,0)</f>
        <v>#REF!</v>
      </c>
      <c r="AS296"/>
    </row>
    <row r="297" spans="1:45" ht="21.6" x14ac:dyDescent="0.65">
      <c r="A297" s="266">
        <v>118125</v>
      </c>
      <c r="B297" s="264" t="s">
        <v>2531</v>
      </c>
      <c r="C297" t="s">
        <v>196</v>
      </c>
      <c r="D297" t="s">
        <v>196</v>
      </c>
      <c r="E297" t="s">
        <v>194</v>
      </c>
      <c r="F297" t="s">
        <v>196</v>
      </c>
      <c r="G297" t="s">
        <v>196</v>
      </c>
      <c r="H297" t="s">
        <v>196</v>
      </c>
      <c r="I297" t="s">
        <v>194</v>
      </c>
      <c r="J297" t="s">
        <v>194</v>
      </c>
      <c r="K297" t="s">
        <v>196</v>
      </c>
      <c r="L297" t="s">
        <v>194</v>
      </c>
      <c r="M297" t="s">
        <v>196</v>
      </c>
      <c r="N297" t="s">
        <v>194</v>
      </c>
      <c r="O297" t="s">
        <v>194</v>
      </c>
      <c r="P297" t="s">
        <v>196</v>
      </c>
      <c r="Q297" t="s">
        <v>196</v>
      </c>
      <c r="R297" t="s">
        <v>196</v>
      </c>
      <c r="S297" t="s">
        <v>194</v>
      </c>
      <c r="T297" t="s">
        <v>194</v>
      </c>
      <c r="U297" t="s">
        <v>196</v>
      </c>
      <c r="V297" t="s">
        <v>196</v>
      </c>
      <c r="W297" t="s">
        <v>196</v>
      </c>
      <c r="X297" t="s">
        <v>194</v>
      </c>
      <c r="Y297" t="s">
        <v>196</v>
      </c>
      <c r="Z297" t="s">
        <v>196</v>
      </c>
      <c r="AA297" t="s">
        <v>196</v>
      </c>
      <c r="AB297" t="s">
        <v>194</v>
      </c>
      <c r="AC297" t="s">
        <v>194</v>
      </c>
      <c r="AD297" t="s">
        <v>196</v>
      </c>
      <c r="AE297" t="s">
        <v>196</v>
      </c>
      <c r="AF297" t="s">
        <v>194</v>
      </c>
      <c r="AG297" t="s">
        <v>195</v>
      </c>
      <c r="AH297" t="s">
        <v>195</v>
      </c>
      <c r="AI297" t="s">
        <v>195</v>
      </c>
      <c r="AJ297" t="s">
        <v>195</v>
      </c>
      <c r="AK297" t="s">
        <v>195</v>
      </c>
      <c r="AL297" t="s">
        <v>195</v>
      </c>
      <c r="AM297" t="s">
        <v>195</v>
      </c>
      <c r="AN297" t="s">
        <v>195</v>
      </c>
      <c r="AO297" t="s">
        <v>195</v>
      </c>
      <c r="AP297" t="s">
        <v>195</v>
      </c>
      <c r="AQ297" s="259" t="s">
        <v>2531</v>
      </c>
      <c r="AR297" s="259" t="s">
        <v>334</v>
      </c>
    </row>
    <row r="298" spans="1:45" ht="43.2" x14ac:dyDescent="0.3">
      <c r="A298" s="281">
        <v>118136</v>
      </c>
      <c r="B298" s="285" t="s">
        <v>59</v>
      </c>
      <c r="C298" s="262" t="s">
        <v>702</v>
      </c>
      <c r="D298" s="262" t="s">
        <v>702</v>
      </c>
      <c r="E298" s="262" t="s">
        <v>702</v>
      </c>
      <c r="F298" s="262" t="s">
        <v>702</v>
      </c>
      <c r="G298" s="262" t="s">
        <v>702</v>
      </c>
      <c r="H298" s="262" t="s">
        <v>702</v>
      </c>
      <c r="I298" s="262" t="s">
        <v>702</v>
      </c>
      <c r="J298" s="262" t="s">
        <v>702</v>
      </c>
      <c r="K298" s="262" t="s">
        <v>702</v>
      </c>
      <c r="L298" s="262" t="s">
        <v>702</v>
      </c>
      <c r="M298" s="262" t="s">
        <v>702</v>
      </c>
      <c r="N298" s="262" t="s">
        <v>702</v>
      </c>
      <c r="O298" s="262" t="s">
        <v>702</v>
      </c>
      <c r="P298" s="262" t="s">
        <v>702</v>
      </c>
      <c r="Q298" s="262" t="s">
        <v>702</v>
      </c>
      <c r="R298" s="262" t="s">
        <v>702</v>
      </c>
      <c r="S298" s="262" t="s">
        <v>702</v>
      </c>
      <c r="T298" s="262" t="s">
        <v>702</v>
      </c>
      <c r="U298" s="262" t="s">
        <v>702</v>
      </c>
      <c r="V298" s="262" t="s">
        <v>702</v>
      </c>
      <c r="W298" s="262" t="s">
        <v>702</v>
      </c>
      <c r="X298" s="262" t="s">
        <v>702</v>
      </c>
      <c r="Y298" s="262" t="s">
        <v>702</v>
      </c>
      <c r="Z298" s="262" t="s">
        <v>702</v>
      </c>
      <c r="AA298" s="262" t="s">
        <v>702</v>
      </c>
      <c r="AB298" s="262" t="s">
        <v>702</v>
      </c>
      <c r="AC298" s="262" t="s">
        <v>702</v>
      </c>
      <c r="AD298" s="262" t="s">
        <v>702</v>
      </c>
      <c r="AE298" s="262" t="s">
        <v>702</v>
      </c>
      <c r="AF298" s="262" t="s">
        <v>702</v>
      </c>
      <c r="AG298" s="262" t="s">
        <v>702</v>
      </c>
      <c r="AH298" s="262" t="s">
        <v>702</v>
      </c>
      <c r="AI298" s="262" t="s">
        <v>702</v>
      </c>
      <c r="AJ298" s="262" t="s">
        <v>702</v>
      </c>
      <c r="AK298" s="262" t="s">
        <v>702</v>
      </c>
      <c r="AL298" s="262" t="s">
        <v>702</v>
      </c>
      <c r="AM298" s="262" t="s">
        <v>702</v>
      </c>
      <c r="AN298" s="262" t="s">
        <v>702</v>
      </c>
      <c r="AO298" s="262" t="s">
        <v>702</v>
      </c>
      <c r="AP298" s="262" t="s">
        <v>702</v>
      </c>
      <c r="AQ298" s="259" t="s">
        <v>59</v>
      </c>
      <c r="AR298" s="259" t="s">
        <v>2762</v>
      </c>
      <c r="AS298"/>
    </row>
    <row r="299" spans="1:45" ht="43.2" x14ac:dyDescent="0.3">
      <c r="A299" s="281">
        <v>118182</v>
      </c>
      <c r="B299" s="285" t="s">
        <v>59</v>
      </c>
      <c r="C299" s="262" t="s">
        <v>702</v>
      </c>
      <c r="D299" s="262" t="s">
        <v>702</v>
      </c>
      <c r="E299" s="262" t="s">
        <v>702</v>
      </c>
      <c r="F299" s="262" t="s">
        <v>702</v>
      </c>
      <c r="G299" s="262" t="s">
        <v>702</v>
      </c>
      <c r="H299" s="262" t="s">
        <v>702</v>
      </c>
      <c r="I299" s="262" t="s">
        <v>702</v>
      </c>
      <c r="J299" s="262" t="s">
        <v>702</v>
      </c>
      <c r="K299" s="262" t="s">
        <v>702</v>
      </c>
      <c r="L299" s="262" t="s">
        <v>702</v>
      </c>
      <c r="M299" s="262" t="s">
        <v>702</v>
      </c>
      <c r="N299" s="262" t="s">
        <v>702</v>
      </c>
      <c r="O299" s="262" t="s">
        <v>702</v>
      </c>
      <c r="P299" s="262" t="s">
        <v>702</v>
      </c>
      <c r="Q299" s="262" t="s">
        <v>702</v>
      </c>
      <c r="R299" s="262" t="s">
        <v>702</v>
      </c>
      <c r="S299" s="262" t="s">
        <v>702</v>
      </c>
      <c r="T299" s="262" t="s">
        <v>702</v>
      </c>
      <c r="U299" s="262" t="s">
        <v>702</v>
      </c>
      <c r="V299" s="262" t="s">
        <v>702</v>
      </c>
      <c r="W299" s="262" t="s">
        <v>702</v>
      </c>
      <c r="X299" s="262" t="s">
        <v>702</v>
      </c>
      <c r="Y299" s="262" t="s">
        <v>702</v>
      </c>
      <c r="Z299" s="262" t="s">
        <v>702</v>
      </c>
      <c r="AA299" s="262" t="s">
        <v>702</v>
      </c>
      <c r="AB299" s="262" t="s">
        <v>702</v>
      </c>
      <c r="AC299" s="262" t="s">
        <v>702</v>
      </c>
      <c r="AD299" s="262" t="s">
        <v>702</v>
      </c>
      <c r="AE299" s="262" t="s">
        <v>702</v>
      </c>
      <c r="AF299" s="262" t="s">
        <v>702</v>
      </c>
      <c r="AG299" s="262" t="s">
        <v>702</v>
      </c>
      <c r="AH299" s="262" t="s">
        <v>702</v>
      </c>
      <c r="AI299" s="262" t="s">
        <v>702</v>
      </c>
      <c r="AJ299" s="262" t="s">
        <v>702</v>
      </c>
      <c r="AK299" s="262" t="s">
        <v>702</v>
      </c>
      <c r="AL299" s="262" t="s">
        <v>702</v>
      </c>
      <c r="AM299" s="262" t="s">
        <v>702</v>
      </c>
      <c r="AN299" s="262" t="s">
        <v>702</v>
      </c>
      <c r="AO299" s="262" t="s">
        <v>702</v>
      </c>
      <c r="AP299" s="262" t="s">
        <v>702</v>
      </c>
      <c r="AQ299" s="259" t="s">
        <v>59</v>
      </c>
      <c r="AR299" s="259" t="s">
        <v>2759</v>
      </c>
      <c r="AS299"/>
    </row>
    <row r="300" spans="1:45" ht="47.4" x14ac:dyDescent="0.65">
      <c r="A300" s="266">
        <v>118194</v>
      </c>
      <c r="B300" s="264" t="s">
        <v>65</v>
      </c>
      <c r="C300" t="s">
        <v>702</v>
      </c>
      <c r="D300" t="s">
        <v>702</v>
      </c>
      <c r="E300" t="s">
        <v>702</v>
      </c>
      <c r="F300" t="s">
        <v>702</v>
      </c>
      <c r="G300" t="s">
        <v>702</v>
      </c>
      <c r="H300" t="s">
        <v>702</v>
      </c>
      <c r="I300" t="s">
        <v>702</v>
      </c>
      <c r="J300" t="s">
        <v>702</v>
      </c>
      <c r="K300" t="s">
        <v>702</v>
      </c>
      <c r="L300" t="s">
        <v>702</v>
      </c>
      <c r="M300" t="s">
        <v>702</v>
      </c>
      <c r="N300" t="s">
        <v>702</v>
      </c>
      <c r="O300" t="s">
        <v>702</v>
      </c>
      <c r="P300" t="s">
        <v>702</v>
      </c>
      <c r="Q300" t="s">
        <v>702</v>
      </c>
      <c r="R300" t="s">
        <v>702</v>
      </c>
      <c r="S300" t="s">
        <v>702</v>
      </c>
      <c r="T300" t="s">
        <v>702</v>
      </c>
      <c r="U300" t="s">
        <v>702</v>
      </c>
      <c r="V300" t="s">
        <v>702</v>
      </c>
      <c r="W300" t="s">
        <v>702</v>
      </c>
      <c r="X300" t="s">
        <v>702</v>
      </c>
      <c r="Y300" t="s">
        <v>702</v>
      </c>
      <c r="Z300" t="s">
        <v>702</v>
      </c>
      <c r="AA300" t="s">
        <v>702</v>
      </c>
      <c r="AB300" t="s">
        <v>702</v>
      </c>
      <c r="AC300" t="s">
        <v>702</v>
      </c>
      <c r="AD300" t="s">
        <v>702</v>
      </c>
      <c r="AE300" t="s">
        <v>702</v>
      </c>
      <c r="AF300" t="s">
        <v>702</v>
      </c>
      <c r="AG300" t="s">
        <v>702</v>
      </c>
      <c r="AH300" t="s">
        <v>702</v>
      </c>
      <c r="AI300" t="s">
        <v>702</v>
      </c>
      <c r="AJ300" t="s">
        <v>702</v>
      </c>
      <c r="AK300" t="s">
        <v>702</v>
      </c>
      <c r="AQ300" s="259" t="s">
        <v>65</v>
      </c>
      <c r="AR300" s="259" t="s">
        <v>2762</v>
      </c>
      <c r="AS300"/>
    </row>
    <row r="301" spans="1:45" ht="47.4" x14ac:dyDescent="0.65">
      <c r="A301" s="266">
        <v>118206</v>
      </c>
      <c r="B301" s="264" t="s">
        <v>2531</v>
      </c>
      <c r="C301" t="s">
        <v>702</v>
      </c>
      <c r="D301" t="s">
        <v>702</v>
      </c>
      <c r="E301" t="s">
        <v>702</v>
      </c>
      <c r="F301" t="s">
        <v>702</v>
      </c>
      <c r="G301" t="s">
        <v>702</v>
      </c>
      <c r="H301" t="s">
        <v>702</v>
      </c>
      <c r="I301" t="s">
        <v>702</v>
      </c>
      <c r="J301" t="s">
        <v>702</v>
      </c>
      <c r="K301" t="s">
        <v>702</v>
      </c>
      <c r="L301" t="s">
        <v>702</v>
      </c>
      <c r="M301" t="s">
        <v>702</v>
      </c>
      <c r="N301" t="s">
        <v>702</v>
      </c>
      <c r="O301" t="s">
        <v>702</v>
      </c>
      <c r="P301" t="s">
        <v>702</v>
      </c>
      <c r="Q301" t="s">
        <v>702</v>
      </c>
      <c r="R301" t="s">
        <v>702</v>
      </c>
      <c r="S301" t="s">
        <v>702</v>
      </c>
      <c r="T301" t="s">
        <v>702</v>
      </c>
      <c r="U301" t="s">
        <v>702</v>
      </c>
      <c r="V301" t="s">
        <v>702</v>
      </c>
      <c r="W301" t="s">
        <v>702</v>
      </c>
      <c r="X301" t="s">
        <v>702</v>
      </c>
      <c r="Y301" t="s">
        <v>702</v>
      </c>
      <c r="Z301" t="s">
        <v>702</v>
      </c>
      <c r="AA301" t="s">
        <v>702</v>
      </c>
      <c r="AB301" t="s">
        <v>702</v>
      </c>
      <c r="AC301" t="s">
        <v>702</v>
      </c>
      <c r="AD301" t="s">
        <v>702</v>
      </c>
      <c r="AE301" t="s">
        <v>702</v>
      </c>
      <c r="AF301" t="s">
        <v>702</v>
      </c>
      <c r="AG301" t="s">
        <v>702</v>
      </c>
      <c r="AH301" t="s">
        <v>702</v>
      </c>
      <c r="AI301" t="s">
        <v>702</v>
      </c>
      <c r="AJ301" t="s">
        <v>702</v>
      </c>
      <c r="AK301" t="s">
        <v>702</v>
      </c>
      <c r="AL301" t="s">
        <v>702</v>
      </c>
      <c r="AM301" t="s">
        <v>702</v>
      </c>
      <c r="AN301" t="s">
        <v>702</v>
      </c>
      <c r="AO301" t="s">
        <v>702</v>
      </c>
      <c r="AP301" t="s">
        <v>702</v>
      </c>
      <c r="AQ301" s="259" t="s">
        <v>2531</v>
      </c>
      <c r="AR301" s="259" t="s">
        <v>2762</v>
      </c>
    </row>
    <row r="302" spans="1:45" ht="14.4" x14ac:dyDescent="0.3">
      <c r="A302" s="279">
        <v>118222</v>
      </c>
      <c r="B302" s="284" t="s">
        <v>59</v>
      </c>
      <c r="C302" s="262" t="s">
        <v>196</v>
      </c>
      <c r="D302" s="262" t="s">
        <v>196</v>
      </c>
      <c r="E302" s="262" t="s">
        <v>194</v>
      </c>
      <c r="F302" s="262" t="s">
        <v>194</v>
      </c>
      <c r="G302" s="262" t="s">
        <v>196</v>
      </c>
      <c r="H302" s="262" t="s">
        <v>195</v>
      </c>
      <c r="I302" s="262" t="s">
        <v>195</v>
      </c>
      <c r="J302" s="262" t="s">
        <v>195</v>
      </c>
      <c r="K302" s="262" t="s">
        <v>194</v>
      </c>
      <c r="L302" s="262" t="s">
        <v>196</v>
      </c>
      <c r="M302" s="262" t="s">
        <v>194</v>
      </c>
      <c r="N302" s="262" t="s">
        <v>194</v>
      </c>
      <c r="O302" s="262" t="s">
        <v>194</v>
      </c>
      <c r="P302" s="262" t="s">
        <v>194</v>
      </c>
      <c r="Q302" s="262" t="s">
        <v>194</v>
      </c>
      <c r="R302" s="262" t="s">
        <v>194</v>
      </c>
      <c r="S302" s="262" t="s">
        <v>195</v>
      </c>
      <c r="T302" s="262" t="s">
        <v>196</v>
      </c>
      <c r="U302" s="262" t="s">
        <v>194</v>
      </c>
      <c r="V302" s="262" t="s">
        <v>194</v>
      </c>
      <c r="W302" s="262" t="s">
        <v>194</v>
      </c>
      <c r="X302" s="262" t="s">
        <v>194</v>
      </c>
      <c r="Y302" s="262" t="s">
        <v>196</v>
      </c>
      <c r="Z302" s="262" t="s">
        <v>194</v>
      </c>
      <c r="AA302" s="262" t="s">
        <v>194</v>
      </c>
      <c r="AB302" s="262" t="s">
        <v>194</v>
      </c>
      <c r="AC302" s="262" t="s">
        <v>194</v>
      </c>
      <c r="AD302" s="262" t="s">
        <v>194</v>
      </c>
      <c r="AE302" s="262" t="s">
        <v>194</v>
      </c>
      <c r="AF302" s="262" t="s">
        <v>194</v>
      </c>
      <c r="AG302" s="262" t="s">
        <v>194</v>
      </c>
      <c r="AH302" s="262" t="s">
        <v>194</v>
      </c>
      <c r="AI302" s="262" t="s">
        <v>194</v>
      </c>
      <c r="AJ302" s="262" t="s">
        <v>194</v>
      </c>
      <c r="AK302" s="262" t="s">
        <v>196</v>
      </c>
      <c r="AL302" s="262" t="s">
        <v>194</v>
      </c>
      <c r="AM302" s="262" t="s">
        <v>194</v>
      </c>
      <c r="AN302" s="262" t="s">
        <v>195</v>
      </c>
      <c r="AO302" s="262" t="s">
        <v>196</v>
      </c>
      <c r="AP302" s="262" t="s">
        <v>196</v>
      </c>
      <c r="AQ302" s="259" t="e">
        <f>VLOOKUP(A302,#REF!,5,0)</f>
        <v>#REF!</v>
      </c>
      <c r="AR302" s="259" t="e">
        <f>VLOOKUP(A302,#REF!,6,0)</f>
        <v>#REF!</v>
      </c>
      <c r="AS302"/>
    </row>
    <row r="303" spans="1:45" ht="21.6" x14ac:dyDescent="0.65">
      <c r="A303" s="238">
        <v>118228</v>
      </c>
      <c r="B303" s="264" t="s">
        <v>59</v>
      </c>
      <c r="C303" t="s">
        <v>196</v>
      </c>
      <c r="D303" t="s">
        <v>196</v>
      </c>
      <c r="E303" t="s">
        <v>196</v>
      </c>
      <c r="F303" t="s">
        <v>196</v>
      </c>
      <c r="G303" t="s">
        <v>196</v>
      </c>
      <c r="H303" t="s">
        <v>196</v>
      </c>
      <c r="I303" t="s">
        <v>196</v>
      </c>
      <c r="J303" t="s">
        <v>196</v>
      </c>
      <c r="K303" t="s">
        <v>196</v>
      </c>
      <c r="L303" t="s">
        <v>196</v>
      </c>
      <c r="M303" t="s">
        <v>196</v>
      </c>
      <c r="N303" t="s">
        <v>196</v>
      </c>
      <c r="O303" t="s">
        <v>196</v>
      </c>
      <c r="P303" t="s">
        <v>196</v>
      </c>
      <c r="Q303" t="s">
        <v>196</v>
      </c>
      <c r="R303" t="s">
        <v>196</v>
      </c>
      <c r="S303" t="s">
        <v>196</v>
      </c>
      <c r="T303" t="s">
        <v>196</v>
      </c>
      <c r="U303" t="s">
        <v>196</v>
      </c>
      <c r="V303" t="s">
        <v>196</v>
      </c>
      <c r="W303" t="s">
        <v>196</v>
      </c>
      <c r="X303" t="s">
        <v>196</v>
      </c>
      <c r="Y303" t="s">
        <v>196</v>
      </c>
      <c r="Z303" t="s">
        <v>196</v>
      </c>
      <c r="AA303" t="s">
        <v>196</v>
      </c>
      <c r="AB303" t="s">
        <v>196</v>
      </c>
      <c r="AC303" t="s">
        <v>196</v>
      </c>
      <c r="AD303" t="s">
        <v>196</v>
      </c>
      <c r="AE303" t="s">
        <v>196</v>
      </c>
      <c r="AF303" t="s">
        <v>196</v>
      </c>
      <c r="AG303" t="s">
        <v>196</v>
      </c>
      <c r="AH303" t="s">
        <v>196</v>
      </c>
      <c r="AI303" t="s">
        <v>196</v>
      </c>
      <c r="AJ303" t="s">
        <v>196</v>
      </c>
      <c r="AK303" t="s">
        <v>195</v>
      </c>
      <c r="AL303" t="s">
        <v>195</v>
      </c>
      <c r="AM303" t="s">
        <v>195</v>
      </c>
      <c r="AN303" t="s">
        <v>195</v>
      </c>
      <c r="AO303" t="s">
        <v>195</v>
      </c>
      <c r="AP303" t="s">
        <v>195</v>
      </c>
      <c r="AQ303" s="259" t="s">
        <v>59</v>
      </c>
      <c r="AR303" s="259" t="s">
        <v>334</v>
      </c>
    </row>
    <row r="304" spans="1:45" ht="21.6" x14ac:dyDescent="0.65">
      <c r="A304" s="266">
        <v>118234</v>
      </c>
      <c r="B304" s="264" t="s">
        <v>59</v>
      </c>
      <c r="C304" t="s">
        <v>194</v>
      </c>
      <c r="D304" t="s">
        <v>194</v>
      </c>
      <c r="E304" t="s">
        <v>194</v>
      </c>
      <c r="F304" t="s">
        <v>196</v>
      </c>
      <c r="G304" t="s">
        <v>194</v>
      </c>
      <c r="H304" t="s">
        <v>194</v>
      </c>
      <c r="I304" t="s">
        <v>196</v>
      </c>
      <c r="J304" t="s">
        <v>194</v>
      </c>
      <c r="K304" t="s">
        <v>194</v>
      </c>
      <c r="L304" t="s">
        <v>196</v>
      </c>
      <c r="M304" t="s">
        <v>194</v>
      </c>
      <c r="N304" t="s">
        <v>194</v>
      </c>
      <c r="O304" t="s">
        <v>194</v>
      </c>
      <c r="P304" t="s">
        <v>196</v>
      </c>
      <c r="Q304" t="s">
        <v>196</v>
      </c>
      <c r="R304" t="s">
        <v>2267</v>
      </c>
      <c r="S304" t="s">
        <v>2267</v>
      </c>
      <c r="T304" t="s">
        <v>195</v>
      </c>
      <c r="U304" t="s">
        <v>195</v>
      </c>
      <c r="V304" t="s">
        <v>196</v>
      </c>
      <c r="W304" t="s">
        <v>194</v>
      </c>
      <c r="X304" t="s">
        <v>194</v>
      </c>
      <c r="Y304" t="s">
        <v>194</v>
      </c>
      <c r="Z304" t="s">
        <v>194</v>
      </c>
      <c r="AA304" t="s">
        <v>194</v>
      </c>
      <c r="AB304" t="s">
        <v>194</v>
      </c>
      <c r="AC304" t="s">
        <v>196</v>
      </c>
      <c r="AD304" t="s">
        <v>196</v>
      </c>
      <c r="AE304" t="s">
        <v>194</v>
      </c>
      <c r="AF304" t="s">
        <v>194</v>
      </c>
      <c r="AG304" t="s">
        <v>702</v>
      </c>
      <c r="AH304" t="s">
        <v>196</v>
      </c>
      <c r="AI304" t="s">
        <v>194</v>
      </c>
      <c r="AJ304" t="s">
        <v>196</v>
      </c>
      <c r="AK304" t="s">
        <v>194</v>
      </c>
      <c r="AL304" t="s">
        <v>194</v>
      </c>
      <c r="AM304" t="s">
        <v>195</v>
      </c>
      <c r="AN304" t="s">
        <v>194</v>
      </c>
      <c r="AO304" t="s">
        <v>195</v>
      </c>
      <c r="AP304" t="s">
        <v>195</v>
      </c>
      <c r="AQ304" s="259" t="s">
        <v>59</v>
      </c>
      <c r="AR304" s="259" t="s">
        <v>334</v>
      </c>
    </row>
    <row r="305" spans="1:45" ht="21.6" x14ac:dyDescent="0.65">
      <c r="A305" s="266">
        <v>118234</v>
      </c>
      <c r="B305" s="264" t="s">
        <v>59</v>
      </c>
      <c r="C305" t="s">
        <v>194</v>
      </c>
      <c r="D305" t="s">
        <v>194</v>
      </c>
      <c r="E305" t="s">
        <v>194</v>
      </c>
      <c r="F305" t="s">
        <v>196</v>
      </c>
      <c r="G305" t="s">
        <v>194</v>
      </c>
      <c r="H305" t="s">
        <v>194</v>
      </c>
      <c r="I305" t="s">
        <v>196</v>
      </c>
      <c r="J305" t="s">
        <v>194</v>
      </c>
      <c r="K305" t="s">
        <v>194</v>
      </c>
      <c r="L305" t="s">
        <v>196</v>
      </c>
      <c r="M305" t="s">
        <v>194</v>
      </c>
      <c r="N305" t="s">
        <v>194</v>
      </c>
      <c r="O305" t="s">
        <v>194</v>
      </c>
      <c r="P305" t="s">
        <v>196</v>
      </c>
      <c r="Q305" t="s">
        <v>196</v>
      </c>
      <c r="R305" t="s">
        <v>2267</v>
      </c>
      <c r="S305" t="s">
        <v>2267</v>
      </c>
      <c r="T305" t="s">
        <v>195</v>
      </c>
      <c r="U305" t="s">
        <v>195</v>
      </c>
      <c r="V305" t="s">
        <v>196</v>
      </c>
      <c r="W305" t="s">
        <v>194</v>
      </c>
      <c r="X305" t="s">
        <v>194</v>
      </c>
      <c r="Y305" t="s">
        <v>194</v>
      </c>
      <c r="Z305" t="s">
        <v>194</v>
      </c>
      <c r="AA305" t="s">
        <v>194</v>
      </c>
      <c r="AB305" t="s">
        <v>194</v>
      </c>
      <c r="AC305" t="s">
        <v>196</v>
      </c>
      <c r="AD305" t="s">
        <v>196</v>
      </c>
      <c r="AE305" t="s">
        <v>194</v>
      </c>
      <c r="AF305" t="s">
        <v>194</v>
      </c>
      <c r="AG305" t="s">
        <v>702</v>
      </c>
      <c r="AH305" t="s">
        <v>196</v>
      </c>
      <c r="AI305" t="s">
        <v>194</v>
      </c>
      <c r="AJ305" t="s">
        <v>196</v>
      </c>
      <c r="AK305" t="s">
        <v>194</v>
      </c>
      <c r="AL305" t="s">
        <v>194</v>
      </c>
      <c r="AM305" t="s">
        <v>195</v>
      </c>
      <c r="AN305" t="s">
        <v>194</v>
      </c>
      <c r="AO305" t="s">
        <v>195</v>
      </c>
      <c r="AP305" t="s">
        <v>195</v>
      </c>
      <c r="AQ305" s="259" t="s">
        <v>59</v>
      </c>
      <c r="AR305" s="259" t="s">
        <v>334</v>
      </c>
    </row>
    <row r="306" spans="1:45" ht="47.4" x14ac:dyDescent="0.65">
      <c r="A306" s="266">
        <v>118270</v>
      </c>
      <c r="B306" s="264" t="s">
        <v>2591</v>
      </c>
      <c r="C306" t="s">
        <v>702</v>
      </c>
      <c r="D306" t="s">
        <v>702</v>
      </c>
      <c r="E306" t="s">
        <v>702</v>
      </c>
      <c r="F306" t="s">
        <v>702</v>
      </c>
      <c r="G306" t="s">
        <v>702</v>
      </c>
      <c r="H306" t="s">
        <v>702</v>
      </c>
      <c r="I306" t="s">
        <v>702</v>
      </c>
      <c r="J306" t="s">
        <v>702</v>
      </c>
      <c r="K306" t="s">
        <v>702</v>
      </c>
      <c r="L306" t="s">
        <v>702</v>
      </c>
      <c r="M306" t="s">
        <v>702</v>
      </c>
      <c r="N306" t="s">
        <v>702</v>
      </c>
      <c r="O306" t="s">
        <v>702</v>
      </c>
      <c r="P306" t="s">
        <v>702</v>
      </c>
      <c r="Q306" t="s">
        <v>702</v>
      </c>
      <c r="R306" t="s">
        <v>702</v>
      </c>
      <c r="S306" t="s">
        <v>702</v>
      </c>
      <c r="T306" t="s">
        <v>702</v>
      </c>
      <c r="U306" t="s">
        <v>702</v>
      </c>
      <c r="V306" t="s">
        <v>702</v>
      </c>
      <c r="W306" t="s">
        <v>702</v>
      </c>
      <c r="X306" t="s">
        <v>702</v>
      </c>
      <c r="Y306" t="s">
        <v>702</v>
      </c>
      <c r="Z306" t="s">
        <v>702</v>
      </c>
      <c r="AA306" t="s">
        <v>702</v>
      </c>
      <c r="AB306" t="s">
        <v>702</v>
      </c>
      <c r="AC306" t="s">
        <v>702</v>
      </c>
      <c r="AD306" t="s">
        <v>702</v>
      </c>
      <c r="AE306" t="s">
        <v>702</v>
      </c>
      <c r="AF306" t="s">
        <v>702</v>
      </c>
      <c r="AG306" t="s">
        <v>702</v>
      </c>
      <c r="AH306" t="s">
        <v>702</v>
      </c>
      <c r="AI306" t="s">
        <v>702</v>
      </c>
      <c r="AJ306" t="s">
        <v>702</v>
      </c>
      <c r="AK306" t="s">
        <v>702</v>
      </c>
      <c r="AL306" t="s">
        <v>702</v>
      </c>
      <c r="AM306" t="s">
        <v>702</v>
      </c>
      <c r="AN306" t="s">
        <v>702</v>
      </c>
      <c r="AO306" t="s">
        <v>702</v>
      </c>
      <c r="AP306" t="s">
        <v>702</v>
      </c>
      <c r="AQ306" s="259" t="s">
        <v>2591</v>
      </c>
      <c r="AR306" s="259" t="s">
        <v>2759</v>
      </c>
    </row>
    <row r="307" spans="1:45" ht="43.2" x14ac:dyDescent="0.3">
      <c r="A307" s="281">
        <v>118285</v>
      </c>
      <c r="B307" s="285" t="s">
        <v>59</v>
      </c>
      <c r="C307" s="262" t="s">
        <v>702</v>
      </c>
      <c r="D307" s="262" t="s">
        <v>702</v>
      </c>
      <c r="E307" s="262" t="s">
        <v>702</v>
      </c>
      <c r="F307" s="262" t="s">
        <v>702</v>
      </c>
      <c r="G307" s="262" t="s">
        <v>702</v>
      </c>
      <c r="H307" s="262" t="s">
        <v>702</v>
      </c>
      <c r="I307" s="262" t="s">
        <v>702</v>
      </c>
      <c r="J307" s="262" t="s">
        <v>702</v>
      </c>
      <c r="K307" s="262" t="s">
        <v>702</v>
      </c>
      <c r="L307" s="262" t="s">
        <v>702</v>
      </c>
      <c r="M307" s="262" t="s">
        <v>702</v>
      </c>
      <c r="N307" s="262" t="s">
        <v>702</v>
      </c>
      <c r="O307" s="262" t="s">
        <v>702</v>
      </c>
      <c r="P307" s="262" t="s">
        <v>702</v>
      </c>
      <c r="Q307" s="262" t="s">
        <v>702</v>
      </c>
      <c r="R307" s="262" t="s">
        <v>702</v>
      </c>
      <c r="S307" s="262" t="s">
        <v>702</v>
      </c>
      <c r="T307" s="262" t="s">
        <v>702</v>
      </c>
      <c r="U307" s="262" t="s">
        <v>702</v>
      </c>
      <c r="V307" s="262" t="s">
        <v>702</v>
      </c>
      <c r="W307" s="262" t="s">
        <v>702</v>
      </c>
      <c r="X307" s="262" t="s">
        <v>702</v>
      </c>
      <c r="Y307" s="262" t="s">
        <v>702</v>
      </c>
      <c r="Z307" s="262" t="s">
        <v>702</v>
      </c>
      <c r="AA307" s="262" t="s">
        <v>702</v>
      </c>
      <c r="AB307" s="262" t="s">
        <v>702</v>
      </c>
      <c r="AC307" s="262" t="s">
        <v>702</v>
      </c>
      <c r="AD307" s="262" t="s">
        <v>702</v>
      </c>
      <c r="AE307" s="262" t="s">
        <v>702</v>
      </c>
      <c r="AF307" s="262" t="s">
        <v>702</v>
      </c>
      <c r="AG307" s="262" t="s">
        <v>702</v>
      </c>
      <c r="AH307" s="262" t="s">
        <v>702</v>
      </c>
      <c r="AI307" s="262" t="s">
        <v>702</v>
      </c>
      <c r="AJ307" s="262" t="s">
        <v>702</v>
      </c>
      <c r="AK307" s="262" t="s">
        <v>702</v>
      </c>
      <c r="AL307" s="262" t="s">
        <v>702</v>
      </c>
      <c r="AM307" s="262" t="s">
        <v>702</v>
      </c>
      <c r="AN307" s="262" t="s">
        <v>702</v>
      </c>
      <c r="AO307" s="262" t="s">
        <v>702</v>
      </c>
      <c r="AP307" s="262" t="s">
        <v>702</v>
      </c>
      <c r="AQ307" s="259" t="s">
        <v>59</v>
      </c>
      <c r="AR307" s="259" t="s">
        <v>2771</v>
      </c>
      <c r="AS307"/>
    </row>
    <row r="308" spans="1:45" ht="43.2" x14ac:dyDescent="0.3">
      <c r="A308" s="281">
        <v>118306</v>
      </c>
      <c r="B308" s="285" t="s">
        <v>59</v>
      </c>
      <c r="C308" s="262" t="s">
        <v>702</v>
      </c>
      <c r="D308" s="262" t="s">
        <v>702</v>
      </c>
      <c r="E308" s="262" t="s">
        <v>702</v>
      </c>
      <c r="F308" s="262" t="s">
        <v>702</v>
      </c>
      <c r="G308" s="262" t="s">
        <v>702</v>
      </c>
      <c r="H308" s="262" t="s">
        <v>702</v>
      </c>
      <c r="I308" s="262" t="s">
        <v>702</v>
      </c>
      <c r="J308" s="262" t="s">
        <v>702</v>
      </c>
      <c r="K308" s="262" t="s">
        <v>702</v>
      </c>
      <c r="L308" s="262" t="s">
        <v>702</v>
      </c>
      <c r="M308" s="262" t="s">
        <v>702</v>
      </c>
      <c r="N308" s="262" t="s">
        <v>702</v>
      </c>
      <c r="O308" s="262" t="s">
        <v>702</v>
      </c>
      <c r="P308" s="262" t="s">
        <v>702</v>
      </c>
      <c r="Q308" s="262" t="s">
        <v>702</v>
      </c>
      <c r="R308" s="262" t="s">
        <v>702</v>
      </c>
      <c r="S308" s="262" t="s">
        <v>702</v>
      </c>
      <c r="T308" s="262" t="s">
        <v>702</v>
      </c>
      <c r="U308" s="262" t="s">
        <v>702</v>
      </c>
      <c r="V308" s="262" t="s">
        <v>702</v>
      </c>
      <c r="W308" s="262" t="s">
        <v>702</v>
      </c>
      <c r="X308" s="262" t="s">
        <v>702</v>
      </c>
      <c r="Y308" s="262" t="s">
        <v>702</v>
      </c>
      <c r="Z308" s="262" t="s">
        <v>702</v>
      </c>
      <c r="AA308" s="262" t="s">
        <v>702</v>
      </c>
      <c r="AB308" s="262" t="s">
        <v>702</v>
      </c>
      <c r="AC308" s="262" t="s">
        <v>702</v>
      </c>
      <c r="AD308" s="262" t="s">
        <v>702</v>
      </c>
      <c r="AE308" s="262" t="s">
        <v>702</v>
      </c>
      <c r="AF308" s="262" t="s">
        <v>702</v>
      </c>
      <c r="AG308" s="262" t="s">
        <v>702</v>
      </c>
      <c r="AH308" s="262" t="s">
        <v>702</v>
      </c>
      <c r="AI308" s="262" t="s">
        <v>702</v>
      </c>
      <c r="AJ308" s="262" t="s">
        <v>702</v>
      </c>
      <c r="AK308" s="262" t="s">
        <v>702</v>
      </c>
      <c r="AL308" s="262" t="s">
        <v>702</v>
      </c>
      <c r="AM308" s="262" t="s">
        <v>702</v>
      </c>
      <c r="AN308" s="262" t="s">
        <v>702</v>
      </c>
      <c r="AO308" s="262" t="s">
        <v>702</v>
      </c>
      <c r="AP308" s="262" t="s">
        <v>702</v>
      </c>
      <c r="AQ308" s="259" t="s">
        <v>59</v>
      </c>
      <c r="AR308" s="259" t="s">
        <v>2762</v>
      </c>
      <c r="AS308"/>
    </row>
    <row r="309" spans="1:45" ht="47.4" x14ac:dyDescent="0.65">
      <c r="A309" s="266">
        <v>118365</v>
      </c>
      <c r="B309" s="264" t="s">
        <v>59</v>
      </c>
      <c r="C309" t="s">
        <v>702</v>
      </c>
      <c r="D309" t="s">
        <v>702</v>
      </c>
      <c r="E309" t="s">
        <v>702</v>
      </c>
      <c r="F309" t="s">
        <v>702</v>
      </c>
      <c r="G309" t="s">
        <v>702</v>
      </c>
      <c r="H309" t="s">
        <v>702</v>
      </c>
      <c r="I309" t="s">
        <v>702</v>
      </c>
      <c r="J309" t="s">
        <v>702</v>
      </c>
      <c r="K309" t="s">
        <v>702</v>
      </c>
      <c r="L309" t="s">
        <v>702</v>
      </c>
      <c r="M309" t="s">
        <v>702</v>
      </c>
      <c r="N309" t="s">
        <v>702</v>
      </c>
      <c r="O309" t="s">
        <v>702</v>
      </c>
      <c r="P309" t="s">
        <v>702</v>
      </c>
      <c r="Q309" t="s">
        <v>702</v>
      </c>
      <c r="R309" t="s">
        <v>702</v>
      </c>
      <c r="S309" t="s">
        <v>702</v>
      </c>
      <c r="T309" t="s">
        <v>702</v>
      </c>
      <c r="U309" t="s">
        <v>702</v>
      </c>
      <c r="V309" t="s">
        <v>702</v>
      </c>
      <c r="W309" t="s">
        <v>702</v>
      </c>
      <c r="X309" t="s">
        <v>702</v>
      </c>
      <c r="Y309" t="s">
        <v>702</v>
      </c>
      <c r="Z309" t="s">
        <v>702</v>
      </c>
      <c r="AA309" t="s">
        <v>702</v>
      </c>
      <c r="AB309" t="s">
        <v>702</v>
      </c>
      <c r="AC309" t="s">
        <v>702</v>
      </c>
      <c r="AD309" t="s">
        <v>702</v>
      </c>
      <c r="AE309" t="s">
        <v>702</v>
      </c>
      <c r="AF309" t="s">
        <v>702</v>
      </c>
      <c r="AG309" t="s">
        <v>702</v>
      </c>
      <c r="AH309" t="s">
        <v>702</v>
      </c>
      <c r="AI309" t="s">
        <v>702</v>
      </c>
      <c r="AJ309" t="s">
        <v>702</v>
      </c>
      <c r="AK309" t="s">
        <v>702</v>
      </c>
      <c r="AL309" t="s">
        <v>702</v>
      </c>
      <c r="AM309" t="s">
        <v>702</v>
      </c>
      <c r="AN309" t="s">
        <v>702</v>
      </c>
      <c r="AO309" t="s">
        <v>702</v>
      </c>
      <c r="AP309" t="s">
        <v>702</v>
      </c>
      <c r="AQ309" s="259" t="s">
        <v>59</v>
      </c>
      <c r="AR309" s="259" t="s">
        <v>2766</v>
      </c>
    </row>
    <row r="310" spans="1:45" ht="21.6" x14ac:dyDescent="0.65">
      <c r="A310" s="238">
        <v>118392</v>
      </c>
      <c r="B310" s="264" t="s">
        <v>59</v>
      </c>
      <c r="C310" t="s">
        <v>196</v>
      </c>
      <c r="D310" t="s">
        <v>194</v>
      </c>
      <c r="E310" t="s">
        <v>196</v>
      </c>
      <c r="F310" t="s">
        <v>196</v>
      </c>
      <c r="G310" t="s">
        <v>194</v>
      </c>
      <c r="H310" t="s">
        <v>196</v>
      </c>
      <c r="I310" t="s">
        <v>196</v>
      </c>
      <c r="J310" t="s">
        <v>194</v>
      </c>
      <c r="K310" t="s">
        <v>196</v>
      </c>
      <c r="L310" t="s">
        <v>196</v>
      </c>
      <c r="M310" t="s">
        <v>194</v>
      </c>
      <c r="N310" t="s">
        <v>194</v>
      </c>
      <c r="O310" t="s">
        <v>196</v>
      </c>
      <c r="P310" t="s">
        <v>194</v>
      </c>
      <c r="Q310" t="s">
        <v>196</v>
      </c>
      <c r="R310" t="s">
        <v>195</v>
      </c>
      <c r="S310" t="s">
        <v>194</v>
      </c>
      <c r="T310" t="s">
        <v>196</v>
      </c>
      <c r="U310" t="s">
        <v>194</v>
      </c>
      <c r="V310" t="s">
        <v>196</v>
      </c>
      <c r="W310" t="s">
        <v>196</v>
      </c>
      <c r="X310" t="s">
        <v>194</v>
      </c>
      <c r="Y310" t="s">
        <v>196</v>
      </c>
      <c r="Z310" t="s">
        <v>194</v>
      </c>
      <c r="AA310" t="s">
        <v>194</v>
      </c>
      <c r="AB310" t="s">
        <v>196</v>
      </c>
      <c r="AC310" t="s">
        <v>196</v>
      </c>
      <c r="AD310" t="s">
        <v>196</v>
      </c>
      <c r="AE310" t="s">
        <v>194</v>
      </c>
      <c r="AF310" t="s">
        <v>194</v>
      </c>
      <c r="AG310" t="s">
        <v>196</v>
      </c>
      <c r="AH310" t="s">
        <v>195</v>
      </c>
      <c r="AI310" t="s">
        <v>195</v>
      </c>
      <c r="AJ310" t="s">
        <v>196</v>
      </c>
      <c r="AK310" t="s">
        <v>195</v>
      </c>
      <c r="AL310" t="s">
        <v>196</v>
      </c>
      <c r="AM310" t="s">
        <v>195</v>
      </c>
      <c r="AN310" t="s">
        <v>196</v>
      </c>
      <c r="AO310" t="s">
        <v>195</v>
      </c>
      <c r="AP310" t="s">
        <v>195</v>
      </c>
      <c r="AQ310" s="259" t="s">
        <v>59</v>
      </c>
      <c r="AR310" s="259" t="s">
        <v>334</v>
      </c>
    </row>
    <row r="311" spans="1:45" ht="47.4" x14ac:dyDescent="0.65">
      <c r="A311" s="238">
        <v>118407</v>
      </c>
      <c r="B311" s="264" t="s">
        <v>59</v>
      </c>
      <c r="C311" t="s">
        <v>702</v>
      </c>
      <c r="D311" t="s">
        <v>702</v>
      </c>
      <c r="E311" t="s">
        <v>702</v>
      </c>
      <c r="F311" t="s">
        <v>702</v>
      </c>
      <c r="G311" t="s">
        <v>702</v>
      </c>
      <c r="H311" t="s">
        <v>702</v>
      </c>
      <c r="I311" t="s">
        <v>702</v>
      </c>
      <c r="J311" t="s">
        <v>702</v>
      </c>
      <c r="K311" t="s">
        <v>702</v>
      </c>
      <c r="L311" t="s">
        <v>702</v>
      </c>
      <c r="M311" t="s">
        <v>702</v>
      </c>
      <c r="N311" t="s">
        <v>702</v>
      </c>
      <c r="O311" t="s">
        <v>702</v>
      </c>
      <c r="P311" t="s">
        <v>702</v>
      </c>
      <c r="Q311" t="s">
        <v>702</v>
      </c>
      <c r="R311" t="s">
        <v>702</v>
      </c>
      <c r="S311" t="s">
        <v>702</v>
      </c>
      <c r="T311" t="s">
        <v>702</v>
      </c>
      <c r="U311" t="s">
        <v>702</v>
      </c>
      <c r="V311" t="s">
        <v>702</v>
      </c>
      <c r="W311" t="s">
        <v>702</v>
      </c>
      <c r="X311" t="s">
        <v>702</v>
      </c>
      <c r="Y311" t="s">
        <v>702</v>
      </c>
      <c r="Z311" t="s">
        <v>702</v>
      </c>
      <c r="AA311" t="s">
        <v>702</v>
      </c>
      <c r="AB311" t="s">
        <v>702</v>
      </c>
      <c r="AC311" t="s">
        <v>702</v>
      </c>
      <c r="AD311" t="s">
        <v>702</v>
      </c>
      <c r="AE311" t="s">
        <v>702</v>
      </c>
      <c r="AF311" t="s">
        <v>702</v>
      </c>
      <c r="AG311" t="s">
        <v>702</v>
      </c>
      <c r="AH311" t="s">
        <v>702</v>
      </c>
      <c r="AI311" t="s">
        <v>702</v>
      </c>
      <c r="AJ311" t="s">
        <v>702</v>
      </c>
      <c r="AK311" t="s">
        <v>702</v>
      </c>
      <c r="AL311" t="s">
        <v>702</v>
      </c>
      <c r="AM311" t="s">
        <v>702</v>
      </c>
      <c r="AN311" t="s">
        <v>702</v>
      </c>
      <c r="AO311" t="s">
        <v>702</v>
      </c>
      <c r="AP311" t="s">
        <v>702</v>
      </c>
      <c r="AQ311" s="259" t="s">
        <v>59</v>
      </c>
      <c r="AR311" s="259" t="s">
        <v>2762</v>
      </c>
    </row>
    <row r="312" spans="1:45" ht="21.6" x14ac:dyDescent="0.65">
      <c r="A312" s="238">
        <v>118419</v>
      </c>
      <c r="B312" s="264" t="s">
        <v>59</v>
      </c>
      <c r="C312" t="s">
        <v>196</v>
      </c>
      <c r="D312" t="s">
        <v>196</v>
      </c>
      <c r="E312" t="s">
        <v>194</v>
      </c>
      <c r="F312" t="s">
        <v>194</v>
      </c>
      <c r="G312" t="s">
        <v>194</v>
      </c>
      <c r="H312" t="s">
        <v>194</v>
      </c>
      <c r="I312" t="s">
        <v>194</v>
      </c>
      <c r="J312" t="s">
        <v>194</v>
      </c>
      <c r="K312" t="s">
        <v>196</v>
      </c>
      <c r="L312" t="s">
        <v>194</v>
      </c>
      <c r="M312" t="s">
        <v>194</v>
      </c>
      <c r="N312" t="s">
        <v>194</v>
      </c>
      <c r="O312" t="s">
        <v>194</v>
      </c>
      <c r="P312" t="s">
        <v>194</v>
      </c>
      <c r="Q312" t="s">
        <v>194</v>
      </c>
      <c r="R312" t="s">
        <v>196</v>
      </c>
      <c r="S312" t="s">
        <v>196</v>
      </c>
      <c r="T312" t="s">
        <v>194</v>
      </c>
      <c r="U312" t="s">
        <v>196</v>
      </c>
      <c r="V312" t="s">
        <v>196</v>
      </c>
      <c r="W312" t="s">
        <v>194</v>
      </c>
      <c r="X312" t="s">
        <v>194</v>
      </c>
      <c r="Y312" t="s">
        <v>194</v>
      </c>
      <c r="Z312" t="s">
        <v>194</v>
      </c>
      <c r="AA312" t="s">
        <v>194</v>
      </c>
      <c r="AB312" t="s">
        <v>196</v>
      </c>
      <c r="AC312" t="s">
        <v>196</v>
      </c>
      <c r="AD312" t="s">
        <v>196</v>
      </c>
      <c r="AE312" t="s">
        <v>196</v>
      </c>
      <c r="AF312" t="s">
        <v>194</v>
      </c>
      <c r="AG312" t="s">
        <v>194</v>
      </c>
      <c r="AH312" t="s">
        <v>194</v>
      </c>
      <c r="AI312" t="s">
        <v>194</v>
      </c>
      <c r="AJ312" t="s">
        <v>194</v>
      </c>
      <c r="AK312" t="s">
        <v>194</v>
      </c>
      <c r="AL312" t="s">
        <v>194</v>
      </c>
      <c r="AM312" t="s">
        <v>194</v>
      </c>
      <c r="AN312" t="s">
        <v>194</v>
      </c>
      <c r="AO312" t="s">
        <v>194</v>
      </c>
      <c r="AP312" t="s">
        <v>194</v>
      </c>
      <c r="AQ312" s="259" t="s">
        <v>59</v>
      </c>
      <c r="AR312" s="259" t="s">
        <v>334</v>
      </c>
    </row>
    <row r="313" spans="1:45" ht="14.4" x14ac:dyDescent="0.3">
      <c r="A313" s="279">
        <v>118538</v>
      </c>
      <c r="B313" s="284" t="s">
        <v>59</v>
      </c>
      <c r="C313" s="262" t="s">
        <v>702</v>
      </c>
      <c r="D313" s="262" t="s">
        <v>702</v>
      </c>
      <c r="E313" s="262" t="s">
        <v>702</v>
      </c>
      <c r="F313" s="262" t="s">
        <v>702</v>
      </c>
      <c r="G313" s="262" t="s">
        <v>702</v>
      </c>
      <c r="H313" s="262" t="s">
        <v>702</v>
      </c>
      <c r="I313" s="262" t="s">
        <v>702</v>
      </c>
      <c r="J313" s="262" t="s">
        <v>702</v>
      </c>
      <c r="K313" s="262" t="s">
        <v>702</v>
      </c>
      <c r="L313" s="262" t="s">
        <v>702</v>
      </c>
      <c r="M313" s="262" t="s">
        <v>702</v>
      </c>
      <c r="N313" s="262" t="s">
        <v>702</v>
      </c>
      <c r="O313" s="262" t="s">
        <v>702</v>
      </c>
      <c r="P313" s="262" t="s">
        <v>702</v>
      </c>
      <c r="Q313" s="262" t="s">
        <v>702</v>
      </c>
      <c r="R313" s="262" t="s">
        <v>702</v>
      </c>
      <c r="S313" s="262" t="s">
        <v>702</v>
      </c>
      <c r="T313" s="262" t="s">
        <v>702</v>
      </c>
      <c r="U313" s="262" t="s">
        <v>702</v>
      </c>
      <c r="V313" s="262" t="s">
        <v>702</v>
      </c>
      <c r="W313" s="262" t="s">
        <v>702</v>
      </c>
      <c r="X313" s="262" t="s">
        <v>702</v>
      </c>
      <c r="Y313" s="262" t="s">
        <v>702</v>
      </c>
      <c r="Z313" s="262" t="s">
        <v>702</v>
      </c>
      <c r="AA313" s="262" t="s">
        <v>702</v>
      </c>
      <c r="AB313" s="262" t="s">
        <v>702</v>
      </c>
      <c r="AC313" s="262" t="s">
        <v>702</v>
      </c>
      <c r="AD313" s="262" t="s">
        <v>702</v>
      </c>
      <c r="AE313" s="262" t="s">
        <v>702</v>
      </c>
      <c r="AF313" s="262" t="s">
        <v>702</v>
      </c>
      <c r="AG313" s="262" t="s">
        <v>702</v>
      </c>
      <c r="AH313" s="262" t="s">
        <v>702</v>
      </c>
      <c r="AI313" s="262" t="s">
        <v>702</v>
      </c>
      <c r="AJ313" s="262" t="s">
        <v>702</v>
      </c>
      <c r="AK313" s="262" t="s">
        <v>702</v>
      </c>
      <c r="AL313" s="262" t="s">
        <v>702</v>
      </c>
      <c r="AM313" s="262" t="s">
        <v>702</v>
      </c>
      <c r="AN313" s="262" t="s">
        <v>702</v>
      </c>
      <c r="AO313" s="262" t="s">
        <v>702</v>
      </c>
      <c r="AP313" s="262" t="s">
        <v>702</v>
      </c>
      <c r="AQ313" s="259" t="e">
        <f>VLOOKUP(A313,#REF!,5,0)</f>
        <v>#REF!</v>
      </c>
      <c r="AR313" s="259" t="e">
        <f>VLOOKUP(A313,#REF!,6,0)</f>
        <v>#REF!</v>
      </c>
      <c r="AS313"/>
    </row>
    <row r="314" spans="1:45" ht="47.4" x14ac:dyDescent="0.65">
      <c r="A314" s="266">
        <v>118540</v>
      </c>
      <c r="B314" s="264" t="s">
        <v>59</v>
      </c>
      <c r="C314" t="s">
        <v>702</v>
      </c>
      <c r="D314" t="s">
        <v>702</v>
      </c>
      <c r="E314" t="s">
        <v>702</v>
      </c>
      <c r="F314" t="s">
        <v>702</v>
      </c>
      <c r="G314" t="s">
        <v>702</v>
      </c>
      <c r="H314" t="s">
        <v>702</v>
      </c>
      <c r="I314" t="s">
        <v>702</v>
      </c>
      <c r="J314" t="s">
        <v>702</v>
      </c>
      <c r="K314" t="s">
        <v>702</v>
      </c>
      <c r="L314" t="s">
        <v>702</v>
      </c>
      <c r="M314" t="s">
        <v>702</v>
      </c>
      <c r="N314" t="s">
        <v>702</v>
      </c>
      <c r="O314" t="s">
        <v>702</v>
      </c>
      <c r="P314" t="s">
        <v>702</v>
      </c>
      <c r="Q314" t="s">
        <v>702</v>
      </c>
      <c r="R314" t="s">
        <v>702</v>
      </c>
      <c r="S314" t="s">
        <v>702</v>
      </c>
      <c r="T314" t="s">
        <v>702</v>
      </c>
      <c r="U314" t="s">
        <v>702</v>
      </c>
      <c r="V314" t="s">
        <v>702</v>
      </c>
      <c r="W314" t="s">
        <v>702</v>
      </c>
      <c r="X314" t="s">
        <v>702</v>
      </c>
      <c r="Y314" t="s">
        <v>702</v>
      </c>
      <c r="Z314" t="s">
        <v>702</v>
      </c>
      <c r="AA314" t="s">
        <v>702</v>
      </c>
      <c r="AB314" t="s">
        <v>702</v>
      </c>
      <c r="AC314" t="s">
        <v>702</v>
      </c>
      <c r="AD314" t="s">
        <v>702</v>
      </c>
      <c r="AE314" t="s">
        <v>702</v>
      </c>
      <c r="AF314" t="s">
        <v>702</v>
      </c>
      <c r="AG314" t="s">
        <v>702</v>
      </c>
      <c r="AH314" t="s">
        <v>702</v>
      </c>
      <c r="AI314" t="s">
        <v>702</v>
      </c>
      <c r="AJ314" t="s">
        <v>702</v>
      </c>
      <c r="AK314" t="s">
        <v>702</v>
      </c>
      <c r="AL314" t="s">
        <v>702</v>
      </c>
      <c r="AM314" t="s">
        <v>702</v>
      </c>
      <c r="AN314" t="s">
        <v>702</v>
      </c>
      <c r="AO314" t="s">
        <v>702</v>
      </c>
      <c r="AP314" t="s">
        <v>702</v>
      </c>
      <c r="AQ314" s="259" t="s">
        <v>59</v>
      </c>
      <c r="AR314" s="259" t="s">
        <v>2766</v>
      </c>
    </row>
    <row r="315" spans="1:45" ht="21.6" x14ac:dyDescent="0.65">
      <c r="A315" s="238">
        <v>118560</v>
      </c>
      <c r="B315" s="264" t="s">
        <v>59</v>
      </c>
      <c r="C315" t="s">
        <v>195</v>
      </c>
      <c r="D315" t="s">
        <v>195</v>
      </c>
      <c r="E315" t="s">
        <v>195</v>
      </c>
      <c r="F315" t="s">
        <v>195</v>
      </c>
      <c r="G315" t="s">
        <v>195</v>
      </c>
      <c r="H315" t="s">
        <v>195</v>
      </c>
      <c r="I315" t="s">
        <v>195</v>
      </c>
      <c r="J315" t="s">
        <v>195</v>
      </c>
      <c r="K315" t="s">
        <v>195</v>
      </c>
      <c r="L315" t="s">
        <v>195</v>
      </c>
      <c r="M315" t="s">
        <v>194</v>
      </c>
      <c r="N315" t="s">
        <v>195</v>
      </c>
      <c r="O315" t="s">
        <v>195</v>
      </c>
      <c r="P315" t="s">
        <v>195</v>
      </c>
      <c r="Q315" t="s">
        <v>195</v>
      </c>
      <c r="R315" t="s">
        <v>195</v>
      </c>
      <c r="S315" t="s">
        <v>195</v>
      </c>
      <c r="T315" t="s">
        <v>195</v>
      </c>
      <c r="U315" t="s">
        <v>195</v>
      </c>
      <c r="V315" t="s">
        <v>195</v>
      </c>
      <c r="W315" t="s">
        <v>195</v>
      </c>
      <c r="X315" t="s">
        <v>195</v>
      </c>
      <c r="Y315" t="s">
        <v>195</v>
      </c>
      <c r="Z315" t="s">
        <v>195</v>
      </c>
      <c r="AA315" t="s">
        <v>195</v>
      </c>
      <c r="AB315" t="s">
        <v>194</v>
      </c>
      <c r="AC315" t="s">
        <v>195</v>
      </c>
      <c r="AD315" t="s">
        <v>195</v>
      </c>
      <c r="AE315" t="s">
        <v>195</v>
      </c>
      <c r="AF315" t="s">
        <v>195</v>
      </c>
      <c r="AG315" t="s">
        <v>194</v>
      </c>
      <c r="AH315" t="s">
        <v>194</v>
      </c>
      <c r="AI315" t="s">
        <v>194</v>
      </c>
      <c r="AJ315" t="s">
        <v>194</v>
      </c>
      <c r="AK315" t="s">
        <v>194</v>
      </c>
      <c r="AL315" t="s">
        <v>194</v>
      </c>
      <c r="AM315" t="s">
        <v>194</v>
      </c>
      <c r="AN315" t="s">
        <v>194</v>
      </c>
      <c r="AO315" t="s">
        <v>194</v>
      </c>
      <c r="AP315" t="s">
        <v>196</v>
      </c>
      <c r="AQ315" s="259" t="s">
        <v>59</v>
      </c>
      <c r="AR315" s="259" t="s">
        <v>334</v>
      </c>
    </row>
    <row r="316" spans="1:45" ht="47.4" x14ac:dyDescent="0.65">
      <c r="A316" s="238">
        <v>118573</v>
      </c>
      <c r="B316" s="264" t="s">
        <v>59</v>
      </c>
      <c r="C316" t="s">
        <v>702</v>
      </c>
      <c r="D316" t="s">
        <v>702</v>
      </c>
      <c r="E316" t="s">
        <v>702</v>
      </c>
      <c r="F316" t="s">
        <v>702</v>
      </c>
      <c r="G316" t="s">
        <v>702</v>
      </c>
      <c r="H316" t="s">
        <v>702</v>
      </c>
      <c r="I316" t="s">
        <v>702</v>
      </c>
      <c r="J316" t="s">
        <v>702</v>
      </c>
      <c r="K316" t="s">
        <v>702</v>
      </c>
      <c r="L316" t="s">
        <v>702</v>
      </c>
      <c r="M316" t="s">
        <v>702</v>
      </c>
      <c r="N316" t="s">
        <v>702</v>
      </c>
      <c r="O316" t="s">
        <v>702</v>
      </c>
      <c r="P316" t="s">
        <v>702</v>
      </c>
      <c r="Q316" t="s">
        <v>702</v>
      </c>
      <c r="R316" t="s">
        <v>702</v>
      </c>
      <c r="S316" t="s">
        <v>702</v>
      </c>
      <c r="T316" t="s">
        <v>702</v>
      </c>
      <c r="U316" t="s">
        <v>702</v>
      </c>
      <c r="V316" t="s">
        <v>702</v>
      </c>
      <c r="W316" t="s">
        <v>702</v>
      </c>
      <c r="X316" t="s">
        <v>702</v>
      </c>
      <c r="Y316" t="s">
        <v>702</v>
      </c>
      <c r="Z316" t="s">
        <v>702</v>
      </c>
      <c r="AA316" t="s">
        <v>702</v>
      </c>
      <c r="AB316" t="s">
        <v>702</v>
      </c>
      <c r="AC316" t="s">
        <v>702</v>
      </c>
      <c r="AD316" t="s">
        <v>702</v>
      </c>
      <c r="AE316" t="s">
        <v>702</v>
      </c>
      <c r="AF316" t="s">
        <v>702</v>
      </c>
      <c r="AG316" t="s">
        <v>702</v>
      </c>
      <c r="AH316" t="s">
        <v>702</v>
      </c>
      <c r="AI316" t="s">
        <v>702</v>
      </c>
      <c r="AJ316" t="s">
        <v>702</v>
      </c>
      <c r="AK316" t="s">
        <v>702</v>
      </c>
      <c r="AL316" t="s">
        <v>702</v>
      </c>
      <c r="AM316" t="s">
        <v>702</v>
      </c>
      <c r="AN316" t="s">
        <v>702</v>
      </c>
      <c r="AO316" t="s">
        <v>702</v>
      </c>
      <c r="AP316" t="s">
        <v>702</v>
      </c>
      <c r="AQ316" s="259" t="s">
        <v>59</v>
      </c>
      <c r="AR316" s="259" t="s">
        <v>2762</v>
      </c>
      <c r="AS316"/>
    </row>
    <row r="317" spans="1:45" ht="21.6" x14ac:dyDescent="0.65">
      <c r="A317" s="266">
        <v>118582</v>
      </c>
      <c r="B317" s="264" t="s">
        <v>59</v>
      </c>
      <c r="C317" t="s">
        <v>196</v>
      </c>
      <c r="D317" t="s">
        <v>194</v>
      </c>
      <c r="E317" t="s">
        <v>194</v>
      </c>
      <c r="F317" t="s">
        <v>194</v>
      </c>
      <c r="G317" t="s">
        <v>196</v>
      </c>
      <c r="H317" t="s">
        <v>194</v>
      </c>
      <c r="I317" t="s">
        <v>196</v>
      </c>
      <c r="J317" t="s">
        <v>196</v>
      </c>
      <c r="K317" t="s">
        <v>194</v>
      </c>
      <c r="L317" t="s">
        <v>196</v>
      </c>
      <c r="M317" t="s">
        <v>194</v>
      </c>
      <c r="N317" t="s">
        <v>194</v>
      </c>
      <c r="O317" t="s">
        <v>196</v>
      </c>
      <c r="P317" t="s">
        <v>196</v>
      </c>
      <c r="Q317" t="s">
        <v>194</v>
      </c>
      <c r="R317" t="s">
        <v>196</v>
      </c>
      <c r="S317" t="s">
        <v>196</v>
      </c>
      <c r="T317" t="s">
        <v>194</v>
      </c>
      <c r="U317" t="s">
        <v>194</v>
      </c>
      <c r="V317" t="s">
        <v>196</v>
      </c>
      <c r="W317" t="s">
        <v>196</v>
      </c>
      <c r="X317" t="s">
        <v>194</v>
      </c>
      <c r="Y317" t="s">
        <v>196</v>
      </c>
      <c r="Z317" t="s">
        <v>196</v>
      </c>
      <c r="AA317" t="s">
        <v>194</v>
      </c>
      <c r="AB317" t="s">
        <v>196</v>
      </c>
      <c r="AC317" t="s">
        <v>196</v>
      </c>
      <c r="AD317" t="s">
        <v>196</v>
      </c>
      <c r="AE317" t="s">
        <v>196</v>
      </c>
      <c r="AF317" t="s">
        <v>194</v>
      </c>
      <c r="AG317" t="s">
        <v>196</v>
      </c>
      <c r="AH317" t="s">
        <v>196</v>
      </c>
      <c r="AI317" t="s">
        <v>194</v>
      </c>
      <c r="AJ317" t="s">
        <v>196</v>
      </c>
      <c r="AK317" t="s">
        <v>196</v>
      </c>
      <c r="AL317" t="s">
        <v>196</v>
      </c>
      <c r="AM317" t="s">
        <v>196</v>
      </c>
      <c r="AN317" t="s">
        <v>196</v>
      </c>
      <c r="AO317" t="s">
        <v>196</v>
      </c>
      <c r="AP317" t="s">
        <v>196</v>
      </c>
      <c r="AQ317" s="259" t="s">
        <v>59</v>
      </c>
      <c r="AR317" s="259" t="s">
        <v>334</v>
      </c>
    </row>
    <row r="318" spans="1:45" ht="14.4" x14ac:dyDescent="0.3">
      <c r="A318" s="279">
        <v>118597</v>
      </c>
      <c r="B318" s="284" t="s">
        <v>59</v>
      </c>
      <c r="C318" s="262" t="s">
        <v>702</v>
      </c>
      <c r="D318" s="262" t="s">
        <v>702</v>
      </c>
      <c r="E318" s="262" t="s">
        <v>702</v>
      </c>
      <c r="F318" s="262" t="s">
        <v>702</v>
      </c>
      <c r="G318" s="262" t="s">
        <v>702</v>
      </c>
      <c r="H318" s="262" t="s">
        <v>702</v>
      </c>
      <c r="I318" s="262" t="s">
        <v>702</v>
      </c>
      <c r="J318" s="262" t="s">
        <v>702</v>
      </c>
      <c r="K318" s="262" t="s">
        <v>702</v>
      </c>
      <c r="L318" s="262" t="s">
        <v>702</v>
      </c>
      <c r="M318" s="262" t="s">
        <v>702</v>
      </c>
      <c r="N318" s="262" t="s">
        <v>702</v>
      </c>
      <c r="O318" s="262" t="s">
        <v>702</v>
      </c>
      <c r="P318" s="262" t="s">
        <v>702</v>
      </c>
      <c r="Q318" s="262" t="s">
        <v>702</v>
      </c>
      <c r="R318" s="262" t="s">
        <v>702</v>
      </c>
      <c r="S318" s="262" t="s">
        <v>702</v>
      </c>
      <c r="T318" s="262" t="s">
        <v>702</v>
      </c>
      <c r="U318" s="262" t="s">
        <v>702</v>
      </c>
      <c r="V318" s="262" t="s">
        <v>702</v>
      </c>
      <c r="W318" s="262" t="s">
        <v>702</v>
      </c>
      <c r="X318" s="262" t="s">
        <v>702</v>
      </c>
      <c r="Y318" s="262" t="s">
        <v>702</v>
      </c>
      <c r="Z318" s="262" t="s">
        <v>702</v>
      </c>
      <c r="AA318" s="262" t="s">
        <v>702</v>
      </c>
      <c r="AB318" s="262" t="s">
        <v>702</v>
      </c>
      <c r="AC318" s="262" t="s">
        <v>702</v>
      </c>
      <c r="AD318" s="262" t="s">
        <v>702</v>
      </c>
      <c r="AE318" s="262" t="s">
        <v>702</v>
      </c>
      <c r="AF318" s="262" t="s">
        <v>702</v>
      </c>
      <c r="AG318" s="262" t="s">
        <v>702</v>
      </c>
      <c r="AH318" s="262" t="s">
        <v>702</v>
      </c>
      <c r="AI318" s="262" t="s">
        <v>702</v>
      </c>
      <c r="AJ318" s="262" t="s">
        <v>702</v>
      </c>
      <c r="AK318" s="262" t="s">
        <v>702</v>
      </c>
      <c r="AL318" s="262" t="s">
        <v>702</v>
      </c>
      <c r="AM318" s="262" t="s">
        <v>702</v>
      </c>
      <c r="AN318" s="262" t="s">
        <v>702</v>
      </c>
      <c r="AO318" s="262" t="s">
        <v>702</v>
      </c>
      <c r="AP318" s="262" t="s">
        <v>702</v>
      </c>
      <c r="AQ318" s="259" t="e">
        <f>VLOOKUP(A318,#REF!,5,0)</f>
        <v>#REF!</v>
      </c>
      <c r="AR318" s="259" t="e">
        <f>VLOOKUP(A318,#REF!,6,0)</f>
        <v>#REF!</v>
      </c>
      <c r="AS318"/>
    </row>
    <row r="319" spans="1:45" ht="14.4" x14ac:dyDescent="0.3">
      <c r="A319" s="279">
        <v>118606</v>
      </c>
      <c r="B319" s="284" t="s">
        <v>59</v>
      </c>
      <c r="C319" s="262" t="s">
        <v>195</v>
      </c>
      <c r="D319" s="262" t="s">
        <v>195</v>
      </c>
      <c r="E319" s="262" t="s">
        <v>195</v>
      </c>
      <c r="F319" s="262" t="s">
        <v>195</v>
      </c>
      <c r="G319" s="262" t="s">
        <v>195</v>
      </c>
      <c r="H319" s="262" t="s">
        <v>195</v>
      </c>
      <c r="I319" s="262" t="s">
        <v>195</v>
      </c>
      <c r="J319" s="262" t="s">
        <v>195</v>
      </c>
      <c r="K319" s="262" t="s">
        <v>195</v>
      </c>
      <c r="L319" s="262" t="s">
        <v>195</v>
      </c>
      <c r="M319" s="262" t="s">
        <v>195</v>
      </c>
      <c r="N319" s="262" t="s">
        <v>195</v>
      </c>
      <c r="O319" s="262" t="s">
        <v>195</v>
      </c>
      <c r="P319" s="262" t="s">
        <v>195</v>
      </c>
      <c r="Q319" s="262" t="s">
        <v>195</v>
      </c>
      <c r="R319" s="262" t="s">
        <v>195</v>
      </c>
      <c r="S319" s="262" t="s">
        <v>195</v>
      </c>
      <c r="T319" s="262" t="s">
        <v>195</v>
      </c>
      <c r="U319" s="262" t="s">
        <v>195</v>
      </c>
      <c r="V319" s="262" t="s">
        <v>195</v>
      </c>
      <c r="W319" s="262" t="s">
        <v>195</v>
      </c>
      <c r="X319" s="262" t="s">
        <v>195</v>
      </c>
      <c r="Y319" s="262" t="s">
        <v>195</v>
      </c>
      <c r="Z319" s="262" t="s">
        <v>195</v>
      </c>
      <c r="AA319" s="262" t="s">
        <v>195</v>
      </c>
      <c r="AB319" s="262" t="s">
        <v>195</v>
      </c>
      <c r="AC319" s="262" t="s">
        <v>195</v>
      </c>
      <c r="AD319" s="262" t="s">
        <v>195</v>
      </c>
      <c r="AE319" s="262" t="s">
        <v>195</v>
      </c>
      <c r="AF319" s="262" t="s">
        <v>195</v>
      </c>
      <c r="AG319" s="262" t="s">
        <v>195</v>
      </c>
      <c r="AH319" s="262" t="s">
        <v>195</v>
      </c>
      <c r="AI319" s="262" t="s">
        <v>195</v>
      </c>
      <c r="AJ319" s="262" t="s">
        <v>195</v>
      </c>
      <c r="AK319" s="262" t="s">
        <v>195</v>
      </c>
      <c r="AL319" s="262" t="s">
        <v>195</v>
      </c>
      <c r="AM319" s="262" t="s">
        <v>195</v>
      </c>
      <c r="AN319" s="262" t="s">
        <v>195</v>
      </c>
      <c r="AO319" s="262" t="s">
        <v>195</v>
      </c>
      <c r="AP319" s="262" t="s">
        <v>195</v>
      </c>
      <c r="AQ319" s="259" t="e">
        <f>VLOOKUP(A319,#REF!,5,0)</f>
        <v>#REF!</v>
      </c>
      <c r="AR319" s="259" t="e">
        <f>VLOOKUP(A319,#REF!,6,0)</f>
        <v>#REF!</v>
      </c>
      <c r="AS319"/>
    </row>
    <row r="320" spans="1:45" ht="43.2" x14ac:dyDescent="0.3">
      <c r="A320" s="281">
        <v>118608</v>
      </c>
      <c r="B320" s="285" t="s">
        <v>59</v>
      </c>
      <c r="C320" s="262" t="s">
        <v>702</v>
      </c>
      <c r="D320" s="262" t="s">
        <v>702</v>
      </c>
      <c r="E320" s="262" t="s">
        <v>702</v>
      </c>
      <c r="F320" s="262" t="s">
        <v>702</v>
      </c>
      <c r="G320" s="262" t="s">
        <v>702</v>
      </c>
      <c r="H320" s="262" t="s">
        <v>702</v>
      </c>
      <c r="I320" s="262" t="s">
        <v>702</v>
      </c>
      <c r="J320" s="262" t="s">
        <v>702</v>
      </c>
      <c r="K320" s="262" t="s">
        <v>702</v>
      </c>
      <c r="L320" s="262" t="s">
        <v>702</v>
      </c>
      <c r="M320" s="262" t="s">
        <v>702</v>
      </c>
      <c r="N320" s="262" t="s">
        <v>702</v>
      </c>
      <c r="O320" s="262" t="s">
        <v>702</v>
      </c>
      <c r="P320" s="262" t="s">
        <v>702</v>
      </c>
      <c r="Q320" s="262" t="s">
        <v>702</v>
      </c>
      <c r="R320" s="262" t="s">
        <v>702</v>
      </c>
      <c r="S320" s="262" t="s">
        <v>702</v>
      </c>
      <c r="T320" s="262" t="s">
        <v>702</v>
      </c>
      <c r="U320" s="262" t="s">
        <v>702</v>
      </c>
      <c r="V320" s="262" t="s">
        <v>702</v>
      </c>
      <c r="W320" s="262" t="s">
        <v>702</v>
      </c>
      <c r="X320" s="262" t="s">
        <v>702</v>
      </c>
      <c r="Y320" s="262" t="s">
        <v>702</v>
      </c>
      <c r="Z320" s="262" t="s">
        <v>702</v>
      </c>
      <c r="AA320" s="262" t="s">
        <v>702</v>
      </c>
      <c r="AB320" s="262" t="s">
        <v>702</v>
      </c>
      <c r="AC320" s="262" t="s">
        <v>702</v>
      </c>
      <c r="AD320" s="262" t="s">
        <v>702</v>
      </c>
      <c r="AE320" s="262" t="s">
        <v>702</v>
      </c>
      <c r="AF320" s="262" t="s">
        <v>702</v>
      </c>
      <c r="AG320" s="262" t="s">
        <v>702</v>
      </c>
      <c r="AH320" s="262" t="s">
        <v>702</v>
      </c>
      <c r="AI320" s="262" t="s">
        <v>702</v>
      </c>
      <c r="AJ320" s="262" t="s">
        <v>702</v>
      </c>
      <c r="AK320" s="262" t="s">
        <v>702</v>
      </c>
      <c r="AL320" s="262" t="s">
        <v>702</v>
      </c>
      <c r="AM320" s="262" t="s">
        <v>702</v>
      </c>
      <c r="AN320" s="262" t="s">
        <v>702</v>
      </c>
      <c r="AO320" s="262" t="s">
        <v>702</v>
      </c>
      <c r="AP320" s="262" t="s">
        <v>702</v>
      </c>
      <c r="AQ320" s="259" t="s">
        <v>59</v>
      </c>
      <c r="AR320" s="259" t="s">
        <v>2766</v>
      </c>
      <c r="AS320"/>
    </row>
    <row r="321" spans="1:45" ht="47.4" x14ac:dyDescent="0.65">
      <c r="A321" s="266">
        <v>118618</v>
      </c>
      <c r="B321" s="264" t="s">
        <v>59</v>
      </c>
      <c r="C321" t="s">
        <v>702</v>
      </c>
      <c r="D321" t="s">
        <v>702</v>
      </c>
      <c r="E321" t="s">
        <v>702</v>
      </c>
      <c r="F321" t="s">
        <v>702</v>
      </c>
      <c r="G321" t="s">
        <v>702</v>
      </c>
      <c r="H321" t="s">
        <v>702</v>
      </c>
      <c r="I321" t="s">
        <v>702</v>
      </c>
      <c r="J321" t="s">
        <v>702</v>
      </c>
      <c r="K321" t="s">
        <v>702</v>
      </c>
      <c r="L321" t="s">
        <v>702</v>
      </c>
      <c r="M321" t="s">
        <v>702</v>
      </c>
      <c r="N321" t="s">
        <v>702</v>
      </c>
      <c r="O321" t="s">
        <v>702</v>
      </c>
      <c r="P321" t="s">
        <v>702</v>
      </c>
      <c r="Q321" t="s">
        <v>702</v>
      </c>
      <c r="R321" t="s">
        <v>702</v>
      </c>
      <c r="S321" t="s">
        <v>702</v>
      </c>
      <c r="T321" t="s">
        <v>702</v>
      </c>
      <c r="U321" t="s">
        <v>702</v>
      </c>
      <c r="V321" t="s">
        <v>702</v>
      </c>
      <c r="W321" t="s">
        <v>702</v>
      </c>
      <c r="X321" t="s">
        <v>702</v>
      </c>
      <c r="Y321" t="s">
        <v>702</v>
      </c>
      <c r="Z321" t="s">
        <v>702</v>
      </c>
      <c r="AA321" t="s">
        <v>702</v>
      </c>
      <c r="AB321" t="s">
        <v>702</v>
      </c>
      <c r="AC321" t="s">
        <v>702</v>
      </c>
      <c r="AD321" t="s">
        <v>702</v>
      </c>
      <c r="AE321" t="s">
        <v>702</v>
      </c>
      <c r="AF321" t="s">
        <v>702</v>
      </c>
      <c r="AG321" t="s">
        <v>702</v>
      </c>
      <c r="AH321" t="s">
        <v>702</v>
      </c>
      <c r="AI321" t="s">
        <v>702</v>
      </c>
      <c r="AJ321" t="s">
        <v>702</v>
      </c>
      <c r="AK321" t="s">
        <v>702</v>
      </c>
      <c r="AL321" t="s">
        <v>702</v>
      </c>
      <c r="AM321" t="s">
        <v>702</v>
      </c>
      <c r="AN321" t="s">
        <v>702</v>
      </c>
      <c r="AO321" t="s">
        <v>702</v>
      </c>
      <c r="AP321" t="s">
        <v>702</v>
      </c>
      <c r="AQ321" s="259" t="s">
        <v>59</v>
      </c>
      <c r="AR321" s="259" t="s">
        <v>2766</v>
      </c>
    </row>
    <row r="322" spans="1:45" ht="21.6" x14ac:dyDescent="0.65">
      <c r="A322" s="238">
        <v>118634</v>
      </c>
      <c r="B322" s="264" t="s">
        <v>2531</v>
      </c>
      <c r="C322" t="s">
        <v>196</v>
      </c>
      <c r="D322" t="s">
        <v>196</v>
      </c>
      <c r="E322" t="s">
        <v>194</v>
      </c>
      <c r="F322" t="s">
        <v>196</v>
      </c>
      <c r="G322" t="s">
        <v>195</v>
      </c>
      <c r="H322" t="s">
        <v>196</v>
      </c>
      <c r="I322" t="s">
        <v>194</v>
      </c>
      <c r="J322" t="s">
        <v>194</v>
      </c>
      <c r="K322" t="s">
        <v>194</v>
      </c>
      <c r="L322" t="s">
        <v>194</v>
      </c>
      <c r="M322" t="s">
        <v>196</v>
      </c>
      <c r="N322" t="s">
        <v>196</v>
      </c>
      <c r="O322" t="s">
        <v>196</v>
      </c>
      <c r="P322" t="s">
        <v>194</v>
      </c>
      <c r="Q322" t="s">
        <v>196</v>
      </c>
      <c r="R322" t="s">
        <v>196</v>
      </c>
      <c r="S322" t="s">
        <v>196</v>
      </c>
      <c r="T322" t="s">
        <v>196</v>
      </c>
      <c r="U322" t="s">
        <v>196</v>
      </c>
      <c r="V322" t="s">
        <v>196</v>
      </c>
      <c r="W322" t="s">
        <v>194</v>
      </c>
      <c r="X322" t="s">
        <v>196</v>
      </c>
      <c r="Y322" t="s">
        <v>196</v>
      </c>
      <c r="Z322" t="s">
        <v>196</v>
      </c>
      <c r="AA322" t="s">
        <v>196</v>
      </c>
      <c r="AB322" t="s">
        <v>196</v>
      </c>
      <c r="AC322" t="s">
        <v>194</v>
      </c>
      <c r="AD322" t="s">
        <v>196</v>
      </c>
      <c r="AE322" t="s">
        <v>196</v>
      </c>
      <c r="AF322" t="s">
        <v>196</v>
      </c>
      <c r="AG322" t="s">
        <v>196</v>
      </c>
      <c r="AH322" t="s">
        <v>195</v>
      </c>
      <c r="AI322" t="s">
        <v>196</v>
      </c>
      <c r="AJ322" t="s">
        <v>196</v>
      </c>
      <c r="AK322" t="s">
        <v>195</v>
      </c>
      <c r="AL322" t="s">
        <v>195</v>
      </c>
      <c r="AM322" t="s">
        <v>195</v>
      </c>
      <c r="AN322" t="s">
        <v>195</v>
      </c>
      <c r="AO322" t="s">
        <v>195</v>
      </c>
      <c r="AP322" t="s">
        <v>195</v>
      </c>
      <c r="AQ322" s="259" t="s">
        <v>2531</v>
      </c>
      <c r="AR322" s="259" t="s">
        <v>334</v>
      </c>
    </row>
    <row r="323" spans="1:45" ht="43.2" x14ac:dyDescent="0.3">
      <c r="A323" s="281">
        <v>118637</v>
      </c>
      <c r="B323" s="285" t="s">
        <v>59</v>
      </c>
      <c r="C323" s="262" t="s">
        <v>702</v>
      </c>
      <c r="D323" s="262" t="s">
        <v>702</v>
      </c>
      <c r="E323" s="262" t="s">
        <v>702</v>
      </c>
      <c r="F323" s="262" t="s">
        <v>702</v>
      </c>
      <c r="G323" s="262" t="s">
        <v>702</v>
      </c>
      <c r="H323" s="262" t="s">
        <v>702</v>
      </c>
      <c r="I323" s="262" t="s">
        <v>702</v>
      </c>
      <c r="J323" s="262" t="s">
        <v>702</v>
      </c>
      <c r="K323" s="262" t="s">
        <v>702</v>
      </c>
      <c r="L323" s="262" t="s">
        <v>702</v>
      </c>
      <c r="M323" s="262" t="s">
        <v>702</v>
      </c>
      <c r="N323" s="262" t="s">
        <v>702</v>
      </c>
      <c r="O323" s="262" t="s">
        <v>702</v>
      </c>
      <c r="P323" s="262" t="s">
        <v>702</v>
      </c>
      <c r="Q323" s="262" t="s">
        <v>702</v>
      </c>
      <c r="R323" s="262" t="s">
        <v>702</v>
      </c>
      <c r="S323" s="262" t="s">
        <v>702</v>
      </c>
      <c r="T323" s="262" t="s">
        <v>702</v>
      </c>
      <c r="U323" s="262" t="s">
        <v>702</v>
      </c>
      <c r="V323" s="262" t="s">
        <v>702</v>
      </c>
      <c r="W323" s="262" t="s">
        <v>702</v>
      </c>
      <c r="X323" s="262" t="s">
        <v>702</v>
      </c>
      <c r="Y323" s="262" t="s">
        <v>702</v>
      </c>
      <c r="Z323" s="262" t="s">
        <v>702</v>
      </c>
      <c r="AA323" s="262" t="s">
        <v>702</v>
      </c>
      <c r="AB323" s="262" t="s">
        <v>702</v>
      </c>
      <c r="AC323" s="262" t="s">
        <v>702</v>
      </c>
      <c r="AD323" s="262" t="s">
        <v>702</v>
      </c>
      <c r="AE323" s="262" t="s">
        <v>702</v>
      </c>
      <c r="AF323" s="262" t="s">
        <v>702</v>
      </c>
      <c r="AG323" s="262" t="s">
        <v>702</v>
      </c>
      <c r="AH323" s="262" t="s">
        <v>702</v>
      </c>
      <c r="AI323" s="262" t="s">
        <v>702</v>
      </c>
      <c r="AJ323" s="262" t="s">
        <v>702</v>
      </c>
      <c r="AK323" s="262" t="s">
        <v>702</v>
      </c>
      <c r="AL323" s="262" t="s">
        <v>702</v>
      </c>
      <c r="AM323" s="262" t="s">
        <v>702</v>
      </c>
      <c r="AN323" s="262" t="s">
        <v>702</v>
      </c>
      <c r="AO323" s="262" t="s">
        <v>702</v>
      </c>
      <c r="AP323" s="262" t="s">
        <v>702</v>
      </c>
      <c r="AQ323" s="259" t="s">
        <v>59</v>
      </c>
      <c r="AR323" s="259" t="s">
        <v>2771</v>
      </c>
      <c r="AS323"/>
    </row>
    <row r="324" spans="1:45" ht="14.4" x14ac:dyDescent="0.3">
      <c r="A324" s="279">
        <v>118652</v>
      </c>
      <c r="B324" s="284" t="s">
        <v>59</v>
      </c>
      <c r="C324" s="262" t="s">
        <v>194</v>
      </c>
      <c r="D324" s="262" t="s">
        <v>194</v>
      </c>
      <c r="E324" s="262" t="s">
        <v>194</v>
      </c>
      <c r="F324" s="262" t="s">
        <v>194</v>
      </c>
      <c r="G324" s="262" t="s">
        <v>196</v>
      </c>
      <c r="H324" s="262" t="s">
        <v>196</v>
      </c>
      <c r="I324" s="262" t="s">
        <v>196</v>
      </c>
      <c r="J324" s="262" t="s">
        <v>196</v>
      </c>
      <c r="K324" s="262" t="s">
        <v>196</v>
      </c>
      <c r="L324" s="262" t="s">
        <v>194</v>
      </c>
      <c r="M324" s="262" t="s">
        <v>194</v>
      </c>
      <c r="N324" s="262" t="s">
        <v>194</v>
      </c>
      <c r="O324" s="262" t="s">
        <v>194</v>
      </c>
      <c r="P324" s="262" t="s">
        <v>196</v>
      </c>
      <c r="Q324" s="262" t="s">
        <v>196</v>
      </c>
      <c r="R324" s="262" t="s">
        <v>196</v>
      </c>
      <c r="S324" s="262" t="s">
        <v>196</v>
      </c>
      <c r="T324" s="262" t="s">
        <v>196</v>
      </c>
      <c r="U324" s="262" t="s">
        <v>196</v>
      </c>
      <c r="V324" s="262" t="s">
        <v>194</v>
      </c>
      <c r="W324" s="262" t="s">
        <v>194</v>
      </c>
      <c r="X324" s="262" t="s">
        <v>196</v>
      </c>
      <c r="Y324" s="262" t="s">
        <v>196</v>
      </c>
      <c r="Z324" s="262" t="s">
        <v>194</v>
      </c>
      <c r="AA324" s="262" t="s">
        <v>194</v>
      </c>
      <c r="AB324" s="262" t="s">
        <v>196</v>
      </c>
      <c r="AC324" s="262" t="s">
        <v>196</v>
      </c>
      <c r="AD324" s="262" t="s">
        <v>196</v>
      </c>
      <c r="AE324" s="262" t="s">
        <v>194</v>
      </c>
      <c r="AF324" s="262" t="s">
        <v>194</v>
      </c>
      <c r="AG324" s="262" t="s">
        <v>196</v>
      </c>
      <c r="AH324" s="262" t="s">
        <v>196</v>
      </c>
      <c r="AI324" s="262" t="s">
        <v>196</v>
      </c>
      <c r="AJ324" s="262" t="s">
        <v>196</v>
      </c>
      <c r="AK324" s="262" t="s">
        <v>194</v>
      </c>
      <c r="AL324" s="262" t="s">
        <v>195</v>
      </c>
      <c r="AM324" s="262" t="s">
        <v>195</v>
      </c>
      <c r="AN324" s="262" t="s">
        <v>195</v>
      </c>
      <c r="AO324" s="262" t="s">
        <v>195</v>
      </c>
      <c r="AP324" s="262" t="s">
        <v>195</v>
      </c>
      <c r="AQ324" s="259" t="e">
        <f>VLOOKUP(A324,#REF!,5,0)</f>
        <v>#REF!</v>
      </c>
      <c r="AR324" s="259" t="e">
        <f>VLOOKUP(A324,#REF!,6,0)</f>
        <v>#REF!</v>
      </c>
      <c r="AS324"/>
    </row>
    <row r="325" spans="1:45" ht="21.6" x14ac:dyDescent="0.65">
      <c r="A325" s="266">
        <v>118665</v>
      </c>
      <c r="B325" s="264" t="s">
        <v>59</v>
      </c>
      <c r="C325" t="s">
        <v>196</v>
      </c>
      <c r="D325" t="s">
        <v>194</v>
      </c>
      <c r="E325" t="s">
        <v>194</v>
      </c>
      <c r="F325" t="s">
        <v>196</v>
      </c>
      <c r="G325" t="s">
        <v>194</v>
      </c>
      <c r="H325" t="s">
        <v>196</v>
      </c>
      <c r="I325" t="s">
        <v>194</v>
      </c>
      <c r="J325" t="s">
        <v>194</v>
      </c>
      <c r="K325" t="s">
        <v>196</v>
      </c>
      <c r="L325" t="s">
        <v>196</v>
      </c>
      <c r="M325" t="s">
        <v>196</v>
      </c>
      <c r="N325" t="s">
        <v>194</v>
      </c>
      <c r="O325" t="s">
        <v>194</v>
      </c>
      <c r="P325" t="s">
        <v>194</v>
      </c>
      <c r="Q325" t="s">
        <v>196</v>
      </c>
      <c r="R325" t="s">
        <v>196</v>
      </c>
      <c r="S325" t="s">
        <v>196</v>
      </c>
      <c r="T325" t="s">
        <v>196</v>
      </c>
      <c r="U325" t="s">
        <v>194</v>
      </c>
      <c r="V325" t="s">
        <v>196</v>
      </c>
      <c r="W325" t="s">
        <v>196</v>
      </c>
      <c r="X325" t="s">
        <v>194</v>
      </c>
      <c r="Y325" t="s">
        <v>196</v>
      </c>
      <c r="Z325" t="s">
        <v>196</v>
      </c>
      <c r="AA325" t="s">
        <v>196</v>
      </c>
      <c r="AB325" t="s">
        <v>194</v>
      </c>
      <c r="AC325" t="s">
        <v>194</v>
      </c>
      <c r="AD325" t="s">
        <v>196</v>
      </c>
      <c r="AE325" t="s">
        <v>194</v>
      </c>
      <c r="AF325" t="s">
        <v>194</v>
      </c>
      <c r="AG325" t="s">
        <v>194</v>
      </c>
      <c r="AH325" t="s">
        <v>194</v>
      </c>
      <c r="AI325" t="s">
        <v>194</v>
      </c>
      <c r="AJ325" t="s">
        <v>196</v>
      </c>
      <c r="AK325" t="s">
        <v>194</v>
      </c>
      <c r="AL325" t="s">
        <v>196</v>
      </c>
      <c r="AM325" t="s">
        <v>195</v>
      </c>
      <c r="AN325" t="s">
        <v>196</v>
      </c>
      <c r="AO325" t="s">
        <v>194</v>
      </c>
      <c r="AP325" t="s">
        <v>195</v>
      </c>
      <c r="AQ325" s="259" t="s">
        <v>59</v>
      </c>
      <c r="AR325" s="259" t="s">
        <v>334</v>
      </c>
    </row>
    <row r="326" spans="1:45" ht="47.4" x14ac:dyDescent="0.65">
      <c r="A326" s="238">
        <v>118671</v>
      </c>
      <c r="B326" s="264" t="s">
        <v>59</v>
      </c>
      <c r="C326" t="s">
        <v>702</v>
      </c>
      <c r="D326" t="s">
        <v>702</v>
      </c>
      <c r="E326" t="s">
        <v>702</v>
      </c>
      <c r="F326" t="s">
        <v>702</v>
      </c>
      <c r="G326" t="s">
        <v>702</v>
      </c>
      <c r="H326" t="s">
        <v>702</v>
      </c>
      <c r="I326" t="s">
        <v>702</v>
      </c>
      <c r="J326" t="s">
        <v>702</v>
      </c>
      <c r="K326" t="s">
        <v>702</v>
      </c>
      <c r="L326" t="s">
        <v>702</v>
      </c>
      <c r="M326" t="s">
        <v>702</v>
      </c>
      <c r="N326" t="s">
        <v>702</v>
      </c>
      <c r="O326" t="s">
        <v>702</v>
      </c>
      <c r="P326" t="s">
        <v>702</v>
      </c>
      <c r="Q326" t="s">
        <v>702</v>
      </c>
      <c r="R326" t="s">
        <v>702</v>
      </c>
      <c r="S326" t="s">
        <v>702</v>
      </c>
      <c r="T326" t="s">
        <v>702</v>
      </c>
      <c r="U326" t="s">
        <v>702</v>
      </c>
      <c r="V326" t="s">
        <v>702</v>
      </c>
      <c r="W326" t="s">
        <v>702</v>
      </c>
      <c r="X326" t="s">
        <v>702</v>
      </c>
      <c r="Y326" t="s">
        <v>702</v>
      </c>
      <c r="Z326" t="s">
        <v>702</v>
      </c>
      <c r="AA326" t="s">
        <v>702</v>
      </c>
      <c r="AB326" t="s">
        <v>702</v>
      </c>
      <c r="AC326" t="s">
        <v>702</v>
      </c>
      <c r="AD326" t="s">
        <v>702</v>
      </c>
      <c r="AE326" t="s">
        <v>702</v>
      </c>
      <c r="AF326" t="s">
        <v>702</v>
      </c>
      <c r="AG326" t="s">
        <v>702</v>
      </c>
      <c r="AH326" t="s">
        <v>702</v>
      </c>
      <c r="AI326" t="s">
        <v>702</v>
      </c>
      <c r="AJ326" t="s">
        <v>702</v>
      </c>
      <c r="AK326" t="s">
        <v>702</v>
      </c>
      <c r="AL326" t="s">
        <v>702</v>
      </c>
      <c r="AM326" t="s">
        <v>702</v>
      </c>
      <c r="AN326" t="s">
        <v>702</v>
      </c>
      <c r="AO326" t="s">
        <v>702</v>
      </c>
      <c r="AP326" t="s">
        <v>702</v>
      </c>
      <c r="AQ326" s="259" t="s">
        <v>59</v>
      </c>
      <c r="AR326" s="259" t="s">
        <v>2766</v>
      </c>
    </row>
    <row r="327" spans="1:45" ht="21.6" x14ac:dyDescent="0.65">
      <c r="A327" s="238">
        <v>118678</v>
      </c>
      <c r="B327" s="264" t="s">
        <v>2531</v>
      </c>
      <c r="C327" t="s">
        <v>194</v>
      </c>
      <c r="D327" t="s">
        <v>194</v>
      </c>
      <c r="E327" t="s">
        <v>194</v>
      </c>
      <c r="F327" t="s">
        <v>196</v>
      </c>
      <c r="G327" t="s">
        <v>194</v>
      </c>
      <c r="H327" t="s">
        <v>194</v>
      </c>
      <c r="I327" t="s">
        <v>194</v>
      </c>
      <c r="J327" t="s">
        <v>194</v>
      </c>
      <c r="K327" t="s">
        <v>196</v>
      </c>
      <c r="L327" t="s">
        <v>194</v>
      </c>
      <c r="M327" t="s">
        <v>196</v>
      </c>
      <c r="N327" t="s">
        <v>194</v>
      </c>
      <c r="O327" t="s">
        <v>196</v>
      </c>
      <c r="P327" t="s">
        <v>196</v>
      </c>
      <c r="Q327" t="s">
        <v>194</v>
      </c>
      <c r="R327" t="s">
        <v>196</v>
      </c>
      <c r="S327" t="s">
        <v>194</v>
      </c>
      <c r="T327" t="s">
        <v>196</v>
      </c>
      <c r="U327" t="s">
        <v>194</v>
      </c>
      <c r="V327" t="s">
        <v>194</v>
      </c>
      <c r="W327" t="s">
        <v>196</v>
      </c>
      <c r="X327" t="s">
        <v>196</v>
      </c>
      <c r="Y327" t="s">
        <v>194</v>
      </c>
      <c r="Z327" t="s">
        <v>196</v>
      </c>
      <c r="AA327" t="s">
        <v>194</v>
      </c>
      <c r="AB327" t="s">
        <v>194</v>
      </c>
      <c r="AC327" t="s">
        <v>194</v>
      </c>
      <c r="AD327" t="s">
        <v>196</v>
      </c>
      <c r="AE327" t="s">
        <v>194</v>
      </c>
      <c r="AF327" t="s">
        <v>194</v>
      </c>
      <c r="AG327" t="s">
        <v>196</v>
      </c>
      <c r="AH327" t="s">
        <v>196</v>
      </c>
      <c r="AI327" t="s">
        <v>194</v>
      </c>
      <c r="AJ327" t="s">
        <v>196</v>
      </c>
      <c r="AK327" t="s">
        <v>194</v>
      </c>
      <c r="AL327" t="s">
        <v>196</v>
      </c>
      <c r="AM327" t="s">
        <v>196</v>
      </c>
      <c r="AN327" t="s">
        <v>196</v>
      </c>
      <c r="AO327" t="s">
        <v>196</v>
      </c>
      <c r="AP327" t="s">
        <v>196</v>
      </c>
      <c r="AQ327" s="259" t="s">
        <v>2531</v>
      </c>
      <c r="AR327" s="259" t="s">
        <v>334</v>
      </c>
    </row>
    <row r="328" spans="1:45" ht="21.6" x14ac:dyDescent="0.65">
      <c r="A328" s="238">
        <v>118688</v>
      </c>
      <c r="B328" s="264" t="s">
        <v>59</v>
      </c>
      <c r="C328" t="s">
        <v>194</v>
      </c>
      <c r="D328" t="s">
        <v>195</v>
      </c>
      <c r="E328" t="s">
        <v>194</v>
      </c>
      <c r="F328" t="s">
        <v>196</v>
      </c>
      <c r="G328" t="s">
        <v>194</v>
      </c>
      <c r="H328" t="s">
        <v>196</v>
      </c>
      <c r="I328" t="s">
        <v>196</v>
      </c>
      <c r="J328" t="s">
        <v>194</v>
      </c>
      <c r="K328" t="s">
        <v>196</v>
      </c>
      <c r="L328" t="s">
        <v>194</v>
      </c>
      <c r="M328" t="s">
        <v>196</v>
      </c>
      <c r="N328" t="s">
        <v>194</v>
      </c>
      <c r="O328" t="s">
        <v>196</v>
      </c>
      <c r="P328" t="s">
        <v>194</v>
      </c>
      <c r="Q328" t="s">
        <v>196</v>
      </c>
      <c r="R328" t="s">
        <v>196</v>
      </c>
      <c r="S328" t="s">
        <v>196</v>
      </c>
      <c r="T328" t="s">
        <v>196</v>
      </c>
      <c r="U328" t="s">
        <v>196</v>
      </c>
      <c r="V328" t="s">
        <v>194</v>
      </c>
      <c r="W328" t="s">
        <v>196</v>
      </c>
      <c r="X328" t="s">
        <v>196</v>
      </c>
      <c r="Y328" t="s">
        <v>196</v>
      </c>
      <c r="Z328" t="s">
        <v>196</v>
      </c>
      <c r="AA328" t="s">
        <v>194</v>
      </c>
      <c r="AB328" t="s">
        <v>196</v>
      </c>
      <c r="AC328" t="s">
        <v>196</v>
      </c>
      <c r="AD328" t="s">
        <v>196</v>
      </c>
      <c r="AE328" t="s">
        <v>196</v>
      </c>
      <c r="AF328" t="s">
        <v>194</v>
      </c>
      <c r="AG328" t="s">
        <v>196</v>
      </c>
      <c r="AH328" t="s">
        <v>196</v>
      </c>
      <c r="AI328" t="s">
        <v>196</v>
      </c>
      <c r="AJ328" t="s">
        <v>195</v>
      </c>
      <c r="AK328" t="s">
        <v>195</v>
      </c>
      <c r="AL328" t="s">
        <v>196</v>
      </c>
      <c r="AM328" t="s">
        <v>196</v>
      </c>
      <c r="AN328" t="s">
        <v>195</v>
      </c>
      <c r="AO328" t="s">
        <v>195</v>
      </c>
      <c r="AP328" t="s">
        <v>195</v>
      </c>
      <c r="AQ328" s="259" t="s">
        <v>59</v>
      </c>
      <c r="AR328" s="259" t="s">
        <v>334</v>
      </c>
    </row>
    <row r="329" spans="1:45" ht="21.6" x14ac:dyDescent="0.65">
      <c r="A329" s="266">
        <v>118693</v>
      </c>
      <c r="B329" s="264" t="s">
        <v>2591</v>
      </c>
      <c r="C329" t="s">
        <v>194</v>
      </c>
      <c r="D329" t="s">
        <v>194</v>
      </c>
      <c r="E329" t="s">
        <v>194</v>
      </c>
      <c r="F329" t="s">
        <v>196</v>
      </c>
      <c r="G329" t="s">
        <v>194</v>
      </c>
      <c r="H329" t="s">
        <v>194</v>
      </c>
      <c r="I329" t="s">
        <v>196</v>
      </c>
      <c r="J329" t="s">
        <v>194</v>
      </c>
      <c r="K329" t="s">
        <v>196</v>
      </c>
      <c r="L329" t="s">
        <v>194</v>
      </c>
      <c r="M329" t="s">
        <v>194</v>
      </c>
      <c r="N329" t="s">
        <v>194</v>
      </c>
      <c r="O329" t="s">
        <v>194</v>
      </c>
      <c r="P329" t="s">
        <v>194</v>
      </c>
      <c r="Q329" t="s">
        <v>194</v>
      </c>
      <c r="R329" t="s">
        <v>196</v>
      </c>
      <c r="S329" t="s">
        <v>194</v>
      </c>
      <c r="T329" t="s">
        <v>194</v>
      </c>
      <c r="U329" t="s">
        <v>194</v>
      </c>
      <c r="V329" t="s">
        <v>194</v>
      </c>
      <c r="W329" t="s">
        <v>196</v>
      </c>
      <c r="X329" t="s">
        <v>196</v>
      </c>
      <c r="Y329" t="s">
        <v>194</v>
      </c>
      <c r="Z329" t="s">
        <v>194</v>
      </c>
      <c r="AA329" t="s">
        <v>194</v>
      </c>
      <c r="AB329" t="s">
        <v>194</v>
      </c>
      <c r="AC329" t="s">
        <v>194</v>
      </c>
      <c r="AD329" t="s">
        <v>194</v>
      </c>
      <c r="AE329" t="s">
        <v>194</v>
      </c>
      <c r="AF329" t="s">
        <v>194</v>
      </c>
      <c r="AG329" t="s">
        <v>196</v>
      </c>
      <c r="AH329" t="s">
        <v>196</v>
      </c>
      <c r="AI329" t="s">
        <v>196</v>
      </c>
      <c r="AJ329" t="s">
        <v>196</v>
      </c>
      <c r="AK329" t="s">
        <v>196</v>
      </c>
      <c r="AL329" t="s">
        <v>195</v>
      </c>
      <c r="AM329" t="s">
        <v>195</v>
      </c>
      <c r="AN329" t="s">
        <v>195</v>
      </c>
      <c r="AO329" t="s">
        <v>195</v>
      </c>
      <c r="AP329" t="s">
        <v>195</v>
      </c>
      <c r="AQ329" s="259" t="s">
        <v>2591</v>
      </c>
      <c r="AR329" s="259" t="s">
        <v>334</v>
      </c>
    </row>
    <row r="330" spans="1:45" ht="21.6" x14ac:dyDescent="0.65">
      <c r="A330" s="238">
        <v>118698</v>
      </c>
      <c r="B330" s="264" t="s">
        <v>59</v>
      </c>
      <c r="C330" t="s">
        <v>194</v>
      </c>
      <c r="D330" t="s">
        <v>196</v>
      </c>
      <c r="E330" t="s">
        <v>196</v>
      </c>
      <c r="F330" t="s">
        <v>195</v>
      </c>
      <c r="G330" t="s">
        <v>194</v>
      </c>
      <c r="H330" t="s">
        <v>195</v>
      </c>
      <c r="I330" t="s">
        <v>196</v>
      </c>
      <c r="J330" t="s">
        <v>196</v>
      </c>
      <c r="K330" t="s">
        <v>196</v>
      </c>
      <c r="L330" t="s">
        <v>194</v>
      </c>
      <c r="M330" t="s">
        <v>196</v>
      </c>
      <c r="N330" t="s">
        <v>194</v>
      </c>
      <c r="O330" t="s">
        <v>194</v>
      </c>
      <c r="P330" t="s">
        <v>196</v>
      </c>
      <c r="Q330" t="s">
        <v>194</v>
      </c>
      <c r="R330" t="s">
        <v>196</v>
      </c>
      <c r="S330" t="s">
        <v>196</v>
      </c>
      <c r="T330" t="s">
        <v>194</v>
      </c>
      <c r="U330" t="s">
        <v>196</v>
      </c>
      <c r="V330" t="s">
        <v>194</v>
      </c>
      <c r="W330" t="s">
        <v>194</v>
      </c>
      <c r="X330" t="s">
        <v>194</v>
      </c>
      <c r="Y330" t="s">
        <v>194</v>
      </c>
      <c r="Z330" t="s">
        <v>194</v>
      </c>
      <c r="AA330" t="s">
        <v>194</v>
      </c>
      <c r="AB330" t="s">
        <v>194</v>
      </c>
      <c r="AC330" t="s">
        <v>194</v>
      </c>
      <c r="AD330" t="s">
        <v>196</v>
      </c>
      <c r="AE330" t="s">
        <v>194</v>
      </c>
      <c r="AF330" t="s">
        <v>194</v>
      </c>
      <c r="AG330" t="s">
        <v>194</v>
      </c>
      <c r="AH330" t="s">
        <v>196</v>
      </c>
      <c r="AI330" t="s">
        <v>194</v>
      </c>
      <c r="AJ330" t="s">
        <v>196</v>
      </c>
      <c r="AK330" t="s">
        <v>194</v>
      </c>
      <c r="AL330" t="s">
        <v>194</v>
      </c>
      <c r="AM330" t="s">
        <v>196</v>
      </c>
      <c r="AN330" t="s">
        <v>194</v>
      </c>
      <c r="AO330" t="s">
        <v>194</v>
      </c>
      <c r="AP330" t="s">
        <v>194</v>
      </c>
      <c r="AQ330" s="259" t="s">
        <v>59</v>
      </c>
      <c r="AR330" s="259" t="s">
        <v>334</v>
      </c>
    </row>
    <row r="331" spans="1:45" ht="47.4" x14ac:dyDescent="0.65">
      <c r="A331" s="266">
        <v>118700</v>
      </c>
      <c r="B331" s="264" t="s">
        <v>59</v>
      </c>
      <c r="C331" t="s">
        <v>702</v>
      </c>
      <c r="D331" t="s">
        <v>702</v>
      </c>
      <c r="E331" t="s">
        <v>702</v>
      </c>
      <c r="F331" t="s">
        <v>702</v>
      </c>
      <c r="G331" t="s">
        <v>702</v>
      </c>
      <c r="H331" t="s">
        <v>702</v>
      </c>
      <c r="I331" t="s">
        <v>702</v>
      </c>
      <c r="J331" t="s">
        <v>702</v>
      </c>
      <c r="K331" t="s">
        <v>702</v>
      </c>
      <c r="L331" t="s">
        <v>702</v>
      </c>
      <c r="M331" t="s">
        <v>702</v>
      </c>
      <c r="N331" t="s">
        <v>702</v>
      </c>
      <c r="O331" t="s">
        <v>702</v>
      </c>
      <c r="P331" t="s">
        <v>702</v>
      </c>
      <c r="Q331" t="s">
        <v>702</v>
      </c>
      <c r="R331" t="s">
        <v>702</v>
      </c>
      <c r="S331" t="s">
        <v>702</v>
      </c>
      <c r="T331" t="s">
        <v>702</v>
      </c>
      <c r="U331" t="s">
        <v>702</v>
      </c>
      <c r="V331" t="s">
        <v>702</v>
      </c>
      <c r="W331" t="s">
        <v>702</v>
      </c>
      <c r="X331" t="s">
        <v>702</v>
      </c>
      <c r="Y331" t="s">
        <v>702</v>
      </c>
      <c r="Z331" t="s">
        <v>702</v>
      </c>
      <c r="AA331" t="s">
        <v>702</v>
      </c>
      <c r="AB331" t="s">
        <v>702</v>
      </c>
      <c r="AC331" t="s">
        <v>702</v>
      </c>
      <c r="AD331" t="s">
        <v>702</v>
      </c>
      <c r="AE331" t="s">
        <v>702</v>
      </c>
      <c r="AF331" t="s">
        <v>702</v>
      </c>
      <c r="AG331" t="s">
        <v>702</v>
      </c>
      <c r="AH331" t="s">
        <v>702</v>
      </c>
      <c r="AI331" t="s">
        <v>702</v>
      </c>
      <c r="AJ331" t="s">
        <v>702</v>
      </c>
      <c r="AK331" t="s">
        <v>702</v>
      </c>
      <c r="AL331" t="s">
        <v>702</v>
      </c>
      <c r="AM331" t="s">
        <v>702</v>
      </c>
      <c r="AN331" t="s">
        <v>702</v>
      </c>
      <c r="AO331" t="s">
        <v>702</v>
      </c>
      <c r="AP331" t="s">
        <v>702</v>
      </c>
      <c r="AQ331" s="259" t="s">
        <v>59</v>
      </c>
      <c r="AR331" s="259" t="s">
        <v>2762</v>
      </c>
    </row>
    <row r="332" spans="1:45" ht="21.6" x14ac:dyDescent="0.65">
      <c r="A332" s="266">
        <v>118701</v>
      </c>
      <c r="B332" s="264" t="s">
        <v>59</v>
      </c>
      <c r="C332" t="s">
        <v>194</v>
      </c>
      <c r="D332" t="s">
        <v>194</v>
      </c>
      <c r="E332" t="s">
        <v>196</v>
      </c>
      <c r="F332" t="s">
        <v>194</v>
      </c>
      <c r="G332" t="s">
        <v>194</v>
      </c>
      <c r="H332" t="s">
        <v>194</v>
      </c>
      <c r="I332" t="s">
        <v>194</v>
      </c>
      <c r="J332" t="s">
        <v>194</v>
      </c>
      <c r="K332" t="s">
        <v>194</v>
      </c>
      <c r="L332" t="s">
        <v>196</v>
      </c>
      <c r="M332" t="s">
        <v>194</v>
      </c>
      <c r="N332" t="s">
        <v>194</v>
      </c>
      <c r="O332" t="s">
        <v>196</v>
      </c>
      <c r="P332" t="s">
        <v>194</v>
      </c>
      <c r="Q332" t="s">
        <v>196</v>
      </c>
      <c r="R332" t="s">
        <v>194</v>
      </c>
      <c r="S332" t="s">
        <v>196</v>
      </c>
      <c r="T332" t="s">
        <v>196</v>
      </c>
      <c r="U332" t="s">
        <v>194</v>
      </c>
      <c r="V332" t="s">
        <v>194</v>
      </c>
      <c r="W332" t="s">
        <v>196</v>
      </c>
      <c r="X332" t="s">
        <v>194</v>
      </c>
      <c r="Y332" t="s">
        <v>196</v>
      </c>
      <c r="Z332" t="s">
        <v>194</v>
      </c>
      <c r="AA332" t="s">
        <v>196</v>
      </c>
      <c r="AB332" t="s">
        <v>194</v>
      </c>
      <c r="AC332" t="s">
        <v>194</v>
      </c>
      <c r="AD332" t="s">
        <v>196</v>
      </c>
      <c r="AE332" t="s">
        <v>194</v>
      </c>
      <c r="AF332" t="s">
        <v>194</v>
      </c>
      <c r="AG332" t="s">
        <v>194</v>
      </c>
      <c r="AH332" t="s">
        <v>194</v>
      </c>
      <c r="AI332" t="s">
        <v>194</v>
      </c>
      <c r="AJ332" t="s">
        <v>196</v>
      </c>
      <c r="AK332" t="s">
        <v>194</v>
      </c>
      <c r="AL332" t="s">
        <v>196</v>
      </c>
      <c r="AM332" t="s">
        <v>195</v>
      </c>
      <c r="AN332" t="s">
        <v>196</v>
      </c>
      <c r="AO332" t="s">
        <v>195</v>
      </c>
      <c r="AP332" t="s">
        <v>195</v>
      </c>
      <c r="AQ332" s="259" t="s">
        <v>59</v>
      </c>
      <c r="AR332" s="259" t="s">
        <v>334</v>
      </c>
    </row>
    <row r="333" spans="1:45" ht="21.6" x14ac:dyDescent="0.65">
      <c r="A333" s="238">
        <v>118703</v>
      </c>
      <c r="B333" s="264" t="s">
        <v>59</v>
      </c>
      <c r="C333" t="s">
        <v>194</v>
      </c>
      <c r="D333" t="s">
        <v>195</v>
      </c>
      <c r="E333" t="s">
        <v>196</v>
      </c>
      <c r="F333" t="s">
        <v>196</v>
      </c>
      <c r="G333" t="s">
        <v>196</v>
      </c>
      <c r="H333" t="s">
        <v>196</v>
      </c>
      <c r="I333" t="s">
        <v>196</v>
      </c>
      <c r="J333" t="s">
        <v>194</v>
      </c>
      <c r="K333" t="s">
        <v>196</v>
      </c>
      <c r="L333" t="s">
        <v>195</v>
      </c>
      <c r="M333" t="s">
        <v>194</v>
      </c>
      <c r="N333" t="s">
        <v>194</v>
      </c>
      <c r="O333" t="s">
        <v>194</v>
      </c>
      <c r="P333" t="s">
        <v>194</v>
      </c>
      <c r="Q333" t="s">
        <v>194</v>
      </c>
      <c r="R333" t="s">
        <v>194</v>
      </c>
      <c r="S333" t="s">
        <v>194</v>
      </c>
      <c r="T333" t="s">
        <v>196</v>
      </c>
      <c r="U333" t="s">
        <v>194</v>
      </c>
      <c r="V333" t="s">
        <v>194</v>
      </c>
      <c r="W333" t="s">
        <v>196</v>
      </c>
      <c r="X333" t="s">
        <v>194</v>
      </c>
      <c r="Y333" t="s">
        <v>196</v>
      </c>
      <c r="Z333" t="s">
        <v>196</v>
      </c>
      <c r="AA333" t="s">
        <v>196</v>
      </c>
      <c r="AB333" t="s">
        <v>196</v>
      </c>
      <c r="AC333" t="s">
        <v>196</v>
      </c>
      <c r="AD333" t="s">
        <v>196</v>
      </c>
      <c r="AE333" t="s">
        <v>196</v>
      </c>
      <c r="AF333" t="s">
        <v>194</v>
      </c>
      <c r="AG333" t="s">
        <v>196</v>
      </c>
      <c r="AH333" t="s">
        <v>195</v>
      </c>
      <c r="AI333" t="s">
        <v>194</v>
      </c>
      <c r="AJ333" t="s">
        <v>196</v>
      </c>
      <c r="AK333" t="s">
        <v>196</v>
      </c>
      <c r="AL333" t="s">
        <v>194</v>
      </c>
      <c r="AM333" t="s">
        <v>195</v>
      </c>
      <c r="AN333" t="s">
        <v>196</v>
      </c>
      <c r="AO333" t="s">
        <v>196</v>
      </c>
      <c r="AP333" t="s">
        <v>196</v>
      </c>
      <c r="AQ333" s="259" t="s">
        <v>59</v>
      </c>
      <c r="AR333" s="259" t="s">
        <v>334</v>
      </c>
    </row>
    <row r="334" spans="1:45" ht="47.4" x14ac:dyDescent="0.65">
      <c r="A334" s="238">
        <v>118708</v>
      </c>
      <c r="B334" s="264" t="s">
        <v>59</v>
      </c>
      <c r="C334" t="s">
        <v>702</v>
      </c>
      <c r="D334" t="s">
        <v>702</v>
      </c>
      <c r="E334" t="s">
        <v>702</v>
      </c>
      <c r="F334" t="s">
        <v>702</v>
      </c>
      <c r="G334" t="s">
        <v>702</v>
      </c>
      <c r="H334" t="s">
        <v>702</v>
      </c>
      <c r="I334" t="s">
        <v>702</v>
      </c>
      <c r="J334" t="s">
        <v>702</v>
      </c>
      <c r="K334" t="s">
        <v>702</v>
      </c>
      <c r="L334" t="s">
        <v>702</v>
      </c>
      <c r="M334" t="s">
        <v>702</v>
      </c>
      <c r="N334" t="s">
        <v>702</v>
      </c>
      <c r="O334" t="s">
        <v>702</v>
      </c>
      <c r="P334" t="s">
        <v>702</v>
      </c>
      <c r="Q334" t="s">
        <v>702</v>
      </c>
      <c r="R334" t="s">
        <v>702</v>
      </c>
      <c r="S334" t="s">
        <v>702</v>
      </c>
      <c r="T334" t="s">
        <v>702</v>
      </c>
      <c r="U334" t="s">
        <v>702</v>
      </c>
      <c r="V334" t="s">
        <v>702</v>
      </c>
      <c r="W334" t="s">
        <v>702</v>
      </c>
      <c r="X334" t="s">
        <v>702</v>
      </c>
      <c r="Y334" t="s">
        <v>702</v>
      </c>
      <c r="Z334" t="s">
        <v>702</v>
      </c>
      <c r="AA334" t="s">
        <v>702</v>
      </c>
      <c r="AB334" t="s">
        <v>702</v>
      </c>
      <c r="AC334" t="s">
        <v>702</v>
      </c>
      <c r="AD334" t="s">
        <v>702</v>
      </c>
      <c r="AE334" t="s">
        <v>702</v>
      </c>
      <c r="AF334" t="s">
        <v>702</v>
      </c>
      <c r="AG334" t="s">
        <v>702</v>
      </c>
      <c r="AH334" t="s">
        <v>702</v>
      </c>
      <c r="AI334" t="s">
        <v>702</v>
      </c>
      <c r="AJ334" t="s">
        <v>702</v>
      </c>
      <c r="AK334" t="s">
        <v>702</v>
      </c>
      <c r="AL334" t="s">
        <v>702</v>
      </c>
      <c r="AM334" t="s">
        <v>702</v>
      </c>
      <c r="AN334" t="s">
        <v>702</v>
      </c>
      <c r="AO334" t="s">
        <v>702</v>
      </c>
      <c r="AP334" t="s">
        <v>702</v>
      </c>
      <c r="AQ334" s="259" t="s">
        <v>59</v>
      </c>
      <c r="AR334" s="259" t="s">
        <v>2759</v>
      </c>
    </row>
    <row r="335" spans="1:45" ht="43.2" x14ac:dyDescent="0.3">
      <c r="A335" s="281">
        <v>118713</v>
      </c>
      <c r="B335" s="285" t="s">
        <v>59</v>
      </c>
      <c r="C335" s="262" t="s">
        <v>702</v>
      </c>
      <c r="D335" s="262" t="s">
        <v>702</v>
      </c>
      <c r="E335" s="262" t="s">
        <v>702</v>
      </c>
      <c r="F335" s="262" t="s">
        <v>702</v>
      </c>
      <c r="G335" s="262" t="s">
        <v>702</v>
      </c>
      <c r="H335" s="262" t="s">
        <v>702</v>
      </c>
      <c r="I335" s="262" t="s">
        <v>702</v>
      </c>
      <c r="J335" s="262" t="s">
        <v>702</v>
      </c>
      <c r="K335" s="262" t="s">
        <v>702</v>
      </c>
      <c r="L335" s="262" t="s">
        <v>702</v>
      </c>
      <c r="M335" s="262" t="s">
        <v>702</v>
      </c>
      <c r="N335" s="262" t="s">
        <v>702</v>
      </c>
      <c r="O335" s="262" t="s">
        <v>702</v>
      </c>
      <c r="P335" s="262" t="s">
        <v>702</v>
      </c>
      <c r="Q335" s="262" t="s">
        <v>702</v>
      </c>
      <c r="R335" s="262" t="s">
        <v>702</v>
      </c>
      <c r="S335" s="262" t="s">
        <v>702</v>
      </c>
      <c r="T335" s="262" t="s">
        <v>702</v>
      </c>
      <c r="U335" s="262" t="s">
        <v>702</v>
      </c>
      <c r="V335" s="262" t="s">
        <v>702</v>
      </c>
      <c r="W335" s="262" t="s">
        <v>702</v>
      </c>
      <c r="X335" s="262" t="s">
        <v>702</v>
      </c>
      <c r="Y335" s="262" t="s">
        <v>702</v>
      </c>
      <c r="Z335" s="262" t="s">
        <v>702</v>
      </c>
      <c r="AA335" s="262" t="s">
        <v>702</v>
      </c>
      <c r="AB335" s="262" t="s">
        <v>702</v>
      </c>
      <c r="AC335" s="262" t="s">
        <v>702</v>
      </c>
      <c r="AD335" s="262" t="s">
        <v>702</v>
      </c>
      <c r="AE335" s="262" t="s">
        <v>702</v>
      </c>
      <c r="AF335" s="262" t="s">
        <v>702</v>
      </c>
      <c r="AG335" s="262" t="s">
        <v>702</v>
      </c>
      <c r="AH335" s="262" t="s">
        <v>702</v>
      </c>
      <c r="AI335" s="262" t="s">
        <v>702</v>
      </c>
      <c r="AJ335" s="262" t="s">
        <v>702</v>
      </c>
      <c r="AK335" s="262" t="s">
        <v>702</v>
      </c>
      <c r="AL335" s="262" t="s">
        <v>702</v>
      </c>
      <c r="AM335" s="262" t="s">
        <v>702</v>
      </c>
      <c r="AN335" s="262" t="s">
        <v>702</v>
      </c>
      <c r="AO335" s="262" t="s">
        <v>702</v>
      </c>
      <c r="AP335" s="262" t="s">
        <v>702</v>
      </c>
      <c r="AQ335" s="259" t="s">
        <v>59</v>
      </c>
      <c r="AR335" s="259" t="s">
        <v>2766</v>
      </c>
      <c r="AS335"/>
    </row>
    <row r="336" spans="1:45" ht="76.2" x14ac:dyDescent="0.65">
      <c r="A336" s="238">
        <v>118716</v>
      </c>
      <c r="B336" s="264" t="s">
        <v>2531</v>
      </c>
      <c r="C336" t="s">
        <v>702</v>
      </c>
      <c r="D336" t="s">
        <v>702</v>
      </c>
      <c r="E336" t="s">
        <v>702</v>
      </c>
      <c r="F336" t="s">
        <v>702</v>
      </c>
      <c r="G336" t="s">
        <v>702</v>
      </c>
      <c r="H336" t="s">
        <v>702</v>
      </c>
      <c r="I336" t="s">
        <v>702</v>
      </c>
      <c r="J336" t="s">
        <v>702</v>
      </c>
      <c r="K336" t="s">
        <v>702</v>
      </c>
      <c r="L336" t="s">
        <v>702</v>
      </c>
      <c r="M336" t="s">
        <v>702</v>
      </c>
      <c r="N336" t="s">
        <v>702</v>
      </c>
      <c r="O336" t="s">
        <v>702</v>
      </c>
      <c r="P336" t="s">
        <v>702</v>
      </c>
      <c r="Q336" t="s">
        <v>702</v>
      </c>
      <c r="R336" t="s">
        <v>702</v>
      </c>
      <c r="S336" t="s">
        <v>702</v>
      </c>
      <c r="T336" t="s">
        <v>702</v>
      </c>
      <c r="U336" t="s">
        <v>702</v>
      </c>
      <c r="V336" t="s">
        <v>702</v>
      </c>
      <c r="W336" t="s">
        <v>702</v>
      </c>
      <c r="X336" t="s">
        <v>702</v>
      </c>
      <c r="Y336" t="s">
        <v>702</v>
      </c>
      <c r="Z336" t="s">
        <v>702</v>
      </c>
      <c r="AA336" t="s">
        <v>702</v>
      </c>
      <c r="AB336" t="s">
        <v>702</v>
      </c>
      <c r="AC336" t="s">
        <v>702</v>
      </c>
      <c r="AD336" t="s">
        <v>702</v>
      </c>
      <c r="AE336" t="s">
        <v>702</v>
      </c>
      <c r="AF336" t="s">
        <v>702</v>
      </c>
      <c r="AG336" t="s">
        <v>702</v>
      </c>
      <c r="AH336" t="s">
        <v>702</v>
      </c>
      <c r="AI336" t="s">
        <v>702</v>
      </c>
      <c r="AJ336" t="s">
        <v>702</v>
      </c>
      <c r="AK336" t="s">
        <v>702</v>
      </c>
      <c r="AL336" t="s">
        <v>702</v>
      </c>
      <c r="AM336" t="s">
        <v>702</v>
      </c>
      <c r="AN336" t="s">
        <v>702</v>
      </c>
      <c r="AO336" t="s">
        <v>702</v>
      </c>
      <c r="AP336" t="s">
        <v>702</v>
      </c>
      <c r="AQ336" s="259" t="s">
        <v>2531</v>
      </c>
      <c r="AR336" s="259" t="s">
        <v>2770</v>
      </c>
    </row>
    <row r="337" spans="1:45" ht="21.6" x14ac:dyDescent="0.65">
      <c r="A337" s="266">
        <v>118717</v>
      </c>
      <c r="B337" s="264" t="s">
        <v>59</v>
      </c>
      <c r="C337" t="s">
        <v>196</v>
      </c>
      <c r="D337" t="s">
        <v>194</v>
      </c>
      <c r="E337" t="s">
        <v>194</v>
      </c>
      <c r="F337" t="s">
        <v>194</v>
      </c>
      <c r="G337" t="s">
        <v>194</v>
      </c>
      <c r="H337" t="s">
        <v>194</v>
      </c>
      <c r="I337" t="s">
        <v>196</v>
      </c>
      <c r="J337" t="s">
        <v>196</v>
      </c>
      <c r="K337" t="s">
        <v>196</v>
      </c>
      <c r="L337" t="s">
        <v>196</v>
      </c>
      <c r="M337" t="s">
        <v>194</v>
      </c>
      <c r="N337" t="s">
        <v>194</v>
      </c>
      <c r="O337" t="s">
        <v>194</v>
      </c>
      <c r="P337" t="s">
        <v>196</v>
      </c>
      <c r="Q337" t="s">
        <v>194</v>
      </c>
      <c r="R337" t="s">
        <v>196</v>
      </c>
      <c r="S337" t="s">
        <v>196</v>
      </c>
      <c r="T337" t="s">
        <v>194</v>
      </c>
      <c r="U337" t="s">
        <v>196</v>
      </c>
      <c r="V337" t="s">
        <v>196</v>
      </c>
      <c r="W337" t="s">
        <v>196</v>
      </c>
      <c r="X337" t="s">
        <v>196</v>
      </c>
      <c r="Y337" t="s">
        <v>196</v>
      </c>
      <c r="Z337" t="s">
        <v>194</v>
      </c>
      <c r="AA337" t="s">
        <v>196</v>
      </c>
      <c r="AB337" t="s">
        <v>196</v>
      </c>
      <c r="AC337" t="s">
        <v>194</v>
      </c>
      <c r="AD337" t="s">
        <v>194</v>
      </c>
      <c r="AE337" t="s">
        <v>194</v>
      </c>
      <c r="AF337" t="s">
        <v>194</v>
      </c>
      <c r="AG337" t="s">
        <v>194</v>
      </c>
      <c r="AH337" t="s">
        <v>194</v>
      </c>
      <c r="AI337" t="s">
        <v>196</v>
      </c>
      <c r="AJ337" t="s">
        <v>194</v>
      </c>
      <c r="AK337" t="s">
        <v>196</v>
      </c>
      <c r="AL337" t="s">
        <v>194</v>
      </c>
      <c r="AM337" t="s">
        <v>196</v>
      </c>
      <c r="AN337" t="s">
        <v>194</v>
      </c>
      <c r="AO337" t="s">
        <v>194</v>
      </c>
      <c r="AP337" t="s">
        <v>194</v>
      </c>
      <c r="AQ337" s="259" t="s">
        <v>59</v>
      </c>
      <c r="AR337" s="259" t="s">
        <v>334</v>
      </c>
    </row>
    <row r="338" spans="1:45" ht="43.2" x14ac:dyDescent="0.3">
      <c r="A338" s="281">
        <v>118725</v>
      </c>
      <c r="B338" s="285" t="s">
        <v>59</v>
      </c>
      <c r="C338" s="262" t="s">
        <v>702</v>
      </c>
      <c r="D338" s="262" t="s">
        <v>702</v>
      </c>
      <c r="E338" s="262" t="s">
        <v>702</v>
      </c>
      <c r="F338" s="262" t="s">
        <v>702</v>
      </c>
      <c r="G338" s="262" t="s">
        <v>702</v>
      </c>
      <c r="H338" s="262" t="s">
        <v>702</v>
      </c>
      <c r="I338" s="262" t="s">
        <v>702</v>
      </c>
      <c r="J338" s="262" t="s">
        <v>702</v>
      </c>
      <c r="K338" s="262" t="s">
        <v>702</v>
      </c>
      <c r="L338" s="262" t="s">
        <v>702</v>
      </c>
      <c r="M338" s="262" t="s">
        <v>702</v>
      </c>
      <c r="N338" s="262" t="s">
        <v>702</v>
      </c>
      <c r="O338" s="262" t="s">
        <v>702</v>
      </c>
      <c r="P338" s="262" t="s">
        <v>702</v>
      </c>
      <c r="Q338" s="262" t="s">
        <v>702</v>
      </c>
      <c r="R338" s="262" t="s">
        <v>702</v>
      </c>
      <c r="S338" s="262" t="s">
        <v>702</v>
      </c>
      <c r="T338" s="262" t="s">
        <v>702</v>
      </c>
      <c r="U338" s="262" t="s">
        <v>702</v>
      </c>
      <c r="V338" s="262" t="s">
        <v>702</v>
      </c>
      <c r="W338" s="262" t="s">
        <v>702</v>
      </c>
      <c r="X338" s="262" t="s">
        <v>702</v>
      </c>
      <c r="Y338" s="262" t="s">
        <v>702</v>
      </c>
      <c r="Z338" s="262" t="s">
        <v>702</v>
      </c>
      <c r="AA338" s="262" t="s">
        <v>702</v>
      </c>
      <c r="AB338" s="262" t="s">
        <v>702</v>
      </c>
      <c r="AC338" s="262" t="s">
        <v>702</v>
      </c>
      <c r="AD338" s="262" t="s">
        <v>702</v>
      </c>
      <c r="AE338" s="262" t="s">
        <v>702</v>
      </c>
      <c r="AF338" s="262" t="s">
        <v>702</v>
      </c>
      <c r="AG338" s="262" t="s">
        <v>702</v>
      </c>
      <c r="AH338" s="262" t="s">
        <v>702</v>
      </c>
      <c r="AI338" s="262" t="s">
        <v>702</v>
      </c>
      <c r="AJ338" s="262" t="s">
        <v>702</v>
      </c>
      <c r="AK338" s="262" t="s">
        <v>702</v>
      </c>
      <c r="AL338" s="262" t="s">
        <v>702</v>
      </c>
      <c r="AM338" s="262" t="s">
        <v>702</v>
      </c>
      <c r="AN338" s="262" t="s">
        <v>702</v>
      </c>
      <c r="AO338" s="262" t="s">
        <v>702</v>
      </c>
      <c r="AP338" s="262" t="s">
        <v>702</v>
      </c>
      <c r="AQ338" s="259" t="s">
        <v>59</v>
      </c>
      <c r="AR338" s="259" t="s">
        <v>2766</v>
      </c>
      <c r="AS338"/>
    </row>
    <row r="339" spans="1:45" ht="43.2" x14ac:dyDescent="0.3">
      <c r="A339" s="281">
        <v>118730</v>
      </c>
      <c r="B339" s="285" t="s">
        <v>2591</v>
      </c>
      <c r="C339" s="262" t="s">
        <v>702</v>
      </c>
      <c r="D339" s="262" t="s">
        <v>702</v>
      </c>
      <c r="E339" s="262" t="s">
        <v>702</v>
      </c>
      <c r="F339" s="262" t="s">
        <v>702</v>
      </c>
      <c r="G339" s="262" t="s">
        <v>702</v>
      </c>
      <c r="H339" s="262" t="s">
        <v>702</v>
      </c>
      <c r="I339" s="262" t="s">
        <v>702</v>
      </c>
      <c r="J339" s="262" t="s">
        <v>702</v>
      </c>
      <c r="K339" s="262" t="s">
        <v>702</v>
      </c>
      <c r="L339" s="262" t="s">
        <v>702</v>
      </c>
      <c r="M339" s="262" t="s">
        <v>702</v>
      </c>
      <c r="N339" s="262" t="s">
        <v>702</v>
      </c>
      <c r="O339" s="262" t="s">
        <v>702</v>
      </c>
      <c r="P339" s="262" t="s">
        <v>702</v>
      </c>
      <c r="Q339" s="262" t="s">
        <v>702</v>
      </c>
      <c r="R339" s="262" t="s">
        <v>702</v>
      </c>
      <c r="S339" s="262" t="s">
        <v>702</v>
      </c>
      <c r="T339" s="262" t="s">
        <v>702</v>
      </c>
      <c r="U339" s="262" t="s">
        <v>702</v>
      </c>
      <c r="V339" s="262" t="s">
        <v>702</v>
      </c>
      <c r="W339" s="262" t="s">
        <v>702</v>
      </c>
      <c r="X339" s="262" t="s">
        <v>702</v>
      </c>
      <c r="Y339" s="262" t="s">
        <v>702</v>
      </c>
      <c r="Z339" s="262" t="s">
        <v>702</v>
      </c>
      <c r="AA339" s="262" t="s">
        <v>702</v>
      </c>
      <c r="AB339" s="262" t="s">
        <v>702</v>
      </c>
      <c r="AC339" s="262" t="s">
        <v>702</v>
      </c>
      <c r="AD339" s="262" t="s">
        <v>702</v>
      </c>
      <c r="AE339" s="262" t="s">
        <v>702</v>
      </c>
      <c r="AF339" s="262" t="s">
        <v>702</v>
      </c>
      <c r="AG339" s="262" t="s">
        <v>702</v>
      </c>
      <c r="AH339" s="262" t="s">
        <v>702</v>
      </c>
      <c r="AI339" s="262" t="s">
        <v>702</v>
      </c>
      <c r="AJ339" s="262" t="s">
        <v>702</v>
      </c>
      <c r="AK339" s="262" t="s">
        <v>702</v>
      </c>
      <c r="AL339" s="262" t="s">
        <v>702</v>
      </c>
      <c r="AM339" s="262" t="s">
        <v>702</v>
      </c>
      <c r="AN339" s="262" t="s">
        <v>702</v>
      </c>
      <c r="AO339" s="262" t="s">
        <v>702</v>
      </c>
      <c r="AP339" s="262" t="s">
        <v>702</v>
      </c>
      <c r="AQ339" s="259" t="s">
        <v>2591</v>
      </c>
      <c r="AR339" s="259" t="s">
        <v>2771</v>
      </c>
      <c r="AS339"/>
    </row>
    <row r="340" spans="1:45" ht="21.6" x14ac:dyDescent="0.65">
      <c r="A340" s="238">
        <v>118735</v>
      </c>
      <c r="B340" s="264" t="s">
        <v>59</v>
      </c>
      <c r="C340" t="s">
        <v>196</v>
      </c>
      <c r="D340" t="s">
        <v>194</v>
      </c>
      <c r="E340" t="s">
        <v>194</v>
      </c>
      <c r="F340" t="s">
        <v>196</v>
      </c>
      <c r="G340" t="s">
        <v>194</v>
      </c>
      <c r="H340" t="s">
        <v>194</v>
      </c>
      <c r="I340" t="s">
        <v>196</v>
      </c>
      <c r="J340" t="s">
        <v>194</v>
      </c>
      <c r="K340" t="s">
        <v>196</v>
      </c>
      <c r="L340" t="s">
        <v>196</v>
      </c>
      <c r="M340" t="s">
        <v>196</v>
      </c>
      <c r="N340" t="s">
        <v>196</v>
      </c>
      <c r="O340" t="s">
        <v>196</v>
      </c>
      <c r="P340" t="s">
        <v>194</v>
      </c>
      <c r="Q340" t="s">
        <v>194</v>
      </c>
      <c r="R340" t="s">
        <v>196</v>
      </c>
      <c r="S340" t="s">
        <v>194</v>
      </c>
      <c r="T340" t="s">
        <v>194</v>
      </c>
      <c r="U340" t="s">
        <v>194</v>
      </c>
      <c r="V340" t="s">
        <v>196</v>
      </c>
      <c r="W340" t="s">
        <v>194</v>
      </c>
      <c r="X340" t="s">
        <v>194</v>
      </c>
      <c r="Y340" t="s">
        <v>196</v>
      </c>
      <c r="Z340" t="s">
        <v>194</v>
      </c>
      <c r="AA340" t="s">
        <v>194</v>
      </c>
      <c r="AB340" t="s">
        <v>194</v>
      </c>
      <c r="AC340" t="s">
        <v>196</v>
      </c>
      <c r="AD340" t="s">
        <v>196</v>
      </c>
      <c r="AE340" t="s">
        <v>195</v>
      </c>
      <c r="AF340" t="s">
        <v>194</v>
      </c>
      <c r="AG340" t="s">
        <v>194</v>
      </c>
      <c r="AH340" t="s">
        <v>194</v>
      </c>
      <c r="AI340" t="s">
        <v>196</v>
      </c>
      <c r="AJ340" t="s">
        <v>196</v>
      </c>
      <c r="AK340" t="s">
        <v>194</v>
      </c>
      <c r="AL340" t="s">
        <v>194</v>
      </c>
      <c r="AM340" t="s">
        <v>196</v>
      </c>
      <c r="AN340" t="s">
        <v>194</v>
      </c>
      <c r="AO340" t="s">
        <v>196</v>
      </c>
      <c r="AP340" t="s">
        <v>196</v>
      </c>
      <c r="AQ340" s="259" t="s">
        <v>59</v>
      </c>
      <c r="AR340" s="259" t="s">
        <v>334</v>
      </c>
    </row>
    <row r="341" spans="1:45" ht="21.6" x14ac:dyDescent="0.65">
      <c r="A341" s="238">
        <v>118738</v>
      </c>
      <c r="B341" s="264" t="s">
        <v>59</v>
      </c>
      <c r="C341" t="s">
        <v>194</v>
      </c>
      <c r="D341" t="s">
        <v>196</v>
      </c>
      <c r="E341" t="s">
        <v>194</v>
      </c>
      <c r="F341" t="s">
        <v>196</v>
      </c>
      <c r="G341" t="s">
        <v>194</v>
      </c>
      <c r="H341" t="s">
        <v>194</v>
      </c>
      <c r="I341" t="s">
        <v>194</v>
      </c>
      <c r="J341" t="s">
        <v>194</v>
      </c>
      <c r="K341" t="s">
        <v>196</v>
      </c>
      <c r="L341" t="s">
        <v>196</v>
      </c>
      <c r="M341" t="s">
        <v>194</v>
      </c>
      <c r="N341" t="s">
        <v>196</v>
      </c>
      <c r="O341" t="s">
        <v>194</v>
      </c>
      <c r="P341" t="s">
        <v>194</v>
      </c>
      <c r="Q341" t="s">
        <v>196</v>
      </c>
      <c r="R341" t="s">
        <v>194</v>
      </c>
      <c r="S341" t="s">
        <v>2267</v>
      </c>
      <c r="T341" t="s">
        <v>195</v>
      </c>
      <c r="U341" t="s">
        <v>195</v>
      </c>
      <c r="V341" t="s">
        <v>196</v>
      </c>
      <c r="W341" t="s">
        <v>195</v>
      </c>
      <c r="X341" t="s">
        <v>195</v>
      </c>
      <c r="Y341" t="s">
        <v>196</v>
      </c>
      <c r="Z341" t="s">
        <v>194</v>
      </c>
      <c r="AA341" t="s">
        <v>196</v>
      </c>
      <c r="AB341" t="s">
        <v>194</v>
      </c>
      <c r="AC341" t="s">
        <v>194</v>
      </c>
      <c r="AD341" t="s">
        <v>196</v>
      </c>
      <c r="AE341" t="s">
        <v>194</v>
      </c>
      <c r="AF341" t="s">
        <v>196</v>
      </c>
      <c r="AG341" t="s">
        <v>702</v>
      </c>
      <c r="AH341" t="s">
        <v>194</v>
      </c>
      <c r="AI341" t="s">
        <v>702</v>
      </c>
      <c r="AJ341" t="s">
        <v>702</v>
      </c>
      <c r="AK341" t="s">
        <v>194</v>
      </c>
      <c r="AL341" t="s">
        <v>194</v>
      </c>
      <c r="AM341" t="s">
        <v>194</v>
      </c>
      <c r="AN341" t="s">
        <v>194</v>
      </c>
      <c r="AO341" t="s">
        <v>194</v>
      </c>
      <c r="AP341" t="s">
        <v>194</v>
      </c>
      <c r="AQ341" s="259" t="s">
        <v>59</v>
      </c>
      <c r="AR341" s="259" t="s">
        <v>334</v>
      </c>
    </row>
    <row r="342" spans="1:45" ht="21.6" x14ac:dyDescent="0.65">
      <c r="A342" s="238">
        <v>118747</v>
      </c>
      <c r="B342" s="264" t="s">
        <v>2531</v>
      </c>
      <c r="C342" t="s">
        <v>196</v>
      </c>
      <c r="D342" t="s">
        <v>196</v>
      </c>
      <c r="E342" t="s">
        <v>196</v>
      </c>
      <c r="F342" t="s">
        <v>196</v>
      </c>
      <c r="G342" t="s">
        <v>195</v>
      </c>
      <c r="H342" t="s">
        <v>196</v>
      </c>
      <c r="I342" t="s">
        <v>195</v>
      </c>
      <c r="J342" t="s">
        <v>196</v>
      </c>
      <c r="K342" t="s">
        <v>196</v>
      </c>
      <c r="L342" t="s">
        <v>196</v>
      </c>
      <c r="M342" t="s">
        <v>194</v>
      </c>
      <c r="N342" t="s">
        <v>194</v>
      </c>
      <c r="O342" t="s">
        <v>194</v>
      </c>
      <c r="P342" t="s">
        <v>196</v>
      </c>
      <c r="Q342" t="s">
        <v>196</v>
      </c>
      <c r="R342" t="s">
        <v>196</v>
      </c>
      <c r="S342" t="s">
        <v>196</v>
      </c>
      <c r="T342" t="s">
        <v>195</v>
      </c>
      <c r="U342" t="s">
        <v>196</v>
      </c>
      <c r="V342" t="s">
        <v>196</v>
      </c>
      <c r="W342" t="s">
        <v>196</v>
      </c>
      <c r="X342" t="s">
        <v>194</v>
      </c>
      <c r="Y342" t="s">
        <v>196</v>
      </c>
      <c r="Z342" t="s">
        <v>196</v>
      </c>
      <c r="AA342" t="s">
        <v>194</v>
      </c>
      <c r="AB342" t="s">
        <v>195</v>
      </c>
      <c r="AC342" t="s">
        <v>194</v>
      </c>
      <c r="AD342" t="s">
        <v>196</v>
      </c>
      <c r="AE342" t="s">
        <v>195</v>
      </c>
      <c r="AF342" t="s">
        <v>196</v>
      </c>
      <c r="AG342" t="s">
        <v>196</v>
      </c>
      <c r="AH342" t="s">
        <v>195</v>
      </c>
      <c r="AI342" t="s">
        <v>196</v>
      </c>
      <c r="AJ342" t="s">
        <v>195</v>
      </c>
      <c r="AK342" t="s">
        <v>196</v>
      </c>
      <c r="AL342" t="s">
        <v>195</v>
      </c>
      <c r="AM342" t="s">
        <v>195</v>
      </c>
      <c r="AN342" t="s">
        <v>195</v>
      </c>
      <c r="AO342" t="s">
        <v>195</v>
      </c>
      <c r="AP342" t="s">
        <v>195</v>
      </c>
      <c r="AQ342" s="259" t="s">
        <v>2531</v>
      </c>
      <c r="AR342" s="259" t="s">
        <v>334</v>
      </c>
    </row>
    <row r="343" spans="1:45" ht="47.4" x14ac:dyDescent="0.65">
      <c r="A343" s="266">
        <v>118755</v>
      </c>
      <c r="B343" s="264" t="s">
        <v>59</v>
      </c>
      <c r="C343" t="s">
        <v>702</v>
      </c>
      <c r="D343" t="s">
        <v>702</v>
      </c>
      <c r="E343" t="s">
        <v>702</v>
      </c>
      <c r="F343" t="s">
        <v>702</v>
      </c>
      <c r="G343" t="s">
        <v>702</v>
      </c>
      <c r="H343" t="s">
        <v>702</v>
      </c>
      <c r="I343" t="s">
        <v>702</v>
      </c>
      <c r="J343" t="s">
        <v>702</v>
      </c>
      <c r="K343" t="s">
        <v>702</v>
      </c>
      <c r="L343" t="s">
        <v>702</v>
      </c>
      <c r="M343" t="s">
        <v>702</v>
      </c>
      <c r="N343" t="s">
        <v>702</v>
      </c>
      <c r="O343" t="s">
        <v>702</v>
      </c>
      <c r="P343" t="s">
        <v>702</v>
      </c>
      <c r="Q343" t="s">
        <v>702</v>
      </c>
      <c r="R343" t="s">
        <v>702</v>
      </c>
      <c r="S343" t="s">
        <v>702</v>
      </c>
      <c r="T343" t="s">
        <v>702</v>
      </c>
      <c r="U343" t="s">
        <v>702</v>
      </c>
      <c r="V343" t="s">
        <v>702</v>
      </c>
      <c r="W343" t="s">
        <v>702</v>
      </c>
      <c r="X343" t="s">
        <v>702</v>
      </c>
      <c r="Y343" t="s">
        <v>702</v>
      </c>
      <c r="Z343" t="s">
        <v>702</v>
      </c>
      <c r="AA343" t="s">
        <v>702</v>
      </c>
      <c r="AB343" t="s">
        <v>702</v>
      </c>
      <c r="AC343" t="s">
        <v>702</v>
      </c>
      <c r="AD343" t="s">
        <v>702</v>
      </c>
      <c r="AE343" t="s">
        <v>702</v>
      </c>
      <c r="AF343" t="s">
        <v>702</v>
      </c>
      <c r="AG343" t="s">
        <v>702</v>
      </c>
      <c r="AH343" t="s">
        <v>702</v>
      </c>
      <c r="AI343" t="s">
        <v>702</v>
      </c>
      <c r="AJ343" t="s">
        <v>702</v>
      </c>
      <c r="AK343" t="s">
        <v>702</v>
      </c>
      <c r="AL343" t="s">
        <v>702</v>
      </c>
      <c r="AM343" t="s">
        <v>702</v>
      </c>
      <c r="AN343" t="s">
        <v>702</v>
      </c>
      <c r="AO343" t="s">
        <v>702</v>
      </c>
      <c r="AP343" t="s">
        <v>702</v>
      </c>
      <c r="AQ343" s="259" t="s">
        <v>59</v>
      </c>
      <c r="AR343" s="259" t="s">
        <v>2759</v>
      </c>
    </row>
    <row r="344" spans="1:45" ht="21.6" x14ac:dyDescent="0.65">
      <c r="A344" s="266">
        <v>118761</v>
      </c>
      <c r="B344" s="264" t="s">
        <v>59</v>
      </c>
      <c r="C344" t="s">
        <v>196</v>
      </c>
      <c r="D344" t="s">
        <v>194</v>
      </c>
      <c r="E344" t="s">
        <v>194</v>
      </c>
      <c r="F344" t="s">
        <v>196</v>
      </c>
      <c r="G344" t="s">
        <v>194</v>
      </c>
      <c r="H344" t="s">
        <v>194</v>
      </c>
      <c r="I344" t="s">
        <v>196</v>
      </c>
      <c r="J344" t="s">
        <v>194</v>
      </c>
      <c r="K344" t="s">
        <v>194</v>
      </c>
      <c r="L344" t="s">
        <v>194</v>
      </c>
      <c r="M344" t="s">
        <v>196</v>
      </c>
      <c r="N344" t="s">
        <v>196</v>
      </c>
      <c r="O344" t="s">
        <v>196</v>
      </c>
      <c r="P344" t="s">
        <v>196</v>
      </c>
      <c r="Q344" t="s">
        <v>196</v>
      </c>
      <c r="R344" t="s">
        <v>194</v>
      </c>
      <c r="S344" t="s">
        <v>196</v>
      </c>
      <c r="T344" t="s">
        <v>196</v>
      </c>
      <c r="U344" t="s">
        <v>194</v>
      </c>
      <c r="V344" t="s">
        <v>196</v>
      </c>
      <c r="W344" t="s">
        <v>196</v>
      </c>
      <c r="X344" t="s">
        <v>196</v>
      </c>
      <c r="Y344" t="s">
        <v>196</v>
      </c>
      <c r="Z344" t="s">
        <v>196</v>
      </c>
      <c r="AA344" t="s">
        <v>196</v>
      </c>
      <c r="AB344" t="s">
        <v>196</v>
      </c>
      <c r="AC344" t="s">
        <v>196</v>
      </c>
      <c r="AD344" t="s">
        <v>196</v>
      </c>
      <c r="AE344" t="s">
        <v>194</v>
      </c>
      <c r="AF344" t="s">
        <v>196</v>
      </c>
      <c r="AG344" t="s">
        <v>196</v>
      </c>
      <c r="AH344" t="s">
        <v>194</v>
      </c>
      <c r="AI344" t="s">
        <v>196</v>
      </c>
      <c r="AJ344" t="s">
        <v>196</v>
      </c>
      <c r="AK344" t="s">
        <v>196</v>
      </c>
      <c r="AL344" t="s">
        <v>196</v>
      </c>
      <c r="AM344" t="s">
        <v>194</v>
      </c>
      <c r="AN344" t="s">
        <v>196</v>
      </c>
      <c r="AO344" t="s">
        <v>195</v>
      </c>
      <c r="AP344" t="s">
        <v>195</v>
      </c>
      <c r="AQ344" s="259" t="s">
        <v>59</v>
      </c>
      <c r="AR344" s="259" t="s">
        <v>334</v>
      </c>
    </row>
    <row r="345" spans="1:45" ht="21.6" x14ac:dyDescent="0.65">
      <c r="A345" s="266">
        <v>118766</v>
      </c>
      <c r="B345" s="264" t="s">
        <v>59</v>
      </c>
      <c r="C345" t="s">
        <v>196</v>
      </c>
      <c r="D345" t="s">
        <v>196</v>
      </c>
      <c r="E345" t="s">
        <v>194</v>
      </c>
      <c r="F345" t="s">
        <v>196</v>
      </c>
      <c r="G345" t="s">
        <v>194</v>
      </c>
      <c r="H345" t="s">
        <v>194</v>
      </c>
      <c r="I345" t="s">
        <v>195</v>
      </c>
      <c r="J345" t="s">
        <v>194</v>
      </c>
      <c r="K345" t="s">
        <v>195</v>
      </c>
      <c r="L345" t="s">
        <v>194</v>
      </c>
      <c r="M345" t="s">
        <v>196</v>
      </c>
      <c r="N345" t="s">
        <v>196</v>
      </c>
      <c r="O345" t="s">
        <v>194</v>
      </c>
      <c r="P345" t="s">
        <v>194</v>
      </c>
      <c r="Q345" t="s">
        <v>194</v>
      </c>
      <c r="R345" t="s">
        <v>196</v>
      </c>
      <c r="S345" t="s">
        <v>196</v>
      </c>
      <c r="T345" t="s">
        <v>196</v>
      </c>
      <c r="U345" t="s">
        <v>194</v>
      </c>
      <c r="V345" t="s">
        <v>196</v>
      </c>
      <c r="W345" t="s">
        <v>194</v>
      </c>
      <c r="X345" t="s">
        <v>194</v>
      </c>
      <c r="Y345" t="s">
        <v>196</v>
      </c>
      <c r="Z345" t="s">
        <v>196</v>
      </c>
      <c r="AA345" t="s">
        <v>196</v>
      </c>
      <c r="AB345" t="s">
        <v>194</v>
      </c>
      <c r="AC345" t="s">
        <v>194</v>
      </c>
      <c r="AD345" t="s">
        <v>194</v>
      </c>
      <c r="AE345" t="s">
        <v>194</v>
      </c>
      <c r="AF345" t="s">
        <v>194</v>
      </c>
      <c r="AG345" t="s">
        <v>196</v>
      </c>
      <c r="AH345" t="s">
        <v>194</v>
      </c>
      <c r="AI345" t="s">
        <v>196</v>
      </c>
      <c r="AJ345" t="s">
        <v>196</v>
      </c>
      <c r="AK345" t="s">
        <v>196</v>
      </c>
      <c r="AL345" t="s">
        <v>196</v>
      </c>
      <c r="AM345" t="s">
        <v>194</v>
      </c>
      <c r="AN345" t="s">
        <v>194</v>
      </c>
      <c r="AO345" t="s">
        <v>196</v>
      </c>
      <c r="AP345" t="s">
        <v>194</v>
      </c>
      <c r="AQ345" s="259" t="s">
        <v>59</v>
      </c>
      <c r="AR345" s="259" t="s">
        <v>334</v>
      </c>
    </row>
    <row r="346" spans="1:45" ht="47.4" x14ac:dyDescent="0.65">
      <c r="A346" s="266">
        <v>118792</v>
      </c>
      <c r="B346" s="264" t="s">
        <v>59</v>
      </c>
      <c r="C346" t="s">
        <v>702</v>
      </c>
      <c r="D346" t="s">
        <v>702</v>
      </c>
      <c r="E346" t="s">
        <v>702</v>
      </c>
      <c r="F346" t="s">
        <v>702</v>
      </c>
      <c r="G346" t="s">
        <v>702</v>
      </c>
      <c r="H346" t="s">
        <v>702</v>
      </c>
      <c r="I346" t="s">
        <v>702</v>
      </c>
      <c r="J346" t="s">
        <v>702</v>
      </c>
      <c r="K346" t="s">
        <v>702</v>
      </c>
      <c r="L346" t="s">
        <v>702</v>
      </c>
      <c r="M346" t="s">
        <v>702</v>
      </c>
      <c r="N346" t="s">
        <v>702</v>
      </c>
      <c r="O346" t="s">
        <v>702</v>
      </c>
      <c r="P346" t="s">
        <v>702</v>
      </c>
      <c r="Q346" t="s">
        <v>702</v>
      </c>
      <c r="R346" t="s">
        <v>702</v>
      </c>
      <c r="S346" t="s">
        <v>702</v>
      </c>
      <c r="T346" t="s">
        <v>702</v>
      </c>
      <c r="U346" t="s">
        <v>702</v>
      </c>
      <c r="V346" t="s">
        <v>702</v>
      </c>
      <c r="W346" t="s">
        <v>702</v>
      </c>
      <c r="X346" t="s">
        <v>702</v>
      </c>
      <c r="Y346" t="s">
        <v>702</v>
      </c>
      <c r="Z346" t="s">
        <v>702</v>
      </c>
      <c r="AA346" t="s">
        <v>702</v>
      </c>
      <c r="AB346" t="s">
        <v>702</v>
      </c>
      <c r="AC346" t="s">
        <v>702</v>
      </c>
      <c r="AD346" t="s">
        <v>702</v>
      </c>
      <c r="AE346" t="s">
        <v>702</v>
      </c>
      <c r="AF346" t="s">
        <v>702</v>
      </c>
      <c r="AG346" t="s">
        <v>702</v>
      </c>
      <c r="AH346" t="s">
        <v>702</v>
      </c>
      <c r="AI346" t="s">
        <v>702</v>
      </c>
      <c r="AJ346" t="s">
        <v>702</v>
      </c>
      <c r="AK346" t="s">
        <v>702</v>
      </c>
      <c r="AL346" t="s">
        <v>702</v>
      </c>
      <c r="AM346" t="s">
        <v>702</v>
      </c>
      <c r="AN346" t="s">
        <v>702</v>
      </c>
      <c r="AO346" t="s">
        <v>702</v>
      </c>
      <c r="AP346" t="s">
        <v>702</v>
      </c>
      <c r="AQ346" s="259" t="s">
        <v>59</v>
      </c>
      <c r="AR346" s="259" t="s">
        <v>2766</v>
      </c>
    </row>
    <row r="347" spans="1:45" ht="21.6" x14ac:dyDescent="0.65">
      <c r="A347" s="238">
        <v>118799</v>
      </c>
      <c r="B347" s="264" t="s">
        <v>2591</v>
      </c>
      <c r="C347" t="s">
        <v>194</v>
      </c>
      <c r="D347" t="s">
        <v>194</v>
      </c>
      <c r="E347" t="s">
        <v>194</v>
      </c>
      <c r="F347" t="s">
        <v>194</v>
      </c>
      <c r="G347" t="s">
        <v>194</v>
      </c>
      <c r="H347" t="s">
        <v>194</v>
      </c>
      <c r="I347" t="s">
        <v>194</v>
      </c>
      <c r="J347" t="s">
        <v>194</v>
      </c>
      <c r="K347" t="s">
        <v>196</v>
      </c>
      <c r="L347" t="s">
        <v>194</v>
      </c>
      <c r="M347" t="s">
        <v>194</v>
      </c>
      <c r="N347" t="s">
        <v>194</v>
      </c>
      <c r="O347" t="s">
        <v>194</v>
      </c>
      <c r="P347" t="s">
        <v>194</v>
      </c>
      <c r="Q347" t="s">
        <v>194</v>
      </c>
      <c r="R347" t="s">
        <v>2267</v>
      </c>
      <c r="S347" t="s">
        <v>2267</v>
      </c>
      <c r="T347" t="s">
        <v>195</v>
      </c>
      <c r="U347" t="s">
        <v>195</v>
      </c>
      <c r="V347" t="s">
        <v>194</v>
      </c>
      <c r="W347" t="s">
        <v>194</v>
      </c>
      <c r="X347" t="s">
        <v>196</v>
      </c>
      <c r="Y347" t="s">
        <v>196</v>
      </c>
      <c r="Z347" t="s">
        <v>196</v>
      </c>
      <c r="AA347" t="s">
        <v>196</v>
      </c>
      <c r="AB347" t="s">
        <v>194</v>
      </c>
      <c r="AC347" t="s">
        <v>196</v>
      </c>
      <c r="AD347" t="s">
        <v>194</v>
      </c>
      <c r="AE347" t="s">
        <v>196</v>
      </c>
      <c r="AF347" t="s">
        <v>196</v>
      </c>
      <c r="AG347" t="s">
        <v>195</v>
      </c>
      <c r="AH347" t="s">
        <v>196</v>
      </c>
      <c r="AI347" t="s">
        <v>196</v>
      </c>
      <c r="AJ347" t="s">
        <v>196</v>
      </c>
      <c r="AK347" t="s">
        <v>196</v>
      </c>
      <c r="AL347" t="s">
        <v>195</v>
      </c>
      <c r="AM347" t="s">
        <v>195</v>
      </c>
      <c r="AN347" t="s">
        <v>195</v>
      </c>
      <c r="AO347" t="s">
        <v>195</v>
      </c>
      <c r="AP347" t="s">
        <v>195</v>
      </c>
      <c r="AQ347" s="259" t="s">
        <v>2591</v>
      </c>
      <c r="AR347" s="259" t="s">
        <v>334</v>
      </c>
      <c r="AS347"/>
    </row>
    <row r="348" spans="1:45" ht="47.4" x14ac:dyDescent="0.65">
      <c r="A348" s="238">
        <v>118802</v>
      </c>
      <c r="B348" s="264" t="s">
        <v>65</v>
      </c>
      <c r="C348" t="s">
        <v>702</v>
      </c>
      <c r="D348" t="s">
        <v>702</v>
      </c>
      <c r="E348" t="s">
        <v>702</v>
      </c>
      <c r="F348" t="s">
        <v>702</v>
      </c>
      <c r="G348" t="s">
        <v>702</v>
      </c>
      <c r="H348" t="s">
        <v>702</v>
      </c>
      <c r="I348" t="s">
        <v>702</v>
      </c>
      <c r="J348" t="s">
        <v>702</v>
      </c>
      <c r="K348" t="s">
        <v>702</v>
      </c>
      <c r="L348" t="s">
        <v>702</v>
      </c>
      <c r="M348" t="s">
        <v>702</v>
      </c>
      <c r="N348" t="s">
        <v>702</v>
      </c>
      <c r="O348" t="s">
        <v>702</v>
      </c>
      <c r="P348" t="s">
        <v>702</v>
      </c>
      <c r="Q348" t="s">
        <v>702</v>
      </c>
      <c r="R348" t="s">
        <v>702</v>
      </c>
      <c r="S348" t="s">
        <v>702</v>
      </c>
      <c r="T348" t="s">
        <v>702</v>
      </c>
      <c r="U348" t="s">
        <v>702</v>
      </c>
      <c r="V348" t="s">
        <v>702</v>
      </c>
      <c r="W348" t="s">
        <v>702</v>
      </c>
      <c r="X348" t="s">
        <v>702</v>
      </c>
      <c r="Y348" t="s">
        <v>702</v>
      </c>
      <c r="Z348" t="s">
        <v>702</v>
      </c>
      <c r="AA348" t="s">
        <v>702</v>
      </c>
      <c r="AB348" t="s">
        <v>702</v>
      </c>
      <c r="AC348" t="s">
        <v>702</v>
      </c>
      <c r="AD348" t="s">
        <v>702</v>
      </c>
      <c r="AE348" t="s">
        <v>702</v>
      </c>
      <c r="AF348" t="s">
        <v>702</v>
      </c>
      <c r="AG348" t="s">
        <v>702</v>
      </c>
      <c r="AH348" t="s">
        <v>702</v>
      </c>
      <c r="AI348" t="s">
        <v>702</v>
      </c>
      <c r="AJ348" t="s">
        <v>702</v>
      </c>
      <c r="AK348" t="s">
        <v>702</v>
      </c>
      <c r="AQ348" s="259" t="s">
        <v>65</v>
      </c>
      <c r="AR348" s="259" t="s">
        <v>2762</v>
      </c>
      <c r="AS348"/>
    </row>
    <row r="349" spans="1:45" ht="14.4" x14ac:dyDescent="0.3">
      <c r="A349" s="279">
        <v>118817</v>
      </c>
      <c r="B349" s="284" t="s">
        <v>59</v>
      </c>
      <c r="C349" s="262" t="s">
        <v>334</v>
      </c>
      <c r="D349" s="262" t="s">
        <v>334</v>
      </c>
      <c r="E349" s="262" t="s">
        <v>195</v>
      </c>
      <c r="F349" s="262" t="s">
        <v>195</v>
      </c>
      <c r="G349" s="262" t="s">
        <v>195</v>
      </c>
      <c r="H349" s="262" t="s">
        <v>195</v>
      </c>
      <c r="I349" s="262" t="s">
        <v>195</v>
      </c>
      <c r="J349" s="262" t="s">
        <v>195</v>
      </c>
      <c r="K349" s="262" t="s">
        <v>195</v>
      </c>
      <c r="L349" s="262" t="s">
        <v>195</v>
      </c>
      <c r="M349" s="262" t="s">
        <v>194</v>
      </c>
      <c r="N349" s="262" t="s">
        <v>195</v>
      </c>
      <c r="O349" s="262" t="s">
        <v>196</v>
      </c>
      <c r="P349" s="262" t="s">
        <v>195</v>
      </c>
      <c r="Q349" s="262" t="s">
        <v>194</v>
      </c>
      <c r="R349" s="262" t="s">
        <v>195</v>
      </c>
      <c r="S349" s="262" t="s">
        <v>195</v>
      </c>
      <c r="T349" s="262" t="s">
        <v>195</v>
      </c>
      <c r="U349" s="262" t="s">
        <v>195</v>
      </c>
      <c r="V349" s="262" t="s">
        <v>334</v>
      </c>
      <c r="W349" s="262" t="s">
        <v>196</v>
      </c>
      <c r="X349" s="262" t="s">
        <v>196</v>
      </c>
      <c r="Y349" s="262" t="s">
        <v>194</v>
      </c>
      <c r="Z349" s="262" t="s">
        <v>194</v>
      </c>
      <c r="AA349" s="262" t="s">
        <v>196</v>
      </c>
      <c r="AB349" s="262" t="s">
        <v>196</v>
      </c>
      <c r="AC349" s="262" t="s">
        <v>196</v>
      </c>
      <c r="AD349" s="262" t="s">
        <v>194</v>
      </c>
      <c r="AE349" s="262" t="s">
        <v>194</v>
      </c>
      <c r="AF349" s="262" t="s">
        <v>196</v>
      </c>
      <c r="AG349" s="262" t="s">
        <v>196</v>
      </c>
      <c r="AH349" s="262" t="s">
        <v>196</v>
      </c>
      <c r="AI349" s="262" t="s">
        <v>194</v>
      </c>
      <c r="AJ349" s="262" t="s">
        <v>196</v>
      </c>
      <c r="AK349" s="262" t="s">
        <v>194</v>
      </c>
      <c r="AL349" s="262" t="s">
        <v>196</v>
      </c>
      <c r="AM349" s="262" t="s">
        <v>195</v>
      </c>
      <c r="AN349" s="262" t="s">
        <v>195</v>
      </c>
      <c r="AO349" s="262" t="s">
        <v>195</v>
      </c>
      <c r="AP349" s="262" t="s">
        <v>195</v>
      </c>
      <c r="AQ349" s="259" t="e">
        <f>VLOOKUP(A349,#REF!,5,0)</f>
        <v>#REF!</v>
      </c>
      <c r="AR349" s="259" t="e">
        <f>VLOOKUP(A349,#REF!,6,0)</f>
        <v>#REF!</v>
      </c>
      <c r="AS349"/>
    </row>
    <row r="350" spans="1:45" ht="21.6" x14ac:dyDescent="0.65">
      <c r="A350" s="238">
        <v>118822</v>
      </c>
      <c r="B350" s="264" t="s">
        <v>2531</v>
      </c>
      <c r="C350" t="s">
        <v>194</v>
      </c>
      <c r="D350" t="s">
        <v>194</v>
      </c>
      <c r="E350" t="s">
        <v>196</v>
      </c>
      <c r="F350" t="s">
        <v>196</v>
      </c>
      <c r="G350" t="s">
        <v>194</v>
      </c>
      <c r="H350" t="s">
        <v>194</v>
      </c>
      <c r="I350" t="s">
        <v>196</v>
      </c>
      <c r="J350" t="s">
        <v>196</v>
      </c>
      <c r="K350" t="s">
        <v>196</v>
      </c>
      <c r="L350" t="s">
        <v>196</v>
      </c>
      <c r="M350" t="s">
        <v>194</v>
      </c>
      <c r="N350" t="s">
        <v>194</v>
      </c>
      <c r="O350" t="s">
        <v>196</v>
      </c>
      <c r="P350" t="s">
        <v>194</v>
      </c>
      <c r="Q350" t="s">
        <v>196</v>
      </c>
      <c r="R350" t="s">
        <v>194</v>
      </c>
      <c r="S350" t="s">
        <v>194</v>
      </c>
      <c r="T350" t="s">
        <v>194</v>
      </c>
      <c r="U350" t="s">
        <v>194</v>
      </c>
      <c r="V350" t="s">
        <v>196</v>
      </c>
      <c r="W350" t="s">
        <v>196</v>
      </c>
      <c r="X350" t="s">
        <v>196</v>
      </c>
      <c r="Y350" t="s">
        <v>196</v>
      </c>
      <c r="Z350" t="s">
        <v>196</v>
      </c>
      <c r="AA350" t="s">
        <v>196</v>
      </c>
      <c r="AB350" t="s">
        <v>195</v>
      </c>
      <c r="AC350" t="s">
        <v>194</v>
      </c>
      <c r="AD350" t="s">
        <v>196</v>
      </c>
      <c r="AE350" t="s">
        <v>196</v>
      </c>
      <c r="AF350" t="s">
        <v>194</v>
      </c>
      <c r="AG350" t="s">
        <v>196</v>
      </c>
      <c r="AH350" t="s">
        <v>196</v>
      </c>
      <c r="AI350" t="s">
        <v>196</v>
      </c>
      <c r="AJ350" t="s">
        <v>196</v>
      </c>
      <c r="AK350" t="s">
        <v>196</v>
      </c>
      <c r="AL350" t="s">
        <v>195</v>
      </c>
      <c r="AM350" t="s">
        <v>195</v>
      </c>
      <c r="AN350" t="s">
        <v>195</v>
      </c>
      <c r="AO350" t="s">
        <v>195</v>
      </c>
      <c r="AP350" t="s">
        <v>195</v>
      </c>
      <c r="AQ350" s="259" t="s">
        <v>2531</v>
      </c>
      <c r="AR350" s="259" t="s">
        <v>334</v>
      </c>
    </row>
    <row r="351" spans="1:45" ht="47.4" x14ac:dyDescent="0.65">
      <c r="A351" s="238">
        <v>118823</v>
      </c>
      <c r="B351" s="264" t="s">
        <v>59</v>
      </c>
      <c r="C351" t="s">
        <v>702</v>
      </c>
      <c r="D351" t="s">
        <v>702</v>
      </c>
      <c r="E351" t="s">
        <v>702</v>
      </c>
      <c r="F351" t="s">
        <v>702</v>
      </c>
      <c r="G351" t="s">
        <v>702</v>
      </c>
      <c r="H351" t="s">
        <v>702</v>
      </c>
      <c r="I351" t="s">
        <v>702</v>
      </c>
      <c r="J351" t="s">
        <v>702</v>
      </c>
      <c r="K351" t="s">
        <v>702</v>
      </c>
      <c r="L351" t="s">
        <v>702</v>
      </c>
      <c r="M351" t="s">
        <v>702</v>
      </c>
      <c r="N351" t="s">
        <v>702</v>
      </c>
      <c r="O351" t="s">
        <v>702</v>
      </c>
      <c r="P351" t="s">
        <v>702</v>
      </c>
      <c r="Q351" t="s">
        <v>702</v>
      </c>
      <c r="R351" t="s">
        <v>702</v>
      </c>
      <c r="S351" t="s">
        <v>702</v>
      </c>
      <c r="T351" t="s">
        <v>702</v>
      </c>
      <c r="U351" t="s">
        <v>702</v>
      </c>
      <c r="V351" t="s">
        <v>702</v>
      </c>
      <c r="W351" t="s">
        <v>702</v>
      </c>
      <c r="X351" t="s">
        <v>702</v>
      </c>
      <c r="Y351" t="s">
        <v>702</v>
      </c>
      <c r="Z351" t="s">
        <v>702</v>
      </c>
      <c r="AA351" t="s">
        <v>702</v>
      </c>
      <c r="AB351" t="s">
        <v>702</v>
      </c>
      <c r="AC351" t="s">
        <v>702</v>
      </c>
      <c r="AD351" t="s">
        <v>702</v>
      </c>
      <c r="AE351" t="s">
        <v>702</v>
      </c>
      <c r="AF351" t="s">
        <v>702</v>
      </c>
      <c r="AG351" t="s">
        <v>702</v>
      </c>
      <c r="AH351" t="s">
        <v>702</v>
      </c>
      <c r="AI351" t="s">
        <v>702</v>
      </c>
      <c r="AJ351" t="s">
        <v>702</v>
      </c>
      <c r="AK351" t="s">
        <v>702</v>
      </c>
      <c r="AL351" t="s">
        <v>702</v>
      </c>
      <c r="AM351" t="s">
        <v>702</v>
      </c>
      <c r="AN351" t="s">
        <v>702</v>
      </c>
      <c r="AO351" t="s">
        <v>702</v>
      </c>
      <c r="AP351" t="s">
        <v>702</v>
      </c>
      <c r="AQ351" s="259" t="s">
        <v>59</v>
      </c>
      <c r="AR351" s="259" t="s">
        <v>2759</v>
      </c>
    </row>
    <row r="352" spans="1:45" ht="21.6" x14ac:dyDescent="0.65">
      <c r="A352" s="266">
        <v>118831</v>
      </c>
      <c r="B352" s="264" t="s">
        <v>2591</v>
      </c>
      <c r="C352" t="s">
        <v>196</v>
      </c>
      <c r="D352" t="s">
        <v>194</v>
      </c>
      <c r="E352" t="s">
        <v>194</v>
      </c>
      <c r="F352" t="s">
        <v>196</v>
      </c>
      <c r="G352" t="s">
        <v>194</v>
      </c>
      <c r="H352" t="s">
        <v>194</v>
      </c>
      <c r="I352" t="s">
        <v>194</v>
      </c>
      <c r="J352" t="s">
        <v>196</v>
      </c>
      <c r="K352" t="s">
        <v>194</v>
      </c>
      <c r="L352" t="s">
        <v>194</v>
      </c>
      <c r="M352" t="s">
        <v>194</v>
      </c>
      <c r="N352" t="s">
        <v>196</v>
      </c>
      <c r="O352" t="s">
        <v>196</v>
      </c>
      <c r="P352" t="s">
        <v>196</v>
      </c>
      <c r="Q352" t="s">
        <v>196</v>
      </c>
      <c r="R352" t="s">
        <v>194</v>
      </c>
      <c r="S352" t="s">
        <v>196</v>
      </c>
      <c r="T352" t="s">
        <v>196</v>
      </c>
      <c r="U352" t="s">
        <v>195</v>
      </c>
      <c r="V352" t="s">
        <v>194</v>
      </c>
      <c r="W352" t="s">
        <v>194</v>
      </c>
      <c r="X352" t="s">
        <v>194</v>
      </c>
      <c r="Y352" t="s">
        <v>194</v>
      </c>
      <c r="Z352" t="s">
        <v>196</v>
      </c>
      <c r="AA352" t="s">
        <v>194</v>
      </c>
      <c r="AB352" t="s">
        <v>196</v>
      </c>
      <c r="AC352" t="s">
        <v>196</v>
      </c>
      <c r="AD352" t="s">
        <v>196</v>
      </c>
      <c r="AE352" t="s">
        <v>196</v>
      </c>
      <c r="AF352" t="s">
        <v>196</v>
      </c>
      <c r="AG352" t="s">
        <v>196</v>
      </c>
      <c r="AH352" t="s">
        <v>196</v>
      </c>
      <c r="AI352" t="s">
        <v>196</v>
      </c>
      <c r="AJ352" t="s">
        <v>196</v>
      </c>
      <c r="AK352" t="s">
        <v>196</v>
      </c>
      <c r="AL352" t="s">
        <v>195</v>
      </c>
      <c r="AM352" t="s">
        <v>195</v>
      </c>
      <c r="AN352" t="s">
        <v>195</v>
      </c>
      <c r="AO352" t="s">
        <v>195</v>
      </c>
      <c r="AP352" t="s">
        <v>195</v>
      </c>
      <c r="AQ352" s="259" t="s">
        <v>2591</v>
      </c>
      <c r="AR352" s="259" t="s">
        <v>334</v>
      </c>
    </row>
    <row r="353" spans="1:45" ht="21.6" x14ac:dyDescent="0.65">
      <c r="A353" s="238">
        <v>118833</v>
      </c>
      <c r="B353" s="264" t="s">
        <v>59</v>
      </c>
      <c r="C353" t="s">
        <v>194</v>
      </c>
      <c r="D353" t="s">
        <v>194</v>
      </c>
      <c r="E353" t="s">
        <v>194</v>
      </c>
      <c r="F353" t="s">
        <v>196</v>
      </c>
      <c r="G353" t="s">
        <v>194</v>
      </c>
      <c r="H353" t="s">
        <v>194</v>
      </c>
      <c r="I353" t="s">
        <v>194</v>
      </c>
      <c r="J353" t="s">
        <v>196</v>
      </c>
      <c r="K353" t="s">
        <v>194</v>
      </c>
      <c r="L353" t="s">
        <v>194</v>
      </c>
      <c r="M353" t="s">
        <v>196</v>
      </c>
      <c r="N353" t="s">
        <v>194</v>
      </c>
      <c r="O353" t="s">
        <v>196</v>
      </c>
      <c r="P353" t="s">
        <v>196</v>
      </c>
      <c r="Q353" t="s">
        <v>196</v>
      </c>
      <c r="R353" t="s">
        <v>196</v>
      </c>
      <c r="S353" t="s">
        <v>194</v>
      </c>
      <c r="T353" t="s">
        <v>194</v>
      </c>
      <c r="U353" t="s">
        <v>194</v>
      </c>
      <c r="V353" t="s">
        <v>196</v>
      </c>
      <c r="W353" t="s">
        <v>196</v>
      </c>
      <c r="X353" t="s">
        <v>195</v>
      </c>
      <c r="Y353" t="s">
        <v>196</v>
      </c>
      <c r="Z353" t="s">
        <v>196</v>
      </c>
      <c r="AA353" t="s">
        <v>196</v>
      </c>
      <c r="AB353" t="s">
        <v>194</v>
      </c>
      <c r="AC353" t="s">
        <v>194</v>
      </c>
      <c r="AD353" t="s">
        <v>196</v>
      </c>
      <c r="AE353" t="s">
        <v>194</v>
      </c>
      <c r="AF353" t="s">
        <v>196</v>
      </c>
      <c r="AG353" t="s">
        <v>194</v>
      </c>
      <c r="AH353" t="s">
        <v>196</v>
      </c>
      <c r="AI353" t="s">
        <v>194</v>
      </c>
      <c r="AJ353" t="s">
        <v>194</v>
      </c>
      <c r="AK353" t="s">
        <v>195</v>
      </c>
      <c r="AL353" t="s">
        <v>194</v>
      </c>
      <c r="AM353" t="s">
        <v>195</v>
      </c>
      <c r="AN353" t="s">
        <v>194</v>
      </c>
      <c r="AO353" t="s">
        <v>196</v>
      </c>
      <c r="AP353" t="s">
        <v>195</v>
      </c>
      <c r="AQ353" s="259" t="s">
        <v>59</v>
      </c>
      <c r="AR353" s="259" t="s">
        <v>334</v>
      </c>
    </row>
    <row r="354" spans="1:45" ht="76.2" x14ac:dyDescent="0.65">
      <c r="A354" s="266">
        <v>118837</v>
      </c>
      <c r="B354" s="264" t="s">
        <v>2531</v>
      </c>
      <c r="C354" t="s">
        <v>702</v>
      </c>
      <c r="D354" t="s">
        <v>702</v>
      </c>
      <c r="E354" t="s">
        <v>702</v>
      </c>
      <c r="F354" t="s">
        <v>702</v>
      </c>
      <c r="G354" t="s">
        <v>702</v>
      </c>
      <c r="H354" t="s">
        <v>702</v>
      </c>
      <c r="I354" t="s">
        <v>702</v>
      </c>
      <c r="J354" t="s">
        <v>702</v>
      </c>
      <c r="K354" t="s">
        <v>702</v>
      </c>
      <c r="L354" t="s">
        <v>702</v>
      </c>
      <c r="M354" t="s">
        <v>702</v>
      </c>
      <c r="N354" t="s">
        <v>702</v>
      </c>
      <c r="O354" t="s">
        <v>702</v>
      </c>
      <c r="P354" t="s">
        <v>702</v>
      </c>
      <c r="Q354" t="s">
        <v>702</v>
      </c>
      <c r="R354" t="s">
        <v>702</v>
      </c>
      <c r="S354" t="s">
        <v>702</v>
      </c>
      <c r="T354" t="s">
        <v>702</v>
      </c>
      <c r="U354" t="s">
        <v>702</v>
      </c>
      <c r="V354" t="s">
        <v>702</v>
      </c>
      <c r="W354" t="s">
        <v>702</v>
      </c>
      <c r="X354" t="s">
        <v>702</v>
      </c>
      <c r="Y354" t="s">
        <v>702</v>
      </c>
      <c r="Z354" t="s">
        <v>702</v>
      </c>
      <c r="AA354" t="s">
        <v>702</v>
      </c>
      <c r="AB354" t="s">
        <v>702</v>
      </c>
      <c r="AC354" t="s">
        <v>702</v>
      </c>
      <c r="AD354" t="s">
        <v>702</v>
      </c>
      <c r="AE354" t="s">
        <v>702</v>
      </c>
      <c r="AF354" t="s">
        <v>702</v>
      </c>
      <c r="AG354" t="s">
        <v>702</v>
      </c>
      <c r="AH354" t="s">
        <v>702</v>
      </c>
      <c r="AI354" t="s">
        <v>702</v>
      </c>
      <c r="AJ354" t="s">
        <v>702</v>
      </c>
      <c r="AK354" t="s">
        <v>702</v>
      </c>
      <c r="AL354" t="s">
        <v>702</v>
      </c>
      <c r="AM354" t="s">
        <v>702</v>
      </c>
      <c r="AN354" t="s">
        <v>702</v>
      </c>
      <c r="AO354" t="s">
        <v>702</v>
      </c>
      <c r="AP354" t="s">
        <v>702</v>
      </c>
      <c r="AQ354" s="259" t="s">
        <v>2531</v>
      </c>
      <c r="AR354" s="259" t="s">
        <v>2770</v>
      </c>
    </row>
    <row r="355" spans="1:45" ht="47.4" x14ac:dyDescent="0.65">
      <c r="A355" s="266">
        <v>118841</v>
      </c>
      <c r="B355" s="264" t="s">
        <v>59</v>
      </c>
      <c r="C355" t="s">
        <v>702</v>
      </c>
      <c r="D355" t="s">
        <v>702</v>
      </c>
      <c r="E355" t="s">
        <v>702</v>
      </c>
      <c r="F355" t="s">
        <v>702</v>
      </c>
      <c r="G355" t="s">
        <v>702</v>
      </c>
      <c r="H355" t="s">
        <v>702</v>
      </c>
      <c r="I355" t="s">
        <v>702</v>
      </c>
      <c r="J355" t="s">
        <v>702</v>
      </c>
      <c r="K355" t="s">
        <v>702</v>
      </c>
      <c r="L355" t="s">
        <v>702</v>
      </c>
      <c r="M355" t="s">
        <v>702</v>
      </c>
      <c r="N355" t="s">
        <v>702</v>
      </c>
      <c r="O355" t="s">
        <v>702</v>
      </c>
      <c r="P355" t="s">
        <v>702</v>
      </c>
      <c r="Q355" t="s">
        <v>702</v>
      </c>
      <c r="R355" t="s">
        <v>702</v>
      </c>
      <c r="S355" t="s">
        <v>702</v>
      </c>
      <c r="T355" t="s">
        <v>702</v>
      </c>
      <c r="U355" t="s">
        <v>702</v>
      </c>
      <c r="V355" t="s">
        <v>702</v>
      </c>
      <c r="W355" t="s">
        <v>702</v>
      </c>
      <c r="X355" t="s">
        <v>702</v>
      </c>
      <c r="Y355" t="s">
        <v>702</v>
      </c>
      <c r="Z355" t="s">
        <v>702</v>
      </c>
      <c r="AA355" t="s">
        <v>702</v>
      </c>
      <c r="AB355" t="s">
        <v>702</v>
      </c>
      <c r="AC355" t="s">
        <v>702</v>
      </c>
      <c r="AD355" t="s">
        <v>702</v>
      </c>
      <c r="AE355" t="s">
        <v>702</v>
      </c>
      <c r="AF355" t="s">
        <v>702</v>
      </c>
      <c r="AG355" t="s">
        <v>702</v>
      </c>
      <c r="AH355" t="s">
        <v>702</v>
      </c>
      <c r="AI355" t="s">
        <v>702</v>
      </c>
      <c r="AJ355" t="s">
        <v>702</v>
      </c>
      <c r="AK355" t="s">
        <v>702</v>
      </c>
      <c r="AL355" t="s">
        <v>702</v>
      </c>
      <c r="AM355" t="s">
        <v>702</v>
      </c>
      <c r="AN355" t="s">
        <v>702</v>
      </c>
      <c r="AO355" t="s">
        <v>702</v>
      </c>
      <c r="AP355" t="s">
        <v>702</v>
      </c>
      <c r="AQ355" s="259" t="s">
        <v>59</v>
      </c>
      <c r="AR355" s="259" t="s">
        <v>2772</v>
      </c>
    </row>
    <row r="356" spans="1:45" ht="43.2" x14ac:dyDescent="0.3">
      <c r="A356" s="281">
        <v>118845</v>
      </c>
      <c r="B356" s="285" t="s">
        <v>2531</v>
      </c>
      <c r="C356" s="262" t="s">
        <v>702</v>
      </c>
      <c r="D356" s="262" t="s">
        <v>702</v>
      </c>
      <c r="E356" s="262" t="s">
        <v>702</v>
      </c>
      <c r="F356" s="262" t="s">
        <v>702</v>
      </c>
      <c r="G356" s="262" t="s">
        <v>702</v>
      </c>
      <c r="H356" s="262" t="s">
        <v>702</v>
      </c>
      <c r="I356" s="262" t="s">
        <v>702</v>
      </c>
      <c r="J356" s="262" t="s">
        <v>702</v>
      </c>
      <c r="K356" s="262" t="s">
        <v>702</v>
      </c>
      <c r="L356" s="262" t="s">
        <v>702</v>
      </c>
      <c r="M356" s="262" t="s">
        <v>702</v>
      </c>
      <c r="N356" s="262" t="s">
        <v>702</v>
      </c>
      <c r="O356" s="262" t="s">
        <v>702</v>
      </c>
      <c r="P356" s="262" t="s">
        <v>702</v>
      </c>
      <c r="Q356" s="262" t="s">
        <v>702</v>
      </c>
      <c r="R356" s="262" t="s">
        <v>702</v>
      </c>
      <c r="S356" s="262" t="s">
        <v>702</v>
      </c>
      <c r="T356" s="262" t="s">
        <v>702</v>
      </c>
      <c r="U356" s="262" t="s">
        <v>702</v>
      </c>
      <c r="V356" s="262" t="s">
        <v>702</v>
      </c>
      <c r="W356" s="262" t="s">
        <v>702</v>
      </c>
      <c r="X356" s="262" t="s">
        <v>702</v>
      </c>
      <c r="Y356" s="262" t="s">
        <v>702</v>
      </c>
      <c r="Z356" s="262" t="s">
        <v>702</v>
      </c>
      <c r="AA356" s="262" t="s">
        <v>702</v>
      </c>
      <c r="AB356" s="262" t="s">
        <v>702</v>
      </c>
      <c r="AC356" s="262" t="s">
        <v>702</v>
      </c>
      <c r="AD356" s="262" t="s">
        <v>702</v>
      </c>
      <c r="AE356" s="262" t="s">
        <v>702</v>
      </c>
      <c r="AF356" s="262" t="s">
        <v>702</v>
      </c>
      <c r="AG356" s="262" t="s">
        <v>702</v>
      </c>
      <c r="AH356" s="262" t="s">
        <v>702</v>
      </c>
      <c r="AI356" s="262" t="s">
        <v>702</v>
      </c>
      <c r="AJ356" s="262" t="s">
        <v>702</v>
      </c>
      <c r="AK356" s="262" t="s">
        <v>702</v>
      </c>
      <c r="AL356" s="262" t="s">
        <v>702</v>
      </c>
      <c r="AM356" s="262" t="s">
        <v>702</v>
      </c>
      <c r="AN356" s="262" t="s">
        <v>702</v>
      </c>
      <c r="AO356" s="262" t="s">
        <v>702</v>
      </c>
      <c r="AP356" s="262" t="s">
        <v>702</v>
      </c>
      <c r="AQ356" s="259" t="s">
        <v>2531</v>
      </c>
      <c r="AR356" s="259" t="s">
        <v>2762</v>
      </c>
      <c r="AS356"/>
    </row>
    <row r="357" spans="1:45" ht="43.2" x14ac:dyDescent="0.3">
      <c r="A357" s="281">
        <v>118852</v>
      </c>
      <c r="B357" s="285" t="s">
        <v>59</v>
      </c>
      <c r="C357" s="262" t="s">
        <v>702</v>
      </c>
      <c r="D357" s="262" t="s">
        <v>702</v>
      </c>
      <c r="E357" s="262" t="s">
        <v>702</v>
      </c>
      <c r="F357" s="262" t="s">
        <v>702</v>
      </c>
      <c r="G357" s="262" t="s">
        <v>702</v>
      </c>
      <c r="H357" s="262" t="s">
        <v>702</v>
      </c>
      <c r="I357" s="262" t="s">
        <v>702</v>
      </c>
      <c r="J357" s="262" t="s">
        <v>702</v>
      </c>
      <c r="K357" s="262" t="s">
        <v>702</v>
      </c>
      <c r="L357" s="262" t="s">
        <v>702</v>
      </c>
      <c r="M357" s="262" t="s">
        <v>702</v>
      </c>
      <c r="N357" s="262" t="s">
        <v>702</v>
      </c>
      <c r="O357" s="262" t="s">
        <v>702</v>
      </c>
      <c r="P357" s="262" t="s">
        <v>702</v>
      </c>
      <c r="Q357" s="262" t="s">
        <v>702</v>
      </c>
      <c r="R357" s="262" t="s">
        <v>702</v>
      </c>
      <c r="S357" s="262" t="s">
        <v>702</v>
      </c>
      <c r="T357" s="262" t="s">
        <v>702</v>
      </c>
      <c r="U357" s="262" t="s">
        <v>702</v>
      </c>
      <c r="V357" s="262" t="s">
        <v>702</v>
      </c>
      <c r="W357" s="262" t="s">
        <v>702</v>
      </c>
      <c r="X357" s="262" t="s">
        <v>702</v>
      </c>
      <c r="Y357" s="262" t="s">
        <v>702</v>
      </c>
      <c r="Z357" s="262" t="s">
        <v>702</v>
      </c>
      <c r="AA357" s="262" t="s">
        <v>702</v>
      </c>
      <c r="AB357" s="262" t="s">
        <v>702</v>
      </c>
      <c r="AC357" s="262" t="s">
        <v>702</v>
      </c>
      <c r="AD357" s="262" t="s">
        <v>702</v>
      </c>
      <c r="AE357" s="262" t="s">
        <v>702</v>
      </c>
      <c r="AF357" s="262" t="s">
        <v>702</v>
      </c>
      <c r="AG357" s="262" t="s">
        <v>702</v>
      </c>
      <c r="AH357" s="262" t="s">
        <v>702</v>
      </c>
      <c r="AI357" s="262" t="s">
        <v>702</v>
      </c>
      <c r="AJ357" s="262" t="s">
        <v>702</v>
      </c>
      <c r="AK357" s="262" t="s">
        <v>702</v>
      </c>
      <c r="AL357" s="262" t="s">
        <v>702</v>
      </c>
      <c r="AM357" s="262" t="s">
        <v>702</v>
      </c>
      <c r="AN357" s="262" t="s">
        <v>702</v>
      </c>
      <c r="AO357" s="262" t="s">
        <v>702</v>
      </c>
      <c r="AP357" s="262" t="s">
        <v>702</v>
      </c>
      <c r="AQ357" s="259" t="s">
        <v>59</v>
      </c>
      <c r="AR357" s="259" t="s">
        <v>2772</v>
      </c>
      <c r="AS357"/>
    </row>
    <row r="358" spans="1:45" ht="21.6" x14ac:dyDescent="0.65">
      <c r="A358" s="266">
        <v>118874</v>
      </c>
      <c r="B358" s="264" t="s">
        <v>59</v>
      </c>
      <c r="C358" t="s">
        <v>196</v>
      </c>
      <c r="D358" t="s">
        <v>194</v>
      </c>
      <c r="E358" t="s">
        <v>194</v>
      </c>
      <c r="F358" t="s">
        <v>196</v>
      </c>
      <c r="G358" t="s">
        <v>196</v>
      </c>
      <c r="H358" t="s">
        <v>196</v>
      </c>
      <c r="I358" t="s">
        <v>194</v>
      </c>
      <c r="J358" t="s">
        <v>196</v>
      </c>
      <c r="K358" t="s">
        <v>196</v>
      </c>
      <c r="L358" t="s">
        <v>194</v>
      </c>
      <c r="M358" t="s">
        <v>196</v>
      </c>
      <c r="N358" t="s">
        <v>194</v>
      </c>
      <c r="O358" t="s">
        <v>196</v>
      </c>
      <c r="P358" t="s">
        <v>194</v>
      </c>
      <c r="Q358" t="s">
        <v>196</v>
      </c>
      <c r="R358" t="s">
        <v>196</v>
      </c>
      <c r="S358" t="s">
        <v>196</v>
      </c>
      <c r="T358" t="s">
        <v>196</v>
      </c>
      <c r="U358" t="s">
        <v>196</v>
      </c>
      <c r="V358" t="s">
        <v>196</v>
      </c>
      <c r="W358" t="s">
        <v>196</v>
      </c>
      <c r="X358" t="s">
        <v>196</v>
      </c>
      <c r="Y358" t="s">
        <v>196</v>
      </c>
      <c r="Z358" t="s">
        <v>196</v>
      </c>
      <c r="AA358" t="s">
        <v>196</v>
      </c>
      <c r="AB358" t="s">
        <v>196</v>
      </c>
      <c r="AC358" t="s">
        <v>194</v>
      </c>
      <c r="AD358" t="s">
        <v>196</v>
      </c>
      <c r="AE358" t="s">
        <v>194</v>
      </c>
      <c r="AF358" t="s">
        <v>196</v>
      </c>
      <c r="AG358" t="s">
        <v>195</v>
      </c>
      <c r="AH358" t="s">
        <v>196</v>
      </c>
      <c r="AI358" t="s">
        <v>196</v>
      </c>
      <c r="AJ358" t="s">
        <v>195</v>
      </c>
      <c r="AK358" t="s">
        <v>195</v>
      </c>
      <c r="AL358" t="s">
        <v>194</v>
      </c>
      <c r="AM358" t="s">
        <v>194</v>
      </c>
      <c r="AN358" t="s">
        <v>196</v>
      </c>
      <c r="AO358" t="s">
        <v>196</v>
      </c>
      <c r="AP358" t="s">
        <v>194</v>
      </c>
      <c r="AQ358" s="259" t="s">
        <v>59</v>
      </c>
      <c r="AR358" s="259" t="s">
        <v>334</v>
      </c>
    </row>
    <row r="359" spans="1:45" ht="21.6" x14ac:dyDescent="0.65">
      <c r="A359" s="266">
        <v>118875</v>
      </c>
      <c r="B359" s="264" t="s">
        <v>59</v>
      </c>
      <c r="C359" t="s">
        <v>196</v>
      </c>
      <c r="D359" t="s">
        <v>194</v>
      </c>
      <c r="E359" t="s">
        <v>194</v>
      </c>
      <c r="F359" t="s">
        <v>196</v>
      </c>
      <c r="G359" t="s">
        <v>196</v>
      </c>
      <c r="H359" t="s">
        <v>196</v>
      </c>
      <c r="I359" t="s">
        <v>194</v>
      </c>
      <c r="J359" t="s">
        <v>196</v>
      </c>
      <c r="K359" t="s">
        <v>196</v>
      </c>
      <c r="L359" t="s">
        <v>194</v>
      </c>
      <c r="M359" t="s">
        <v>196</v>
      </c>
      <c r="N359" t="s">
        <v>194</v>
      </c>
      <c r="O359" t="s">
        <v>196</v>
      </c>
      <c r="P359" t="s">
        <v>194</v>
      </c>
      <c r="Q359" t="s">
        <v>196</v>
      </c>
      <c r="R359" t="s">
        <v>196</v>
      </c>
      <c r="S359" t="s">
        <v>196</v>
      </c>
      <c r="T359" t="s">
        <v>196</v>
      </c>
      <c r="U359" t="s">
        <v>196</v>
      </c>
      <c r="V359" t="s">
        <v>196</v>
      </c>
      <c r="W359" t="s">
        <v>196</v>
      </c>
      <c r="X359" t="s">
        <v>196</v>
      </c>
      <c r="Y359" t="s">
        <v>196</v>
      </c>
      <c r="Z359" t="s">
        <v>196</v>
      </c>
      <c r="AA359" t="s">
        <v>196</v>
      </c>
      <c r="AB359" t="s">
        <v>194</v>
      </c>
      <c r="AC359" t="s">
        <v>194</v>
      </c>
      <c r="AD359" t="s">
        <v>196</v>
      </c>
      <c r="AE359" t="s">
        <v>194</v>
      </c>
      <c r="AF359" t="s">
        <v>196</v>
      </c>
      <c r="AG359" t="s">
        <v>195</v>
      </c>
      <c r="AH359" t="s">
        <v>194</v>
      </c>
      <c r="AI359" t="s">
        <v>196</v>
      </c>
      <c r="AJ359" t="s">
        <v>195</v>
      </c>
      <c r="AK359" t="s">
        <v>194</v>
      </c>
      <c r="AL359" t="s">
        <v>194</v>
      </c>
      <c r="AM359" t="s">
        <v>194</v>
      </c>
      <c r="AN359" t="s">
        <v>196</v>
      </c>
      <c r="AO359" t="s">
        <v>196</v>
      </c>
      <c r="AP359" t="s">
        <v>194</v>
      </c>
      <c r="AQ359" s="259" t="s">
        <v>59</v>
      </c>
      <c r="AR359" s="259" t="s">
        <v>334</v>
      </c>
    </row>
    <row r="360" spans="1:45" ht="21.6" x14ac:dyDescent="0.65">
      <c r="A360" s="266">
        <v>118886</v>
      </c>
      <c r="B360" s="264" t="s">
        <v>59</v>
      </c>
      <c r="C360" t="s">
        <v>196</v>
      </c>
      <c r="D360" t="s">
        <v>194</v>
      </c>
      <c r="E360" t="s">
        <v>196</v>
      </c>
      <c r="F360" t="s">
        <v>194</v>
      </c>
      <c r="G360" t="s">
        <v>194</v>
      </c>
      <c r="H360" t="s">
        <v>196</v>
      </c>
      <c r="I360" t="s">
        <v>196</v>
      </c>
      <c r="J360" t="s">
        <v>194</v>
      </c>
      <c r="K360" t="s">
        <v>196</v>
      </c>
      <c r="L360" t="s">
        <v>194</v>
      </c>
      <c r="M360" t="s">
        <v>196</v>
      </c>
      <c r="N360" t="s">
        <v>194</v>
      </c>
      <c r="O360" t="s">
        <v>196</v>
      </c>
      <c r="P360" t="s">
        <v>196</v>
      </c>
      <c r="Q360" t="s">
        <v>194</v>
      </c>
      <c r="R360" t="s">
        <v>196</v>
      </c>
      <c r="S360" t="s">
        <v>196</v>
      </c>
      <c r="T360" t="s">
        <v>196</v>
      </c>
      <c r="U360" t="s">
        <v>196</v>
      </c>
      <c r="V360" t="s">
        <v>196</v>
      </c>
      <c r="W360" t="s">
        <v>196</v>
      </c>
      <c r="X360" t="s">
        <v>196</v>
      </c>
      <c r="Y360" t="s">
        <v>194</v>
      </c>
      <c r="Z360" t="s">
        <v>196</v>
      </c>
      <c r="AA360" t="s">
        <v>196</v>
      </c>
      <c r="AB360" t="s">
        <v>194</v>
      </c>
      <c r="AC360" t="s">
        <v>196</v>
      </c>
      <c r="AD360" t="s">
        <v>196</v>
      </c>
      <c r="AE360" t="s">
        <v>194</v>
      </c>
      <c r="AF360" t="s">
        <v>194</v>
      </c>
      <c r="AG360" t="s">
        <v>196</v>
      </c>
      <c r="AH360" t="s">
        <v>196</v>
      </c>
      <c r="AI360" t="s">
        <v>196</v>
      </c>
      <c r="AJ360" t="s">
        <v>194</v>
      </c>
      <c r="AK360" t="s">
        <v>196</v>
      </c>
      <c r="AL360" t="s">
        <v>194</v>
      </c>
      <c r="AM360" t="s">
        <v>196</v>
      </c>
      <c r="AN360" t="s">
        <v>196</v>
      </c>
      <c r="AO360" t="s">
        <v>196</v>
      </c>
      <c r="AP360" t="s">
        <v>194</v>
      </c>
      <c r="AQ360" s="259" t="s">
        <v>59</v>
      </c>
      <c r="AR360" s="259" t="s">
        <v>334</v>
      </c>
    </row>
    <row r="361" spans="1:45" ht="47.4" x14ac:dyDescent="0.65">
      <c r="A361" s="266">
        <v>118893</v>
      </c>
      <c r="B361" s="264" t="s">
        <v>59</v>
      </c>
      <c r="C361" t="s">
        <v>702</v>
      </c>
      <c r="D361" t="s">
        <v>702</v>
      </c>
      <c r="E361" t="s">
        <v>702</v>
      </c>
      <c r="F361" t="s">
        <v>702</v>
      </c>
      <c r="G361" t="s">
        <v>702</v>
      </c>
      <c r="H361" t="s">
        <v>702</v>
      </c>
      <c r="I361" t="s">
        <v>702</v>
      </c>
      <c r="J361" t="s">
        <v>702</v>
      </c>
      <c r="K361" t="s">
        <v>702</v>
      </c>
      <c r="L361" t="s">
        <v>702</v>
      </c>
      <c r="M361" t="s">
        <v>702</v>
      </c>
      <c r="N361" t="s">
        <v>702</v>
      </c>
      <c r="O361" t="s">
        <v>702</v>
      </c>
      <c r="P361" t="s">
        <v>702</v>
      </c>
      <c r="Q361" t="s">
        <v>702</v>
      </c>
      <c r="R361" t="s">
        <v>702</v>
      </c>
      <c r="S361" t="s">
        <v>702</v>
      </c>
      <c r="T361" t="s">
        <v>702</v>
      </c>
      <c r="U361" t="s">
        <v>702</v>
      </c>
      <c r="V361" t="s">
        <v>702</v>
      </c>
      <c r="W361" t="s">
        <v>702</v>
      </c>
      <c r="X361" t="s">
        <v>702</v>
      </c>
      <c r="Y361" t="s">
        <v>702</v>
      </c>
      <c r="Z361" t="s">
        <v>702</v>
      </c>
      <c r="AA361" t="s">
        <v>702</v>
      </c>
      <c r="AB361" t="s">
        <v>702</v>
      </c>
      <c r="AC361" t="s">
        <v>702</v>
      </c>
      <c r="AD361" t="s">
        <v>702</v>
      </c>
      <c r="AE361" t="s">
        <v>702</v>
      </c>
      <c r="AF361" t="s">
        <v>702</v>
      </c>
      <c r="AG361" t="s">
        <v>702</v>
      </c>
      <c r="AH361" t="s">
        <v>702</v>
      </c>
      <c r="AI361" t="s">
        <v>702</v>
      </c>
      <c r="AJ361" t="s">
        <v>702</v>
      </c>
      <c r="AK361" t="s">
        <v>702</v>
      </c>
      <c r="AL361" t="s">
        <v>702</v>
      </c>
      <c r="AM361" t="s">
        <v>702</v>
      </c>
      <c r="AN361" t="s">
        <v>702</v>
      </c>
      <c r="AO361" t="s">
        <v>702</v>
      </c>
      <c r="AP361" t="s">
        <v>702</v>
      </c>
      <c r="AQ361" s="259" t="s">
        <v>59</v>
      </c>
      <c r="AR361" s="259" t="s">
        <v>2759</v>
      </c>
    </row>
    <row r="362" spans="1:45" ht="47.4" x14ac:dyDescent="0.65">
      <c r="A362" s="238">
        <v>118905</v>
      </c>
      <c r="B362" s="264" t="s">
        <v>59</v>
      </c>
      <c r="C362" t="s">
        <v>702</v>
      </c>
      <c r="D362" t="s">
        <v>702</v>
      </c>
      <c r="E362" t="s">
        <v>702</v>
      </c>
      <c r="F362" t="s">
        <v>702</v>
      </c>
      <c r="G362" t="s">
        <v>702</v>
      </c>
      <c r="H362" t="s">
        <v>702</v>
      </c>
      <c r="I362" t="s">
        <v>702</v>
      </c>
      <c r="J362" t="s">
        <v>702</v>
      </c>
      <c r="K362" t="s">
        <v>702</v>
      </c>
      <c r="L362" t="s">
        <v>702</v>
      </c>
      <c r="M362" t="s">
        <v>702</v>
      </c>
      <c r="N362" t="s">
        <v>702</v>
      </c>
      <c r="O362" t="s">
        <v>702</v>
      </c>
      <c r="P362" t="s">
        <v>702</v>
      </c>
      <c r="Q362" t="s">
        <v>702</v>
      </c>
      <c r="R362" t="s">
        <v>702</v>
      </c>
      <c r="S362" t="s">
        <v>702</v>
      </c>
      <c r="T362" t="s">
        <v>702</v>
      </c>
      <c r="U362" t="s">
        <v>702</v>
      </c>
      <c r="V362" t="s">
        <v>702</v>
      </c>
      <c r="W362" t="s">
        <v>702</v>
      </c>
      <c r="X362" t="s">
        <v>702</v>
      </c>
      <c r="Y362" t="s">
        <v>702</v>
      </c>
      <c r="Z362" t="s">
        <v>702</v>
      </c>
      <c r="AA362" t="s">
        <v>702</v>
      </c>
      <c r="AB362" t="s">
        <v>702</v>
      </c>
      <c r="AC362" t="s">
        <v>702</v>
      </c>
      <c r="AD362" t="s">
        <v>702</v>
      </c>
      <c r="AE362" t="s">
        <v>702</v>
      </c>
      <c r="AF362" t="s">
        <v>702</v>
      </c>
      <c r="AG362" t="s">
        <v>702</v>
      </c>
      <c r="AH362" t="s">
        <v>702</v>
      </c>
      <c r="AI362" t="s">
        <v>702</v>
      </c>
      <c r="AJ362" t="s">
        <v>702</v>
      </c>
      <c r="AK362" t="s">
        <v>702</v>
      </c>
      <c r="AL362" t="s">
        <v>702</v>
      </c>
      <c r="AM362" t="s">
        <v>702</v>
      </c>
      <c r="AN362" t="s">
        <v>702</v>
      </c>
      <c r="AO362" t="s">
        <v>702</v>
      </c>
      <c r="AP362" t="s">
        <v>702</v>
      </c>
      <c r="AQ362" s="259" t="s">
        <v>59</v>
      </c>
      <c r="AR362" s="259" t="s">
        <v>2766</v>
      </c>
    </row>
    <row r="363" spans="1:45" ht="21.6" x14ac:dyDescent="0.65">
      <c r="A363" s="266">
        <v>118917</v>
      </c>
      <c r="B363" s="264" t="s">
        <v>2591</v>
      </c>
      <c r="C363" t="s">
        <v>196</v>
      </c>
      <c r="D363" t="s">
        <v>194</v>
      </c>
      <c r="E363" t="s">
        <v>194</v>
      </c>
      <c r="F363" t="s">
        <v>196</v>
      </c>
      <c r="G363" t="s">
        <v>194</v>
      </c>
      <c r="H363" t="s">
        <v>194</v>
      </c>
      <c r="I363" t="s">
        <v>196</v>
      </c>
      <c r="J363" t="s">
        <v>194</v>
      </c>
      <c r="K363" t="s">
        <v>194</v>
      </c>
      <c r="L363" t="s">
        <v>194</v>
      </c>
      <c r="M363" t="s">
        <v>196</v>
      </c>
      <c r="N363" t="s">
        <v>194</v>
      </c>
      <c r="O363" t="s">
        <v>196</v>
      </c>
      <c r="P363" t="s">
        <v>194</v>
      </c>
      <c r="Q363" t="s">
        <v>194</v>
      </c>
      <c r="R363" t="s">
        <v>196</v>
      </c>
      <c r="S363" t="s">
        <v>196</v>
      </c>
      <c r="T363" t="s">
        <v>196</v>
      </c>
      <c r="U363" t="s">
        <v>196</v>
      </c>
      <c r="V363" t="s">
        <v>196</v>
      </c>
      <c r="W363" t="s">
        <v>194</v>
      </c>
      <c r="X363" t="s">
        <v>196</v>
      </c>
      <c r="Y363" t="s">
        <v>196</v>
      </c>
      <c r="Z363" t="s">
        <v>196</v>
      </c>
      <c r="AA363" t="s">
        <v>196</v>
      </c>
      <c r="AB363" t="s">
        <v>196</v>
      </c>
      <c r="AC363" t="s">
        <v>195</v>
      </c>
      <c r="AD363" t="s">
        <v>196</v>
      </c>
      <c r="AE363" t="s">
        <v>196</v>
      </c>
      <c r="AF363" t="s">
        <v>195</v>
      </c>
      <c r="AG363" t="s">
        <v>196</v>
      </c>
      <c r="AH363" t="s">
        <v>196</v>
      </c>
      <c r="AI363" t="s">
        <v>196</v>
      </c>
      <c r="AJ363" t="s">
        <v>196</v>
      </c>
      <c r="AK363" t="s">
        <v>196</v>
      </c>
      <c r="AL363" t="s">
        <v>195</v>
      </c>
      <c r="AM363" t="s">
        <v>195</v>
      </c>
      <c r="AN363" t="s">
        <v>195</v>
      </c>
      <c r="AO363" t="s">
        <v>195</v>
      </c>
      <c r="AP363" t="s">
        <v>195</v>
      </c>
      <c r="AQ363" s="259" t="s">
        <v>2591</v>
      </c>
      <c r="AR363" s="259" t="s">
        <v>334</v>
      </c>
      <c r="AS363"/>
    </row>
    <row r="364" spans="1:45" ht="43.2" x14ac:dyDescent="0.3">
      <c r="A364" s="281">
        <v>118918</v>
      </c>
      <c r="B364" s="285" t="s">
        <v>59</v>
      </c>
      <c r="C364" s="262" t="s">
        <v>702</v>
      </c>
      <c r="D364" s="262" t="s">
        <v>702</v>
      </c>
      <c r="E364" s="262" t="s">
        <v>702</v>
      </c>
      <c r="F364" s="262" t="s">
        <v>702</v>
      </c>
      <c r="G364" s="262" t="s">
        <v>702</v>
      </c>
      <c r="H364" s="262" t="s">
        <v>702</v>
      </c>
      <c r="I364" s="262" t="s">
        <v>702</v>
      </c>
      <c r="J364" s="262" t="s">
        <v>702</v>
      </c>
      <c r="K364" s="262" t="s">
        <v>702</v>
      </c>
      <c r="L364" s="262" t="s">
        <v>702</v>
      </c>
      <c r="M364" s="262" t="s">
        <v>702</v>
      </c>
      <c r="N364" s="262" t="s">
        <v>702</v>
      </c>
      <c r="O364" s="262" t="s">
        <v>702</v>
      </c>
      <c r="P364" s="262" t="s">
        <v>702</v>
      </c>
      <c r="Q364" s="262" t="s">
        <v>702</v>
      </c>
      <c r="R364" s="262" t="s">
        <v>702</v>
      </c>
      <c r="S364" s="262" t="s">
        <v>702</v>
      </c>
      <c r="T364" s="262" t="s">
        <v>702</v>
      </c>
      <c r="U364" s="262" t="s">
        <v>702</v>
      </c>
      <c r="V364" s="262" t="s">
        <v>702</v>
      </c>
      <c r="W364" s="262" t="s">
        <v>702</v>
      </c>
      <c r="X364" s="262" t="s">
        <v>702</v>
      </c>
      <c r="Y364" s="262" t="s">
        <v>702</v>
      </c>
      <c r="Z364" s="262" t="s">
        <v>702</v>
      </c>
      <c r="AA364" s="262" t="s">
        <v>702</v>
      </c>
      <c r="AB364" s="262" t="s">
        <v>702</v>
      </c>
      <c r="AC364" s="262" t="s">
        <v>702</v>
      </c>
      <c r="AD364" s="262" t="s">
        <v>702</v>
      </c>
      <c r="AE364" s="262" t="s">
        <v>702</v>
      </c>
      <c r="AF364" s="262" t="s">
        <v>702</v>
      </c>
      <c r="AG364" s="262" t="s">
        <v>702</v>
      </c>
      <c r="AH364" s="262" t="s">
        <v>702</v>
      </c>
      <c r="AI364" s="262" t="s">
        <v>702</v>
      </c>
      <c r="AJ364" s="262" t="s">
        <v>702</v>
      </c>
      <c r="AK364" s="262" t="s">
        <v>702</v>
      </c>
      <c r="AL364" s="262" t="s">
        <v>702</v>
      </c>
      <c r="AM364" s="262" t="s">
        <v>702</v>
      </c>
      <c r="AN364" s="262" t="s">
        <v>702</v>
      </c>
      <c r="AO364" s="262" t="s">
        <v>702</v>
      </c>
      <c r="AP364" s="262" t="s">
        <v>702</v>
      </c>
      <c r="AQ364" s="259" t="s">
        <v>59</v>
      </c>
      <c r="AR364" s="259" t="s">
        <v>2772</v>
      </c>
      <c r="AS364"/>
    </row>
    <row r="365" spans="1:45" ht="21.6" x14ac:dyDescent="0.65">
      <c r="A365" s="266">
        <v>118926</v>
      </c>
      <c r="B365" s="264" t="s">
        <v>59</v>
      </c>
      <c r="C365" t="s">
        <v>194</v>
      </c>
      <c r="D365" t="s">
        <v>196</v>
      </c>
      <c r="E365" t="s">
        <v>196</v>
      </c>
      <c r="F365" t="s">
        <v>196</v>
      </c>
      <c r="G365" t="s">
        <v>194</v>
      </c>
      <c r="H365" t="s">
        <v>196</v>
      </c>
      <c r="I365" t="s">
        <v>196</v>
      </c>
      <c r="J365" t="s">
        <v>194</v>
      </c>
      <c r="K365" t="s">
        <v>196</v>
      </c>
      <c r="L365" t="s">
        <v>194</v>
      </c>
      <c r="M365" t="s">
        <v>196</v>
      </c>
      <c r="N365" t="s">
        <v>196</v>
      </c>
      <c r="O365" t="s">
        <v>194</v>
      </c>
      <c r="P365" t="s">
        <v>196</v>
      </c>
      <c r="Q365" t="s">
        <v>196</v>
      </c>
      <c r="R365" t="s">
        <v>194</v>
      </c>
      <c r="S365" t="s">
        <v>194</v>
      </c>
      <c r="T365" t="s">
        <v>196</v>
      </c>
      <c r="U365" t="s">
        <v>194</v>
      </c>
      <c r="V365" t="s">
        <v>196</v>
      </c>
      <c r="W365" t="s">
        <v>196</v>
      </c>
      <c r="X365" t="s">
        <v>194</v>
      </c>
      <c r="Y365" t="s">
        <v>196</v>
      </c>
      <c r="Z365" t="s">
        <v>196</v>
      </c>
      <c r="AA365" t="s">
        <v>196</v>
      </c>
      <c r="AB365" t="s">
        <v>196</v>
      </c>
      <c r="AC365" t="s">
        <v>194</v>
      </c>
      <c r="AD365" t="s">
        <v>196</v>
      </c>
      <c r="AE365" t="s">
        <v>194</v>
      </c>
      <c r="AF365" t="s">
        <v>194</v>
      </c>
      <c r="AG365" t="s">
        <v>196</v>
      </c>
      <c r="AH365" t="s">
        <v>194</v>
      </c>
      <c r="AI365" t="s">
        <v>196</v>
      </c>
      <c r="AJ365" t="s">
        <v>196</v>
      </c>
      <c r="AK365" t="s">
        <v>194</v>
      </c>
      <c r="AL365" t="s">
        <v>196</v>
      </c>
      <c r="AM365" t="s">
        <v>194</v>
      </c>
      <c r="AN365" t="s">
        <v>196</v>
      </c>
      <c r="AO365" t="s">
        <v>194</v>
      </c>
      <c r="AP365" t="s">
        <v>194</v>
      </c>
      <c r="AQ365" s="259" t="s">
        <v>59</v>
      </c>
      <c r="AR365" s="259" t="s">
        <v>334</v>
      </c>
    </row>
    <row r="366" spans="1:45" ht="47.4" x14ac:dyDescent="0.65">
      <c r="A366" s="266">
        <v>118927</v>
      </c>
      <c r="B366" s="264" t="s">
        <v>59</v>
      </c>
      <c r="C366" t="s">
        <v>702</v>
      </c>
      <c r="D366" t="s">
        <v>702</v>
      </c>
      <c r="E366" t="s">
        <v>702</v>
      </c>
      <c r="F366" t="s">
        <v>702</v>
      </c>
      <c r="G366" t="s">
        <v>702</v>
      </c>
      <c r="H366" t="s">
        <v>702</v>
      </c>
      <c r="I366" t="s">
        <v>702</v>
      </c>
      <c r="J366" t="s">
        <v>702</v>
      </c>
      <c r="K366" t="s">
        <v>702</v>
      </c>
      <c r="L366" t="s">
        <v>702</v>
      </c>
      <c r="M366" t="s">
        <v>702</v>
      </c>
      <c r="N366" t="s">
        <v>702</v>
      </c>
      <c r="O366" t="s">
        <v>702</v>
      </c>
      <c r="P366" t="s">
        <v>702</v>
      </c>
      <c r="Q366" t="s">
        <v>702</v>
      </c>
      <c r="R366" t="s">
        <v>702</v>
      </c>
      <c r="S366" t="s">
        <v>702</v>
      </c>
      <c r="T366" t="s">
        <v>702</v>
      </c>
      <c r="U366" t="s">
        <v>702</v>
      </c>
      <c r="V366" t="s">
        <v>702</v>
      </c>
      <c r="W366" t="s">
        <v>702</v>
      </c>
      <c r="X366" t="s">
        <v>702</v>
      </c>
      <c r="Y366" t="s">
        <v>702</v>
      </c>
      <c r="Z366" t="s">
        <v>702</v>
      </c>
      <c r="AA366" t="s">
        <v>702</v>
      </c>
      <c r="AB366" t="s">
        <v>702</v>
      </c>
      <c r="AC366" t="s">
        <v>702</v>
      </c>
      <c r="AD366" t="s">
        <v>702</v>
      </c>
      <c r="AE366" t="s">
        <v>702</v>
      </c>
      <c r="AF366" t="s">
        <v>702</v>
      </c>
      <c r="AG366" t="s">
        <v>702</v>
      </c>
      <c r="AH366" t="s">
        <v>702</v>
      </c>
      <c r="AI366" t="s">
        <v>702</v>
      </c>
      <c r="AJ366" t="s">
        <v>702</v>
      </c>
      <c r="AK366" t="s">
        <v>702</v>
      </c>
      <c r="AL366" t="s">
        <v>702</v>
      </c>
      <c r="AM366" t="s">
        <v>702</v>
      </c>
      <c r="AN366" t="s">
        <v>702</v>
      </c>
      <c r="AO366" t="s">
        <v>702</v>
      </c>
      <c r="AP366" t="s">
        <v>702</v>
      </c>
      <c r="AQ366" s="259" t="s">
        <v>59</v>
      </c>
      <c r="AR366" s="259" t="s">
        <v>2766</v>
      </c>
    </row>
    <row r="367" spans="1:45" ht="72" x14ac:dyDescent="0.3">
      <c r="A367" s="281">
        <v>118928</v>
      </c>
      <c r="B367" s="285" t="s">
        <v>59</v>
      </c>
      <c r="C367" s="262" t="s">
        <v>702</v>
      </c>
      <c r="D367" s="262" t="s">
        <v>702</v>
      </c>
      <c r="E367" s="262" t="s">
        <v>702</v>
      </c>
      <c r="F367" s="262" t="s">
        <v>702</v>
      </c>
      <c r="G367" s="262" t="s">
        <v>702</v>
      </c>
      <c r="H367" s="262" t="s">
        <v>702</v>
      </c>
      <c r="I367" s="262" t="s">
        <v>702</v>
      </c>
      <c r="J367" s="262" t="s">
        <v>702</v>
      </c>
      <c r="K367" s="262" t="s">
        <v>702</v>
      </c>
      <c r="L367" s="262" t="s">
        <v>702</v>
      </c>
      <c r="M367" s="262" t="s">
        <v>702</v>
      </c>
      <c r="N367" s="262" t="s">
        <v>702</v>
      </c>
      <c r="O367" s="262" t="s">
        <v>702</v>
      </c>
      <c r="P367" s="262" t="s">
        <v>702</v>
      </c>
      <c r="Q367" s="262" t="s">
        <v>702</v>
      </c>
      <c r="R367" s="262" t="s">
        <v>702</v>
      </c>
      <c r="S367" s="262" t="s">
        <v>702</v>
      </c>
      <c r="T367" s="262" t="s">
        <v>702</v>
      </c>
      <c r="U367" s="262" t="s">
        <v>702</v>
      </c>
      <c r="V367" s="262" t="s">
        <v>702</v>
      </c>
      <c r="W367" s="262" t="s">
        <v>702</v>
      </c>
      <c r="X367" s="262" t="s">
        <v>702</v>
      </c>
      <c r="Y367" s="262" t="s">
        <v>702</v>
      </c>
      <c r="Z367" s="262" t="s">
        <v>702</v>
      </c>
      <c r="AA367" s="262" t="s">
        <v>702</v>
      </c>
      <c r="AB367" s="262" t="s">
        <v>702</v>
      </c>
      <c r="AC367" s="262" t="s">
        <v>702</v>
      </c>
      <c r="AD367" s="262" t="s">
        <v>702</v>
      </c>
      <c r="AE367" s="262" t="s">
        <v>702</v>
      </c>
      <c r="AF367" s="262" t="s">
        <v>702</v>
      </c>
      <c r="AG367" s="262" t="s">
        <v>702</v>
      </c>
      <c r="AH367" s="262" t="s">
        <v>702</v>
      </c>
      <c r="AI367" s="262" t="s">
        <v>702</v>
      </c>
      <c r="AJ367" s="262" t="s">
        <v>702</v>
      </c>
      <c r="AK367" s="262" t="s">
        <v>702</v>
      </c>
      <c r="AL367" s="262" t="s">
        <v>702</v>
      </c>
      <c r="AM367" s="262" t="s">
        <v>702</v>
      </c>
      <c r="AN367" s="262" t="s">
        <v>702</v>
      </c>
      <c r="AO367" s="262" t="s">
        <v>702</v>
      </c>
      <c r="AP367" s="262" t="s">
        <v>702</v>
      </c>
      <c r="AQ367" s="259" t="s">
        <v>59</v>
      </c>
      <c r="AR367" s="259" t="s">
        <v>2770</v>
      </c>
      <c r="AS367"/>
    </row>
    <row r="368" spans="1:45" ht="43.2" x14ac:dyDescent="0.3">
      <c r="A368" s="281">
        <v>118938</v>
      </c>
      <c r="B368" s="285" t="s">
        <v>59</v>
      </c>
      <c r="C368" s="262" t="s">
        <v>702</v>
      </c>
      <c r="D368" s="262" t="s">
        <v>702</v>
      </c>
      <c r="E368" s="262" t="s">
        <v>702</v>
      </c>
      <c r="F368" s="262" t="s">
        <v>702</v>
      </c>
      <c r="G368" s="262" t="s">
        <v>702</v>
      </c>
      <c r="H368" s="262" t="s">
        <v>702</v>
      </c>
      <c r="I368" s="262" t="s">
        <v>702</v>
      </c>
      <c r="J368" s="262" t="s">
        <v>702</v>
      </c>
      <c r="K368" s="262" t="s">
        <v>702</v>
      </c>
      <c r="L368" s="262" t="s">
        <v>702</v>
      </c>
      <c r="M368" s="262" t="s">
        <v>702</v>
      </c>
      <c r="N368" s="262" t="s">
        <v>702</v>
      </c>
      <c r="O368" s="262" t="s">
        <v>702</v>
      </c>
      <c r="P368" s="262" t="s">
        <v>702</v>
      </c>
      <c r="Q368" s="262" t="s">
        <v>702</v>
      </c>
      <c r="R368" s="262" t="s">
        <v>702</v>
      </c>
      <c r="S368" s="262" t="s">
        <v>702</v>
      </c>
      <c r="T368" s="262" t="s">
        <v>702</v>
      </c>
      <c r="U368" s="262" t="s">
        <v>702</v>
      </c>
      <c r="V368" s="262" t="s">
        <v>702</v>
      </c>
      <c r="W368" s="262" t="s">
        <v>702</v>
      </c>
      <c r="X368" s="262" t="s">
        <v>702</v>
      </c>
      <c r="Y368" s="262" t="s">
        <v>702</v>
      </c>
      <c r="Z368" s="262" t="s">
        <v>702</v>
      </c>
      <c r="AA368" s="262" t="s">
        <v>702</v>
      </c>
      <c r="AB368" s="262" t="s">
        <v>702</v>
      </c>
      <c r="AC368" s="262" t="s">
        <v>702</v>
      </c>
      <c r="AD368" s="262" t="s">
        <v>702</v>
      </c>
      <c r="AE368" s="262" t="s">
        <v>702</v>
      </c>
      <c r="AF368" s="262" t="s">
        <v>702</v>
      </c>
      <c r="AG368" s="262" t="s">
        <v>702</v>
      </c>
      <c r="AH368" s="262" t="s">
        <v>702</v>
      </c>
      <c r="AI368" s="262" t="s">
        <v>702</v>
      </c>
      <c r="AJ368" s="262" t="s">
        <v>702</v>
      </c>
      <c r="AK368" s="262" t="s">
        <v>702</v>
      </c>
      <c r="AL368" s="262" t="s">
        <v>702</v>
      </c>
      <c r="AM368" s="262" t="s">
        <v>702</v>
      </c>
      <c r="AN368" s="262" t="s">
        <v>702</v>
      </c>
      <c r="AO368" s="262" t="s">
        <v>702</v>
      </c>
      <c r="AP368" s="262" t="s">
        <v>702</v>
      </c>
      <c r="AQ368" s="259" t="s">
        <v>59</v>
      </c>
      <c r="AR368" s="259" t="s">
        <v>2766</v>
      </c>
      <c r="AS368"/>
    </row>
    <row r="369" spans="1:45" ht="43.2" x14ac:dyDescent="0.3">
      <c r="A369" s="281">
        <v>118941</v>
      </c>
      <c r="B369" s="285" t="s">
        <v>59</v>
      </c>
      <c r="C369" s="262" t="s">
        <v>702</v>
      </c>
      <c r="D369" s="262" t="s">
        <v>702</v>
      </c>
      <c r="E369" s="262" t="s">
        <v>702</v>
      </c>
      <c r="F369" s="262" t="s">
        <v>702</v>
      </c>
      <c r="G369" s="262" t="s">
        <v>702</v>
      </c>
      <c r="H369" s="262" t="s">
        <v>702</v>
      </c>
      <c r="I369" s="262" t="s">
        <v>702</v>
      </c>
      <c r="J369" s="262" t="s">
        <v>702</v>
      </c>
      <c r="K369" s="262" t="s">
        <v>702</v>
      </c>
      <c r="L369" s="262" t="s">
        <v>702</v>
      </c>
      <c r="M369" s="262" t="s">
        <v>702</v>
      </c>
      <c r="N369" s="262" t="s">
        <v>702</v>
      </c>
      <c r="O369" s="262" t="s">
        <v>702</v>
      </c>
      <c r="P369" s="262" t="s">
        <v>702</v>
      </c>
      <c r="Q369" s="262" t="s">
        <v>702</v>
      </c>
      <c r="R369" s="262" t="s">
        <v>702</v>
      </c>
      <c r="S369" s="262" t="s">
        <v>702</v>
      </c>
      <c r="T369" s="262" t="s">
        <v>702</v>
      </c>
      <c r="U369" s="262" t="s">
        <v>702</v>
      </c>
      <c r="V369" s="262" t="s">
        <v>702</v>
      </c>
      <c r="W369" s="262" t="s">
        <v>702</v>
      </c>
      <c r="X369" s="262" t="s">
        <v>702</v>
      </c>
      <c r="Y369" s="262" t="s">
        <v>702</v>
      </c>
      <c r="Z369" s="262" t="s">
        <v>702</v>
      </c>
      <c r="AA369" s="262" t="s">
        <v>702</v>
      </c>
      <c r="AB369" s="262" t="s">
        <v>702</v>
      </c>
      <c r="AC369" s="262" t="s">
        <v>702</v>
      </c>
      <c r="AD369" s="262" t="s">
        <v>702</v>
      </c>
      <c r="AE369" s="262" t="s">
        <v>702</v>
      </c>
      <c r="AF369" s="262" t="s">
        <v>702</v>
      </c>
      <c r="AG369" s="262" t="s">
        <v>702</v>
      </c>
      <c r="AH369" s="262" t="s">
        <v>702</v>
      </c>
      <c r="AI369" s="262" t="s">
        <v>702</v>
      </c>
      <c r="AJ369" s="262" t="s">
        <v>702</v>
      </c>
      <c r="AK369" s="262" t="s">
        <v>702</v>
      </c>
      <c r="AL369" s="262" t="s">
        <v>702</v>
      </c>
      <c r="AM369" s="262" t="s">
        <v>702</v>
      </c>
      <c r="AN369" s="262" t="s">
        <v>702</v>
      </c>
      <c r="AO369" s="262" t="s">
        <v>702</v>
      </c>
      <c r="AP369" s="262" t="s">
        <v>702</v>
      </c>
      <c r="AQ369" s="259" t="s">
        <v>59</v>
      </c>
      <c r="AR369" s="259" t="s">
        <v>2759</v>
      </c>
      <c r="AS369"/>
    </row>
    <row r="370" spans="1:45" ht="21.6" x14ac:dyDescent="0.65">
      <c r="A370" s="238">
        <v>118945</v>
      </c>
      <c r="B370" s="264" t="s">
        <v>2531</v>
      </c>
      <c r="C370" t="s">
        <v>194</v>
      </c>
      <c r="D370" t="s">
        <v>194</v>
      </c>
      <c r="E370" t="s">
        <v>196</v>
      </c>
      <c r="F370" t="s">
        <v>196</v>
      </c>
      <c r="G370" t="s">
        <v>194</v>
      </c>
      <c r="H370" t="s">
        <v>194</v>
      </c>
      <c r="I370" t="s">
        <v>194</v>
      </c>
      <c r="J370" t="s">
        <v>195</v>
      </c>
      <c r="K370" t="s">
        <v>194</v>
      </c>
      <c r="L370" t="s">
        <v>194</v>
      </c>
      <c r="M370" t="s">
        <v>196</v>
      </c>
      <c r="N370" t="s">
        <v>194</v>
      </c>
      <c r="O370" t="s">
        <v>194</v>
      </c>
      <c r="P370" t="s">
        <v>196</v>
      </c>
      <c r="Q370" t="s">
        <v>196</v>
      </c>
      <c r="R370" t="s">
        <v>194</v>
      </c>
      <c r="S370" t="s">
        <v>194</v>
      </c>
      <c r="T370" t="s">
        <v>194</v>
      </c>
      <c r="U370" t="s">
        <v>194</v>
      </c>
      <c r="V370" t="s">
        <v>196</v>
      </c>
      <c r="W370" t="s">
        <v>194</v>
      </c>
      <c r="X370" t="s">
        <v>196</v>
      </c>
      <c r="Y370" t="s">
        <v>194</v>
      </c>
      <c r="Z370" t="s">
        <v>196</v>
      </c>
      <c r="AA370" t="s">
        <v>194</v>
      </c>
      <c r="AB370" t="s">
        <v>194</v>
      </c>
      <c r="AC370" t="s">
        <v>196</v>
      </c>
      <c r="AD370" t="s">
        <v>196</v>
      </c>
      <c r="AE370" t="s">
        <v>196</v>
      </c>
      <c r="AF370" t="s">
        <v>196</v>
      </c>
      <c r="AG370" t="s">
        <v>195</v>
      </c>
      <c r="AH370" t="s">
        <v>195</v>
      </c>
      <c r="AI370" t="s">
        <v>195</v>
      </c>
      <c r="AJ370" t="s">
        <v>195</v>
      </c>
      <c r="AK370" t="s">
        <v>195</v>
      </c>
      <c r="AL370" t="s">
        <v>195</v>
      </c>
      <c r="AM370" t="s">
        <v>195</v>
      </c>
      <c r="AN370" t="s">
        <v>195</v>
      </c>
      <c r="AO370" t="s">
        <v>195</v>
      </c>
      <c r="AP370" t="s">
        <v>195</v>
      </c>
      <c r="AQ370" s="259" t="s">
        <v>2531</v>
      </c>
      <c r="AR370" s="259" t="s">
        <v>334</v>
      </c>
    </row>
    <row r="371" spans="1:45" ht="43.2" x14ac:dyDescent="0.3">
      <c r="A371" s="281">
        <v>118951</v>
      </c>
      <c r="B371" s="285" t="s">
        <v>59</v>
      </c>
      <c r="C371" s="262" t="s">
        <v>702</v>
      </c>
      <c r="D371" s="262" t="s">
        <v>702</v>
      </c>
      <c r="E371" s="262" t="s">
        <v>702</v>
      </c>
      <c r="F371" s="262" t="s">
        <v>702</v>
      </c>
      <c r="G371" s="262" t="s">
        <v>702</v>
      </c>
      <c r="H371" s="262" t="s">
        <v>702</v>
      </c>
      <c r="I371" s="262" t="s">
        <v>702</v>
      </c>
      <c r="J371" s="262" t="s">
        <v>702</v>
      </c>
      <c r="K371" s="262" t="s">
        <v>702</v>
      </c>
      <c r="L371" s="262" t="s">
        <v>702</v>
      </c>
      <c r="M371" s="262" t="s">
        <v>702</v>
      </c>
      <c r="N371" s="262" t="s">
        <v>702</v>
      </c>
      <c r="O371" s="262" t="s">
        <v>702</v>
      </c>
      <c r="P371" s="262" t="s">
        <v>702</v>
      </c>
      <c r="Q371" s="262" t="s">
        <v>702</v>
      </c>
      <c r="R371" s="262" t="s">
        <v>702</v>
      </c>
      <c r="S371" s="262" t="s">
        <v>702</v>
      </c>
      <c r="T371" s="262" t="s">
        <v>702</v>
      </c>
      <c r="U371" s="262" t="s">
        <v>702</v>
      </c>
      <c r="V371" s="262" t="s">
        <v>702</v>
      </c>
      <c r="W371" s="262" t="s">
        <v>702</v>
      </c>
      <c r="X371" s="262" t="s">
        <v>702</v>
      </c>
      <c r="Y371" s="262" t="s">
        <v>702</v>
      </c>
      <c r="Z371" s="262" t="s">
        <v>702</v>
      </c>
      <c r="AA371" s="262" t="s">
        <v>702</v>
      </c>
      <c r="AB371" s="262" t="s">
        <v>702</v>
      </c>
      <c r="AC371" s="262" t="s">
        <v>702</v>
      </c>
      <c r="AD371" s="262" t="s">
        <v>702</v>
      </c>
      <c r="AE371" s="262" t="s">
        <v>702</v>
      </c>
      <c r="AF371" s="262" t="s">
        <v>702</v>
      </c>
      <c r="AG371" s="262" t="s">
        <v>702</v>
      </c>
      <c r="AH371" s="262" t="s">
        <v>702</v>
      </c>
      <c r="AI371" s="262" t="s">
        <v>702</v>
      </c>
      <c r="AJ371" s="262" t="s">
        <v>702</v>
      </c>
      <c r="AK371" s="262" t="s">
        <v>702</v>
      </c>
      <c r="AL371" s="262" t="s">
        <v>702</v>
      </c>
      <c r="AM371" s="262" t="s">
        <v>702</v>
      </c>
      <c r="AN371" s="262" t="s">
        <v>702</v>
      </c>
      <c r="AO371" s="262" t="s">
        <v>702</v>
      </c>
      <c r="AP371" s="262" t="s">
        <v>702</v>
      </c>
      <c r="AQ371" s="259" t="s">
        <v>59</v>
      </c>
      <c r="AR371" s="259" t="s">
        <v>2766</v>
      </c>
      <c r="AS371"/>
    </row>
    <row r="372" spans="1:45" ht="43.2" x14ac:dyDescent="0.3">
      <c r="A372" s="281">
        <v>118952</v>
      </c>
      <c r="B372" s="285" t="s">
        <v>2591</v>
      </c>
      <c r="C372" s="262" t="s">
        <v>702</v>
      </c>
      <c r="D372" s="262" t="s">
        <v>702</v>
      </c>
      <c r="E372" s="262" t="s">
        <v>702</v>
      </c>
      <c r="F372" s="262" t="s">
        <v>702</v>
      </c>
      <c r="G372" s="262" t="s">
        <v>702</v>
      </c>
      <c r="H372" s="262" t="s">
        <v>702</v>
      </c>
      <c r="I372" s="262" t="s">
        <v>702</v>
      </c>
      <c r="J372" s="262" t="s">
        <v>702</v>
      </c>
      <c r="K372" s="262" t="s">
        <v>702</v>
      </c>
      <c r="L372" s="262" t="s">
        <v>702</v>
      </c>
      <c r="M372" s="262" t="s">
        <v>702</v>
      </c>
      <c r="N372" s="262" t="s">
        <v>702</v>
      </c>
      <c r="O372" s="262" t="s">
        <v>702</v>
      </c>
      <c r="P372" s="262" t="s">
        <v>702</v>
      </c>
      <c r="Q372" s="262" t="s">
        <v>702</v>
      </c>
      <c r="R372" s="262" t="s">
        <v>702</v>
      </c>
      <c r="S372" s="262" t="s">
        <v>702</v>
      </c>
      <c r="T372" s="262" t="s">
        <v>702</v>
      </c>
      <c r="U372" s="262" t="s">
        <v>702</v>
      </c>
      <c r="V372" s="262" t="s">
        <v>702</v>
      </c>
      <c r="W372" s="262" t="s">
        <v>702</v>
      </c>
      <c r="X372" s="262" t="s">
        <v>702</v>
      </c>
      <c r="Y372" s="262" t="s">
        <v>702</v>
      </c>
      <c r="Z372" s="262" t="s">
        <v>702</v>
      </c>
      <c r="AA372" s="262" t="s">
        <v>702</v>
      </c>
      <c r="AB372" s="262" t="s">
        <v>702</v>
      </c>
      <c r="AC372" s="262" t="s">
        <v>702</v>
      </c>
      <c r="AD372" s="262" t="s">
        <v>702</v>
      </c>
      <c r="AE372" s="262" t="s">
        <v>702</v>
      </c>
      <c r="AF372" s="262" t="s">
        <v>702</v>
      </c>
      <c r="AG372" s="262" t="s">
        <v>702</v>
      </c>
      <c r="AH372" s="262" t="s">
        <v>702</v>
      </c>
      <c r="AI372" s="262" t="s">
        <v>702</v>
      </c>
      <c r="AJ372" s="262" t="s">
        <v>702</v>
      </c>
      <c r="AK372" s="262" t="s">
        <v>702</v>
      </c>
      <c r="AL372" s="262" t="s">
        <v>702</v>
      </c>
      <c r="AM372" s="262" t="s">
        <v>702</v>
      </c>
      <c r="AN372" s="262" t="s">
        <v>702</v>
      </c>
      <c r="AO372" s="262" t="s">
        <v>702</v>
      </c>
      <c r="AP372" s="262" t="s">
        <v>702</v>
      </c>
      <c r="AQ372" s="259" t="s">
        <v>2591</v>
      </c>
      <c r="AR372" s="259" t="s">
        <v>2771</v>
      </c>
      <c r="AS372"/>
    </row>
    <row r="373" spans="1:45" ht="21.6" x14ac:dyDescent="0.65">
      <c r="A373" s="266">
        <v>118957</v>
      </c>
      <c r="B373" s="264" t="s">
        <v>59</v>
      </c>
      <c r="C373" t="s">
        <v>196</v>
      </c>
      <c r="D373" t="s">
        <v>194</v>
      </c>
      <c r="E373" t="s">
        <v>196</v>
      </c>
      <c r="F373" t="s">
        <v>196</v>
      </c>
      <c r="G373" t="s">
        <v>194</v>
      </c>
      <c r="H373" t="s">
        <v>194</v>
      </c>
      <c r="I373" t="s">
        <v>196</v>
      </c>
      <c r="J373" t="s">
        <v>194</v>
      </c>
      <c r="K373" t="s">
        <v>196</v>
      </c>
      <c r="L373" t="s">
        <v>196</v>
      </c>
      <c r="M373" t="s">
        <v>196</v>
      </c>
      <c r="N373" t="s">
        <v>194</v>
      </c>
      <c r="O373" t="s">
        <v>194</v>
      </c>
      <c r="P373" t="s">
        <v>196</v>
      </c>
      <c r="Q373" t="s">
        <v>196</v>
      </c>
      <c r="R373" t="s">
        <v>196</v>
      </c>
      <c r="S373" t="s">
        <v>194</v>
      </c>
      <c r="T373" t="s">
        <v>196</v>
      </c>
      <c r="U373" t="s">
        <v>194</v>
      </c>
      <c r="V373" t="s">
        <v>196</v>
      </c>
      <c r="W373" t="s">
        <v>196</v>
      </c>
      <c r="X373" t="s">
        <v>194</v>
      </c>
      <c r="Y373" t="s">
        <v>196</v>
      </c>
      <c r="Z373" t="s">
        <v>196</v>
      </c>
      <c r="AA373" t="s">
        <v>194</v>
      </c>
      <c r="AB373" t="s">
        <v>196</v>
      </c>
      <c r="AC373" t="s">
        <v>196</v>
      </c>
      <c r="AD373" t="s">
        <v>196</v>
      </c>
      <c r="AE373" t="s">
        <v>194</v>
      </c>
      <c r="AF373" t="s">
        <v>194</v>
      </c>
      <c r="AG373" t="s">
        <v>196</v>
      </c>
      <c r="AH373" t="s">
        <v>194</v>
      </c>
      <c r="AI373" t="s">
        <v>194</v>
      </c>
      <c r="AJ373" t="s">
        <v>196</v>
      </c>
      <c r="AK373" t="s">
        <v>194</v>
      </c>
      <c r="AL373" t="s">
        <v>196</v>
      </c>
      <c r="AM373" t="s">
        <v>194</v>
      </c>
      <c r="AN373" t="s">
        <v>196</v>
      </c>
      <c r="AO373" t="s">
        <v>194</v>
      </c>
      <c r="AP373" t="s">
        <v>194</v>
      </c>
      <c r="AQ373" s="259" t="s">
        <v>59</v>
      </c>
      <c r="AR373" s="259" t="s">
        <v>334</v>
      </c>
    </row>
    <row r="374" spans="1:45" ht="21.6" x14ac:dyDescent="0.65">
      <c r="A374" s="238">
        <v>118974</v>
      </c>
      <c r="B374" s="264" t="s">
        <v>2531</v>
      </c>
      <c r="C374" t="s">
        <v>194</v>
      </c>
      <c r="D374" t="s">
        <v>196</v>
      </c>
      <c r="E374" t="s">
        <v>194</v>
      </c>
      <c r="F374" t="s">
        <v>194</v>
      </c>
      <c r="G374" t="s">
        <v>196</v>
      </c>
      <c r="H374" t="s">
        <v>196</v>
      </c>
      <c r="I374" t="s">
        <v>194</v>
      </c>
      <c r="J374" t="s">
        <v>196</v>
      </c>
      <c r="K374" t="s">
        <v>194</v>
      </c>
      <c r="L374" t="s">
        <v>196</v>
      </c>
      <c r="M374" t="s">
        <v>196</v>
      </c>
      <c r="N374" t="s">
        <v>196</v>
      </c>
      <c r="O374" t="s">
        <v>196</v>
      </c>
      <c r="P374" t="s">
        <v>194</v>
      </c>
      <c r="Q374" t="s">
        <v>196</v>
      </c>
      <c r="R374" t="s">
        <v>196</v>
      </c>
      <c r="S374" t="s">
        <v>196</v>
      </c>
      <c r="T374" t="s">
        <v>196</v>
      </c>
      <c r="U374" t="s">
        <v>194</v>
      </c>
      <c r="V374" t="s">
        <v>196</v>
      </c>
      <c r="W374" t="s">
        <v>196</v>
      </c>
      <c r="X374" t="s">
        <v>195</v>
      </c>
      <c r="Y374" t="s">
        <v>196</v>
      </c>
      <c r="Z374" t="s">
        <v>196</v>
      </c>
      <c r="AA374" t="s">
        <v>194</v>
      </c>
      <c r="AB374" t="s">
        <v>196</v>
      </c>
      <c r="AC374" t="s">
        <v>196</v>
      </c>
      <c r="AD374" t="s">
        <v>196</v>
      </c>
      <c r="AE374" t="s">
        <v>194</v>
      </c>
      <c r="AF374" t="s">
        <v>194</v>
      </c>
      <c r="AG374" t="s">
        <v>196</v>
      </c>
      <c r="AH374" t="s">
        <v>195</v>
      </c>
      <c r="AI374" t="s">
        <v>196</v>
      </c>
      <c r="AJ374" t="s">
        <v>196</v>
      </c>
      <c r="AK374" t="s">
        <v>196</v>
      </c>
      <c r="AL374" t="s">
        <v>196</v>
      </c>
      <c r="AM374" t="s">
        <v>195</v>
      </c>
      <c r="AN374" t="s">
        <v>196</v>
      </c>
      <c r="AO374" t="s">
        <v>195</v>
      </c>
      <c r="AP374" t="s">
        <v>195</v>
      </c>
      <c r="AQ374" s="259" t="s">
        <v>2531</v>
      </c>
      <c r="AR374" s="259" t="s">
        <v>334</v>
      </c>
    </row>
    <row r="375" spans="1:45" ht="21.6" x14ac:dyDescent="0.65">
      <c r="A375" s="238">
        <v>118984</v>
      </c>
      <c r="B375" s="264" t="s">
        <v>59</v>
      </c>
      <c r="C375" t="s">
        <v>196</v>
      </c>
      <c r="D375" t="s">
        <v>194</v>
      </c>
      <c r="E375" t="s">
        <v>194</v>
      </c>
      <c r="F375" t="s">
        <v>194</v>
      </c>
      <c r="G375" t="s">
        <v>194</v>
      </c>
      <c r="H375" t="s">
        <v>194</v>
      </c>
      <c r="I375" t="s">
        <v>196</v>
      </c>
      <c r="J375" t="s">
        <v>196</v>
      </c>
      <c r="K375" t="s">
        <v>194</v>
      </c>
      <c r="L375" t="s">
        <v>196</v>
      </c>
      <c r="M375" t="s">
        <v>196</v>
      </c>
      <c r="N375" t="s">
        <v>196</v>
      </c>
      <c r="O375" t="s">
        <v>194</v>
      </c>
      <c r="P375" t="s">
        <v>194</v>
      </c>
      <c r="Q375" t="s">
        <v>196</v>
      </c>
      <c r="R375" t="s">
        <v>196</v>
      </c>
      <c r="S375" t="s">
        <v>196</v>
      </c>
      <c r="T375" t="s">
        <v>194</v>
      </c>
      <c r="U375" t="s">
        <v>194</v>
      </c>
      <c r="V375" t="s">
        <v>196</v>
      </c>
      <c r="W375" t="s">
        <v>196</v>
      </c>
      <c r="X375" t="s">
        <v>196</v>
      </c>
      <c r="Y375" t="s">
        <v>194</v>
      </c>
      <c r="Z375" t="s">
        <v>196</v>
      </c>
      <c r="AA375" t="s">
        <v>194</v>
      </c>
      <c r="AB375" t="s">
        <v>194</v>
      </c>
      <c r="AC375" t="s">
        <v>194</v>
      </c>
      <c r="AD375" t="s">
        <v>196</v>
      </c>
      <c r="AE375" t="s">
        <v>194</v>
      </c>
      <c r="AF375" t="s">
        <v>194</v>
      </c>
      <c r="AG375" t="s">
        <v>196</v>
      </c>
      <c r="AH375" t="s">
        <v>194</v>
      </c>
      <c r="AI375" t="s">
        <v>194</v>
      </c>
      <c r="AJ375" t="s">
        <v>196</v>
      </c>
      <c r="AK375" t="s">
        <v>194</v>
      </c>
      <c r="AL375" t="s">
        <v>194</v>
      </c>
      <c r="AM375" t="s">
        <v>194</v>
      </c>
      <c r="AN375" t="s">
        <v>196</v>
      </c>
      <c r="AO375" t="s">
        <v>196</v>
      </c>
      <c r="AP375" t="s">
        <v>196</v>
      </c>
      <c r="AQ375" s="259" t="s">
        <v>59</v>
      </c>
      <c r="AR375" s="259" t="s">
        <v>334</v>
      </c>
    </row>
    <row r="376" spans="1:45" ht="43.2" x14ac:dyDescent="0.3">
      <c r="A376" s="281">
        <v>118994</v>
      </c>
      <c r="B376" s="285" t="s">
        <v>59</v>
      </c>
      <c r="C376" s="262" t="s">
        <v>702</v>
      </c>
      <c r="D376" s="262" t="s">
        <v>702</v>
      </c>
      <c r="E376" s="262" t="s">
        <v>702</v>
      </c>
      <c r="F376" s="262" t="s">
        <v>702</v>
      </c>
      <c r="G376" s="262" t="s">
        <v>702</v>
      </c>
      <c r="H376" s="262" t="s">
        <v>702</v>
      </c>
      <c r="I376" s="262" t="s">
        <v>702</v>
      </c>
      <c r="J376" s="262" t="s">
        <v>702</v>
      </c>
      <c r="K376" s="262" t="s">
        <v>702</v>
      </c>
      <c r="L376" s="262" t="s">
        <v>702</v>
      </c>
      <c r="M376" s="262" t="s">
        <v>702</v>
      </c>
      <c r="N376" s="262" t="s">
        <v>702</v>
      </c>
      <c r="O376" s="262" t="s">
        <v>702</v>
      </c>
      <c r="P376" s="262" t="s">
        <v>702</v>
      </c>
      <c r="Q376" s="262" t="s">
        <v>702</v>
      </c>
      <c r="R376" s="262" t="s">
        <v>702</v>
      </c>
      <c r="S376" s="262" t="s">
        <v>702</v>
      </c>
      <c r="T376" s="262" t="s">
        <v>702</v>
      </c>
      <c r="U376" s="262" t="s">
        <v>702</v>
      </c>
      <c r="V376" s="262" t="s">
        <v>702</v>
      </c>
      <c r="W376" s="262" t="s">
        <v>702</v>
      </c>
      <c r="X376" s="262" t="s">
        <v>702</v>
      </c>
      <c r="Y376" s="262" t="s">
        <v>702</v>
      </c>
      <c r="Z376" s="262" t="s">
        <v>702</v>
      </c>
      <c r="AA376" s="262" t="s">
        <v>702</v>
      </c>
      <c r="AB376" s="262" t="s">
        <v>702</v>
      </c>
      <c r="AC376" s="262" t="s">
        <v>702</v>
      </c>
      <c r="AD376" s="262" t="s">
        <v>702</v>
      </c>
      <c r="AE376" s="262" t="s">
        <v>702</v>
      </c>
      <c r="AF376" s="262" t="s">
        <v>702</v>
      </c>
      <c r="AG376" s="262" t="s">
        <v>702</v>
      </c>
      <c r="AH376" s="262" t="s">
        <v>702</v>
      </c>
      <c r="AI376" s="262" t="s">
        <v>702</v>
      </c>
      <c r="AJ376" s="262" t="s">
        <v>702</v>
      </c>
      <c r="AK376" s="262" t="s">
        <v>702</v>
      </c>
      <c r="AL376" s="262" t="s">
        <v>702</v>
      </c>
      <c r="AM376" s="262" t="s">
        <v>702</v>
      </c>
      <c r="AN376" s="262" t="s">
        <v>702</v>
      </c>
      <c r="AO376" s="262" t="s">
        <v>702</v>
      </c>
      <c r="AP376" s="262" t="s">
        <v>702</v>
      </c>
      <c r="AQ376" s="259" t="s">
        <v>59</v>
      </c>
      <c r="AR376" s="259" t="s">
        <v>2766</v>
      </c>
      <c r="AS376"/>
    </row>
    <row r="377" spans="1:45" ht="21.6" x14ac:dyDescent="0.65">
      <c r="A377" s="266">
        <v>119017</v>
      </c>
      <c r="B377" s="264" t="s">
        <v>2531</v>
      </c>
      <c r="C377" t="s">
        <v>194</v>
      </c>
      <c r="D377" t="s">
        <v>194</v>
      </c>
      <c r="E377" t="s">
        <v>194</v>
      </c>
      <c r="F377" t="s">
        <v>194</v>
      </c>
      <c r="G377" t="s">
        <v>194</v>
      </c>
      <c r="H377" t="s">
        <v>196</v>
      </c>
      <c r="I377" t="s">
        <v>196</v>
      </c>
      <c r="J377" t="s">
        <v>196</v>
      </c>
      <c r="K377" t="s">
        <v>196</v>
      </c>
      <c r="L377" t="s">
        <v>196</v>
      </c>
      <c r="M377" t="s">
        <v>196</v>
      </c>
      <c r="N377" t="s">
        <v>194</v>
      </c>
      <c r="O377" t="s">
        <v>196</v>
      </c>
      <c r="P377" t="s">
        <v>196</v>
      </c>
      <c r="Q377" t="s">
        <v>196</v>
      </c>
      <c r="R377" t="s">
        <v>194</v>
      </c>
      <c r="S377" t="s">
        <v>196</v>
      </c>
      <c r="T377" t="s">
        <v>196</v>
      </c>
      <c r="U377" t="s">
        <v>196</v>
      </c>
      <c r="V377" t="s">
        <v>196</v>
      </c>
      <c r="W377" t="s">
        <v>194</v>
      </c>
      <c r="X377" t="s">
        <v>196</v>
      </c>
      <c r="Y377" t="s">
        <v>194</v>
      </c>
      <c r="Z377" t="s">
        <v>196</v>
      </c>
      <c r="AA377" t="s">
        <v>194</v>
      </c>
      <c r="AB377" t="s">
        <v>196</v>
      </c>
      <c r="AC377" t="s">
        <v>194</v>
      </c>
      <c r="AD377" t="s">
        <v>196</v>
      </c>
      <c r="AE377" t="s">
        <v>196</v>
      </c>
      <c r="AF377" t="s">
        <v>194</v>
      </c>
      <c r="AG377" t="s">
        <v>196</v>
      </c>
      <c r="AH377" t="s">
        <v>196</v>
      </c>
      <c r="AI377" t="s">
        <v>196</v>
      </c>
      <c r="AJ377" t="s">
        <v>196</v>
      </c>
      <c r="AK377" t="s">
        <v>196</v>
      </c>
      <c r="AL377" t="s">
        <v>195</v>
      </c>
      <c r="AM377" t="s">
        <v>195</v>
      </c>
      <c r="AN377" t="s">
        <v>195</v>
      </c>
      <c r="AO377" t="s">
        <v>195</v>
      </c>
      <c r="AP377" t="s">
        <v>195</v>
      </c>
      <c r="AQ377" s="259" t="s">
        <v>2531</v>
      </c>
      <c r="AR377" s="259" t="s">
        <v>334</v>
      </c>
    </row>
    <row r="378" spans="1:45" ht="21.6" x14ac:dyDescent="0.65">
      <c r="A378" s="238">
        <v>119021</v>
      </c>
      <c r="B378" s="264" t="s">
        <v>59</v>
      </c>
      <c r="C378" t="s">
        <v>196</v>
      </c>
      <c r="D378" t="s">
        <v>196</v>
      </c>
      <c r="E378" t="s">
        <v>196</v>
      </c>
      <c r="F378" t="s">
        <v>194</v>
      </c>
      <c r="G378" t="s">
        <v>196</v>
      </c>
      <c r="H378" t="s">
        <v>196</v>
      </c>
      <c r="I378" t="s">
        <v>196</v>
      </c>
      <c r="J378" t="s">
        <v>196</v>
      </c>
      <c r="K378" t="s">
        <v>196</v>
      </c>
      <c r="L378" t="s">
        <v>196</v>
      </c>
      <c r="M378" t="s">
        <v>196</v>
      </c>
      <c r="N378" t="s">
        <v>194</v>
      </c>
      <c r="O378" t="s">
        <v>196</v>
      </c>
      <c r="P378" t="s">
        <v>194</v>
      </c>
      <c r="Q378" t="s">
        <v>196</v>
      </c>
      <c r="R378" t="s">
        <v>196</v>
      </c>
      <c r="S378" t="s">
        <v>196</v>
      </c>
      <c r="T378" t="s">
        <v>196</v>
      </c>
      <c r="U378" t="s">
        <v>194</v>
      </c>
      <c r="V378" t="s">
        <v>196</v>
      </c>
      <c r="W378" t="s">
        <v>196</v>
      </c>
      <c r="X378" t="s">
        <v>196</v>
      </c>
      <c r="Y378" t="s">
        <v>196</v>
      </c>
      <c r="Z378" t="s">
        <v>194</v>
      </c>
      <c r="AA378" t="s">
        <v>196</v>
      </c>
      <c r="AB378" t="s">
        <v>196</v>
      </c>
      <c r="AC378" t="s">
        <v>196</v>
      </c>
      <c r="AD378" t="s">
        <v>194</v>
      </c>
      <c r="AE378" t="s">
        <v>194</v>
      </c>
      <c r="AF378" t="s">
        <v>196</v>
      </c>
      <c r="AG378" t="s">
        <v>195</v>
      </c>
      <c r="AH378" t="s">
        <v>195</v>
      </c>
      <c r="AI378" t="s">
        <v>195</v>
      </c>
      <c r="AJ378" t="s">
        <v>195</v>
      </c>
      <c r="AK378" t="s">
        <v>195</v>
      </c>
      <c r="AL378" t="s">
        <v>195</v>
      </c>
      <c r="AM378" t="s">
        <v>195</v>
      </c>
      <c r="AN378" t="s">
        <v>195</v>
      </c>
      <c r="AO378" t="s">
        <v>195</v>
      </c>
      <c r="AP378" t="s">
        <v>195</v>
      </c>
      <c r="AQ378" s="259" t="s">
        <v>59</v>
      </c>
      <c r="AR378" s="259" t="s">
        <v>334</v>
      </c>
    </row>
    <row r="379" spans="1:45" ht="14.4" x14ac:dyDescent="0.3">
      <c r="A379" s="279">
        <v>119024</v>
      </c>
      <c r="B379" s="284" t="s">
        <v>59</v>
      </c>
      <c r="C379" s="262" t="s">
        <v>195</v>
      </c>
      <c r="D379" s="262" t="s">
        <v>195</v>
      </c>
      <c r="E379" s="262" t="s">
        <v>195</v>
      </c>
      <c r="F379" s="262" t="s">
        <v>195</v>
      </c>
      <c r="G379" s="262" t="s">
        <v>195</v>
      </c>
      <c r="H379" s="262" t="s">
        <v>195</v>
      </c>
      <c r="I379" s="262" t="s">
        <v>195</v>
      </c>
      <c r="J379" s="262" t="s">
        <v>195</v>
      </c>
      <c r="K379" s="262" t="s">
        <v>195</v>
      </c>
      <c r="L379" s="262" t="s">
        <v>195</v>
      </c>
      <c r="M379" s="262" t="s">
        <v>195</v>
      </c>
      <c r="N379" s="262" t="s">
        <v>195</v>
      </c>
      <c r="O379" s="262" t="s">
        <v>195</v>
      </c>
      <c r="P379" s="262" t="s">
        <v>195</v>
      </c>
      <c r="Q379" s="262" t="s">
        <v>195</v>
      </c>
      <c r="R379" s="262" t="s">
        <v>195</v>
      </c>
      <c r="S379" s="262" t="s">
        <v>195</v>
      </c>
      <c r="T379" s="262" t="s">
        <v>195</v>
      </c>
      <c r="U379" s="262" t="s">
        <v>195</v>
      </c>
      <c r="V379" s="262" t="s">
        <v>195</v>
      </c>
      <c r="W379" s="262" t="s">
        <v>195</v>
      </c>
      <c r="X379" s="262" t="s">
        <v>195</v>
      </c>
      <c r="Y379" s="262" t="s">
        <v>195</v>
      </c>
      <c r="Z379" s="262" t="s">
        <v>195</v>
      </c>
      <c r="AA379" s="262" t="s">
        <v>195</v>
      </c>
      <c r="AB379" s="262" t="s">
        <v>195</v>
      </c>
      <c r="AC379" s="262" t="s">
        <v>195</v>
      </c>
      <c r="AD379" s="262" t="s">
        <v>195</v>
      </c>
      <c r="AE379" s="262" t="s">
        <v>195</v>
      </c>
      <c r="AF379" s="262" t="s">
        <v>195</v>
      </c>
      <c r="AG379" s="262" t="s">
        <v>195</v>
      </c>
      <c r="AH379" s="262" t="s">
        <v>195</v>
      </c>
      <c r="AI379" s="262" t="s">
        <v>195</v>
      </c>
      <c r="AJ379" s="262" t="s">
        <v>195</v>
      </c>
      <c r="AK379" s="262" t="s">
        <v>195</v>
      </c>
      <c r="AL379" s="262" t="s">
        <v>195</v>
      </c>
      <c r="AM379" s="262" t="s">
        <v>195</v>
      </c>
      <c r="AN379" s="262" t="s">
        <v>195</v>
      </c>
      <c r="AO379" s="262" t="s">
        <v>195</v>
      </c>
      <c r="AP379" s="262" t="s">
        <v>195</v>
      </c>
      <c r="AQ379" s="259" t="e">
        <f>VLOOKUP(A379,#REF!,5,0)</f>
        <v>#REF!</v>
      </c>
      <c r="AR379" s="259" t="e">
        <f>VLOOKUP(A379,#REF!,6,0)</f>
        <v>#REF!</v>
      </c>
      <c r="AS379"/>
    </row>
    <row r="380" spans="1:45" ht="21.6" x14ac:dyDescent="0.65">
      <c r="A380" s="238">
        <v>119034</v>
      </c>
      <c r="B380" s="264" t="s">
        <v>2591</v>
      </c>
      <c r="C380" t="s">
        <v>194</v>
      </c>
      <c r="D380" t="s">
        <v>196</v>
      </c>
      <c r="E380" t="s">
        <v>194</v>
      </c>
      <c r="F380" t="s">
        <v>196</v>
      </c>
      <c r="G380" t="s">
        <v>194</v>
      </c>
      <c r="H380" t="s">
        <v>195</v>
      </c>
      <c r="I380" t="s">
        <v>194</v>
      </c>
      <c r="J380" t="s">
        <v>196</v>
      </c>
      <c r="K380" t="s">
        <v>195</v>
      </c>
      <c r="L380" t="s">
        <v>196</v>
      </c>
      <c r="M380" t="s">
        <v>196</v>
      </c>
      <c r="N380" t="s">
        <v>194</v>
      </c>
      <c r="O380" t="s">
        <v>194</v>
      </c>
      <c r="P380" t="s">
        <v>194</v>
      </c>
      <c r="Q380" t="s">
        <v>194</v>
      </c>
      <c r="R380" t="s">
        <v>196</v>
      </c>
      <c r="S380" t="s">
        <v>196</v>
      </c>
      <c r="T380" t="s">
        <v>194</v>
      </c>
      <c r="U380" t="s">
        <v>194</v>
      </c>
      <c r="V380" t="s">
        <v>194</v>
      </c>
      <c r="W380" t="s">
        <v>194</v>
      </c>
      <c r="X380" t="s">
        <v>194</v>
      </c>
      <c r="Y380" t="s">
        <v>194</v>
      </c>
      <c r="Z380" t="s">
        <v>194</v>
      </c>
      <c r="AA380" t="s">
        <v>194</v>
      </c>
      <c r="AB380" t="s">
        <v>194</v>
      </c>
      <c r="AC380" t="s">
        <v>196</v>
      </c>
      <c r="AD380" t="s">
        <v>194</v>
      </c>
      <c r="AE380" t="s">
        <v>196</v>
      </c>
      <c r="AF380" t="s">
        <v>194</v>
      </c>
      <c r="AG380" t="s">
        <v>195</v>
      </c>
      <c r="AH380" t="s">
        <v>195</v>
      </c>
      <c r="AI380" t="s">
        <v>195</v>
      </c>
      <c r="AJ380" t="s">
        <v>195</v>
      </c>
      <c r="AK380" t="s">
        <v>195</v>
      </c>
      <c r="AL380" t="s">
        <v>195</v>
      </c>
      <c r="AM380" t="s">
        <v>195</v>
      </c>
      <c r="AN380" t="s">
        <v>195</v>
      </c>
      <c r="AO380" t="s">
        <v>195</v>
      </c>
      <c r="AP380" t="s">
        <v>195</v>
      </c>
      <c r="AQ380" s="259" t="s">
        <v>2591</v>
      </c>
      <c r="AR380" s="259" t="s">
        <v>334</v>
      </c>
      <c r="AS380"/>
    </row>
    <row r="381" spans="1:45" ht="47.4" x14ac:dyDescent="0.65">
      <c r="A381" s="266">
        <v>119037</v>
      </c>
      <c r="B381" s="264" t="s">
        <v>59</v>
      </c>
      <c r="C381" t="s">
        <v>702</v>
      </c>
      <c r="D381" t="s">
        <v>702</v>
      </c>
      <c r="E381" t="s">
        <v>702</v>
      </c>
      <c r="F381" t="s">
        <v>702</v>
      </c>
      <c r="G381" t="s">
        <v>702</v>
      </c>
      <c r="H381" t="s">
        <v>702</v>
      </c>
      <c r="I381" t="s">
        <v>702</v>
      </c>
      <c r="J381" t="s">
        <v>702</v>
      </c>
      <c r="K381" t="s">
        <v>702</v>
      </c>
      <c r="L381" t="s">
        <v>702</v>
      </c>
      <c r="M381" t="s">
        <v>702</v>
      </c>
      <c r="N381" t="s">
        <v>702</v>
      </c>
      <c r="O381" t="s">
        <v>702</v>
      </c>
      <c r="P381" t="s">
        <v>702</v>
      </c>
      <c r="Q381" t="s">
        <v>702</v>
      </c>
      <c r="R381" t="s">
        <v>702</v>
      </c>
      <c r="S381" t="s">
        <v>702</v>
      </c>
      <c r="T381" t="s">
        <v>702</v>
      </c>
      <c r="U381" t="s">
        <v>702</v>
      </c>
      <c r="V381" t="s">
        <v>702</v>
      </c>
      <c r="W381" t="s">
        <v>702</v>
      </c>
      <c r="X381" t="s">
        <v>702</v>
      </c>
      <c r="Y381" t="s">
        <v>702</v>
      </c>
      <c r="Z381" t="s">
        <v>702</v>
      </c>
      <c r="AA381" t="s">
        <v>702</v>
      </c>
      <c r="AB381" t="s">
        <v>702</v>
      </c>
      <c r="AC381" t="s">
        <v>702</v>
      </c>
      <c r="AD381" t="s">
        <v>702</v>
      </c>
      <c r="AE381" t="s">
        <v>702</v>
      </c>
      <c r="AF381" t="s">
        <v>702</v>
      </c>
      <c r="AG381" t="s">
        <v>702</v>
      </c>
      <c r="AH381" t="s">
        <v>702</v>
      </c>
      <c r="AI381" t="s">
        <v>702</v>
      </c>
      <c r="AJ381" t="s">
        <v>702</v>
      </c>
      <c r="AK381" t="s">
        <v>702</v>
      </c>
      <c r="AL381" t="s">
        <v>702</v>
      </c>
      <c r="AM381" t="s">
        <v>702</v>
      </c>
      <c r="AN381" t="s">
        <v>702</v>
      </c>
      <c r="AO381" t="s">
        <v>702</v>
      </c>
      <c r="AP381" t="s">
        <v>702</v>
      </c>
      <c r="AQ381" s="259" t="s">
        <v>59</v>
      </c>
      <c r="AR381" s="259" t="s">
        <v>2759</v>
      </c>
    </row>
    <row r="382" spans="1:45" ht="14.4" x14ac:dyDescent="0.3">
      <c r="A382" s="279">
        <v>119038</v>
      </c>
      <c r="B382" s="284" t="s">
        <v>59</v>
      </c>
      <c r="C382" s="262" t="s">
        <v>194</v>
      </c>
      <c r="D382" s="262" t="s">
        <v>196</v>
      </c>
      <c r="E382" s="262" t="s">
        <v>196</v>
      </c>
      <c r="F382" s="262" t="s">
        <v>196</v>
      </c>
      <c r="G382" s="262" t="s">
        <v>194</v>
      </c>
      <c r="H382" s="262" t="s">
        <v>196</v>
      </c>
      <c r="I382" s="262" t="s">
        <v>196</v>
      </c>
      <c r="J382" s="262" t="s">
        <v>196</v>
      </c>
      <c r="K382" s="262" t="s">
        <v>194</v>
      </c>
      <c r="L382" s="262" t="s">
        <v>196</v>
      </c>
      <c r="M382" s="262" t="s">
        <v>196</v>
      </c>
      <c r="N382" s="262" t="s">
        <v>194</v>
      </c>
      <c r="O382" s="262" t="s">
        <v>196</v>
      </c>
      <c r="P382" s="262" t="s">
        <v>196</v>
      </c>
      <c r="Q382" s="262" t="s">
        <v>196</v>
      </c>
      <c r="R382" s="262" t="s">
        <v>196</v>
      </c>
      <c r="S382" s="262" t="s">
        <v>196</v>
      </c>
      <c r="T382" s="262" t="s">
        <v>196</v>
      </c>
      <c r="U382" s="262" t="s">
        <v>196</v>
      </c>
      <c r="V382" s="262" t="s">
        <v>196</v>
      </c>
      <c r="W382" s="262" t="s">
        <v>194</v>
      </c>
      <c r="X382" s="262" t="s">
        <v>196</v>
      </c>
      <c r="Y382" s="262" t="s">
        <v>196</v>
      </c>
      <c r="Z382" s="262" t="s">
        <v>194</v>
      </c>
      <c r="AA382" s="262" t="s">
        <v>196</v>
      </c>
      <c r="AB382" s="262" t="s">
        <v>196</v>
      </c>
      <c r="AC382" s="262" t="s">
        <v>196</v>
      </c>
      <c r="AD382" s="262" t="s">
        <v>196</v>
      </c>
      <c r="AE382" s="262" t="s">
        <v>195</v>
      </c>
      <c r="AF382" s="262" t="s">
        <v>196</v>
      </c>
      <c r="AG382" s="262" t="s">
        <v>195</v>
      </c>
      <c r="AH382" s="262" t="s">
        <v>195</v>
      </c>
      <c r="AI382" s="262" t="s">
        <v>194</v>
      </c>
      <c r="AJ382" s="262" t="s">
        <v>194</v>
      </c>
      <c r="AK382" s="262" t="s">
        <v>195</v>
      </c>
      <c r="AL382" s="262" t="s">
        <v>195</v>
      </c>
      <c r="AM382" s="262" t="s">
        <v>195</v>
      </c>
      <c r="AN382" s="262" t="s">
        <v>195</v>
      </c>
      <c r="AO382" s="262" t="s">
        <v>195</v>
      </c>
      <c r="AP382" s="262" t="s">
        <v>195</v>
      </c>
      <c r="AQ382" s="259" t="e">
        <f>VLOOKUP(A382,#REF!,5,0)</f>
        <v>#REF!</v>
      </c>
      <c r="AR382" s="259" t="e">
        <f>VLOOKUP(A382,#REF!,6,0)</f>
        <v>#REF!</v>
      </c>
      <c r="AS382"/>
    </row>
    <row r="383" spans="1:45" ht="47.4" x14ac:dyDescent="0.65">
      <c r="A383" s="266">
        <v>119043</v>
      </c>
      <c r="B383" s="264" t="s">
        <v>2531</v>
      </c>
      <c r="C383" t="s">
        <v>702</v>
      </c>
      <c r="D383" t="s">
        <v>702</v>
      </c>
      <c r="E383" t="s">
        <v>702</v>
      </c>
      <c r="F383" t="s">
        <v>702</v>
      </c>
      <c r="G383" t="s">
        <v>702</v>
      </c>
      <c r="H383" t="s">
        <v>702</v>
      </c>
      <c r="I383" t="s">
        <v>702</v>
      </c>
      <c r="J383" t="s">
        <v>702</v>
      </c>
      <c r="K383" t="s">
        <v>702</v>
      </c>
      <c r="L383" t="s">
        <v>702</v>
      </c>
      <c r="M383" t="s">
        <v>702</v>
      </c>
      <c r="N383" t="s">
        <v>702</v>
      </c>
      <c r="O383" t="s">
        <v>702</v>
      </c>
      <c r="P383" t="s">
        <v>702</v>
      </c>
      <c r="Q383" t="s">
        <v>702</v>
      </c>
      <c r="R383" t="s">
        <v>702</v>
      </c>
      <c r="S383" t="s">
        <v>702</v>
      </c>
      <c r="T383" t="s">
        <v>702</v>
      </c>
      <c r="U383" t="s">
        <v>702</v>
      </c>
      <c r="V383" t="s">
        <v>702</v>
      </c>
      <c r="W383" t="s">
        <v>702</v>
      </c>
      <c r="X383" t="s">
        <v>702</v>
      </c>
      <c r="Y383" t="s">
        <v>702</v>
      </c>
      <c r="Z383" t="s">
        <v>702</v>
      </c>
      <c r="AA383" t="s">
        <v>702</v>
      </c>
      <c r="AB383" t="s">
        <v>702</v>
      </c>
      <c r="AC383" t="s">
        <v>702</v>
      </c>
      <c r="AD383" t="s">
        <v>702</v>
      </c>
      <c r="AE383" t="s">
        <v>702</v>
      </c>
      <c r="AF383" t="s">
        <v>702</v>
      </c>
      <c r="AG383" t="s">
        <v>702</v>
      </c>
      <c r="AH383" t="s">
        <v>702</v>
      </c>
      <c r="AI383" t="s">
        <v>702</v>
      </c>
      <c r="AJ383" t="s">
        <v>702</v>
      </c>
      <c r="AK383" t="s">
        <v>702</v>
      </c>
      <c r="AL383" t="s">
        <v>702</v>
      </c>
      <c r="AM383" t="s">
        <v>702</v>
      </c>
      <c r="AN383" t="s">
        <v>702</v>
      </c>
      <c r="AO383" t="s">
        <v>702</v>
      </c>
      <c r="AP383" t="s">
        <v>702</v>
      </c>
      <c r="AQ383" s="259" t="s">
        <v>2531</v>
      </c>
      <c r="AR383" s="259" t="s">
        <v>2771</v>
      </c>
    </row>
    <row r="384" spans="1:45" ht="21.6" x14ac:dyDescent="0.65">
      <c r="A384" s="238">
        <v>119049</v>
      </c>
      <c r="B384" s="264" t="s">
        <v>59</v>
      </c>
      <c r="C384" t="s">
        <v>196</v>
      </c>
      <c r="D384" t="s">
        <v>194</v>
      </c>
      <c r="E384" t="s">
        <v>194</v>
      </c>
      <c r="F384" t="s">
        <v>196</v>
      </c>
      <c r="G384" t="s">
        <v>194</v>
      </c>
      <c r="H384" t="s">
        <v>194</v>
      </c>
      <c r="I384" t="s">
        <v>196</v>
      </c>
      <c r="J384" t="s">
        <v>196</v>
      </c>
      <c r="K384" t="s">
        <v>194</v>
      </c>
      <c r="L384" t="s">
        <v>194</v>
      </c>
      <c r="M384" t="s">
        <v>196</v>
      </c>
      <c r="N384" t="s">
        <v>194</v>
      </c>
      <c r="O384" t="s">
        <v>196</v>
      </c>
      <c r="P384" t="s">
        <v>196</v>
      </c>
      <c r="Q384" t="s">
        <v>194</v>
      </c>
      <c r="R384" t="s">
        <v>195</v>
      </c>
      <c r="S384" t="s">
        <v>196</v>
      </c>
      <c r="T384" t="s">
        <v>194</v>
      </c>
      <c r="U384" t="s">
        <v>196</v>
      </c>
      <c r="V384" t="s">
        <v>196</v>
      </c>
      <c r="W384" t="s">
        <v>194</v>
      </c>
      <c r="X384" t="s">
        <v>194</v>
      </c>
      <c r="Y384" t="s">
        <v>196</v>
      </c>
      <c r="Z384" t="s">
        <v>196</v>
      </c>
      <c r="AA384" t="s">
        <v>194</v>
      </c>
      <c r="AB384" t="s">
        <v>196</v>
      </c>
      <c r="AC384" t="s">
        <v>196</v>
      </c>
      <c r="AD384" t="s">
        <v>196</v>
      </c>
      <c r="AE384" t="s">
        <v>194</v>
      </c>
      <c r="AF384" t="s">
        <v>194</v>
      </c>
      <c r="AG384" t="s">
        <v>196</v>
      </c>
      <c r="AH384" t="s">
        <v>194</v>
      </c>
      <c r="AI384" t="s">
        <v>194</v>
      </c>
      <c r="AJ384" t="s">
        <v>194</v>
      </c>
      <c r="AK384" t="s">
        <v>194</v>
      </c>
      <c r="AL384" t="s">
        <v>196</v>
      </c>
      <c r="AM384" t="s">
        <v>194</v>
      </c>
      <c r="AN384" t="s">
        <v>194</v>
      </c>
      <c r="AO384" t="s">
        <v>196</v>
      </c>
      <c r="AP384" t="s">
        <v>194</v>
      </c>
      <c r="AQ384" s="259" t="s">
        <v>59</v>
      </c>
      <c r="AR384" s="259" t="s">
        <v>334</v>
      </c>
    </row>
    <row r="385" spans="1:45" ht="21.6" x14ac:dyDescent="0.65">
      <c r="A385" s="238">
        <v>119051</v>
      </c>
      <c r="B385" s="264" t="s">
        <v>2591</v>
      </c>
      <c r="C385" t="s">
        <v>196</v>
      </c>
      <c r="D385" t="s">
        <v>196</v>
      </c>
      <c r="E385" t="s">
        <v>196</v>
      </c>
      <c r="F385" t="s">
        <v>196</v>
      </c>
      <c r="G385" t="s">
        <v>195</v>
      </c>
      <c r="H385" t="s">
        <v>196</v>
      </c>
      <c r="I385" t="s">
        <v>194</v>
      </c>
      <c r="J385" t="s">
        <v>196</v>
      </c>
      <c r="K385" t="s">
        <v>196</v>
      </c>
      <c r="L385" t="s">
        <v>196</v>
      </c>
      <c r="M385" t="s">
        <v>196</v>
      </c>
      <c r="N385" t="s">
        <v>196</v>
      </c>
      <c r="O385" t="s">
        <v>196</v>
      </c>
      <c r="P385" t="s">
        <v>196</v>
      </c>
      <c r="Q385" t="s">
        <v>194</v>
      </c>
      <c r="R385" t="s">
        <v>196</v>
      </c>
      <c r="S385" t="s">
        <v>196</v>
      </c>
      <c r="T385" t="s">
        <v>196</v>
      </c>
      <c r="U385" t="s">
        <v>196</v>
      </c>
      <c r="V385" t="s">
        <v>196</v>
      </c>
      <c r="W385" t="s">
        <v>196</v>
      </c>
      <c r="X385" t="s">
        <v>196</v>
      </c>
      <c r="Y385" t="s">
        <v>194</v>
      </c>
      <c r="Z385" t="s">
        <v>196</v>
      </c>
      <c r="AA385" t="s">
        <v>194</v>
      </c>
      <c r="AB385" t="s">
        <v>196</v>
      </c>
      <c r="AC385" t="s">
        <v>196</v>
      </c>
      <c r="AD385" t="s">
        <v>196</v>
      </c>
      <c r="AE385" t="s">
        <v>196</v>
      </c>
      <c r="AF385" t="s">
        <v>196</v>
      </c>
      <c r="AG385" t="s">
        <v>196</v>
      </c>
      <c r="AH385" t="s">
        <v>195</v>
      </c>
      <c r="AI385" t="s">
        <v>196</v>
      </c>
      <c r="AJ385" t="s">
        <v>195</v>
      </c>
      <c r="AK385" t="s">
        <v>195</v>
      </c>
      <c r="AL385" t="s">
        <v>195</v>
      </c>
      <c r="AM385" t="s">
        <v>195</v>
      </c>
      <c r="AN385" t="s">
        <v>195</v>
      </c>
      <c r="AO385" t="s">
        <v>195</v>
      </c>
      <c r="AP385" t="s">
        <v>195</v>
      </c>
      <c r="AQ385" s="259" t="s">
        <v>2591</v>
      </c>
      <c r="AR385" s="259" t="s">
        <v>334</v>
      </c>
    </row>
    <row r="386" spans="1:45" ht="21.6" x14ac:dyDescent="0.65">
      <c r="A386" s="266">
        <v>119057</v>
      </c>
      <c r="B386" s="264" t="s">
        <v>59</v>
      </c>
      <c r="C386" t="s">
        <v>196</v>
      </c>
      <c r="D386" t="s">
        <v>194</v>
      </c>
      <c r="E386" t="s">
        <v>194</v>
      </c>
      <c r="F386" t="s">
        <v>196</v>
      </c>
      <c r="G386" t="s">
        <v>194</v>
      </c>
      <c r="H386" t="s">
        <v>194</v>
      </c>
      <c r="I386" t="s">
        <v>196</v>
      </c>
      <c r="J386" t="s">
        <v>196</v>
      </c>
      <c r="K386" t="s">
        <v>194</v>
      </c>
      <c r="L386" t="s">
        <v>194</v>
      </c>
      <c r="M386" t="s">
        <v>194</v>
      </c>
      <c r="N386" t="s">
        <v>194</v>
      </c>
      <c r="O386" t="s">
        <v>194</v>
      </c>
      <c r="P386" t="s">
        <v>194</v>
      </c>
      <c r="Q386" t="s">
        <v>196</v>
      </c>
      <c r="R386" t="s">
        <v>194</v>
      </c>
      <c r="S386" t="s">
        <v>196</v>
      </c>
      <c r="T386" t="s">
        <v>194</v>
      </c>
      <c r="U386" t="s">
        <v>194</v>
      </c>
      <c r="V386" t="s">
        <v>196</v>
      </c>
      <c r="W386" t="s">
        <v>194</v>
      </c>
      <c r="X386" t="s">
        <v>194</v>
      </c>
      <c r="Y386" t="s">
        <v>196</v>
      </c>
      <c r="Z386" t="s">
        <v>196</v>
      </c>
      <c r="AA386" t="s">
        <v>194</v>
      </c>
      <c r="AB386" t="s">
        <v>194</v>
      </c>
      <c r="AC386" t="s">
        <v>194</v>
      </c>
      <c r="AD386" t="s">
        <v>194</v>
      </c>
      <c r="AE386" t="s">
        <v>194</v>
      </c>
      <c r="AF386" t="s">
        <v>194</v>
      </c>
      <c r="AG386" t="s">
        <v>195</v>
      </c>
      <c r="AH386" t="s">
        <v>195</v>
      </c>
      <c r="AI386" t="s">
        <v>196</v>
      </c>
      <c r="AJ386" t="s">
        <v>196</v>
      </c>
      <c r="AK386" t="s">
        <v>196</v>
      </c>
      <c r="AL386" t="s">
        <v>194</v>
      </c>
      <c r="AM386" t="s">
        <v>196</v>
      </c>
      <c r="AN386" t="s">
        <v>194</v>
      </c>
      <c r="AO386" t="s">
        <v>196</v>
      </c>
      <c r="AP386" t="s">
        <v>196</v>
      </c>
      <c r="AQ386" s="259" t="s">
        <v>59</v>
      </c>
      <c r="AR386" s="259" t="s">
        <v>334</v>
      </c>
    </row>
    <row r="387" spans="1:45" ht="43.2" x14ac:dyDescent="0.3">
      <c r="A387" s="281">
        <v>119059</v>
      </c>
      <c r="B387" s="285" t="s">
        <v>59</v>
      </c>
      <c r="C387" s="262" t="s">
        <v>702</v>
      </c>
      <c r="D387" s="262" t="s">
        <v>702</v>
      </c>
      <c r="E387" s="262" t="s">
        <v>702</v>
      </c>
      <c r="F387" s="262" t="s">
        <v>702</v>
      </c>
      <c r="G387" s="262" t="s">
        <v>702</v>
      </c>
      <c r="H387" s="262" t="s">
        <v>702</v>
      </c>
      <c r="I387" s="262" t="s">
        <v>702</v>
      </c>
      <c r="J387" s="262" t="s">
        <v>702</v>
      </c>
      <c r="K387" s="262" t="s">
        <v>702</v>
      </c>
      <c r="L387" s="262" t="s">
        <v>702</v>
      </c>
      <c r="M387" s="262" t="s">
        <v>702</v>
      </c>
      <c r="N387" s="262" t="s">
        <v>702</v>
      </c>
      <c r="O387" s="262" t="s">
        <v>702</v>
      </c>
      <c r="P387" s="262" t="s">
        <v>702</v>
      </c>
      <c r="Q387" s="262" t="s">
        <v>702</v>
      </c>
      <c r="R387" s="262" t="s">
        <v>702</v>
      </c>
      <c r="S387" s="262" t="s">
        <v>702</v>
      </c>
      <c r="T387" s="262" t="s">
        <v>702</v>
      </c>
      <c r="U387" s="262" t="s">
        <v>702</v>
      </c>
      <c r="V387" s="262" t="s">
        <v>702</v>
      </c>
      <c r="W387" s="262" t="s">
        <v>702</v>
      </c>
      <c r="X387" s="262" t="s">
        <v>702</v>
      </c>
      <c r="Y387" s="262" t="s">
        <v>702</v>
      </c>
      <c r="Z387" s="262" t="s">
        <v>702</v>
      </c>
      <c r="AA387" s="262" t="s">
        <v>702</v>
      </c>
      <c r="AB387" s="262" t="s">
        <v>702</v>
      </c>
      <c r="AC387" s="262" t="s">
        <v>702</v>
      </c>
      <c r="AD387" s="262" t="s">
        <v>702</v>
      </c>
      <c r="AE387" s="262" t="s">
        <v>702</v>
      </c>
      <c r="AF387" s="262" t="s">
        <v>702</v>
      </c>
      <c r="AG387" s="262" t="s">
        <v>702</v>
      </c>
      <c r="AH387" s="262" t="s">
        <v>702</v>
      </c>
      <c r="AI387" s="262" t="s">
        <v>702</v>
      </c>
      <c r="AJ387" s="262" t="s">
        <v>702</v>
      </c>
      <c r="AK387" s="262" t="s">
        <v>702</v>
      </c>
      <c r="AL387" s="262" t="s">
        <v>702</v>
      </c>
      <c r="AM387" s="262" t="s">
        <v>702</v>
      </c>
      <c r="AN387" s="262" t="s">
        <v>702</v>
      </c>
      <c r="AO387" s="262" t="s">
        <v>702</v>
      </c>
      <c r="AP387" s="262" t="s">
        <v>702</v>
      </c>
      <c r="AQ387" s="259" t="s">
        <v>59</v>
      </c>
      <c r="AR387" s="259" t="s">
        <v>2772</v>
      </c>
      <c r="AS387"/>
    </row>
    <row r="388" spans="1:45" ht="47.4" x14ac:dyDescent="0.65">
      <c r="A388" s="238">
        <v>119071</v>
      </c>
      <c r="B388" s="264" t="s">
        <v>2531</v>
      </c>
      <c r="C388" t="s">
        <v>702</v>
      </c>
      <c r="D388" t="s">
        <v>702</v>
      </c>
      <c r="E388" t="s">
        <v>702</v>
      </c>
      <c r="F388" t="s">
        <v>702</v>
      </c>
      <c r="G388" t="s">
        <v>702</v>
      </c>
      <c r="H388" t="s">
        <v>702</v>
      </c>
      <c r="I388" t="s">
        <v>702</v>
      </c>
      <c r="J388" t="s">
        <v>702</v>
      </c>
      <c r="K388" t="s">
        <v>702</v>
      </c>
      <c r="L388" t="s">
        <v>702</v>
      </c>
      <c r="M388" t="s">
        <v>702</v>
      </c>
      <c r="N388" t="s">
        <v>702</v>
      </c>
      <c r="O388" t="s">
        <v>702</v>
      </c>
      <c r="P388" t="s">
        <v>702</v>
      </c>
      <c r="Q388" t="s">
        <v>702</v>
      </c>
      <c r="R388" t="s">
        <v>702</v>
      </c>
      <c r="S388" t="s">
        <v>702</v>
      </c>
      <c r="T388" t="s">
        <v>702</v>
      </c>
      <c r="U388" t="s">
        <v>702</v>
      </c>
      <c r="V388" t="s">
        <v>702</v>
      </c>
      <c r="W388" t="s">
        <v>702</v>
      </c>
      <c r="X388" t="s">
        <v>702</v>
      </c>
      <c r="Y388" t="s">
        <v>702</v>
      </c>
      <c r="Z388" t="s">
        <v>702</v>
      </c>
      <c r="AA388" t="s">
        <v>702</v>
      </c>
      <c r="AB388" t="s">
        <v>702</v>
      </c>
      <c r="AC388" t="s">
        <v>702</v>
      </c>
      <c r="AD388" t="s">
        <v>702</v>
      </c>
      <c r="AE388" t="s">
        <v>702</v>
      </c>
      <c r="AF388" t="s">
        <v>702</v>
      </c>
      <c r="AG388" t="s">
        <v>702</v>
      </c>
      <c r="AH388" t="s">
        <v>702</v>
      </c>
      <c r="AI388" t="s">
        <v>702</v>
      </c>
      <c r="AJ388" t="s">
        <v>702</v>
      </c>
      <c r="AK388" t="s">
        <v>702</v>
      </c>
      <c r="AL388" t="s">
        <v>702</v>
      </c>
      <c r="AM388" t="s">
        <v>702</v>
      </c>
      <c r="AN388" t="s">
        <v>702</v>
      </c>
      <c r="AO388" t="s">
        <v>702</v>
      </c>
      <c r="AP388" t="s">
        <v>702</v>
      </c>
      <c r="AQ388" s="259" t="s">
        <v>2531</v>
      </c>
      <c r="AR388" s="259" t="s">
        <v>2762</v>
      </c>
    </row>
    <row r="389" spans="1:45" ht="21.6" x14ac:dyDescent="0.65">
      <c r="A389" s="266">
        <v>119072</v>
      </c>
      <c r="B389" s="264" t="s">
        <v>59</v>
      </c>
      <c r="C389" t="s">
        <v>196</v>
      </c>
      <c r="D389" t="s">
        <v>196</v>
      </c>
      <c r="E389" t="s">
        <v>196</v>
      </c>
      <c r="F389" t="s">
        <v>196</v>
      </c>
      <c r="G389" t="s">
        <v>194</v>
      </c>
      <c r="H389" t="s">
        <v>194</v>
      </c>
      <c r="I389" t="s">
        <v>196</v>
      </c>
      <c r="J389" t="s">
        <v>196</v>
      </c>
      <c r="K389" t="s">
        <v>196</v>
      </c>
      <c r="L389" t="s">
        <v>196</v>
      </c>
      <c r="M389" t="s">
        <v>194</v>
      </c>
      <c r="N389" t="s">
        <v>196</v>
      </c>
      <c r="O389" t="s">
        <v>196</v>
      </c>
      <c r="P389" t="s">
        <v>196</v>
      </c>
      <c r="Q389" t="s">
        <v>196</v>
      </c>
      <c r="R389" t="s">
        <v>196</v>
      </c>
      <c r="S389" t="s">
        <v>196</v>
      </c>
      <c r="T389" t="s">
        <v>196</v>
      </c>
      <c r="U389" t="s">
        <v>196</v>
      </c>
      <c r="V389" t="s">
        <v>196</v>
      </c>
      <c r="W389" t="s">
        <v>194</v>
      </c>
      <c r="X389" t="s">
        <v>194</v>
      </c>
      <c r="Y389" t="s">
        <v>196</v>
      </c>
      <c r="Z389" t="s">
        <v>194</v>
      </c>
      <c r="AA389" t="s">
        <v>196</v>
      </c>
      <c r="AB389" t="s">
        <v>194</v>
      </c>
      <c r="AC389" t="s">
        <v>196</v>
      </c>
      <c r="AD389" t="s">
        <v>196</v>
      </c>
      <c r="AE389" t="s">
        <v>194</v>
      </c>
      <c r="AF389" t="s">
        <v>194</v>
      </c>
      <c r="AG389" t="s">
        <v>195</v>
      </c>
      <c r="AH389" t="s">
        <v>194</v>
      </c>
      <c r="AI389" t="s">
        <v>194</v>
      </c>
      <c r="AJ389" t="s">
        <v>195</v>
      </c>
      <c r="AK389" t="s">
        <v>195</v>
      </c>
      <c r="AL389" t="s">
        <v>194</v>
      </c>
      <c r="AM389" t="s">
        <v>196</v>
      </c>
      <c r="AN389" t="s">
        <v>194</v>
      </c>
      <c r="AO389" t="s">
        <v>196</v>
      </c>
      <c r="AP389" t="s">
        <v>196</v>
      </c>
      <c r="AQ389" s="259" t="s">
        <v>59</v>
      </c>
      <c r="AR389" s="259" t="s">
        <v>334</v>
      </c>
    </row>
    <row r="390" spans="1:45" ht="14.4" x14ac:dyDescent="0.3">
      <c r="A390" s="279">
        <v>119087</v>
      </c>
      <c r="B390" s="284" t="s">
        <v>59</v>
      </c>
      <c r="C390" s="262" t="s">
        <v>195</v>
      </c>
      <c r="D390" s="262" t="s">
        <v>195</v>
      </c>
      <c r="E390" s="262" t="s">
        <v>195</v>
      </c>
      <c r="F390" s="262" t="s">
        <v>195</v>
      </c>
      <c r="G390" s="262" t="s">
        <v>195</v>
      </c>
      <c r="H390" s="262" t="s">
        <v>195</v>
      </c>
      <c r="I390" s="262" t="s">
        <v>195</v>
      </c>
      <c r="J390" s="262" t="s">
        <v>195</v>
      </c>
      <c r="K390" s="262" t="s">
        <v>195</v>
      </c>
      <c r="L390" s="262" t="s">
        <v>195</v>
      </c>
      <c r="M390" s="262" t="s">
        <v>195</v>
      </c>
      <c r="N390" s="262" t="s">
        <v>195</v>
      </c>
      <c r="O390" s="262" t="s">
        <v>195</v>
      </c>
      <c r="P390" s="262" t="s">
        <v>195</v>
      </c>
      <c r="Q390" s="262" t="s">
        <v>195</v>
      </c>
      <c r="R390" s="262" t="s">
        <v>195</v>
      </c>
      <c r="S390" s="262" t="s">
        <v>195</v>
      </c>
      <c r="T390" s="262" t="s">
        <v>195</v>
      </c>
      <c r="U390" s="262" t="s">
        <v>195</v>
      </c>
      <c r="V390" s="262" t="s">
        <v>195</v>
      </c>
      <c r="W390" s="262" t="s">
        <v>195</v>
      </c>
      <c r="X390" s="262" t="s">
        <v>195</v>
      </c>
      <c r="Y390" s="262" t="s">
        <v>195</v>
      </c>
      <c r="Z390" s="262" t="s">
        <v>195</v>
      </c>
      <c r="AA390" s="262" t="s">
        <v>195</v>
      </c>
      <c r="AB390" s="262" t="s">
        <v>195</v>
      </c>
      <c r="AC390" s="262" t="s">
        <v>195</v>
      </c>
      <c r="AD390" s="262" t="s">
        <v>195</v>
      </c>
      <c r="AE390" s="262" t="s">
        <v>195</v>
      </c>
      <c r="AF390" s="262" t="s">
        <v>195</v>
      </c>
      <c r="AG390" s="262" t="s">
        <v>195</v>
      </c>
      <c r="AH390" s="262" t="s">
        <v>195</v>
      </c>
      <c r="AI390" s="262" t="s">
        <v>195</v>
      </c>
      <c r="AJ390" s="262" t="s">
        <v>195</v>
      </c>
      <c r="AK390" s="262" t="s">
        <v>195</v>
      </c>
      <c r="AL390" s="262" t="s">
        <v>195</v>
      </c>
      <c r="AM390" s="262" t="s">
        <v>195</v>
      </c>
      <c r="AN390" s="262" t="s">
        <v>195</v>
      </c>
      <c r="AO390" s="262" t="s">
        <v>195</v>
      </c>
      <c r="AP390" s="262" t="s">
        <v>195</v>
      </c>
      <c r="AQ390" s="259" t="e">
        <f>VLOOKUP(A390,#REF!,5,0)</f>
        <v>#REF!</v>
      </c>
      <c r="AR390" s="259" t="e">
        <f>VLOOKUP(A390,#REF!,6,0)</f>
        <v>#REF!</v>
      </c>
      <c r="AS390"/>
    </row>
    <row r="391" spans="1:45" ht="14.4" x14ac:dyDescent="0.3">
      <c r="A391" s="279">
        <v>119097</v>
      </c>
      <c r="B391" s="284" t="s">
        <v>59</v>
      </c>
      <c r="C391" s="262" t="s">
        <v>196</v>
      </c>
      <c r="D391" s="262" t="s">
        <v>194</v>
      </c>
      <c r="E391" s="262" t="s">
        <v>196</v>
      </c>
      <c r="F391" s="262" t="s">
        <v>194</v>
      </c>
      <c r="G391" s="262" t="s">
        <v>196</v>
      </c>
      <c r="H391" s="262" t="s">
        <v>196</v>
      </c>
      <c r="I391" s="262" t="s">
        <v>194</v>
      </c>
      <c r="J391" s="262" t="s">
        <v>194</v>
      </c>
      <c r="K391" s="262" t="s">
        <v>196</v>
      </c>
      <c r="L391" s="262" t="s">
        <v>196</v>
      </c>
      <c r="M391" s="262" t="s">
        <v>196</v>
      </c>
      <c r="N391" s="262" t="s">
        <v>194</v>
      </c>
      <c r="O391" s="262" t="s">
        <v>195</v>
      </c>
      <c r="P391" s="262" t="s">
        <v>194</v>
      </c>
      <c r="Q391" s="262" t="s">
        <v>196</v>
      </c>
      <c r="R391" s="262" t="s">
        <v>195</v>
      </c>
      <c r="S391" s="262" t="s">
        <v>195</v>
      </c>
      <c r="T391" s="262" t="s">
        <v>194</v>
      </c>
      <c r="U391" s="262" t="s">
        <v>196</v>
      </c>
      <c r="V391" s="262" t="s">
        <v>196</v>
      </c>
      <c r="W391" s="262" t="s">
        <v>195</v>
      </c>
      <c r="X391" s="262" t="s">
        <v>196</v>
      </c>
      <c r="Y391" s="262" t="s">
        <v>196</v>
      </c>
      <c r="Z391" s="262" t="s">
        <v>196</v>
      </c>
      <c r="AA391" s="262" t="s">
        <v>196</v>
      </c>
      <c r="AB391" s="262" t="s">
        <v>195</v>
      </c>
      <c r="AC391" s="262" t="s">
        <v>195</v>
      </c>
      <c r="AD391" s="262" t="s">
        <v>195</v>
      </c>
      <c r="AE391" s="262" t="s">
        <v>195</v>
      </c>
      <c r="AF391" s="262" t="s">
        <v>195</v>
      </c>
      <c r="AG391" s="262" t="s">
        <v>195</v>
      </c>
      <c r="AH391" s="262" t="s">
        <v>195</v>
      </c>
      <c r="AI391" s="262" t="s">
        <v>195</v>
      </c>
      <c r="AJ391" s="262" t="s">
        <v>195</v>
      </c>
      <c r="AK391" s="262" t="s">
        <v>195</v>
      </c>
      <c r="AL391" s="262" t="s">
        <v>195</v>
      </c>
      <c r="AM391" s="262" t="s">
        <v>195</v>
      </c>
      <c r="AN391" s="262" t="s">
        <v>195</v>
      </c>
      <c r="AO391" s="262" t="s">
        <v>195</v>
      </c>
      <c r="AP391" s="262" t="s">
        <v>195</v>
      </c>
      <c r="AQ391" s="259" t="e">
        <f>VLOOKUP(A391,#REF!,5,0)</f>
        <v>#REF!</v>
      </c>
      <c r="AR391" s="259" t="e">
        <f>VLOOKUP(A391,#REF!,6,0)</f>
        <v>#REF!</v>
      </c>
      <c r="AS391"/>
    </row>
    <row r="392" spans="1:45" ht="21.6" x14ac:dyDescent="0.65">
      <c r="A392" s="266">
        <v>119099</v>
      </c>
      <c r="B392" s="264" t="s">
        <v>2591</v>
      </c>
      <c r="C392" t="s">
        <v>196</v>
      </c>
      <c r="D392" t="s">
        <v>194</v>
      </c>
      <c r="E392" t="s">
        <v>194</v>
      </c>
      <c r="F392" t="s">
        <v>196</v>
      </c>
      <c r="G392" t="s">
        <v>196</v>
      </c>
      <c r="H392" t="s">
        <v>194</v>
      </c>
      <c r="I392" t="s">
        <v>196</v>
      </c>
      <c r="J392" t="s">
        <v>194</v>
      </c>
      <c r="K392" t="s">
        <v>196</v>
      </c>
      <c r="L392" t="s">
        <v>196</v>
      </c>
      <c r="M392" t="s">
        <v>194</v>
      </c>
      <c r="N392" t="s">
        <v>194</v>
      </c>
      <c r="O392" t="s">
        <v>194</v>
      </c>
      <c r="P392" t="s">
        <v>194</v>
      </c>
      <c r="Q392" t="s">
        <v>194</v>
      </c>
      <c r="R392" t="s">
        <v>196</v>
      </c>
      <c r="S392" t="s">
        <v>194</v>
      </c>
      <c r="T392" t="s">
        <v>196</v>
      </c>
      <c r="U392" t="s">
        <v>194</v>
      </c>
      <c r="V392" t="s">
        <v>196</v>
      </c>
      <c r="W392" t="s">
        <v>194</v>
      </c>
      <c r="X392" t="s">
        <v>194</v>
      </c>
      <c r="Y392" t="s">
        <v>196</v>
      </c>
      <c r="Z392" t="s">
        <v>196</v>
      </c>
      <c r="AA392" t="s">
        <v>194</v>
      </c>
      <c r="AB392" t="s">
        <v>196</v>
      </c>
      <c r="AC392" t="s">
        <v>196</v>
      </c>
      <c r="AD392" t="s">
        <v>196</v>
      </c>
      <c r="AE392" t="s">
        <v>195</v>
      </c>
      <c r="AF392" t="s">
        <v>196</v>
      </c>
      <c r="AG392" t="s">
        <v>195</v>
      </c>
      <c r="AH392" t="s">
        <v>196</v>
      </c>
      <c r="AI392" t="s">
        <v>196</v>
      </c>
      <c r="AJ392" t="s">
        <v>195</v>
      </c>
      <c r="AK392" t="s">
        <v>195</v>
      </c>
      <c r="AL392" t="s">
        <v>195</v>
      </c>
      <c r="AM392" t="s">
        <v>195</v>
      </c>
      <c r="AN392" t="s">
        <v>195</v>
      </c>
      <c r="AO392" t="s">
        <v>195</v>
      </c>
      <c r="AP392" t="s">
        <v>195</v>
      </c>
      <c r="AQ392" s="259" t="s">
        <v>2591</v>
      </c>
      <c r="AR392" s="259" t="s">
        <v>334</v>
      </c>
      <c r="AS392"/>
    </row>
    <row r="393" spans="1:45" ht="21.6" x14ac:dyDescent="0.65">
      <c r="A393" s="238">
        <v>119111</v>
      </c>
      <c r="B393" s="264" t="s">
        <v>2531</v>
      </c>
      <c r="C393" t="s">
        <v>194</v>
      </c>
      <c r="D393" t="s">
        <v>196</v>
      </c>
      <c r="E393" t="s">
        <v>194</v>
      </c>
      <c r="F393" t="s">
        <v>194</v>
      </c>
      <c r="G393" t="s">
        <v>196</v>
      </c>
      <c r="H393" t="s">
        <v>196</v>
      </c>
      <c r="I393" t="s">
        <v>196</v>
      </c>
      <c r="J393" t="s">
        <v>196</v>
      </c>
      <c r="K393" t="s">
        <v>196</v>
      </c>
      <c r="L393" t="s">
        <v>194</v>
      </c>
      <c r="M393" t="s">
        <v>194</v>
      </c>
      <c r="N393" t="s">
        <v>194</v>
      </c>
      <c r="O393" t="s">
        <v>194</v>
      </c>
      <c r="P393" t="s">
        <v>194</v>
      </c>
      <c r="Q393" t="s">
        <v>196</v>
      </c>
      <c r="R393" t="s">
        <v>195</v>
      </c>
      <c r="S393" t="s">
        <v>194</v>
      </c>
      <c r="T393" t="s">
        <v>194</v>
      </c>
      <c r="U393" t="s">
        <v>194</v>
      </c>
      <c r="V393" t="s">
        <v>194</v>
      </c>
      <c r="W393" t="s">
        <v>194</v>
      </c>
      <c r="X393" t="s">
        <v>196</v>
      </c>
      <c r="Y393" t="s">
        <v>196</v>
      </c>
      <c r="Z393" t="s">
        <v>194</v>
      </c>
      <c r="AA393" t="s">
        <v>194</v>
      </c>
      <c r="AB393" t="s">
        <v>196</v>
      </c>
      <c r="AC393" t="s">
        <v>196</v>
      </c>
      <c r="AD393" t="s">
        <v>194</v>
      </c>
      <c r="AE393" t="s">
        <v>196</v>
      </c>
      <c r="AF393" t="s">
        <v>194</v>
      </c>
      <c r="AG393" t="s">
        <v>195</v>
      </c>
      <c r="AH393" t="s">
        <v>195</v>
      </c>
      <c r="AI393" t="s">
        <v>195</v>
      </c>
      <c r="AJ393" t="s">
        <v>195</v>
      </c>
      <c r="AK393" t="s">
        <v>195</v>
      </c>
      <c r="AL393" t="s">
        <v>195</v>
      </c>
      <c r="AM393" t="s">
        <v>195</v>
      </c>
      <c r="AN393" t="s">
        <v>195</v>
      </c>
      <c r="AO393" t="s">
        <v>195</v>
      </c>
      <c r="AP393" t="s">
        <v>195</v>
      </c>
      <c r="AQ393" s="259" t="s">
        <v>2531</v>
      </c>
      <c r="AR393" s="259" t="s">
        <v>334</v>
      </c>
    </row>
    <row r="394" spans="1:45" ht="14.4" x14ac:dyDescent="0.3">
      <c r="A394" s="279">
        <v>119117</v>
      </c>
      <c r="B394" s="284" t="s">
        <v>59</v>
      </c>
      <c r="C394" s="262" t="s">
        <v>196</v>
      </c>
      <c r="D394" s="262" t="s">
        <v>194</v>
      </c>
      <c r="E394" s="262" t="s">
        <v>194</v>
      </c>
      <c r="F394" s="262" t="s">
        <v>194</v>
      </c>
      <c r="G394" s="262" t="s">
        <v>194</v>
      </c>
      <c r="H394" s="262" t="s">
        <v>194</v>
      </c>
      <c r="I394" s="262" t="s">
        <v>196</v>
      </c>
      <c r="J394" s="262" t="s">
        <v>196</v>
      </c>
      <c r="K394" s="262" t="s">
        <v>196</v>
      </c>
      <c r="L394" s="262" t="s">
        <v>196</v>
      </c>
      <c r="M394" s="262" t="s">
        <v>194</v>
      </c>
      <c r="N394" s="262" t="s">
        <v>194</v>
      </c>
      <c r="O394" s="262" t="s">
        <v>194</v>
      </c>
      <c r="P394" s="262" t="s">
        <v>196</v>
      </c>
      <c r="Q394" s="262" t="s">
        <v>194</v>
      </c>
      <c r="R394" s="262" t="s">
        <v>194</v>
      </c>
      <c r="S394" s="262" t="s">
        <v>196</v>
      </c>
      <c r="T394" s="262" t="s">
        <v>194</v>
      </c>
      <c r="U394" s="262" t="s">
        <v>194</v>
      </c>
      <c r="V394" s="262" t="s">
        <v>196</v>
      </c>
      <c r="W394" s="262" t="s">
        <v>194</v>
      </c>
      <c r="X394" s="262" t="s">
        <v>194</v>
      </c>
      <c r="Y394" s="262" t="s">
        <v>194</v>
      </c>
      <c r="Z394" s="262" t="s">
        <v>194</v>
      </c>
      <c r="AA394" s="262" t="s">
        <v>196</v>
      </c>
      <c r="AB394" s="262" t="s">
        <v>196</v>
      </c>
      <c r="AC394" s="262" t="s">
        <v>194</v>
      </c>
      <c r="AD394" s="262" t="s">
        <v>194</v>
      </c>
      <c r="AE394" s="262" t="s">
        <v>194</v>
      </c>
      <c r="AF394" s="262" t="s">
        <v>196</v>
      </c>
      <c r="AG394" s="262" t="s">
        <v>195</v>
      </c>
      <c r="AH394" s="262" t="s">
        <v>196</v>
      </c>
      <c r="AI394" s="262" t="s">
        <v>194</v>
      </c>
      <c r="AJ394" s="262" t="s">
        <v>194</v>
      </c>
      <c r="AK394" s="262" t="s">
        <v>196</v>
      </c>
      <c r="AL394" s="262" t="s">
        <v>195</v>
      </c>
      <c r="AM394" s="262" t="s">
        <v>196</v>
      </c>
      <c r="AN394" s="262" t="s">
        <v>196</v>
      </c>
      <c r="AO394" s="262" t="s">
        <v>196</v>
      </c>
      <c r="AP394" s="262" t="s">
        <v>196</v>
      </c>
      <c r="AQ394" s="259" t="e">
        <f>VLOOKUP(A394,#REF!,5,0)</f>
        <v>#REF!</v>
      </c>
      <c r="AR394" s="259" t="e">
        <f>VLOOKUP(A394,#REF!,6,0)</f>
        <v>#REF!</v>
      </c>
      <c r="AS394"/>
    </row>
    <row r="395" spans="1:45" ht="47.4" x14ac:dyDescent="0.65">
      <c r="A395" s="238">
        <v>119129</v>
      </c>
      <c r="B395" s="264" t="s">
        <v>2591</v>
      </c>
      <c r="C395" t="s">
        <v>702</v>
      </c>
      <c r="D395" t="s">
        <v>702</v>
      </c>
      <c r="E395" t="s">
        <v>702</v>
      </c>
      <c r="F395" t="s">
        <v>702</v>
      </c>
      <c r="G395" t="s">
        <v>702</v>
      </c>
      <c r="H395" t="s">
        <v>702</v>
      </c>
      <c r="I395" t="s">
        <v>702</v>
      </c>
      <c r="J395" t="s">
        <v>702</v>
      </c>
      <c r="K395" t="s">
        <v>702</v>
      </c>
      <c r="L395" t="s">
        <v>702</v>
      </c>
      <c r="M395" t="s">
        <v>702</v>
      </c>
      <c r="N395" t="s">
        <v>702</v>
      </c>
      <c r="O395" t="s">
        <v>702</v>
      </c>
      <c r="P395" t="s">
        <v>702</v>
      </c>
      <c r="Q395" t="s">
        <v>702</v>
      </c>
      <c r="R395" t="s">
        <v>702</v>
      </c>
      <c r="S395" t="s">
        <v>702</v>
      </c>
      <c r="T395" t="s">
        <v>702</v>
      </c>
      <c r="U395" t="s">
        <v>702</v>
      </c>
      <c r="V395" t="s">
        <v>702</v>
      </c>
      <c r="W395" t="s">
        <v>702</v>
      </c>
      <c r="X395" t="s">
        <v>702</v>
      </c>
      <c r="Y395" t="s">
        <v>702</v>
      </c>
      <c r="Z395" t="s">
        <v>702</v>
      </c>
      <c r="AA395" t="s">
        <v>702</v>
      </c>
      <c r="AB395" t="s">
        <v>702</v>
      </c>
      <c r="AC395" t="s">
        <v>702</v>
      </c>
      <c r="AD395" t="s">
        <v>702</v>
      </c>
      <c r="AE395" t="s">
        <v>702</v>
      </c>
      <c r="AF395" t="s">
        <v>702</v>
      </c>
      <c r="AG395" t="s">
        <v>702</v>
      </c>
      <c r="AH395" t="s">
        <v>702</v>
      </c>
      <c r="AI395" t="s">
        <v>702</v>
      </c>
      <c r="AJ395" t="s">
        <v>702</v>
      </c>
      <c r="AK395" t="s">
        <v>702</v>
      </c>
      <c r="AL395" t="s">
        <v>702</v>
      </c>
      <c r="AM395" t="s">
        <v>702</v>
      </c>
      <c r="AN395" t="s">
        <v>702</v>
      </c>
      <c r="AO395" t="s">
        <v>702</v>
      </c>
      <c r="AP395" t="s">
        <v>702</v>
      </c>
      <c r="AQ395" s="259" t="s">
        <v>2591</v>
      </c>
      <c r="AR395" s="259" t="s">
        <v>2759</v>
      </c>
    </row>
    <row r="396" spans="1:45" ht="47.4" x14ac:dyDescent="0.65">
      <c r="A396" s="266">
        <v>119152</v>
      </c>
      <c r="B396" s="264" t="s">
        <v>59</v>
      </c>
      <c r="C396" t="s">
        <v>702</v>
      </c>
      <c r="D396" t="s">
        <v>702</v>
      </c>
      <c r="E396" t="s">
        <v>702</v>
      </c>
      <c r="F396" t="s">
        <v>702</v>
      </c>
      <c r="G396" t="s">
        <v>702</v>
      </c>
      <c r="H396" t="s">
        <v>702</v>
      </c>
      <c r="I396" t="s">
        <v>702</v>
      </c>
      <c r="J396" t="s">
        <v>702</v>
      </c>
      <c r="K396" t="s">
        <v>702</v>
      </c>
      <c r="L396" t="s">
        <v>702</v>
      </c>
      <c r="M396" t="s">
        <v>702</v>
      </c>
      <c r="N396" t="s">
        <v>702</v>
      </c>
      <c r="O396" t="s">
        <v>702</v>
      </c>
      <c r="P396" t="s">
        <v>702</v>
      </c>
      <c r="Q396" t="s">
        <v>702</v>
      </c>
      <c r="R396" t="s">
        <v>702</v>
      </c>
      <c r="S396" t="s">
        <v>702</v>
      </c>
      <c r="T396" t="s">
        <v>702</v>
      </c>
      <c r="U396" t="s">
        <v>702</v>
      </c>
      <c r="V396" t="s">
        <v>702</v>
      </c>
      <c r="W396" t="s">
        <v>702</v>
      </c>
      <c r="X396" t="s">
        <v>702</v>
      </c>
      <c r="Y396" t="s">
        <v>702</v>
      </c>
      <c r="Z396" t="s">
        <v>702</v>
      </c>
      <c r="AA396" t="s">
        <v>702</v>
      </c>
      <c r="AB396" t="s">
        <v>702</v>
      </c>
      <c r="AC396" t="s">
        <v>702</v>
      </c>
      <c r="AD396" t="s">
        <v>702</v>
      </c>
      <c r="AE396" t="s">
        <v>702</v>
      </c>
      <c r="AF396" t="s">
        <v>702</v>
      </c>
      <c r="AG396" t="s">
        <v>702</v>
      </c>
      <c r="AH396" t="s">
        <v>702</v>
      </c>
      <c r="AI396" t="s">
        <v>702</v>
      </c>
      <c r="AJ396" t="s">
        <v>702</v>
      </c>
      <c r="AK396" t="s">
        <v>702</v>
      </c>
      <c r="AL396" t="s">
        <v>702</v>
      </c>
      <c r="AM396" t="s">
        <v>702</v>
      </c>
      <c r="AN396" t="s">
        <v>702</v>
      </c>
      <c r="AO396" t="s">
        <v>702</v>
      </c>
      <c r="AP396" t="s">
        <v>702</v>
      </c>
      <c r="AQ396" s="259" t="s">
        <v>59</v>
      </c>
      <c r="AR396" s="259" t="s">
        <v>2766</v>
      </c>
    </row>
    <row r="397" spans="1:45" ht="21.6" x14ac:dyDescent="0.65">
      <c r="A397" s="238">
        <v>119159</v>
      </c>
      <c r="B397" s="264" t="s">
        <v>59</v>
      </c>
      <c r="C397" t="s">
        <v>196</v>
      </c>
      <c r="D397" t="s">
        <v>196</v>
      </c>
      <c r="E397" t="s">
        <v>194</v>
      </c>
      <c r="F397" t="s">
        <v>196</v>
      </c>
      <c r="G397" t="s">
        <v>194</v>
      </c>
      <c r="H397" t="s">
        <v>196</v>
      </c>
      <c r="I397" t="s">
        <v>194</v>
      </c>
      <c r="J397" t="s">
        <v>196</v>
      </c>
      <c r="K397" t="s">
        <v>194</v>
      </c>
      <c r="L397" t="s">
        <v>196</v>
      </c>
      <c r="M397" t="s">
        <v>196</v>
      </c>
      <c r="N397" t="s">
        <v>196</v>
      </c>
      <c r="O397" t="s">
        <v>196</v>
      </c>
      <c r="P397" t="s">
        <v>196</v>
      </c>
      <c r="Q397" t="s">
        <v>196</v>
      </c>
      <c r="R397" t="s">
        <v>194</v>
      </c>
      <c r="S397" t="s">
        <v>194</v>
      </c>
      <c r="T397" t="s">
        <v>196</v>
      </c>
      <c r="U397" t="s">
        <v>196</v>
      </c>
      <c r="V397" t="s">
        <v>196</v>
      </c>
      <c r="W397" t="s">
        <v>195</v>
      </c>
      <c r="X397" t="s">
        <v>196</v>
      </c>
      <c r="Y397" t="s">
        <v>196</v>
      </c>
      <c r="Z397" t="s">
        <v>196</v>
      </c>
      <c r="AA397" t="s">
        <v>194</v>
      </c>
      <c r="AB397" t="s">
        <v>196</v>
      </c>
      <c r="AC397" t="s">
        <v>196</v>
      </c>
      <c r="AD397" t="s">
        <v>196</v>
      </c>
      <c r="AE397" t="s">
        <v>194</v>
      </c>
      <c r="AF397" t="s">
        <v>196</v>
      </c>
      <c r="AG397" t="s">
        <v>196</v>
      </c>
      <c r="AH397" t="s">
        <v>194</v>
      </c>
      <c r="AI397" t="s">
        <v>196</v>
      </c>
      <c r="AJ397" t="s">
        <v>196</v>
      </c>
      <c r="AK397" t="s">
        <v>194</v>
      </c>
      <c r="AL397" t="s">
        <v>196</v>
      </c>
      <c r="AM397" t="s">
        <v>195</v>
      </c>
      <c r="AN397" t="s">
        <v>194</v>
      </c>
      <c r="AO397" t="s">
        <v>195</v>
      </c>
      <c r="AP397" t="s">
        <v>196</v>
      </c>
      <c r="AQ397" s="259" t="s">
        <v>59</v>
      </c>
      <c r="AR397" s="259" t="s">
        <v>334</v>
      </c>
    </row>
    <row r="398" spans="1:45" ht="47.4" x14ac:dyDescent="0.65">
      <c r="A398" s="266">
        <v>119162</v>
      </c>
      <c r="B398" s="264" t="s">
        <v>2531</v>
      </c>
      <c r="C398" t="s">
        <v>702</v>
      </c>
      <c r="D398" t="s">
        <v>702</v>
      </c>
      <c r="E398" t="s">
        <v>702</v>
      </c>
      <c r="F398" t="s">
        <v>702</v>
      </c>
      <c r="G398" t="s">
        <v>702</v>
      </c>
      <c r="H398" t="s">
        <v>702</v>
      </c>
      <c r="I398" t="s">
        <v>702</v>
      </c>
      <c r="J398" t="s">
        <v>702</v>
      </c>
      <c r="K398" t="s">
        <v>702</v>
      </c>
      <c r="L398" t="s">
        <v>702</v>
      </c>
      <c r="M398" t="s">
        <v>702</v>
      </c>
      <c r="N398" t="s">
        <v>702</v>
      </c>
      <c r="O398" t="s">
        <v>702</v>
      </c>
      <c r="P398" t="s">
        <v>702</v>
      </c>
      <c r="Q398" t="s">
        <v>702</v>
      </c>
      <c r="R398" t="s">
        <v>702</v>
      </c>
      <c r="S398" t="s">
        <v>702</v>
      </c>
      <c r="T398" t="s">
        <v>702</v>
      </c>
      <c r="U398" t="s">
        <v>702</v>
      </c>
      <c r="V398" t="s">
        <v>702</v>
      </c>
      <c r="W398" t="s">
        <v>702</v>
      </c>
      <c r="X398" t="s">
        <v>702</v>
      </c>
      <c r="Y398" t="s">
        <v>702</v>
      </c>
      <c r="Z398" t="s">
        <v>702</v>
      </c>
      <c r="AA398" t="s">
        <v>702</v>
      </c>
      <c r="AB398" t="s">
        <v>702</v>
      </c>
      <c r="AC398" t="s">
        <v>702</v>
      </c>
      <c r="AD398" t="s">
        <v>702</v>
      </c>
      <c r="AE398" t="s">
        <v>702</v>
      </c>
      <c r="AF398" t="s">
        <v>702</v>
      </c>
      <c r="AG398" t="s">
        <v>702</v>
      </c>
      <c r="AH398" t="s">
        <v>702</v>
      </c>
      <c r="AI398" t="s">
        <v>702</v>
      </c>
      <c r="AJ398" t="s">
        <v>702</v>
      </c>
      <c r="AK398" t="s">
        <v>702</v>
      </c>
      <c r="AL398" t="s">
        <v>702</v>
      </c>
      <c r="AM398" t="s">
        <v>702</v>
      </c>
      <c r="AN398" t="s">
        <v>702</v>
      </c>
      <c r="AO398" t="s">
        <v>702</v>
      </c>
      <c r="AP398" t="s">
        <v>702</v>
      </c>
      <c r="AQ398" s="259" t="s">
        <v>2531</v>
      </c>
      <c r="AR398" s="259" t="s">
        <v>2759</v>
      </c>
    </row>
    <row r="399" spans="1:45" ht="43.2" x14ac:dyDescent="0.3">
      <c r="A399" s="281">
        <v>119171</v>
      </c>
      <c r="B399" s="285" t="s">
        <v>59</v>
      </c>
      <c r="C399" s="262" t="s">
        <v>702</v>
      </c>
      <c r="D399" s="262" t="s">
        <v>702</v>
      </c>
      <c r="E399" s="262" t="s">
        <v>702</v>
      </c>
      <c r="F399" s="262" t="s">
        <v>702</v>
      </c>
      <c r="G399" s="262" t="s">
        <v>702</v>
      </c>
      <c r="H399" s="262" t="s">
        <v>702</v>
      </c>
      <c r="I399" s="262" t="s">
        <v>702</v>
      </c>
      <c r="J399" s="262" t="s">
        <v>702</v>
      </c>
      <c r="K399" s="262" t="s">
        <v>702</v>
      </c>
      <c r="L399" s="262" t="s">
        <v>702</v>
      </c>
      <c r="M399" s="262" t="s">
        <v>702</v>
      </c>
      <c r="N399" s="262" t="s">
        <v>702</v>
      </c>
      <c r="O399" s="262" t="s">
        <v>702</v>
      </c>
      <c r="P399" s="262" t="s">
        <v>702</v>
      </c>
      <c r="Q399" s="262" t="s">
        <v>702</v>
      </c>
      <c r="R399" s="262" t="s">
        <v>702</v>
      </c>
      <c r="S399" s="262" t="s">
        <v>702</v>
      </c>
      <c r="T399" s="262" t="s">
        <v>702</v>
      </c>
      <c r="U399" s="262" t="s">
        <v>702</v>
      </c>
      <c r="V399" s="262" t="s">
        <v>702</v>
      </c>
      <c r="W399" s="262" t="s">
        <v>702</v>
      </c>
      <c r="X399" s="262" t="s">
        <v>702</v>
      </c>
      <c r="Y399" s="262" t="s">
        <v>702</v>
      </c>
      <c r="Z399" s="262" t="s">
        <v>702</v>
      </c>
      <c r="AA399" s="262" t="s">
        <v>702</v>
      </c>
      <c r="AB399" s="262" t="s">
        <v>702</v>
      </c>
      <c r="AC399" s="262" t="s">
        <v>702</v>
      </c>
      <c r="AD399" s="262" t="s">
        <v>702</v>
      </c>
      <c r="AE399" s="262" t="s">
        <v>702</v>
      </c>
      <c r="AF399" s="262" t="s">
        <v>702</v>
      </c>
      <c r="AG399" s="262" t="s">
        <v>702</v>
      </c>
      <c r="AH399" s="262" t="s">
        <v>702</v>
      </c>
      <c r="AI399" s="262" t="s">
        <v>702</v>
      </c>
      <c r="AJ399" s="262" t="s">
        <v>702</v>
      </c>
      <c r="AK399" s="262" t="s">
        <v>702</v>
      </c>
      <c r="AL399" s="262" t="s">
        <v>702</v>
      </c>
      <c r="AM399" s="262" t="s">
        <v>702</v>
      </c>
      <c r="AN399" s="262" t="s">
        <v>702</v>
      </c>
      <c r="AO399" s="262" t="s">
        <v>702</v>
      </c>
      <c r="AP399" s="262" t="s">
        <v>702</v>
      </c>
      <c r="AQ399" s="259" t="s">
        <v>59</v>
      </c>
      <c r="AR399" s="259" t="s">
        <v>2766</v>
      </c>
      <c r="AS399"/>
    </row>
    <row r="400" spans="1:45" ht="47.4" x14ac:dyDescent="0.65">
      <c r="A400" s="238">
        <v>119179</v>
      </c>
      <c r="B400" s="264" t="s">
        <v>59</v>
      </c>
      <c r="C400" t="s">
        <v>702</v>
      </c>
      <c r="D400" t="s">
        <v>702</v>
      </c>
      <c r="E400" t="s">
        <v>702</v>
      </c>
      <c r="F400" t="s">
        <v>702</v>
      </c>
      <c r="G400" t="s">
        <v>702</v>
      </c>
      <c r="H400" t="s">
        <v>702</v>
      </c>
      <c r="I400" t="s">
        <v>702</v>
      </c>
      <c r="J400" t="s">
        <v>702</v>
      </c>
      <c r="K400" t="s">
        <v>702</v>
      </c>
      <c r="L400" t="s">
        <v>702</v>
      </c>
      <c r="M400" t="s">
        <v>702</v>
      </c>
      <c r="N400" t="s">
        <v>702</v>
      </c>
      <c r="O400" t="s">
        <v>702</v>
      </c>
      <c r="P400" t="s">
        <v>702</v>
      </c>
      <c r="Q400" t="s">
        <v>702</v>
      </c>
      <c r="R400" t="s">
        <v>702</v>
      </c>
      <c r="S400" t="s">
        <v>702</v>
      </c>
      <c r="T400" t="s">
        <v>702</v>
      </c>
      <c r="U400" t="s">
        <v>702</v>
      </c>
      <c r="V400" t="s">
        <v>702</v>
      </c>
      <c r="W400" t="s">
        <v>702</v>
      </c>
      <c r="X400" t="s">
        <v>702</v>
      </c>
      <c r="Y400" t="s">
        <v>702</v>
      </c>
      <c r="Z400" t="s">
        <v>702</v>
      </c>
      <c r="AA400" t="s">
        <v>702</v>
      </c>
      <c r="AB400" t="s">
        <v>702</v>
      </c>
      <c r="AC400" t="s">
        <v>702</v>
      </c>
      <c r="AD400" t="s">
        <v>702</v>
      </c>
      <c r="AE400" t="s">
        <v>702</v>
      </c>
      <c r="AF400" t="s">
        <v>702</v>
      </c>
      <c r="AG400" t="s">
        <v>702</v>
      </c>
      <c r="AH400" t="s">
        <v>702</v>
      </c>
      <c r="AI400" t="s">
        <v>702</v>
      </c>
      <c r="AJ400" t="s">
        <v>702</v>
      </c>
      <c r="AK400" t="s">
        <v>702</v>
      </c>
      <c r="AL400" t="s">
        <v>702</v>
      </c>
      <c r="AM400" t="s">
        <v>702</v>
      </c>
      <c r="AN400" t="s">
        <v>702</v>
      </c>
      <c r="AO400" t="s">
        <v>702</v>
      </c>
      <c r="AP400" t="s">
        <v>702</v>
      </c>
      <c r="AQ400" s="259" t="s">
        <v>59</v>
      </c>
      <c r="AR400" s="259" t="s">
        <v>2759</v>
      </c>
    </row>
    <row r="401" spans="1:45" ht="21.6" x14ac:dyDescent="0.65">
      <c r="A401" s="266">
        <v>119192</v>
      </c>
      <c r="B401" s="264" t="s">
        <v>59</v>
      </c>
      <c r="C401" t="s">
        <v>196</v>
      </c>
      <c r="D401" t="s">
        <v>196</v>
      </c>
      <c r="E401" t="s">
        <v>196</v>
      </c>
      <c r="F401" t="s">
        <v>196</v>
      </c>
      <c r="G401" t="s">
        <v>196</v>
      </c>
      <c r="H401" t="s">
        <v>196</v>
      </c>
      <c r="I401" t="s">
        <v>196</v>
      </c>
      <c r="J401" t="s">
        <v>196</v>
      </c>
      <c r="K401" t="s">
        <v>196</v>
      </c>
      <c r="L401" t="s">
        <v>196</v>
      </c>
      <c r="M401" t="s">
        <v>196</v>
      </c>
      <c r="N401" t="s">
        <v>196</v>
      </c>
      <c r="O401" t="s">
        <v>196</v>
      </c>
      <c r="P401" t="s">
        <v>196</v>
      </c>
      <c r="Q401" t="s">
        <v>196</v>
      </c>
      <c r="R401" t="s">
        <v>196</v>
      </c>
      <c r="S401" t="s">
        <v>196</v>
      </c>
      <c r="T401" t="s">
        <v>196</v>
      </c>
      <c r="U401" t="s">
        <v>194</v>
      </c>
      <c r="V401" t="s">
        <v>196</v>
      </c>
      <c r="W401" t="s">
        <v>196</v>
      </c>
      <c r="X401" t="s">
        <v>196</v>
      </c>
      <c r="Y401" t="s">
        <v>196</v>
      </c>
      <c r="Z401" t="s">
        <v>196</v>
      </c>
      <c r="AA401" t="s">
        <v>196</v>
      </c>
      <c r="AB401" t="s">
        <v>196</v>
      </c>
      <c r="AC401" t="s">
        <v>196</v>
      </c>
      <c r="AD401" t="s">
        <v>196</v>
      </c>
      <c r="AE401" t="s">
        <v>196</v>
      </c>
      <c r="AF401" t="s">
        <v>196</v>
      </c>
      <c r="AG401" t="s">
        <v>196</v>
      </c>
      <c r="AH401" t="s">
        <v>196</v>
      </c>
      <c r="AI401" t="s">
        <v>196</v>
      </c>
      <c r="AJ401" t="s">
        <v>196</v>
      </c>
      <c r="AK401" t="s">
        <v>196</v>
      </c>
      <c r="AL401" t="s">
        <v>196</v>
      </c>
      <c r="AM401" t="s">
        <v>196</v>
      </c>
      <c r="AN401" t="s">
        <v>196</v>
      </c>
      <c r="AO401" t="s">
        <v>196</v>
      </c>
      <c r="AP401" t="s">
        <v>195</v>
      </c>
      <c r="AQ401" s="259" t="s">
        <v>59</v>
      </c>
      <c r="AR401" s="259" t="s">
        <v>334</v>
      </c>
    </row>
    <row r="402" spans="1:45" ht="43.2" x14ac:dyDescent="0.3">
      <c r="A402" s="281">
        <v>119205</v>
      </c>
      <c r="B402" s="285" t="s">
        <v>59</v>
      </c>
      <c r="C402" s="262" t="s">
        <v>702</v>
      </c>
      <c r="D402" s="262" t="s">
        <v>702</v>
      </c>
      <c r="E402" s="262" t="s">
        <v>702</v>
      </c>
      <c r="F402" s="262" t="s">
        <v>702</v>
      </c>
      <c r="G402" s="262" t="s">
        <v>702</v>
      </c>
      <c r="H402" s="262" t="s">
        <v>702</v>
      </c>
      <c r="I402" s="262" t="s">
        <v>702</v>
      </c>
      <c r="J402" s="262" t="s">
        <v>702</v>
      </c>
      <c r="K402" s="262" t="s">
        <v>702</v>
      </c>
      <c r="L402" s="262" t="s">
        <v>702</v>
      </c>
      <c r="M402" s="262" t="s">
        <v>702</v>
      </c>
      <c r="N402" s="262" t="s">
        <v>702</v>
      </c>
      <c r="O402" s="262" t="s">
        <v>702</v>
      </c>
      <c r="P402" s="262" t="s">
        <v>702</v>
      </c>
      <c r="Q402" s="262" t="s">
        <v>702</v>
      </c>
      <c r="R402" s="262" t="s">
        <v>702</v>
      </c>
      <c r="S402" s="262" t="s">
        <v>702</v>
      </c>
      <c r="T402" s="262" t="s">
        <v>702</v>
      </c>
      <c r="U402" s="262" t="s">
        <v>702</v>
      </c>
      <c r="V402" s="262" t="s">
        <v>702</v>
      </c>
      <c r="W402" s="262" t="s">
        <v>702</v>
      </c>
      <c r="X402" s="262" t="s">
        <v>702</v>
      </c>
      <c r="Y402" s="262" t="s">
        <v>702</v>
      </c>
      <c r="Z402" s="262" t="s">
        <v>702</v>
      </c>
      <c r="AA402" s="262" t="s">
        <v>702</v>
      </c>
      <c r="AB402" s="262" t="s">
        <v>702</v>
      </c>
      <c r="AC402" s="262" t="s">
        <v>702</v>
      </c>
      <c r="AD402" s="262" t="s">
        <v>702</v>
      </c>
      <c r="AE402" s="262" t="s">
        <v>702</v>
      </c>
      <c r="AF402" s="262" t="s">
        <v>702</v>
      </c>
      <c r="AG402" s="262" t="s">
        <v>702</v>
      </c>
      <c r="AH402" s="262" t="s">
        <v>702</v>
      </c>
      <c r="AI402" s="262" t="s">
        <v>702</v>
      </c>
      <c r="AJ402" s="262" t="s">
        <v>702</v>
      </c>
      <c r="AK402" s="262" t="s">
        <v>702</v>
      </c>
      <c r="AL402" s="262" t="s">
        <v>702</v>
      </c>
      <c r="AM402" s="262" t="s">
        <v>702</v>
      </c>
      <c r="AN402" s="262" t="s">
        <v>702</v>
      </c>
      <c r="AO402" s="262" t="s">
        <v>702</v>
      </c>
      <c r="AP402" s="262" t="s">
        <v>702</v>
      </c>
      <c r="AQ402" s="259" t="s">
        <v>59</v>
      </c>
      <c r="AR402" s="259" t="s">
        <v>2766</v>
      </c>
      <c r="AS402"/>
    </row>
    <row r="403" spans="1:45" ht="43.2" x14ac:dyDescent="0.3">
      <c r="A403" s="281">
        <v>119212</v>
      </c>
      <c r="B403" s="285" t="s">
        <v>59</v>
      </c>
      <c r="C403" s="262" t="s">
        <v>702</v>
      </c>
      <c r="D403" s="262" t="s">
        <v>702</v>
      </c>
      <c r="E403" s="262" t="s">
        <v>702</v>
      </c>
      <c r="F403" s="262" t="s">
        <v>702</v>
      </c>
      <c r="G403" s="262" t="s">
        <v>702</v>
      </c>
      <c r="H403" s="262" t="s">
        <v>702</v>
      </c>
      <c r="I403" s="262" t="s">
        <v>702</v>
      </c>
      <c r="J403" s="262" t="s">
        <v>702</v>
      </c>
      <c r="K403" s="262" t="s">
        <v>702</v>
      </c>
      <c r="L403" s="262" t="s">
        <v>702</v>
      </c>
      <c r="M403" s="262" t="s">
        <v>702</v>
      </c>
      <c r="N403" s="262" t="s">
        <v>702</v>
      </c>
      <c r="O403" s="262" t="s">
        <v>702</v>
      </c>
      <c r="P403" s="262" t="s">
        <v>702</v>
      </c>
      <c r="Q403" s="262" t="s">
        <v>702</v>
      </c>
      <c r="R403" s="262" t="s">
        <v>702</v>
      </c>
      <c r="S403" s="262" t="s">
        <v>702</v>
      </c>
      <c r="T403" s="262" t="s">
        <v>702</v>
      </c>
      <c r="U403" s="262" t="s">
        <v>702</v>
      </c>
      <c r="V403" s="262" t="s">
        <v>702</v>
      </c>
      <c r="W403" s="262" t="s">
        <v>702</v>
      </c>
      <c r="X403" s="262" t="s">
        <v>702</v>
      </c>
      <c r="Y403" s="262" t="s">
        <v>702</v>
      </c>
      <c r="Z403" s="262" t="s">
        <v>702</v>
      </c>
      <c r="AA403" s="262" t="s">
        <v>702</v>
      </c>
      <c r="AB403" s="262" t="s">
        <v>702</v>
      </c>
      <c r="AC403" s="262" t="s">
        <v>702</v>
      </c>
      <c r="AD403" s="262" t="s">
        <v>702</v>
      </c>
      <c r="AE403" s="262" t="s">
        <v>702</v>
      </c>
      <c r="AF403" s="262" t="s">
        <v>702</v>
      </c>
      <c r="AG403" s="262" t="s">
        <v>702</v>
      </c>
      <c r="AH403" s="262" t="s">
        <v>702</v>
      </c>
      <c r="AI403" s="262" t="s">
        <v>702</v>
      </c>
      <c r="AJ403" s="262" t="s">
        <v>702</v>
      </c>
      <c r="AK403" s="262" t="s">
        <v>702</v>
      </c>
      <c r="AL403" s="262" t="s">
        <v>702</v>
      </c>
      <c r="AM403" s="262" t="s">
        <v>702</v>
      </c>
      <c r="AN403" s="262" t="s">
        <v>702</v>
      </c>
      <c r="AO403" s="262" t="s">
        <v>702</v>
      </c>
      <c r="AP403" s="262" t="s">
        <v>702</v>
      </c>
      <c r="AQ403" s="259" t="s">
        <v>59</v>
      </c>
      <c r="AR403" s="259" t="s">
        <v>2766</v>
      </c>
      <c r="AS403"/>
    </row>
    <row r="404" spans="1:45" ht="47.4" x14ac:dyDescent="0.65">
      <c r="A404" s="266">
        <v>119216</v>
      </c>
      <c r="B404" s="264" t="s">
        <v>59</v>
      </c>
      <c r="C404" t="s">
        <v>702</v>
      </c>
      <c r="D404" t="s">
        <v>702</v>
      </c>
      <c r="E404" t="s">
        <v>702</v>
      </c>
      <c r="F404" t="s">
        <v>702</v>
      </c>
      <c r="G404" t="s">
        <v>702</v>
      </c>
      <c r="H404" t="s">
        <v>702</v>
      </c>
      <c r="I404" t="s">
        <v>702</v>
      </c>
      <c r="J404" t="s">
        <v>702</v>
      </c>
      <c r="K404" t="s">
        <v>702</v>
      </c>
      <c r="L404" t="s">
        <v>702</v>
      </c>
      <c r="M404" t="s">
        <v>702</v>
      </c>
      <c r="N404" t="s">
        <v>702</v>
      </c>
      <c r="O404" t="s">
        <v>702</v>
      </c>
      <c r="P404" t="s">
        <v>702</v>
      </c>
      <c r="Q404" t="s">
        <v>702</v>
      </c>
      <c r="R404" t="s">
        <v>702</v>
      </c>
      <c r="S404" t="s">
        <v>702</v>
      </c>
      <c r="T404" t="s">
        <v>702</v>
      </c>
      <c r="U404" t="s">
        <v>702</v>
      </c>
      <c r="V404" t="s">
        <v>702</v>
      </c>
      <c r="W404" t="s">
        <v>702</v>
      </c>
      <c r="X404" t="s">
        <v>702</v>
      </c>
      <c r="Y404" t="s">
        <v>702</v>
      </c>
      <c r="Z404" t="s">
        <v>702</v>
      </c>
      <c r="AA404" t="s">
        <v>702</v>
      </c>
      <c r="AB404" t="s">
        <v>702</v>
      </c>
      <c r="AC404" t="s">
        <v>702</v>
      </c>
      <c r="AD404" t="s">
        <v>702</v>
      </c>
      <c r="AE404" t="s">
        <v>702</v>
      </c>
      <c r="AF404" t="s">
        <v>702</v>
      </c>
      <c r="AG404" t="s">
        <v>702</v>
      </c>
      <c r="AH404" t="s">
        <v>702</v>
      </c>
      <c r="AI404" t="s">
        <v>702</v>
      </c>
      <c r="AJ404" t="s">
        <v>702</v>
      </c>
      <c r="AK404" t="s">
        <v>702</v>
      </c>
      <c r="AL404" t="s">
        <v>702</v>
      </c>
      <c r="AM404" t="s">
        <v>702</v>
      </c>
      <c r="AN404" t="s">
        <v>702</v>
      </c>
      <c r="AO404" t="s">
        <v>702</v>
      </c>
      <c r="AP404" t="s">
        <v>702</v>
      </c>
      <c r="AQ404" s="259" t="s">
        <v>59</v>
      </c>
      <c r="AR404" s="259" t="s">
        <v>2766</v>
      </c>
    </row>
    <row r="405" spans="1:45" ht="21.6" x14ac:dyDescent="0.65">
      <c r="A405" s="238">
        <v>119219</v>
      </c>
      <c r="B405" s="264" t="s">
        <v>59</v>
      </c>
      <c r="C405" t="s">
        <v>196</v>
      </c>
      <c r="D405" t="s">
        <v>194</v>
      </c>
      <c r="E405" t="s">
        <v>194</v>
      </c>
      <c r="F405" t="s">
        <v>194</v>
      </c>
      <c r="G405" t="s">
        <v>196</v>
      </c>
      <c r="H405" t="s">
        <v>196</v>
      </c>
      <c r="I405" t="s">
        <v>196</v>
      </c>
      <c r="J405" t="s">
        <v>196</v>
      </c>
      <c r="K405" t="s">
        <v>196</v>
      </c>
      <c r="L405" t="s">
        <v>196</v>
      </c>
      <c r="M405" t="s">
        <v>196</v>
      </c>
      <c r="N405" t="s">
        <v>196</v>
      </c>
      <c r="O405" t="s">
        <v>196</v>
      </c>
      <c r="P405" t="s">
        <v>194</v>
      </c>
      <c r="Q405" t="s">
        <v>194</v>
      </c>
      <c r="R405" t="s">
        <v>196</v>
      </c>
      <c r="S405" t="s">
        <v>196</v>
      </c>
      <c r="T405" t="s">
        <v>194</v>
      </c>
      <c r="U405" t="s">
        <v>194</v>
      </c>
      <c r="V405" t="s">
        <v>196</v>
      </c>
      <c r="W405" t="s">
        <v>196</v>
      </c>
      <c r="X405" t="s">
        <v>194</v>
      </c>
      <c r="Y405" t="s">
        <v>196</v>
      </c>
      <c r="Z405" t="s">
        <v>194</v>
      </c>
      <c r="AA405" t="s">
        <v>196</v>
      </c>
      <c r="AB405" t="s">
        <v>196</v>
      </c>
      <c r="AC405" t="s">
        <v>196</v>
      </c>
      <c r="AD405" t="s">
        <v>196</v>
      </c>
      <c r="AE405" t="s">
        <v>194</v>
      </c>
      <c r="AF405" t="s">
        <v>194</v>
      </c>
      <c r="AG405" t="s">
        <v>196</v>
      </c>
      <c r="AH405" t="s">
        <v>194</v>
      </c>
      <c r="AI405" t="s">
        <v>196</v>
      </c>
      <c r="AJ405" t="s">
        <v>195</v>
      </c>
      <c r="AK405" t="s">
        <v>194</v>
      </c>
      <c r="AL405" t="s">
        <v>196</v>
      </c>
      <c r="AM405" t="s">
        <v>194</v>
      </c>
      <c r="AN405" t="s">
        <v>194</v>
      </c>
      <c r="AO405" t="s">
        <v>194</v>
      </c>
      <c r="AP405" t="s">
        <v>194</v>
      </c>
      <c r="AQ405" s="259" t="s">
        <v>59</v>
      </c>
      <c r="AR405" s="259" t="s">
        <v>334</v>
      </c>
    </row>
    <row r="406" spans="1:45" ht="47.4" x14ac:dyDescent="0.65">
      <c r="A406" s="266">
        <v>119221</v>
      </c>
      <c r="B406" s="264" t="s">
        <v>59</v>
      </c>
      <c r="C406" t="s">
        <v>702</v>
      </c>
      <c r="D406" t="s">
        <v>702</v>
      </c>
      <c r="E406" t="s">
        <v>702</v>
      </c>
      <c r="F406" t="s">
        <v>702</v>
      </c>
      <c r="G406" t="s">
        <v>702</v>
      </c>
      <c r="H406" t="s">
        <v>702</v>
      </c>
      <c r="I406" t="s">
        <v>702</v>
      </c>
      <c r="J406" t="s">
        <v>702</v>
      </c>
      <c r="K406" t="s">
        <v>702</v>
      </c>
      <c r="L406" t="s">
        <v>702</v>
      </c>
      <c r="M406" t="s">
        <v>702</v>
      </c>
      <c r="N406" t="s">
        <v>702</v>
      </c>
      <c r="O406" t="s">
        <v>702</v>
      </c>
      <c r="P406" t="s">
        <v>702</v>
      </c>
      <c r="Q406" t="s">
        <v>702</v>
      </c>
      <c r="R406" t="s">
        <v>702</v>
      </c>
      <c r="S406" t="s">
        <v>702</v>
      </c>
      <c r="T406" t="s">
        <v>702</v>
      </c>
      <c r="U406" t="s">
        <v>702</v>
      </c>
      <c r="V406" t="s">
        <v>702</v>
      </c>
      <c r="W406" t="s">
        <v>702</v>
      </c>
      <c r="X406" t="s">
        <v>702</v>
      </c>
      <c r="Y406" t="s">
        <v>702</v>
      </c>
      <c r="Z406" t="s">
        <v>702</v>
      </c>
      <c r="AA406" t="s">
        <v>702</v>
      </c>
      <c r="AB406" t="s">
        <v>702</v>
      </c>
      <c r="AC406" t="s">
        <v>702</v>
      </c>
      <c r="AD406" t="s">
        <v>702</v>
      </c>
      <c r="AE406" t="s">
        <v>702</v>
      </c>
      <c r="AF406" t="s">
        <v>702</v>
      </c>
      <c r="AG406" t="s">
        <v>702</v>
      </c>
      <c r="AH406" t="s">
        <v>702</v>
      </c>
      <c r="AI406" t="s">
        <v>702</v>
      </c>
      <c r="AJ406" t="s">
        <v>702</v>
      </c>
      <c r="AK406" t="s">
        <v>702</v>
      </c>
      <c r="AL406" t="s">
        <v>702</v>
      </c>
      <c r="AM406" t="s">
        <v>702</v>
      </c>
      <c r="AN406" t="s">
        <v>702</v>
      </c>
      <c r="AO406" t="s">
        <v>702</v>
      </c>
      <c r="AP406" t="s">
        <v>702</v>
      </c>
      <c r="AQ406" s="259" t="s">
        <v>59</v>
      </c>
      <c r="AR406" s="259" t="s">
        <v>2766</v>
      </c>
    </row>
    <row r="407" spans="1:45" ht="47.4" x14ac:dyDescent="0.65">
      <c r="A407" s="266">
        <v>119239</v>
      </c>
      <c r="B407" s="264" t="s">
        <v>59</v>
      </c>
      <c r="C407" t="s">
        <v>702</v>
      </c>
      <c r="D407" t="s">
        <v>702</v>
      </c>
      <c r="E407" t="s">
        <v>702</v>
      </c>
      <c r="F407" t="s">
        <v>702</v>
      </c>
      <c r="G407" t="s">
        <v>702</v>
      </c>
      <c r="H407" t="s">
        <v>702</v>
      </c>
      <c r="I407" t="s">
        <v>702</v>
      </c>
      <c r="J407" t="s">
        <v>702</v>
      </c>
      <c r="K407" t="s">
        <v>702</v>
      </c>
      <c r="L407" t="s">
        <v>702</v>
      </c>
      <c r="M407" t="s">
        <v>702</v>
      </c>
      <c r="N407" t="s">
        <v>702</v>
      </c>
      <c r="O407" t="s">
        <v>702</v>
      </c>
      <c r="P407" t="s">
        <v>702</v>
      </c>
      <c r="Q407" t="s">
        <v>702</v>
      </c>
      <c r="R407" t="s">
        <v>702</v>
      </c>
      <c r="S407" t="s">
        <v>702</v>
      </c>
      <c r="T407" t="s">
        <v>702</v>
      </c>
      <c r="U407" t="s">
        <v>702</v>
      </c>
      <c r="V407" t="s">
        <v>702</v>
      </c>
      <c r="W407" t="s">
        <v>702</v>
      </c>
      <c r="X407" t="s">
        <v>702</v>
      </c>
      <c r="Y407" t="s">
        <v>702</v>
      </c>
      <c r="Z407" t="s">
        <v>702</v>
      </c>
      <c r="AA407" t="s">
        <v>702</v>
      </c>
      <c r="AB407" t="s">
        <v>702</v>
      </c>
      <c r="AC407" t="s">
        <v>702</v>
      </c>
      <c r="AD407" t="s">
        <v>702</v>
      </c>
      <c r="AE407" t="s">
        <v>702</v>
      </c>
      <c r="AF407" t="s">
        <v>702</v>
      </c>
      <c r="AG407" t="s">
        <v>702</v>
      </c>
      <c r="AH407" t="s">
        <v>702</v>
      </c>
      <c r="AI407" t="s">
        <v>702</v>
      </c>
      <c r="AJ407" t="s">
        <v>702</v>
      </c>
      <c r="AK407" t="s">
        <v>702</v>
      </c>
      <c r="AL407" t="s">
        <v>702</v>
      </c>
      <c r="AM407" t="s">
        <v>702</v>
      </c>
      <c r="AN407" t="s">
        <v>702</v>
      </c>
      <c r="AO407" t="s">
        <v>702</v>
      </c>
      <c r="AP407" t="s">
        <v>702</v>
      </c>
      <c r="AQ407" s="259" t="s">
        <v>59</v>
      </c>
      <c r="AR407" s="259" t="s">
        <v>2759</v>
      </c>
    </row>
    <row r="408" spans="1:45" ht="21.6" x14ac:dyDescent="0.65">
      <c r="A408" s="238">
        <v>119251</v>
      </c>
      <c r="B408" s="264" t="s">
        <v>59</v>
      </c>
      <c r="C408" t="s">
        <v>196</v>
      </c>
      <c r="D408" t="s">
        <v>194</v>
      </c>
      <c r="E408" t="s">
        <v>194</v>
      </c>
      <c r="F408" t="s">
        <v>196</v>
      </c>
      <c r="G408" t="s">
        <v>196</v>
      </c>
      <c r="H408" t="s">
        <v>196</v>
      </c>
      <c r="I408" t="s">
        <v>194</v>
      </c>
      <c r="J408" t="s">
        <v>196</v>
      </c>
      <c r="K408" t="s">
        <v>195</v>
      </c>
      <c r="L408" t="s">
        <v>196</v>
      </c>
      <c r="M408" t="s">
        <v>196</v>
      </c>
      <c r="N408" t="s">
        <v>196</v>
      </c>
      <c r="O408" t="s">
        <v>196</v>
      </c>
      <c r="P408" t="s">
        <v>196</v>
      </c>
      <c r="Q408" t="s">
        <v>194</v>
      </c>
      <c r="R408" t="s">
        <v>196</v>
      </c>
      <c r="S408" t="s">
        <v>196</v>
      </c>
      <c r="T408" t="s">
        <v>194</v>
      </c>
      <c r="U408" t="s">
        <v>196</v>
      </c>
      <c r="V408" t="s">
        <v>196</v>
      </c>
      <c r="W408" t="s">
        <v>194</v>
      </c>
      <c r="X408" t="s">
        <v>196</v>
      </c>
      <c r="Y408" t="s">
        <v>194</v>
      </c>
      <c r="Z408" t="s">
        <v>196</v>
      </c>
      <c r="AA408" t="s">
        <v>194</v>
      </c>
      <c r="AB408" t="s">
        <v>194</v>
      </c>
      <c r="AC408" t="s">
        <v>194</v>
      </c>
      <c r="AD408" t="s">
        <v>196</v>
      </c>
      <c r="AE408" t="s">
        <v>194</v>
      </c>
      <c r="AF408" t="s">
        <v>196</v>
      </c>
      <c r="AG408" t="s">
        <v>196</v>
      </c>
      <c r="AH408" t="s">
        <v>194</v>
      </c>
      <c r="AI408" t="s">
        <v>194</v>
      </c>
      <c r="AJ408" t="s">
        <v>194</v>
      </c>
      <c r="AK408" t="s">
        <v>194</v>
      </c>
      <c r="AL408" t="s">
        <v>196</v>
      </c>
      <c r="AM408" t="s">
        <v>195</v>
      </c>
      <c r="AN408" t="s">
        <v>196</v>
      </c>
      <c r="AO408" t="s">
        <v>195</v>
      </c>
      <c r="AP408" t="s">
        <v>195</v>
      </c>
      <c r="AQ408" s="259" t="s">
        <v>59</v>
      </c>
      <c r="AR408" s="259" t="s">
        <v>334</v>
      </c>
    </row>
    <row r="409" spans="1:45" ht="21.6" x14ac:dyDescent="0.65">
      <c r="A409" s="266">
        <v>119261</v>
      </c>
      <c r="B409" s="264" t="s">
        <v>59</v>
      </c>
      <c r="C409" t="s">
        <v>194</v>
      </c>
      <c r="D409" t="s">
        <v>196</v>
      </c>
      <c r="E409" t="s">
        <v>194</v>
      </c>
      <c r="F409" t="s">
        <v>196</v>
      </c>
      <c r="G409" t="s">
        <v>195</v>
      </c>
      <c r="H409" t="s">
        <v>194</v>
      </c>
      <c r="I409" t="s">
        <v>196</v>
      </c>
      <c r="J409" t="s">
        <v>194</v>
      </c>
      <c r="K409" t="s">
        <v>196</v>
      </c>
      <c r="L409" t="s">
        <v>196</v>
      </c>
      <c r="M409" t="s">
        <v>196</v>
      </c>
      <c r="N409" t="s">
        <v>196</v>
      </c>
      <c r="O409" t="s">
        <v>196</v>
      </c>
      <c r="P409" t="s">
        <v>196</v>
      </c>
      <c r="Q409" t="s">
        <v>196</v>
      </c>
      <c r="R409" t="s">
        <v>196</v>
      </c>
      <c r="S409" t="s">
        <v>196</v>
      </c>
      <c r="T409" t="s">
        <v>194</v>
      </c>
      <c r="U409" t="s">
        <v>196</v>
      </c>
      <c r="V409" t="s">
        <v>196</v>
      </c>
      <c r="W409" t="s">
        <v>194</v>
      </c>
      <c r="X409" t="s">
        <v>196</v>
      </c>
      <c r="Y409" t="s">
        <v>196</v>
      </c>
      <c r="Z409" t="s">
        <v>194</v>
      </c>
      <c r="AA409" t="s">
        <v>196</v>
      </c>
      <c r="AB409" t="s">
        <v>196</v>
      </c>
      <c r="AC409" t="s">
        <v>194</v>
      </c>
      <c r="AD409" t="s">
        <v>196</v>
      </c>
      <c r="AE409" t="s">
        <v>194</v>
      </c>
      <c r="AF409" t="s">
        <v>196</v>
      </c>
      <c r="AG409" t="s">
        <v>194</v>
      </c>
      <c r="AH409" t="s">
        <v>194</v>
      </c>
      <c r="AI409" t="s">
        <v>194</v>
      </c>
      <c r="AJ409" t="s">
        <v>196</v>
      </c>
      <c r="AK409" t="s">
        <v>194</v>
      </c>
      <c r="AL409" t="s">
        <v>195</v>
      </c>
      <c r="AM409" t="s">
        <v>195</v>
      </c>
      <c r="AN409" t="s">
        <v>195</v>
      </c>
      <c r="AO409" t="s">
        <v>194</v>
      </c>
      <c r="AP409" t="s">
        <v>195</v>
      </c>
      <c r="AQ409" s="259" t="s">
        <v>59</v>
      </c>
      <c r="AR409" s="259" t="s">
        <v>334</v>
      </c>
    </row>
    <row r="410" spans="1:45" ht="21.6" x14ac:dyDescent="0.65">
      <c r="A410" s="238">
        <v>119285</v>
      </c>
      <c r="B410" s="264" t="s">
        <v>59</v>
      </c>
      <c r="C410" t="s">
        <v>196</v>
      </c>
      <c r="D410" t="s">
        <v>195</v>
      </c>
      <c r="E410" t="s">
        <v>195</v>
      </c>
      <c r="F410" t="s">
        <v>195</v>
      </c>
      <c r="G410" t="s">
        <v>195</v>
      </c>
      <c r="H410" t="s">
        <v>195</v>
      </c>
      <c r="I410" t="s">
        <v>194</v>
      </c>
      <c r="J410" t="s">
        <v>196</v>
      </c>
      <c r="K410" t="s">
        <v>195</v>
      </c>
      <c r="L410" t="s">
        <v>194</v>
      </c>
      <c r="M410" t="s">
        <v>194</v>
      </c>
      <c r="N410" t="s">
        <v>194</v>
      </c>
      <c r="O410" t="s">
        <v>194</v>
      </c>
      <c r="P410" t="s">
        <v>194</v>
      </c>
      <c r="Q410" t="s">
        <v>194</v>
      </c>
      <c r="R410" t="s">
        <v>196</v>
      </c>
      <c r="S410" t="s">
        <v>196</v>
      </c>
      <c r="T410" t="s">
        <v>194</v>
      </c>
      <c r="U410" t="s">
        <v>194</v>
      </c>
      <c r="V410" t="s">
        <v>196</v>
      </c>
      <c r="W410" t="s">
        <v>196</v>
      </c>
      <c r="X410" t="s">
        <v>196</v>
      </c>
      <c r="Y410" t="s">
        <v>196</v>
      </c>
      <c r="Z410" t="s">
        <v>194</v>
      </c>
      <c r="AA410" t="s">
        <v>194</v>
      </c>
      <c r="AB410" t="s">
        <v>196</v>
      </c>
      <c r="AC410" t="s">
        <v>196</v>
      </c>
      <c r="AD410" t="s">
        <v>194</v>
      </c>
      <c r="AE410" t="s">
        <v>194</v>
      </c>
      <c r="AF410" t="s">
        <v>194</v>
      </c>
      <c r="AG410" t="s">
        <v>196</v>
      </c>
      <c r="AH410" t="s">
        <v>196</v>
      </c>
      <c r="AI410" t="s">
        <v>194</v>
      </c>
      <c r="AJ410" t="s">
        <v>194</v>
      </c>
      <c r="AK410" t="s">
        <v>194</v>
      </c>
      <c r="AL410" t="s">
        <v>196</v>
      </c>
      <c r="AM410" t="s">
        <v>196</v>
      </c>
      <c r="AN410" t="s">
        <v>196</v>
      </c>
      <c r="AO410" t="s">
        <v>196</v>
      </c>
      <c r="AP410" t="s">
        <v>196</v>
      </c>
      <c r="AQ410" s="259" t="s">
        <v>59</v>
      </c>
      <c r="AR410" s="259" t="s">
        <v>334</v>
      </c>
    </row>
    <row r="411" spans="1:45" ht="21.6" x14ac:dyDescent="0.65">
      <c r="A411" s="238">
        <v>119287</v>
      </c>
      <c r="B411" s="264" t="s">
        <v>59</v>
      </c>
      <c r="C411" t="s">
        <v>195</v>
      </c>
      <c r="D411" t="s">
        <v>194</v>
      </c>
      <c r="E411" t="s">
        <v>195</v>
      </c>
      <c r="F411" t="s">
        <v>195</v>
      </c>
      <c r="G411" t="s">
        <v>195</v>
      </c>
      <c r="H411" t="s">
        <v>196</v>
      </c>
      <c r="I411" t="s">
        <v>195</v>
      </c>
      <c r="J411" t="s">
        <v>196</v>
      </c>
      <c r="K411" t="s">
        <v>195</v>
      </c>
      <c r="L411" t="s">
        <v>196</v>
      </c>
      <c r="M411" t="s">
        <v>196</v>
      </c>
      <c r="N411" t="s">
        <v>194</v>
      </c>
      <c r="O411" t="s">
        <v>194</v>
      </c>
      <c r="P411" t="s">
        <v>196</v>
      </c>
      <c r="Q411" t="s">
        <v>196</v>
      </c>
      <c r="R411" t="s">
        <v>196</v>
      </c>
      <c r="S411" t="s">
        <v>196</v>
      </c>
      <c r="T411" t="s">
        <v>194</v>
      </c>
      <c r="U411" t="s">
        <v>194</v>
      </c>
      <c r="V411" t="s">
        <v>194</v>
      </c>
      <c r="W411" t="s">
        <v>196</v>
      </c>
      <c r="X411" t="s">
        <v>196</v>
      </c>
      <c r="Y411" t="s">
        <v>194</v>
      </c>
      <c r="Z411" t="s">
        <v>196</v>
      </c>
      <c r="AA411" t="s">
        <v>194</v>
      </c>
      <c r="AB411" t="s">
        <v>196</v>
      </c>
      <c r="AC411" t="s">
        <v>196</v>
      </c>
      <c r="AD411" t="s">
        <v>194</v>
      </c>
      <c r="AE411" t="s">
        <v>196</v>
      </c>
      <c r="AF411" t="s">
        <v>194</v>
      </c>
      <c r="AG411" t="s">
        <v>196</v>
      </c>
      <c r="AH411" t="s">
        <v>196</v>
      </c>
      <c r="AI411" t="s">
        <v>194</v>
      </c>
      <c r="AJ411" t="s">
        <v>194</v>
      </c>
      <c r="AK411" t="s">
        <v>194</v>
      </c>
      <c r="AL411" t="s">
        <v>194</v>
      </c>
      <c r="AM411" t="s">
        <v>194</v>
      </c>
      <c r="AN411" t="s">
        <v>194</v>
      </c>
      <c r="AO411" t="s">
        <v>194</v>
      </c>
      <c r="AP411" t="s">
        <v>194</v>
      </c>
      <c r="AQ411" s="259" t="s">
        <v>59</v>
      </c>
      <c r="AR411" s="259" t="s">
        <v>334</v>
      </c>
    </row>
    <row r="412" spans="1:45" ht="47.4" x14ac:dyDescent="0.65">
      <c r="A412" s="238">
        <v>119291</v>
      </c>
      <c r="B412" s="264" t="s">
        <v>2591</v>
      </c>
      <c r="C412" t="s">
        <v>702</v>
      </c>
      <c r="D412" t="s">
        <v>702</v>
      </c>
      <c r="E412" t="s">
        <v>702</v>
      </c>
      <c r="F412" t="s">
        <v>702</v>
      </c>
      <c r="G412" t="s">
        <v>702</v>
      </c>
      <c r="H412" t="s">
        <v>702</v>
      </c>
      <c r="I412" t="s">
        <v>702</v>
      </c>
      <c r="J412" t="s">
        <v>702</v>
      </c>
      <c r="K412" t="s">
        <v>702</v>
      </c>
      <c r="L412" t="s">
        <v>702</v>
      </c>
      <c r="M412" t="s">
        <v>702</v>
      </c>
      <c r="N412" t="s">
        <v>702</v>
      </c>
      <c r="O412" t="s">
        <v>702</v>
      </c>
      <c r="P412" t="s">
        <v>702</v>
      </c>
      <c r="Q412" t="s">
        <v>702</v>
      </c>
      <c r="R412" t="s">
        <v>702</v>
      </c>
      <c r="S412" t="s">
        <v>702</v>
      </c>
      <c r="T412" t="s">
        <v>702</v>
      </c>
      <c r="U412" t="s">
        <v>702</v>
      </c>
      <c r="V412" t="s">
        <v>702</v>
      </c>
      <c r="W412" t="s">
        <v>702</v>
      </c>
      <c r="X412" t="s">
        <v>702</v>
      </c>
      <c r="Y412" t="s">
        <v>702</v>
      </c>
      <c r="Z412" t="s">
        <v>702</v>
      </c>
      <c r="AA412" t="s">
        <v>702</v>
      </c>
      <c r="AB412" t="s">
        <v>702</v>
      </c>
      <c r="AC412" t="s">
        <v>702</v>
      </c>
      <c r="AD412" t="s">
        <v>702</v>
      </c>
      <c r="AE412" t="s">
        <v>702</v>
      </c>
      <c r="AF412" t="s">
        <v>702</v>
      </c>
      <c r="AG412" t="s">
        <v>702</v>
      </c>
      <c r="AH412" t="s">
        <v>702</v>
      </c>
      <c r="AI412" t="s">
        <v>702</v>
      </c>
      <c r="AJ412" t="s">
        <v>702</v>
      </c>
      <c r="AK412" t="s">
        <v>702</v>
      </c>
      <c r="AL412" t="s">
        <v>702</v>
      </c>
      <c r="AM412" t="s">
        <v>702</v>
      </c>
      <c r="AN412" t="s">
        <v>702</v>
      </c>
      <c r="AO412" t="s">
        <v>702</v>
      </c>
      <c r="AP412" t="s">
        <v>702</v>
      </c>
      <c r="AQ412" s="259" t="s">
        <v>2591</v>
      </c>
      <c r="AR412" s="259" t="s">
        <v>2759</v>
      </c>
    </row>
    <row r="413" spans="1:45" ht="21.6" x14ac:dyDescent="0.65">
      <c r="A413" s="238">
        <v>119296</v>
      </c>
      <c r="B413" s="264" t="s">
        <v>59</v>
      </c>
      <c r="C413" t="s">
        <v>195</v>
      </c>
      <c r="D413" t="s">
        <v>194</v>
      </c>
      <c r="E413" t="s">
        <v>195</v>
      </c>
      <c r="F413" t="s">
        <v>195</v>
      </c>
      <c r="G413" t="s">
        <v>196</v>
      </c>
      <c r="H413" t="s">
        <v>195</v>
      </c>
      <c r="I413" t="s">
        <v>194</v>
      </c>
      <c r="J413" t="s">
        <v>196</v>
      </c>
      <c r="K413" t="s">
        <v>194</v>
      </c>
      <c r="L413" t="s">
        <v>194</v>
      </c>
      <c r="M413" t="s">
        <v>194</v>
      </c>
      <c r="N413" t="s">
        <v>194</v>
      </c>
      <c r="O413" t="s">
        <v>196</v>
      </c>
      <c r="P413" t="s">
        <v>194</v>
      </c>
      <c r="Q413" t="s">
        <v>194</v>
      </c>
      <c r="R413" t="s">
        <v>196</v>
      </c>
      <c r="S413" t="s">
        <v>196</v>
      </c>
      <c r="T413" t="s">
        <v>196</v>
      </c>
      <c r="U413" t="s">
        <v>194</v>
      </c>
      <c r="V413" t="s">
        <v>196</v>
      </c>
      <c r="W413" t="s">
        <v>194</v>
      </c>
      <c r="X413" t="s">
        <v>196</v>
      </c>
      <c r="Y413" t="s">
        <v>194</v>
      </c>
      <c r="Z413" t="s">
        <v>194</v>
      </c>
      <c r="AA413" t="s">
        <v>196</v>
      </c>
      <c r="AB413" t="s">
        <v>194</v>
      </c>
      <c r="AC413" t="s">
        <v>196</v>
      </c>
      <c r="AD413" t="s">
        <v>196</v>
      </c>
      <c r="AE413" t="s">
        <v>196</v>
      </c>
      <c r="AF413" t="s">
        <v>196</v>
      </c>
      <c r="AG413" t="s">
        <v>196</v>
      </c>
      <c r="AH413" t="s">
        <v>194</v>
      </c>
      <c r="AI413" t="s">
        <v>196</v>
      </c>
      <c r="AJ413" t="s">
        <v>196</v>
      </c>
      <c r="AK413" t="s">
        <v>194</v>
      </c>
      <c r="AL413" t="s">
        <v>196</v>
      </c>
      <c r="AM413" t="s">
        <v>195</v>
      </c>
      <c r="AN413" t="s">
        <v>196</v>
      </c>
      <c r="AO413" t="s">
        <v>194</v>
      </c>
      <c r="AP413" t="s">
        <v>194</v>
      </c>
      <c r="AQ413" s="259" t="s">
        <v>59</v>
      </c>
      <c r="AR413" s="259" t="s">
        <v>334</v>
      </c>
    </row>
    <row r="414" spans="1:45" ht="21.6" x14ac:dyDescent="0.65">
      <c r="A414" s="238">
        <v>119319</v>
      </c>
      <c r="B414" s="264" t="s">
        <v>59</v>
      </c>
      <c r="C414" t="s">
        <v>194</v>
      </c>
      <c r="D414" t="s">
        <v>194</v>
      </c>
      <c r="E414" t="s">
        <v>194</v>
      </c>
      <c r="F414" t="s">
        <v>194</v>
      </c>
      <c r="G414" t="s">
        <v>194</v>
      </c>
      <c r="H414" t="s">
        <v>194</v>
      </c>
      <c r="I414" t="s">
        <v>194</v>
      </c>
      <c r="J414" t="s">
        <v>194</v>
      </c>
      <c r="K414" t="s">
        <v>195</v>
      </c>
      <c r="L414" t="s">
        <v>194</v>
      </c>
      <c r="M414" t="s">
        <v>194</v>
      </c>
      <c r="N414" t="s">
        <v>196</v>
      </c>
      <c r="O414" t="s">
        <v>196</v>
      </c>
      <c r="P414" t="s">
        <v>194</v>
      </c>
      <c r="Q414" t="s">
        <v>194</v>
      </c>
      <c r="R414" t="s">
        <v>196</v>
      </c>
      <c r="S414" t="s">
        <v>196</v>
      </c>
      <c r="T414" t="s">
        <v>194</v>
      </c>
      <c r="U414" t="s">
        <v>196</v>
      </c>
      <c r="V414" t="s">
        <v>196</v>
      </c>
      <c r="W414" t="s">
        <v>195</v>
      </c>
      <c r="X414" t="s">
        <v>194</v>
      </c>
      <c r="Y414" t="s">
        <v>196</v>
      </c>
      <c r="Z414" t="s">
        <v>194</v>
      </c>
      <c r="AA414" t="s">
        <v>196</v>
      </c>
      <c r="AB414" t="s">
        <v>194</v>
      </c>
      <c r="AC414" t="s">
        <v>196</v>
      </c>
      <c r="AD414" t="s">
        <v>196</v>
      </c>
      <c r="AE414" t="s">
        <v>194</v>
      </c>
      <c r="AF414" t="s">
        <v>195</v>
      </c>
      <c r="AG414" t="s">
        <v>194</v>
      </c>
      <c r="AH414" t="s">
        <v>196</v>
      </c>
      <c r="AI414" t="s">
        <v>194</v>
      </c>
      <c r="AJ414" t="s">
        <v>196</v>
      </c>
      <c r="AK414" t="s">
        <v>195</v>
      </c>
      <c r="AL414" t="s">
        <v>194</v>
      </c>
      <c r="AM414" t="s">
        <v>196</v>
      </c>
      <c r="AN414" t="s">
        <v>196</v>
      </c>
      <c r="AO414" t="s">
        <v>196</v>
      </c>
      <c r="AP414" t="s">
        <v>195</v>
      </c>
      <c r="AQ414" s="259" t="s">
        <v>59</v>
      </c>
      <c r="AR414" s="259" t="s">
        <v>334</v>
      </c>
    </row>
    <row r="415" spans="1:45" ht="47.4" x14ac:dyDescent="0.65">
      <c r="A415" s="238">
        <v>119333</v>
      </c>
      <c r="B415" s="264" t="s">
        <v>59</v>
      </c>
      <c r="C415" t="s">
        <v>702</v>
      </c>
      <c r="D415" t="s">
        <v>702</v>
      </c>
      <c r="E415" t="s">
        <v>702</v>
      </c>
      <c r="F415" t="s">
        <v>702</v>
      </c>
      <c r="G415" t="s">
        <v>702</v>
      </c>
      <c r="H415" t="s">
        <v>702</v>
      </c>
      <c r="I415" t="s">
        <v>702</v>
      </c>
      <c r="J415" t="s">
        <v>702</v>
      </c>
      <c r="K415" t="s">
        <v>702</v>
      </c>
      <c r="L415" t="s">
        <v>702</v>
      </c>
      <c r="M415" t="s">
        <v>702</v>
      </c>
      <c r="N415" t="s">
        <v>702</v>
      </c>
      <c r="O415" t="s">
        <v>702</v>
      </c>
      <c r="P415" t="s">
        <v>702</v>
      </c>
      <c r="Q415" t="s">
        <v>702</v>
      </c>
      <c r="R415" t="s">
        <v>702</v>
      </c>
      <c r="S415" t="s">
        <v>702</v>
      </c>
      <c r="T415" t="s">
        <v>702</v>
      </c>
      <c r="U415" t="s">
        <v>702</v>
      </c>
      <c r="V415" t="s">
        <v>702</v>
      </c>
      <c r="W415" t="s">
        <v>702</v>
      </c>
      <c r="X415" t="s">
        <v>702</v>
      </c>
      <c r="Y415" t="s">
        <v>702</v>
      </c>
      <c r="Z415" t="s">
        <v>702</v>
      </c>
      <c r="AA415" t="s">
        <v>702</v>
      </c>
      <c r="AB415" t="s">
        <v>702</v>
      </c>
      <c r="AC415" t="s">
        <v>702</v>
      </c>
      <c r="AD415" t="s">
        <v>702</v>
      </c>
      <c r="AE415" t="s">
        <v>702</v>
      </c>
      <c r="AF415" t="s">
        <v>702</v>
      </c>
      <c r="AG415" t="s">
        <v>702</v>
      </c>
      <c r="AH415" t="s">
        <v>702</v>
      </c>
      <c r="AI415" t="s">
        <v>702</v>
      </c>
      <c r="AJ415" t="s">
        <v>702</v>
      </c>
      <c r="AK415" t="s">
        <v>702</v>
      </c>
      <c r="AL415" t="s">
        <v>702</v>
      </c>
      <c r="AM415" t="s">
        <v>702</v>
      </c>
      <c r="AN415" t="s">
        <v>702</v>
      </c>
      <c r="AO415" t="s">
        <v>702</v>
      </c>
      <c r="AP415" t="s">
        <v>702</v>
      </c>
      <c r="AQ415" s="259" t="s">
        <v>59</v>
      </c>
      <c r="AR415" s="259" t="s">
        <v>2766</v>
      </c>
    </row>
    <row r="416" spans="1:45" ht="21.6" x14ac:dyDescent="0.65">
      <c r="A416" s="266">
        <v>119346</v>
      </c>
      <c r="B416" s="264" t="s">
        <v>59</v>
      </c>
      <c r="C416" t="s">
        <v>196</v>
      </c>
      <c r="D416" t="s">
        <v>196</v>
      </c>
      <c r="E416" t="s">
        <v>196</v>
      </c>
      <c r="F416" t="s">
        <v>196</v>
      </c>
      <c r="G416" t="s">
        <v>196</v>
      </c>
      <c r="H416" t="s">
        <v>196</v>
      </c>
      <c r="I416" t="s">
        <v>196</v>
      </c>
      <c r="J416" t="s">
        <v>196</v>
      </c>
      <c r="K416" t="s">
        <v>196</v>
      </c>
      <c r="L416" t="s">
        <v>196</v>
      </c>
      <c r="M416" t="s">
        <v>196</v>
      </c>
      <c r="N416" t="s">
        <v>196</v>
      </c>
      <c r="O416" t="s">
        <v>195</v>
      </c>
      <c r="P416" t="s">
        <v>196</v>
      </c>
      <c r="Q416" t="s">
        <v>196</v>
      </c>
      <c r="R416" t="s">
        <v>196</v>
      </c>
      <c r="S416" t="s">
        <v>196</v>
      </c>
      <c r="T416" t="s">
        <v>196</v>
      </c>
      <c r="U416" t="s">
        <v>196</v>
      </c>
      <c r="V416" t="s">
        <v>196</v>
      </c>
      <c r="W416" t="s">
        <v>196</v>
      </c>
      <c r="X416" t="s">
        <v>194</v>
      </c>
      <c r="Y416" t="s">
        <v>196</v>
      </c>
      <c r="Z416" t="s">
        <v>196</v>
      </c>
      <c r="AA416" t="s">
        <v>196</v>
      </c>
      <c r="AB416" t="s">
        <v>196</v>
      </c>
      <c r="AC416" t="s">
        <v>194</v>
      </c>
      <c r="AD416" t="s">
        <v>196</v>
      </c>
      <c r="AE416" t="s">
        <v>196</v>
      </c>
      <c r="AF416" t="s">
        <v>194</v>
      </c>
      <c r="AG416" t="s">
        <v>196</v>
      </c>
      <c r="AH416" t="s">
        <v>196</v>
      </c>
      <c r="AI416" t="s">
        <v>196</v>
      </c>
      <c r="AJ416" t="s">
        <v>194</v>
      </c>
      <c r="AK416" t="s">
        <v>194</v>
      </c>
      <c r="AL416" t="s">
        <v>194</v>
      </c>
      <c r="AM416" t="s">
        <v>196</v>
      </c>
      <c r="AN416" t="s">
        <v>194</v>
      </c>
      <c r="AO416" t="s">
        <v>196</v>
      </c>
      <c r="AP416" t="s">
        <v>194</v>
      </c>
      <c r="AQ416" s="259" t="s">
        <v>59</v>
      </c>
      <c r="AR416" s="259" t="s">
        <v>334</v>
      </c>
    </row>
    <row r="417" spans="1:45" ht="21.6" x14ac:dyDescent="0.65">
      <c r="A417" s="238">
        <v>119355</v>
      </c>
      <c r="B417" s="264" t="s">
        <v>2531</v>
      </c>
      <c r="C417" t="s">
        <v>196</v>
      </c>
      <c r="D417" t="s">
        <v>196</v>
      </c>
      <c r="E417" t="s">
        <v>195</v>
      </c>
      <c r="F417" t="s">
        <v>196</v>
      </c>
      <c r="G417" t="s">
        <v>196</v>
      </c>
      <c r="H417" t="s">
        <v>196</v>
      </c>
      <c r="I417" t="s">
        <v>194</v>
      </c>
      <c r="J417" t="s">
        <v>194</v>
      </c>
      <c r="K417" t="s">
        <v>194</v>
      </c>
      <c r="L417" t="s">
        <v>196</v>
      </c>
      <c r="M417" t="s">
        <v>194</v>
      </c>
      <c r="N417" t="s">
        <v>196</v>
      </c>
      <c r="O417" t="s">
        <v>196</v>
      </c>
      <c r="P417" t="s">
        <v>194</v>
      </c>
      <c r="Q417" t="s">
        <v>196</v>
      </c>
      <c r="R417" t="s">
        <v>195</v>
      </c>
      <c r="S417" t="s">
        <v>196</v>
      </c>
      <c r="T417" t="s">
        <v>196</v>
      </c>
      <c r="U417" t="s">
        <v>196</v>
      </c>
      <c r="V417" t="s">
        <v>196</v>
      </c>
      <c r="W417" t="s">
        <v>196</v>
      </c>
      <c r="X417" t="s">
        <v>196</v>
      </c>
      <c r="Y417" t="s">
        <v>196</v>
      </c>
      <c r="Z417" t="s">
        <v>195</v>
      </c>
      <c r="AA417" t="s">
        <v>194</v>
      </c>
      <c r="AB417" t="s">
        <v>195</v>
      </c>
      <c r="AC417" t="s">
        <v>196</v>
      </c>
      <c r="AD417" t="s">
        <v>195</v>
      </c>
      <c r="AE417" t="s">
        <v>196</v>
      </c>
      <c r="AF417" t="s">
        <v>195</v>
      </c>
      <c r="AG417" t="s">
        <v>195</v>
      </c>
      <c r="AH417" t="s">
        <v>196</v>
      </c>
      <c r="AI417" t="s">
        <v>196</v>
      </c>
      <c r="AJ417" t="s">
        <v>196</v>
      </c>
      <c r="AK417" t="s">
        <v>196</v>
      </c>
      <c r="AL417" t="s">
        <v>195</v>
      </c>
      <c r="AM417" t="s">
        <v>195</v>
      </c>
      <c r="AN417" t="s">
        <v>195</v>
      </c>
      <c r="AO417" t="s">
        <v>195</v>
      </c>
      <c r="AP417" t="s">
        <v>195</v>
      </c>
      <c r="AQ417" s="259" t="s">
        <v>2531</v>
      </c>
      <c r="AR417" s="259" t="s">
        <v>334</v>
      </c>
    </row>
    <row r="418" spans="1:45" ht="21.6" x14ac:dyDescent="0.65">
      <c r="A418" s="266">
        <v>119362</v>
      </c>
      <c r="B418" s="264" t="s">
        <v>59</v>
      </c>
      <c r="C418" t="s">
        <v>196</v>
      </c>
      <c r="D418" t="s">
        <v>196</v>
      </c>
      <c r="E418" t="s">
        <v>196</v>
      </c>
      <c r="F418" t="s">
        <v>196</v>
      </c>
      <c r="G418" t="s">
        <v>194</v>
      </c>
      <c r="H418" t="s">
        <v>196</v>
      </c>
      <c r="I418" t="s">
        <v>196</v>
      </c>
      <c r="J418" t="s">
        <v>196</v>
      </c>
      <c r="K418" t="s">
        <v>196</v>
      </c>
      <c r="L418" t="s">
        <v>196</v>
      </c>
      <c r="M418" t="s">
        <v>196</v>
      </c>
      <c r="N418" t="s">
        <v>196</v>
      </c>
      <c r="O418" t="s">
        <v>196</v>
      </c>
      <c r="P418" t="s">
        <v>194</v>
      </c>
      <c r="Q418" t="s">
        <v>194</v>
      </c>
      <c r="R418" t="s">
        <v>196</v>
      </c>
      <c r="S418" t="s">
        <v>196</v>
      </c>
      <c r="T418" t="s">
        <v>194</v>
      </c>
      <c r="U418" t="s">
        <v>196</v>
      </c>
      <c r="V418" t="s">
        <v>196</v>
      </c>
      <c r="W418" t="s">
        <v>196</v>
      </c>
      <c r="X418" t="s">
        <v>196</v>
      </c>
      <c r="Y418" t="s">
        <v>196</v>
      </c>
      <c r="Z418" t="s">
        <v>194</v>
      </c>
      <c r="AA418" t="s">
        <v>196</v>
      </c>
      <c r="AB418" t="s">
        <v>196</v>
      </c>
      <c r="AC418" t="s">
        <v>196</v>
      </c>
      <c r="AD418" t="s">
        <v>196</v>
      </c>
      <c r="AE418" t="s">
        <v>194</v>
      </c>
      <c r="AF418" t="s">
        <v>196</v>
      </c>
      <c r="AG418" t="s">
        <v>196</v>
      </c>
      <c r="AH418" t="s">
        <v>194</v>
      </c>
      <c r="AI418" t="s">
        <v>196</v>
      </c>
      <c r="AJ418" t="s">
        <v>196</v>
      </c>
      <c r="AK418" t="s">
        <v>196</v>
      </c>
      <c r="AL418" t="s">
        <v>196</v>
      </c>
      <c r="AM418" t="s">
        <v>196</v>
      </c>
      <c r="AN418" t="s">
        <v>196</v>
      </c>
      <c r="AO418" t="s">
        <v>194</v>
      </c>
      <c r="AP418" t="s">
        <v>196</v>
      </c>
      <c r="AQ418" s="259" t="s">
        <v>59</v>
      </c>
      <c r="AR418" s="259" t="s">
        <v>334</v>
      </c>
    </row>
    <row r="419" spans="1:45" ht="47.4" x14ac:dyDescent="0.65">
      <c r="A419" s="266">
        <v>119365</v>
      </c>
      <c r="B419" s="264" t="s">
        <v>59</v>
      </c>
      <c r="C419" t="s">
        <v>702</v>
      </c>
      <c r="D419" t="s">
        <v>702</v>
      </c>
      <c r="E419" t="s">
        <v>702</v>
      </c>
      <c r="F419" t="s">
        <v>702</v>
      </c>
      <c r="G419" t="s">
        <v>702</v>
      </c>
      <c r="H419" t="s">
        <v>702</v>
      </c>
      <c r="I419" t="s">
        <v>702</v>
      </c>
      <c r="J419" t="s">
        <v>702</v>
      </c>
      <c r="K419" t="s">
        <v>702</v>
      </c>
      <c r="L419" t="s">
        <v>702</v>
      </c>
      <c r="M419" t="s">
        <v>702</v>
      </c>
      <c r="N419" t="s">
        <v>702</v>
      </c>
      <c r="O419" t="s">
        <v>702</v>
      </c>
      <c r="P419" t="s">
        <v>702</v>
      </c>
      <c r="Q419" t="s">
        <v>702</v>
      </c>
      <c r="R419" t="s">
        <v>702</v>
      </c>
      <c r="S419" t="s">
        <v>702</v>
      </c>
      <c r="T419" t="s">
        <v>702</v>
      </c>
      <c r="U419" t="s">
        <v>702</v>
      </c>
      <c r="V419" t="s">
        <v>702</v>
      </c>
      <c r="W419" t="s">
        <v>702</v>
      </c>
      <c r="X419" t="s">
        <v>702</v>
      </c>
      <c r="Y419" t="s">
        <v>702</v>
      </c>
      <c r="Z419" t="s">
        <v>702</v>
      </c>
      <c r="AA419" t="s">
        <v>702</v>
      </c>
      <c r="AB419" t="s">
        <v>702</v>
      </c>
      <c r="AC419" t="s">
        <v>702</v>
      </c>
      <c r="AD419" t="s">
        <v>702</v>
      </c>
      <c r="AE419" t="s">
        <v>702</v>
      </c>
      <c r="AF419" t="s">
        <v>702</v>
      </c>
      <c r="AG419" t="s">
        <v>702</v>
      </c>
      <c r="AH419" t="s">
        <v>702</v>
      </c>
      <c r="AI419" t="s">
        <v>702</v>
      </c>
      <c r="AJ419" t="s">
        <v>702</v>
      </c>
      <c r="AK419" t="s">
        <v>702</v>
      </c>
      <c r="AL419" t="s">
        <v>702</v>
      </c>
      <c r="AM419" t="s">
        <v>702</v>
      </c>
      <c r="AN419" t="s">
        <v>702</v>
      </c>
      <c r="AO419" t="s">
        <v>702</v>
      </c>
      <c r="AP419" t="s">
        <v>702</v>
      </c>
      <c r="AQ419" s="259" t="s">
        <v>59</v>
      </c>
      <c r="AR419" s="259" t="s">
        <v>2759</v>
      </c>
    </row>
    <row r="420" spans="1:45" ht="21.6" x14ac:dyDescent="0.65">
      <c r="A420" s="266">
        <v>119372</v>
      </c>
      <c r="B420" s="264" t="s">
        <v>59</v>
      </c>
      <c r="C420" t="s">
        <v>194</v>
      </c>
      <c r="D420" t="s">
        <v>194</v>
      </c>
      <c r="E420" t="s">
        <v>194</v>
      </c>
      <c r="F420" t="s">
        <v>194</v>
      </c>
      <c r="G420" t="s">
        <v>194</v>
      </c>
      <c r="H420" t="s">
        <v>194</v>
      </c>
      <c r="I420" t="s">
        <v>196</v>
      </c>
      <c r="J420" t="s">
        <v>196</v>
      </c>
      <c r="K420" t="s">
        <v>196</v>
      </c>
      <c r="L420" t="s">
        <v>196</v>
      </c>
      <c r="M420" t="s">
        <v>196</v>
      </c>
      <c r="N420" t="s">
        <v>194</v>
      </c>
      <c r="O420" t="s">
        <v>194</v>
      </c>
      <c r="P420" t="s">
        <v>196</v>
      </c>
      <c r="Q420" t="s">
        <v>196</v>
      </c>
      <c r="R420" t="s">
        <v>194</v>
      </c>
      <c r="S420" t="s">
        <v>194</v>
      </c>
      <c r="T420" t="s">
        <v>194</v>
      </c>
      <c r="U420" t="s">
        <v>194</v>
      </c>
      <c r="V420" t="s">
        <v>194</v>
      </c>
      <c r="W420" t="s">
        <v>194</v>
      </c>
      <c r="X420" t="s">
        <v>196</v>
      </c>
      <c r="Y420" t="s">
        <v>194</v>
      </c>
      <c r="Z420" t="s">
        <v>196</v>
      </c>
      <c r="AA420" t="s">
        <v>194</v>
      </c>
      <c r="AB420" t="s">
        <v>195</v>
      </c>
      <c r="AC420" t="s">
        <v>195</v>
      </c>
      <c r="AD420" t="s">
        <v>195</v>
      </c>
      <c r="AE420" t="s">
        <v>195</v>
      </c>
      <c r="AF420" t="s">
        <v>195</v>
      </c>
      <c r="AG420" t="s">
        <v>196</v>
      </c>
      <c r="AH420" t="s">
        <v>196</v>
      </c>
      <c r="AI420" t="s">
        <v>196</v>
      </c>
      <c r="AJ420" t="s">
        <v>196</v>
      </c>
      <c r="AK420" t="s">
        <v>196</v>
      </c>
      <c r="AL420" t="s">
        <v>196</v>
      </c>
      <c r="AM420" t="s">
        <v>196</v>
      </c>
      <c r="AN420" t="s">
        <v>196</v>
      </c>
      <c r="AO420" t="s">
        <v>196</v>
      </c>
      <c r="AP420" t="s">
        <v>194</v>
      </c>
      <c r="AQ420" s="259" t="s">
        <v>59</v>
      </c>
      <c r="AR420" s="259" t="s">
        <v>334</v>
      </c>
    </row>
    <row r="421" spans="1:45" ht="21.6" x14ac:dyDescent="0.65">
      <c r="A421" s="238">
        <v>119379</v>
      </c>
      <c r="B421" s="264" t="s">
        <v>59</v>
      </c>
      <c r="C421" t="s">
        <v>196</v>
      </c>
      <c r="D421" t="s">
        <v>194</v>
      </c>
      <c r="E421" t="s">
        <v>194</v>
      </c>
      <c r="F421" t="s">
        <v>194</v>
      </c>
      <c r="G421" t="s">
        <v>194</v>
      </c>
      <c r="H421" t="s">
        <v>194</v>
      </c>
      <c r="I421" t="s">
        <v>196</v>
      </c>
      <c r="J421" t="s">
        <v>194</v>
      </c>
      <c r="K421" t="s">
        <v>194</v>
      </c>
      <c r="L421" t="s">
        <v>196</v>
      </c>
      <c r="M421" t="s">
        <v>196</v>
      </c>
      <c r="N421" t="s">
        <v>194</v>
      </c>
      <c r="O421" t="s">
        <v>194</v>
      </c>
      <c r="P421" t="s">
        <v>194</v>
      </c>
      <c r="Q421" t="s">
        <v>194</v>
      </c>
      <c r="R421" t="s">
        <v>196</v>
      </c>
      <c r="S421" t="s">
        <v>196</v>
      </c>
      <c r="T421" t="s">
        <v>196</v>
      </c>
      <c r="U421" t="s">
        <v>194</v>
      </c>
      <c r="V421" t="s">
        <v>194</v>
      </c>
      <c r="W421" t="s">
        <v>194</v>
      </c>
      <c r="X421" t="s">
        <v>194</v>
      </c>
      <c r="Y421" t="s">
        <v>196</v>
      </c>
      <c r="Z421" t="s">
        <v>194</v>
      </c>
      <c r="AA421" t="s">
        <v>196</v>
      </c>
      <c r="AB421" t="s">
        <v>194</v>
      </c>
      <c r="AC421" t="s">
        <v>196</v>
      </c>
      <c r="AD421" t="s">
        <v>196</v>
      </c>
      <c r="AE421" t="s">
        <v>194</v>
      </c>
      <c r="AF421" t="s">
        <v>194</v>
      </c>
      <c r="AG421" t="s">
        <v>196</v>
      </c>
      <c r="AH421" t="s">
        <v>194</v>
      </c>
      <c r="AI421" t="s">
        <v>194</v>
      </c>
      <c r="AJ421" t="s">
        <v>196</v>
      </c>
      <c r="AK421" t="s">
        <v>194</v>
      </c>
      <c r="AL421" t="s">
        <v>194</v>
      </c>
      <c r="AM421" t="s">
        <v>196</v>
      </c>
      <c r="AN421" t="s">
        <v>194</v>
      </c>
      <c r="AO421" t="s">
        <v>194</v>
      </c>
      <c r="AP421" t="s">
        <v>194</v>
      </c>
      <c r="AQ421" s="259" t="s">
        <v>59</v>
      </c>
      <c r="AR421" s="259" t="s">
        <v>334</v>
      </c>
      <c r="AS421"/>
    </row>
    <row r="422" spans="1:45" ht="21.6" x14ac:dyDescent="0.65">
      <c r="A422" s="266">
        <v>119383</v>
      </c>
      <c r="B422" s="264" t="s">
        <v>59</v>
      </c>
      <c r="C422" t="s">
        <v>196</v>
      </c>
      <c r="D422" t="s">
        <v>196</v>
      </c>
      <c r="E422" t="s">
        <v>196</v>
      </c>
      <c r="F422" t="s">
        <v>194</v>
      </c>
      <c r="G422" t="s">
        <v>194</v>
      </c>
      <c r="H422" t="s">
        <v>194</v>
      </c>
      <c r="I422" t="s">
        <v>196</v>
      </c>
      <c r="J422" t="s">
        <v>196</v>
      </c>
      <c r="K422" t="s">
        <v>194</v>
      </c>
      <c r="L422" t="s">
        <v>196</v>
      </c>
      <c r="M422" t="s">
        <v>195</v>
      </c>
      <c r="N422" t="s">
        <v>196</v>
      </c>
      <c r="O422" t="s">
        <v>196</v>
      </c>
      <c r="P422" t="s">
        <v>196</v>
      </c>
      <c r="Q422" t="s">
        <v>196</v>
      </c>
      <c r="R422" t="s">
        <v>196</v>
      </c>
      <c r="S422" t="s">
        <v>196</v>
      </c>
      <c r="T422" t="s">
        <v>196</v>
      </c>
      <c r="U422" t="s">
        <v>196</v>
      </c>
      <c r="V422" t="s">
        <v>196</v>
      </c>
      <c r="W422" t="s">
        <v>196</v>
      </c>
      <c r="X422" t="s">
        <v>196</v>
      </c>
      <c r="Y422" t="s">
        <v>196</v>
      </c>
      <c r="Z422" t="s">
        <v>196</v>
      </c>
      <c r="AA422" t="s">
        <v>196</v>
      </c>
      <c r="AB422" t="s">
        <v>195</v>
      </c>
      <c r="AC422" t="s">
        <v>194</v>
      </c>
      <c r="AD422" t="s">
        <v>196</v>
      </c>
      <c r="AE422" t="s">
        <v>194</v>
      </c>
      <c r="AF422" t="s">
        <v>194</v>
      </c>
      <c r="AG422" t="s">
        <v>195</v>
      </c>
      <c r="AH422" t="s">
        <v>195</v>
      </c>
      <c r="AI422" t="s">
        <v>196</v>
      </c>
      <c r="AJ422" t="s">
        <v>196</v>
      </c>
      <c r="AK422" t="s">
        <v>196</v>
      </c>
      <c r="AL422" t="s">
        <v>196</v>
      </c>
      <c r="AM422" t="s">
        <v>195</v>
      </c>
      <c r="AN422" t="s">
        <v>196</v>
      </c>
      <c r="AO422" t="s">
        <v>195</v>
      </c>
      <c r="AP422" t="s">
        <v>195</v>
      </c>
      <c r="AQ422" s="259" t="s">
        <v>59</v>
      </c>
      <c r="AR422" s="259" t="s">
        <v>334</v>
      </c>
    </row>
    <row r="423" spans="1:45" ht="21.6" x14ac:dyDescent="0.65">
      <c r="A423" s="238">
        <v>119385</v>
      </c>
      <c r="B423" s="264" t="s">
        <v>2531</v>
      </c>
      <c r="C423" t="s">
        <v>196</v>
      </c>
      <c r="D423" t="s">
        <v>196</v>
      </c>
      <c r="E423" t="s">
        <v>196</v>
      </c>
      <c r="F423" t="s">
        <v>194</v>
      </c>
      <c r="G423" t="s">
        <v>196</v>
      </c>
      <c r="H423" t="s">
        <v>196</v>
      </c>
      <c r="I423" t="s">
        <v>196</v>
      </c>
      <c r="J423" t="s">
        <v>196</v>
      </c>
      <c r="K423" t="s">
        <v>196</v>
      </c>
      <c r="L423" t="s">
        <v>196</v>
      </c>
      <c r="M423" t="s">
        <v>196</v>
      </c>
      <c r="N423" t="s">
        <v>194</v>
      </c>
      <c r="O423" t="s">
        <v>196</v>
      </c>
      <c r="P423" t="s">
        <v>196</v>
      </c>
      <c r="Q423" t="s">
        <v>196</v>
      </c>
      <c r="R423" t="s">
        <v>194</v>
      </c>
      <c r="S423" t="s">
        <v>196</v>
      </c>
      <c r="T423" t="s">
        <v>196</v>
      </c>
      <c r="U423" t="s">
        <v>196</v>
      </c>
      <c r="V423" t="s">
        <v>196</v>
      </c>
      <c r="W423" t="s">
        <v>194</v>
      </c>
      <c r="X423" t="s">
        <v>196</v>
      </c>
      <c r="Y423" t="s">
        <v>196</v>
      </c>
      <c r="Z423" t="s">
        <v>196</v>
      </c>
      <c r="AA423" t="s">
        <v>196</v>
      </c>
      <c r="AB423" t="s">
        <v>196</v>
      </c>
      <c r="AC423" t="s">
        <v>196</v>
      </c>
      <c r="AD423" t="s">
        <v>196</v>
      </c>
      <c r="AE423" t="s">
        <v>196</v>
      </c>
      <c r="AF423" t="s">
        <v>194</v>
      </c>
      <c r="AG423" t="s">
        <v>196</v>
      </c>
      <c r="AH423" t="s">
        <v>194</v>
      </c>
      <c r="AI423" t="s">
        <v>196</v>
      </c>
      <c r="AJ423" t="s">
        <v>196</v>
      </c>
      <c r="AK423" t="s">
        <v>196</v>
      </c>
      <c r="AL423" t="s">
        <v>196</v>
      </c>
      <c r="AM423" t="s">
        <v>196</v>
      </c>
      <c r="AN423" t="s">
        <v>196</v>
      </c>
      <c r="AO423" t="s">
        <v>196</v>
      </c>
      <c r="AP423" t="s">
        <v>196</v>
      </c>
      <c r="AQ423" s="259" t="s">
        <v>2531</v>
      </c>
      <c r="AR423" s="259" t="s">
        <v>334</v>
      </c>
    </row>
    <row r="424" spans="1:45" ht="21.6" x14ac:dyDescent="0.65">
      <c r="A424" s="266">
        <v>119387</v>
      </c>
      <c r="B424" s="264" t="s">
        <v>59</v>
      </c>
      <c r="C424" t="s">
        <v>196</v>
      </c>
      <c r="D424" t="s">
        <v>196</v>
      </c>
      <c r="E424" t="s">
        <v>196</v>
      </c>
      <c r="F424" t="s">
        <v>194</v>
      </c>
      <c r="G424" t="s">
        <v>194</v>
      </c>
      <c r="H424" t="s">
        <v>196</v>
      </c>
      <c r="I424" t="s">
        <v>196</v>
      </c>
      <c r="J424" t="s">
        <v>194</v>
      </c>
      <c r="K424" t="s">
        <v>196</v>
      </c>
      <c r="L424" t="s">
        <v>194</v>
      </c>
      <c r="M424" t="s">
        <v>194</v>
      </c>
      <c r="N424" t="s">
        <v>194</v>
      </c>
      <c r="O424" t="s">
        <v>194</v>
      </c>
      <c r="P424" t="s">
        <v>194</v>
      </c>
      <c r="Q424" t="s">
        <v>196</v>
      </c>
      <c r="R424" t="s">
        <v>196</v>
      </c>
      <c r="S424" t="s">
        <v>196</v>
      </c>
      <c r="T424" t="s">
        <v>196</v>
      </c>
      <c r="U424" t="s">
        <v>194</v>
      </c>
      <c r="V424" t="s">
        <v>196</v>
      </c>
      <c r="W424" t="s">
        <v>194</v>
      </c>
      <c r="X424" t="s">
        <v>194</v>
      </c>
      <c r="Y424" t="s">
        <v>194</v>
      </c>
      <c r="Z424" t="s">
        <v>194</v>
      </c>
      <c r="AA424" t="s">
        <v>194</v>
      </c>
      <c r="AB424" t="s">
        <v>194</v>
      </c>
      <c r="AC424" t="s">
        <v>194</v>
      </c>
      <c r="AD424" t="s">
        <v>194</v>
      </c>
      <c r="AE424" t="s">
        <v>195</v>
      </c>
      <c r="AF424" t="s">
        <v>196</v>
      </c>
      <c r="AG424" t="s">
        <v>194</v>
      </c>
      <c r="AH424" t="s">
        <v>194</v>
      </c>
      <c r="AI424" t="s">
        <v>194</v>
      </c>
      <c r="AJ424" t="s">
        <v>194</v>
      </c>
      <c r="AK424" t="s">
        <v>194</v>
      </c>
      <c r="AL424" t="s">
        <v>194</v>
      </c>
      <c r="AM424" t="s">
        <v>194</v>
      </c>
      <c r="AN424" t="s">
        <v>194</v>
      </c>
      <c r="AO424" t="s">
        <v>194</v>
      </c>
      <c r="AP424" t="s">
        <v>194</v>
      </c>
      <c r="AQ424" s="259" t="s">
        <v>59</v>
      </c>
      <c r="AR424" s="259" t="s">
        <v>334</v>
      </c>
    </row>
    <row r="425" spans="1:45" ht="21.6" x14ac:dyDescent="0.65">
      <c r="A425" s="266">
        <v>119399</v>
      </c>
      <c r="B425" s="264" t="s">
        <v>59</v>
      </c>
      <c r="C425" t="s">
        <v>196</v>
      </c>
      <c r="D425" t="s">
        <v>194</v>
      </c>
      <c r="E425" t="s">
        <v>194</v>
      </c>
      <c r="F425" t="s">
        <v>194</v>
      </c>
      <c r="G425" t="s">
        <v>194</v>
      </c>
      <c r="H425" t="s">
        <v>194</v>
      </c>
      <c r="I425" t="s">
        <v>196</v>
      </c>
      <c r="J425" t="s">
        <v>194</v>
      </c>
      <c r="K425" t="s">
        <v>194</v>
      </c>
      <c r="L425" t="s">
        <v>194</v>
      </c>
      <c r="M425" t="s">
        <v>196</v>
      </c>
      <c r="N425" t="s">
        <v>194</v>
      </c>
      <c r="O425" t="s">
        <v>194</v>
      </c>
      <c r="P425" t="s">
        <v>194</v>
      </c>
      <c r="Q425" t="s">
        <v>194</v>
      </c>
      <c r="R425" t="s">
        <v>196</v>
      </c>
      <c r="S425" t="s">
        <v>196</v>
      </c>
      <c r="T425" t="s">
        <v>194</v>
      </c>
      <c r="U425" t="s">
        <v>196</v>
      </c>
      <c r="V425" t="s">
        <v>196</v>
      </c>
      <c r="W425" t="s">
        <v>194</v>
      </c>
      <c r="X425" t="s">
        <v>194</v>
      </c>
      <c r="Y425" t="s">
        <v>194</v>
      </c>
      <c r="Z425" t="s">
        <v>196</v>
      </c>
      <c r="AA425" t="s">
        <v>194</v>
      </c>
      <c r="AB425" t="s">
        <v>196</v>
      </c>
      <c r="AC425" t="s">
        <v>194</v>
      </c>
      <c r="AD425" t="s">
        <v>196</v>
      </c>
      <c r="AE425" t="s">
        <v>196</v>
      </c>
      <c r="AF425" t="s">
        <v>194</v>
      </c>
      <c r="AG425" t="s">
        <v>196</v>
      </c>
      <c r="AH425" t="s">
        <v>196</v>
      </c>
      <c r="AI425" t="s">
        <v>196</v>
      </c>
      <c r="AJ425" t="s">
        <v>196</v>
      </c>
      <c r="AK425" t="s">
        <v>194</v>
      </c>
      <c r="AL425" t="s">
        <v>195</v>
      </c>
      <c r="AM425" t="s">
        <v>195</v>
      </c>
      <c r="AN425" t="s">
        <v>195</v>
      </c>
      <c r="AO425" t="s">
        <v>194</v>
      </c>
      <c r="AP425" t="s">
        <v>194</v>
      </c>
      <c r="AQ425" s="259" t="s">
        <v>59</v>
      </c>
      <c r="AR425" s="259" t="s">
        <v>334</v>
      </c>
    </row>
    <row r="426" spans="1:45" ht="47.4" x14ac:dyDescent="0.65">
      <c r="A426" s="238">
        <v>119400</v>
      </c>
      <c r="B426" s="264" t="s">
        <v>59</v>
      </c>
      <c r="C426" t="s">
        <v>702</v>
      </c>
      <c r="D426" t="s">
        <v>702</v>
      </c>
      <c r="E426" t="s">
        <v>702</v>
      </c>
      <c r="F426" t="s">
        <v>702</v>
      </c>
      <c r="G426" t="s">
        <v>702</v>
      </c>
      <c r="H426" t="s">
        <v>702</v>
      </c>
      <c r="I426" t="s">
        <v>702</v>
      </c>
      <c r="J426" t="s">
        <v>702</v>
      </c>
      <c r="K426" t="s">
        <v>702</v>
      </c>
      <c r="L426" t="s">
        <v>702</v>
      </c>
      <c r="M426" t="s">
        <v>702</v>
      </c>
      <c r="N426" t="s">
        <v>702</v>
      </c>
      <c r="O426" t="s">
        <v>702</v>
      </c>
      <c r="P426" t="s">
        <v>702</v>
      </c>
      <c r="Q426" t="s">
        <v>702</v>
      </c>
      <c r="R426" t="s">
        <v>702</v>
      </c>
      <c r="S426" t="s">
        <v>702</v>
      </c>
      <c r="T426" t="s">
        <v>702</v>
      </c>
      <c r="U426" t="s">
        <v>702</v>
      </c>
      <c r="V426" t="s">
        <v>702</v>
      </c>
      <c r="W426" t="s">
        <v>702</v>
      </c>
      <c r="X426" t="s">
        <v>702</v>
      </c>
      <c r="Y426" t="s">
        <v>702</v>
      </c>
      <c r="Z426" t="s">
        <v>702</v>
      </c>
      <c r="AA426" t="s">
        <v>702</v>
      </c>
      <c r="AB426" t="s">
        <v>702</v>
      </c>
      <c r="AC426" t="s">
        <v>702</v>
      </c>
      <c r="AD426" t="s">
        <v>702</v>
      </c>
      <c r="AE426" t="s">
        <v>702</v>
      </c>
      <c r="AF426" t="s">
        <v>702</v>
      </c>
      <c r="AG426" t="s">
        <v>702</v>
      </c>
      <c r="AH426" t="s">
        <v>702</v>
      </c>
      <c r="AI426" t="s">
        <v>702</v>
      </c>
      <c r="AJ426" t="s">
        <v>702</v>
      </c>
      <c r="AK426" t="s">
        <v>702</v>
      </c>
      <c r="AL426" t="s">
        <v>702</v>
      </c>
      <c r="AM426" t="s">
        <v>702</v>
      </c>
      <c r="AN426" t="s">
        <v>702</v>
      </c>
      <c r="AO426" t="s">
        <v>702</v>
      </c>
      <c r="AP426" t="s">
        <v>702</v>
      </c>
      <c r="AQ426" s="259" t="s">
        <v>59</v>
      </c>
      <c r="AR426" s="259" t="s">
        <v>2759</v>
      </c>
    </row>
    <row r="427" spans="1:45" ht="21.6" x14ac:dyDescent="0.65">
      <c r="A427" s="266">
        <v>119403</v>
      </c>
      <c r="B427" s="264" t="s">
        <v>59</v>
      </c>
      <c r="C427" t="s">
        <v>702</v>
      </c>
      <c r="D427" t="s">
        <v>702</v>
      </c>
      <c r="E427" t="s">
        <v>702</v>
      </c>
      <c r="F427" t="s">
        <v>702</v>
      </c>
      <c r="G427" t="s">
        <v>702</v>
      </c>
      <c r="H427" t="s">
        <v>702</v>
      </c>
      <c r="I427" t="s">
        <v>702</v>
      </c>
      <c r="J427" t="s">
        <v>702</v>
      </c>
      <c r="K427" t="s">
        <v>702</v>
      </c>
      <c r="L427" t="s">
        <v>702</v>
      </c>
      <c r="M427" t="s">
        <v>702</v>
      </c>
      <c r="N427" t="s">
        <v>702</v>
      </c>
      <c r="O427" t="s">
        <v>702</v>
      </c>
      <c r="P427" t="s">
        <v>702</v>
      </c>
      <c r="Q427" t="s">
        <v>702</v>
      </c>
      <c r="R427" t="s">
        <v>702</v>
      </c>
      <c r="S427" t="s">
        <v>702</v>
      </c>
      <c r="T427" t="s">
        <v>702</v>
      </c>
      <c r="U427" t="s">
        <v>702</v>
      </c>
      <c r="V427" t="s">
        <v>702</v>
      </c>
      <c r="W427" t="s">
        <v>702</v>
      </c>
      <c r="X427" t="s">
        <v>702</v>
      </c>
      <c r="Y427" t="s">
        <v>702</v>
      </c>
      <c r="Z427" t="s">
        <v>702</v>
      </c>
      <c r="AA427" t="s">
        <v>702</v>
      </c>
      <c r="AB427" t="s">
        <v>702</v>
      </c>
      <c r="AC427" t="s">
        <v>702</v>
      </c>
      <c r="AD427" t="s">
        <v>702</v>
      </c>
      <c r="AE427" t="s">
        <v>702</v>
      </c>
      <c r="AF427" t="s">
        <v>702</v>
      </c>
      <c r="AG427" t="s">
        <v>702</v>
      </c>
      <c r="AH427" t="s">
        <v>702</v>
      </c>
      <c r="AI427" t="s">
        <v>702</v>
      </c>
      <c r="AJ427" t="s">
        <v>702</v>
      </c>
      <c r="AK427" t="s">
        <v>702</v>
      </c>
      <c r="AL427" t="s">
        <v>702</v>
      </c>
      <c r="AM427" t="s">
        <v>702</v>
      </c>
      <c r="AN427" t="s">
        <v>702</v>
      </c>
      <c r="AO427" t="s">
        <v>702</v>
      </c>
      <c r="AP427" t="s">
        <v>702</v>
      </c>
      <c r="AQ427" s="259" t="s">
        <v>59</v>
      </c>
      <c r="AR427" s="259" t="s">
        <v>334</v>
      </c>
      <c r="AS427"/>
    </row>
    <row r="428" spans="1:45" ht="21.6" x14ac:dyDescent="0.65">
      <c r="A428" s="266">
        <v>119414</v>
      </c>
      <c r="B428" s="264" t="s">
        <v>59</v>
      </c>
      <c r="C428" t="s">
        <v>194</v>
      </c>
      <c r="D428" t="s">
        <v>196</v>
      </c>
      <c r="E428" t="s">
        <v>196</v>
      </c>
      <c r="F428" t="s">
        <v>196</v>
      </c>
      <c r="G428" t="s">
        <v>196</v>
      </c>
      <c r="H428" t="s">
        <v>196</v>
      </c>
      <c r="I428" t="s">
        <v>196</v>
      </c>
      <c r="J428" t="s">
        <v>196</v>
      </c>
      <c r="K428" t="s">
        <v>196</v>
      </c>
      <c r="L428" t="s">
        <v>196</v>
      </c>
      <c r="M428" t="s">
        <v>194</v>
      </c>
      <c r="N428" t="s">
        <v>196</v>
      </c>
      <c r="O428" t="s">
        <v>196</v>
      </c>
      <c r="P428" t="s">
        <v>196</v>
      </c>
      <c r="Q428" t="s">
        <v>196</v>
      </c>
      <c r="R428" t="s">
        <v>196</v>
      </c>
      <c r="S428" t="s">
        <v>196</v>
      </c>
      <c r="T428" t="s">
        <v>196</v>
      </c>
      <c r="U428" t="s">
        <v>196</v>
      </c>
      <c r="V428" t="s">
        <v>196</v>
      </c>
      <c r="W428" t="s">
        <v>194</v>
      </c>
      <c r="X428" t="s">
        <v>196</v>
      </c>
      <c r="Y428" t="s">
        <v>196</v>
      </c>
      <c r="Z428" t="s">
        <v>196</v>
      </c>
      <c r="AA428" t="s">
        <v>196</v>
      </c>
      <c r="AB428" t="s">
        <v>194</v>
      </c>
      <c r="AC428" t="s">
        <v>196</v>
      </c>
      <c r="AD428" t="s">
        <v>196</v>
      </c>
      <c r="AE428" t="s">
        <v>196</v>
      </c>
      <c r="AF428" t="s">
        <v>196</v>
      </c>
      <c r="AG428" t="s">
        <v>194</v>
      </c>
      <c r="AH428" t="s">
        <v>196</v>
      </c>
      <c r="AI428" t="s">
        <v>196</v>
      </c>
      <c r="AJ428" t="s">
        <v>196</v>
      </c>
      <c r="AK428" t="s">
        <v>196</v>
      </c>
      <c r="AL428" t="s">
        <v>196</v>
      </c>
      <c r="AM428" t="s">
        <v>196</v>
      </c>
      <c r="AN428" t="s">
        <v>196</v>
      </c>
      <c r="AO428" t="s">
        <v>196</v>
      </c>
      <c r="AP428" t="s">
        <v>194</v>
      </c>
      <c r="AQ428" s="259" t="s">
        <v>59</v>
      </c>
      <c r="AR428" s="259" t="s">
        <v>334</v>
      </c>
    </row>
    <row r="429" spans="1:45" ht="21.6" x14ac:dyDescent="0.65">
      <c r="A429" s="266">
        <v>119449</v>
      </c>
      <c r="B429" s="264" t="s">
        <v>59</v>
      </c>
      <c r="C429" t="s">
        <v>196</v>
      </c>
      <c r="D429" t="s">
        <v>196</v>
      </c>
      <c r="E429" t="s">
        <v>194</v>
      </c>
      <c r="F429" t="s">
        <v>196</v>
      </c>
      <c r="G429" t="s">
        <v>194</v>
      </c>
      <c r="H429" t="s">
        <v>196</v>
      </c>
      <c r="I429" t="s">
        <v>196</v>
      </c>
      <c r="J429" t="s">
        <v>196</v>
      </c>
      <c r="K429" t="s">
        <v>196</v>
      </c>
      <c r="L429" t="s">
        <v>194</v>
      </c>
      <c r="M429" t="s">
        <v>196</v>
      </c>
      <c r="N429" t="s">
        <v>196</v>
      </c>
      <c r="O429" t="s">
        <v>194</v>
      </c>
      <c r="P429" t="s">
        <v>196</v>
      </c>
      <c r="Q429" t="s">
        <v>194</v>
      </c>
      <c r="R429" t="s">
        <v>196</v>
      </c>
      <c r="S429" t="s">
        <v>194</v>
      </c>
      <c r="T429" t="s">
        <v>196</v>
      </c>
      <c r="U429" t="s">
        <v>196</v>
      </c>
      <c r="V429" t="s">
        <v>194</v>
      </c>
      <c r="W429" t="s">
        <v>194</v>
      </c>
      <c r="X429" t="s">
        <v>194</v>
      </c>
      <c r="Y429" t="s">
        <v>196</v>
      </c>
      <c r="Z429" t="s">
        <v>194</v>
      </c>
      <c r="AA429" t="s">
        <v>196</v>
      </c>
      <c r="AB429" t="s">
        <v>196</v>
      </c>
      <c r="AC429" t="s">
        <v>196</v>
      </c>
      <c r="AD429" t="s">
        <v>196</v>
      </c>
      <c r="AE429" t="s">
        <v>196</v>
      </c>
      <c r="AF429" t="s">
        <v>194</v>
      </c>
      <c r="AG429" t="s">
        <v>194</v>
      </c>
      <c r="AH429" t="s">
        <v>196</v>
      </c>
      <c r="AI429" t="s">
        <v>196</v>
      </c>
      <c r="AJ429" t="s">
        <v>195</v>
      </c>
      <c r="AK429" t="s">
        <v>194</v>
      </c>
      <c r="AL429" t="s">
        <v>194</v>
      </c>
      <c r="AM429" t="s">
        <v>194</v>
      </c>
      <c r="AN429" t="s">
        <v>194</v>
      </c>
      <c r="AO429" t="s">
        <v>196</v>
      </c>
      <c r="AP429" t="s">
        <v>194</v>
      </c>
      <c r="AQ429" s="259" t="s">
        <v>59</v>
      </c>
      <c r="AR429" s="259" t="s">
        <v>334</v>
      </c>
    </row>
    <row r="430" spans="1:45" ht="43.2" x14ac:dyDescent="0.3">
      <c r="A430" s="281">
        <v>119452</v>
      </c>
      <c r="B430" s="285" t="s">
        <v>59</v>
      </c>
      <c r="C430" s="262" t="s">
        <v>702</v>
      </c>
      <c r="D430" s="262" t="s">
        <v>702</v>
      </c>
      <c r="E430" s="262" t="s">
        <v>702</v>
      </c>
      <c r="F430" s="262" t="s">
        <v>702</v>
      </c>
      <c r="G430" s="262" t="s">
        <v>702</v>
      </c>
      <c r="H430" s="262" t="s">
        <v>702</v>
      </c>
      <c r="I430" s="262" t="s">
        <v>702</v>
      </c>
      <c r="J430" s="262" t="s">
        <v>702</v>
      </c>
      <c r="K430" s="262" t="s">
        <v>702</v>
      </c>
      <c r="L430" s="262" t="s">
        <v>702</v>
      </c>
      <c r="M430" s="262" t="s">
        <v>702</v>
      </c>
      <c r="N430" s="262" t="s">
        <v>702</v>
      </c>
      <c r="O430" s="262" t="s">
        <v>702</v>
      </c>
      <c r="P430" s="262" t="s">
        <v>702</v>
      </c>
      <c r="Q430" s="262" t="s">
        <v>702</v>
      </c>
      <c r="R430" s="262" t="s">
        <v>702</v>
      </c>
      <c r="S430" s="262" t="s">
        <v>702</v>
      </c>
      <c r="T430" s="262" t="s">
        <v>702</v>
      </c>
      <c r="U430" s="262" t="s">
        <v>702</v>
      </c>
      <c r="V430" s="262" t="s">
        <v>702</v>
      </c>
      <c r="W430" s="262" t="s">
        <v>702</v>
      </c>
      <c r="X430" s="262" t="s">
        <v>702</v>
      </c>
      <c r="Y430" s="262" t="s">
        <v>702</v>
      </c>
      <c r="Z430" s="262" t="s">
        <v>702</v>
      </c>
      <c r="AA430" s="262" t="s">
        <v>702</v>
      </c>
      <c r="AB430" s="262" t="s">
        <v>702</v>
      </c>
      <c r="AC430" s="262" t="s">
        <v>702</v>
      </c>
      <c r="AD430" s="262" t="s">
        <v>702</v>
      </c>
      <c r="AE430" s="262" t="s">
        <v>702</v>
      </c>
      <c r="AF430" s="262" t="s">
        <v>702</v>
      </c>
      <c r="AG430" s="262" t="s">
        <v>702</v>
      </c>
      <c r="AH430" s="262" t="s">
        <v>702</v>
      </c>
      <c r="AI430" s="262" t="s">
        <v>702</v>
      </c>
      <c r="AJ430" s="262" t="s">
        <v>702</v>
      </c>
      <c r="AK430" s="262" t="s">
        <v>702</v>
      </c>
      <c r="AL430" s="262" t="s">
        <v>702</v>
      </c>
      <c r="AM430" s="262" t="s">
        <v>702</v>
      </c>
      <c r="AN430" s="262" t="s">
        <v>702</v>
      </c>
      <c r="AO430" s="262" t="s">
        <v>702</v>
      </c>
      <c r="AP430" s="262" t="s">
        <v>702</v>
      </c>
      <c r="AQ430" s="259" t="s">
        <v>59</v>
      </c>
      <c r="AR430" s="259" t="s">
        <v>2766</v>
      </c>
      <c r="AS430"/>
    </row>
    <row r="431" spans="1:45" ht="43.2" x14ac:dyDescent="0.3">
      <c r="A431" s="281">
        <v>119463</v>
      </c>
      <c r="B431" s="285" t="s">
        <v>59</v>
      </c>
      <c r="C431" s="262" t="s">
        <v>702</v>
      </c>
      <c r="D431" s="262" t="s">
        <v>702</v>
      </c>
      <c r="E431" s="262" t="s">
        <v>702</v>
      </c>
      <c r="F431" s="262" t="s">
        <v>702</v>
      </c>
      <c r="G431" s="262" t="s">
        <v>702</v>
      </c>
      <c r="H431" s="262" t="s">
        <v>702</v>
      </c>
      <c r="I431" s="262" t="s">
        <v>702</v>
      </c>
      <c r="J431" s="262" t="s">
        <v>702</v>
      </c>
      <c r="K431" s="262" t="s">
        <v>702</v>
      </c>
      <c r="L431" s="262" t="s">
        <v>702</v>
      </c>
      <c r="M431" s="262" t="s">
        <v>702</v>
      </c>
      <c r="N431" s="262" t="s">
        <v>702</v>
      </c>
      <c r="O431" s="262" t="s">
        <v>702</v>
      </c>
      <c r="P431" s="262" t="s">
        <v>702</v>
      </c>
      <c r="Q431" s="262" t="s">
        <v>702</v>
      </c>
      <c r="R431" s="262" t="s">
        <v>702</v>
      </c>
      <c r="S431" s="262" t="s">
        <v>702</v>
      </c>
      <c r="T431" s="262" t="s">
        <v>702</v>
      </c>
      <c r="U431" s="262" t="s">
        <v>702</v>
      </c>
      <c r="V431" s="262" t="s">
        <v>702</v>
      </c>
      <c r="W431" s="262" t="s">
        <v>702</v>
      </c>
      <c r="X431" s="262" t="s">
        <v>702</v>
      </c>
      <c r="Y431" s="262" t="s">
        <v>702</v>
      </c>
      <c r="Z431" s="262" t="s">
        <v>702</v>
      </c>
      <c r="AA431" s="262" t="s">
        <v>702</v>
      </c>
      <c r="AB431" s="262" t="s">
        <v>702</v>
      </c>
      <c r="AC431" s="262" t="s">
        <v>702</v>
      </c>
      <c r="AD431" s="262" t="s">
        <v>702</v>
      </c>
      <c r="AE431" s="262" t="s">
        <v>702</v>
      </c>
      <c r="AF431" s="262" t="s">
        <v>702</v>
      </c>
      <c r="AG431" s="262" t="s">
        <v>702</v>
      </c>
      <c r="AH431" s="262" t="s">
        <v>702</v>
      </c>
      <c r="AI431" s="262" t="s">
        <v>702</v>
      </c>
      <c r="AJ431" s="262" t="s">
        <v>702</v>
      </c>
      <c r="AK431" s="262" t="s">
        <v>702</v>
      </c>
      <c r="AL431" s="262" t="s">
        <v>702</v>
      </c>
      <c r="AM431" s="262" t="s">
        <v>702</v>
      </c>
      <c r="AN431" s="262" t="s">
        <v>702</v>
      </c>
      <c r="AO431" s="262" t="s">
        <v>702</v>
      </c>
      <c r="AP431" s="262" t="s">
        <v>702</v>
      </c>
      <c r="AQ431" s="259" t="s">
        <v>59</v>
      </c>
      <c r="AR431" s="259" t="s">
        <v>2766</v>
      </c>
      <c r="AS431"/>
    </row>
    <row r="432" spans="1:45" ht="21.6" x14ac:dyDescent="0.65">
      <c r="A432" s="238">
        <v>119465</v>
      </c>
      <c r="B432" s="264" t="s">
        <v>59</v>
      </c>
      <c r="C432" t="s">
        <v>196</v>
      </c>
      <c r="D432" t="s">
        <v>196</v>
      </c>
      <c r="E432" t="s">
        <v>196</v>
      </c>
      <c r="F432" t="s">
        <v>194</v>
      </c>
      <c r="G432" t="s">
        <v>196</v>
      </c>
      <c r="H432" t="s">
        <v>195</v>
      </c>
      <c r="I432" t="s">
        <v>195</v>
      </c>
      <c r="J432" t="s">
        <v>195</v>
      </c>
      <c r="K432" t="s">
        <v>195</v>
      </c>
      <c r="L432" t="s">
        <v>195</v>
      </c>
      <c r="M432" t="s">
        <v>196</v>
      </c>
      <c r="N432" t="s">
        <v>196</v>
      </c>
      <c r="O432" t="s">
        <v>194</v>
      </c>
      <c r="P432" t="s">
        <v>194</v>
      </c>
      <c r="Q432" t="s">
        <v>196</v>
      </c>
      <c r="R432" t="s">
        <v>196</v>
      </c>
      <c r="S432" t="s">
        <v>194</v>
      </c>
      <c r="T432" t="s">
        <v>196</v>
      </c>
      <c r="U432" t="s">
        <v>196</v>
      </c>
      <c r="V432" t="s">
        <v>196</v>
      </c>
      <c r="W432" t="s">
        <v>195</v>
      </c>
      <c r="X432" t="s">
        <v>196</v>
      </c>
      <c r="Y432" t="s">
        <v>195</v>
      </c>
      <c r="Z432" t="s">
        <v>195</v>
      </c>
      <c r="AA432" t="s">
        <v>196</v>
      </c>
      <c r="AB432" t="s">
        <v>196</v>
      </c>
      <c r="AC432" t="s">
        <v>196</v>
      </c>
      <c r="AD432" t="s">
        <v>196</v>
      </c>
      <c r="AE432" t="s">
        <v>195</v>
      </c>
      <c r="AF432" t="s">
        <v>196</v>
      </c>
      <c r="AG432" t="s">
        <v>194</v>
      </c>
      <c r="AH432" t="s">
        <v>194</v>
      </c>
      <c r="AI432" t="s">
        <v>196</v>
      </c>
      <c r="AJ432" t="s">
        <v>196</v>
      </c>
      <c r="AK432" t="s">
        <v>196</v>
      </c>
      <c r="AL432" t="s">
        <v>195</v>
      </c>
      <c r="AM432" t="s">
        <v>195</v>
      </c>
      <c r="AN432" t="s">
        <v>195</v>
      </c>
      <c r="AO432" t="s">
        <v>195</v>
      </c>
      <c r="AP432" t="s">
        <v>195</v>
      </c>
      <c r="AQ432" s="259" t="s">
        <v>59</v>
      </c>
      <c r="AR432" s="259" t="s">
        <v>334</v>
      </c>
    </row>
    <row r="433" spans="1:45" ht="21.6" x14ac:dyDescent="0.65">
      <c r="A433" s="238">
        <v>119478</v>
      </c>
      <c r="B433" s="264" t="s">
        <v>2591</v>
      </c>
      <c r="C433" t="s">
        <v>196</v>
      </c>
      <c r="D433" t="s">
        <v>196</v>
      </c>
      <c r="E433" t="s">
        <v>196</v>
      </c>
      <c r="F433" t="s">
        <v>196</v>
      </c>
      <c r="G433" t="s">
        <v>196</v>
      </c>
      <c r="H433" t="s">
        <v>196</v>
      </c>
      <c r="I433" t="s">
        <v>196</v>
      </c>
      <c r="J433" t="s">
        <v>196</v>
      </c>
      <c r="K433" t="s">
        <v>196</v>
      </c>
      <c r="L433" t="s">
        <v>194</v>
      </c>
      <c r="M433" t="s">
        <v>194</v>
      </c>
      <c r="N433" t="s">
        <v>196</v>
      </c>
      <c r="O433" t="s">
        <v>194</v>
      </c>
      <c r="P433" t="s">
        <v>196</v>
      </c>
      <c r="Q433" t="s">
        <v>196</v>
      </c>
      <c r="R433" t="s">
        <v>196</v>
      </c>
      <c r="S433" t="s">
        <v>196</v>
      </c>
      <c r="T433" t="s">
        <v>196</v>
      </c>
      <c r="U433" t="s">
        <v>196</v>
      </c>
      <c r="V433" t="s">
        <v>196</v>
      </c>
      <c r="W433" t="s">
        <v>196</v>
      </c>
      <c r="X433" t="s">
        <v>195</v>
      </c>
      <c r="Y433" t="s">
        <v>195</v>
      </c>
      <c r="Z433" t="s">
        <v>195</v>
      </c>
      <c r="AA433" t="s">
        <v>195</v>
      </c>
      <c r="AB433" t="s">
        <v>195</v>
      </c>
      <c r="AC433" t="s">
        <v>195</v>
      </c>
      <c r="AD433" t="s">
        <v>195</v>
      </c>
      <c r="AE433" t="s">
        <v>195</v>
      </c>
      <c r="AF433" t="s">
        <v>195</v>
      </c>
      <c r="AG433" t="s">
        <v>196</v>
      </c>
      <c r="AH433" t="s">
        <v>196</v>
      </c>
      <c r="AI433" t="s">
        <v>196</v>
      </c>
      <c r="AJ433" t="s">
        <v>196</v>
      </c>
      <c r="AK433" t="s">
        <v>196</v>
      </c>
      <c r="AL433" t="s">
        <v>195</v>
      </c>
      <c r="AM433" t="s">
        <v>195</v>
      </c>
      <c r="AN433" t="s">
        <v>195</v>
      </c>
      <c r="AO433" t="s">
        <v>195</v>
      </c>
      <c r="AP433" t="s">
        <v>195</v>
      </c>
      <c r="AQ433" s="259" t="s">
        <v>2591</v>
      </c>
      <c r="AR433" s="259" t="s">
        <v>334</v>
      </c>
    </row>
    <row r="434" spans="1:45" ht="14.4" x14ac:dyDescent="0.3">
      <c r="A434" s="279">
        <v>119509</v>
      </c>
      <c r="B434" s="284" t="s">
        <v>2531</v>
      </c>
      <c r="C434" s="262" t="s">
        <v>194</v>
      </c>
      <c r="D434" s="262" t="s">
        <v>194</v>
      </c>
      <c r="E434" s="262" t="s">
        <v>194</v>
      </c>
      <c r="F434" s="262" t="s">
        <v>194</v>
      </c>
      <c r="G434" s="262" t="s">
        <v>194</v>
      </c>
      <c r="H434" s="262" t="s">
        <v>194</v>
      </c>
      <c r="I434" s="262" t="s">
        <v>196</v>
      </c>
      <c r="J434" s="262" t="s">
        <v>196</v>
      </c>
      <c r="K434" s="262" t="s">
        <v>196</v>
      </c>
      <c r="L434" s="262" t="s">
        <v>196</v>
      </c>
      <c r="M434" s="262" t="s">
        <v>196</v>
      </c>
      <c r="N434" s="262" t="s">
        <v>196</v>
      </c>
      <c r="O434" s="262" t="s">
        <v>194</v>
      </c>
      <c r="P434" s="262" t="s">
        <v>194</v>
      </c>
      <c r="Q434" s="262" t="s">
        <v>194</v>
      </c>
      <c r="R434" s="262" t="s">
        <v>195</v>
      </c>
      <c r="S434" s="262" t="s">
        <v>194</v>
      </c>
      <c r="T434" s="262" t="s">
        <v>196</v>
      </c>
      <c r="U434" s="262" t="s">
        <v>196</v>
      </c>
      <c r="V434" s="262" t="s">
        <v>196</v>
      </c>
      <c r="W434" s="262" t="s">
        <v>195</v>
      </c>
      <c r="X434" s="262" t="s">
        <v>196</v>
      </c>
      <c r="Y434" s="262" t="s">
        <v>196</v>
      </c>
      <c r="Z434" s="262" t="s">
        <v>196</v>
      </c>
      <c r="AA434" s="262" t="s">
        <v>194</v>
      </c>
      <c r="AB434" s="262" t="s">
        <v>195</v>
      </c>
      <c r="AC434" s="262" t="s">
        <v>194</v>
      </c>
      <c r="AD434" s="262" t="s">
        <v>196</v>
      </c>
      <c r="AE434" s="262" t="s">
        <v>196</v>
      </c>
      <c r="AF434" s="262" t="s">
        <v>194</v>
      </c>
      <c r="AG434" s="262" t="s">
        <v>195</v>
      </c>
      <c r="AH434" s="262" t="s">
        <v>195</v>
      </c>
      <c r="AI434" s="262" t="s">
        <v>195</v>
      </c>
      <c r="AJ434" s="262" t="s">
        <v>195</v>
      </c>
      <c r="AK434" s="262" t="s">
        <v>195</v>
      </c>
      <c r="AL434" s="262" t="s">
        <v>195</v>
      </c>
      <c r="AM434" s="262" t="s">
        <v>195</v>
      </c>
      <c r="AN434" s="262" t="s">
        <v>195</v>
      </c>
      <c r="AO434" s="262" t="s">
        <v>195</v>
      </c>
      <c r="AP434" s="262" t="s">
        <v>195</v>
      </c>
      <c r="AQ434" s="259" t="e">
        <f>VLOOKUP(A434,#REF!,5,0)</f>
        <v>#REF!</v>
      </c>
      <c r="AR434" s="259" t="e">
        <f>VLOOKUP(A434,#REF!,6,0)</f>
        <v>#REF!</v>
      </c>
      <c r="AS434"/>
    </row>
    <row r="435" spans="1:45" ht="21.6" x14ac:dyDescent="0.65">
      <c r="A435" s="238">
        <v>119514</v>
      </c>
      <c r="B435" s="264" t="s">
        <v>59</v>
      </c>
      <c r="C435" t="s">
        <v>196</v>
      </c>
      <c r="D435" t="s">
        <v>196</v>
      </c>
      <c r="E435" t="s">
        <v>196</v>
      </c>
      <c r="F435" t="s">
        <v>194</v>
      </c>
      <c r="G435" t="s">
        <v>196</v>
      </c>
      <c r="H435" t="s">
        <v>196</v>
      </c>
      <c r="I435" t="s">
        <v>196</v>
      </c>
      <c r="J435" t="s">
        <v>196</v>
      </c>
      <c r="K435" t="s">
        <v>196</v>
      </c>
      <c r="L435" t="s">
        <v>196</v>
      </c>
      <c r="M435" t="s">
        <v>196</v>
      </c>
      <c r="N435" t="s">
        <v>196</v>
      </c>
      <c r="O435" t="s">
        <v>196</v>
      </c>
      <c r="P435" t="s">
        <v>194</v>
      </c>
      <c r="Q435" t="s">
        <v>196</v>
      </c>
      <c r="R435" t="s">
        <v>196</v>
      </c>
      <c r="S435" t="s">
        <v>196</v>
      </c>
      <c r="T435" t="s">
        <v>196</v>
      </c>
      <c r="U435" t="s">
        <v>196</v>
      </c>
      <c r="V435" t="s">
        <v>196</v>
      </c>
      <c r="W435" t="s">
        <v>196</v>
      </c>
      <c r="X435" t="s">
        <v>194</v>
      </c>
      <c r="Y435" t="s">
        <v>196</v>
      </c>
      <c r="Z435" t="s">
        <v>196</v>
      </c>
      <c r="AA435" t="s">
        <v>194</v>
      </c>
      <c r="AB435" t="s">
        <v>194</v>
      </c>
      <c r="AC435" t="s">
        <v>194</v>
      </c>
      <c r="AD435" t="s">
        <v>196</v>
      </c>
      <c r="AE435" t="s">
        <v>194</v>
      </c>
      <c r="AF435" t="s">
        <v>194</v>
      </c>
      <c r="AG435" t="s">
        <v>194</v>
      </c>
      <c r="AH435" t="s">
        <v>195</v>
      </c>
      <c r="AI435" t="s">
        <v>194</v>
      </c>
      <c r="AJ435" t="s">
        <v>196</v>
      </c>
      <c r="AK435" t="s">
        <v>195</v>
      </c>
      <c r="AL435" t="s">
        <v>194</v>
      </c>
      <c r="AM435" t="s">
        <v>195</v>
      </c>
      <c r="AN435" t="s">
        <v>194</v>
      </c>
      <c r="AO435" t="s">
        <v>195</v>
      </c>
      <c r="AP435" t="s">
        <v>195</v>
      </c>
      <c r="AQ435" s="259" t="s">
        <v>59</v>
      </c>
      <c r="AR435" s="259" t="s">
        <v>334</v>
      </c>
    </row>
    <row r="436" spans="1:45" ht="21.6" x14ac:dyDescent="0.65">
      <c r="A436" s="266">
        <v>119531</v>
      </c>
      <c r="B436" s="264" t="s">
        <v>2531</v>
      </c>
      <c r="C436" t="s">
        <v>196</v>
      </c>
      <c r="D436" t="s">
        <v>194</v>
      </c>
      <c r="E436" t="s">
        <v>194</v>
      </c>
      <c r="F436" t="s">
        <v>194</v>
      </c>
      <c r="G436" t="s">
        <v>196</v>
      </c>
      <c r="H436" t="s">
        <v>196</v>
      </c>
      <c r="I436" t="s">
        <v>196</v>
      </c>
      <c r="J436" t="s">
        <v>194</v>
      </c>
      <c r="K436" t="s">
        <v>194</v>
      </c>
      <c r="L436" t="s">
        <v>195</v>
      </c>
      <c r="M436" t="s">
        <v>194</v>
      </c>
      <c r="N436" t="s">
        <v>196</v>
      </c>
      <c r="O436" t="s">
        <v>194</v>
      </c>
      <c r="P436" t="s">
        <v>194</v>
      </c>
      <c r="Q436" t="s">
        <v>196</v>
      </c>
      <c r="R436" t="s">
        <v>196</v>
      </c>
      <c r="S436" t="s">
        <v>194</v>
      </c>
      <c r="T436" t="s">
        <v>194</v>
      </c>
      <c r="U436" t="s">
        <v>194</v>
      </c>
      <c r="V436" t="s">
        <v>194</v>
      </c>
      <c r="W436" t="s">
        <v>194</v>
      </c>
      <c r="X436" t="s">
        <v>196</v>
      </c>
      <c r="Y436" t="s">
        <v>196</v>
      </c>
      <c r="Z436" t="s">
        <v>196</v>
      </c>
      <c r="AA436" t="s">
        <v>194</v>
      </c>
      <c r="AB436" t="s">
        <v>194</v>
      </c>
      <c r="AC436" t="s">
        <v>194</v>
      </c>
      <c r="AD436" t="s">
        <v>194</v>
      </c>
      <c r="AE436" t="s">
        <v>194</v>
      </c>
      <c r="AF436" t="s">
        <v>194</v>
      </c>
      <c r="AG436" t="s">
        <v>196</v>
      </c>
      <c r="AH436" t="s">
        <v>194</v>
      </c>
      <c r="AI436" t="s">
        <v>194</v>
      </c>
      <c r="AJ436" t="s">
        <v>196</v>
      </c>
      <c r="AK436" t="s">
        <v>194</v>
      </c>
      <c r="AL436" t="s">
        <v>196</v>
      </c>
      <c r="AM436" t="s">
        <v>196</v>
      </c>
      <c r="AN436" t="s">
        <v>195</v>
      </c>
      <c r="AO436" t="s">
        <v>196</v>
      </c>
      <c r="AP436" t="s">
        <v>196</v>
      </c>
      <c r="AQ436" s="259" t="s">
        <v>2531</v>
      </c>
      <c r="AR436" s="259" t="s">
        <v>334</v>
      </c>
    </row>
    <row r="437" spans="1:45" ht="21.6" x14ac:dyDescent="0.65">
      <c r="A437" s="266">
        <v>119534</v>
      </c>
      <c r="B437" s="264" t="s">
        <v>59</v>
      </c>
      <c r="C437" t="s">
        <v>196</v>
      </c>
      <c r="D437" t="s">
        <v>196</v>
      </c>
      <c r="E437" t="s">
        <v>194</v>
      </c>
      <c r="F437" t="s">
        <v>194</v>
      </c>
      <c r="G437" t="s">
        <v>194</v>
      </c>
      <c r="H437" t="s">
        <v>196</v>
      </c>
      <c r="I437" t="s">
        <v>196</v>
      </c>
      <c r="J437" t="s">
        <v>196</v>
      </c>
      <c r="K437" t="s">
        <v>196</v>
      </c>
      <c r="L437" t="s">
        <v>196</v>
      </c>
      <c r="M437" t="s">
        <v>194</v>
      </c>
      <c r="N437" t="s">
        <v>196</v>
      </c>
      <c r="O437" t="s">
        <v>196</v>
      </c>
      <c r="P437" t="s">
        <v>194</v>
      </c>
      <c r="Q437" t="s">
        <v>196</v>
      </c>
      <c r="R437" t="s">
        <v>194</v>
      </c>
      <c r="S437" t="s">
        <v>196</v>
      </c>
      <c r="T437" t="s">
        <v>196</v>
      </c>
      <c r="U437" t="s">
        <v>196</v>
      </c>
      <c r="V437" t="s">
        <v>196</v>
      </c>
      <c r="W437" t="s">
        <v>196</v>
      </c>
      <c r="X437" t="s">
        <v>196</v>
      </c>
      <c r="Y437" t="s">
        <v>196</v>
      </c>
      <c r="Z437" t="s">
        <v>194</v>
      </c>
      <c r="AA437" t="s">
        <v>196</v>
      </c>
      <c r="AB437" t="s">
        <v>196</v>
      </c>
      <c r="AC437" t="s">
        <v>194</v>
      </c>
      <c r="AD437" t="s">
        <v>194</v>
      </c>
      <c r="AE437" t="s">
        <v>194</v>
      </c>
      <c r="AF437" t="s">
        <v>196</v>
      </c>
      <c r="AG437" t="s">
        <v>196</v>
      </c>
      <c r="AH437" t="s">
        <v>194</v>
      </c>
      <c r="AI437" t="s">
        <v>194</v>
      </c>
      <c r="AJ437" t="s">
        <v>195</v>
      </c>
      <c r="AK437" t="s">
        <v>194</v>
      </c>
      <c r="AL437" t="s">
        <v>196</v>
      </c>
      <c r="AM437" t="s">
        <v>196</v>
      </c>
      <c r="AN437" t="s">
        <v>194</v>
      </c>
      <c r="AO437" t="s">
        <v>194</v>
      </c>
      <c r="AP437" t="s">
        <v>194</v>
      </c>
      <c r="AQ437" s="259" t="s">
        <v>59</v>
      </c>
      <c r="AR437" s="259" t="s">
        <v>334</v>
      </c>
    </row>
    <row r="438" spans="1:45" ht="21.6" x14ac:dyDescent="0.65">
      <c r="A438" s="266">
        <v>119542</v>
      </c>
      <c r="B438" s="264" t="s">
        <v>59</v>
      </c>
      <c r="C438" t="s">
        <v>196</v>
      </c>
      <c r="D438" t="s">
        <v>196</v>
      </c>
      <c r="E438" t="s">
        <v>194</v>
      </c>
      <c r="F438" t="s">
        <v>196</v>
      </c>
      <c r="G438" t="s">
        <v>194</v>
      </c>
      <c r="H438" t="s">
        <v>196</v>
      </c>
      <c r="I438" t="s">
        <v>194</v>
      </c>
      <c r="J438" t="s">
        <v>196</v>
      </c>
      <c r="K438" t="s">
        <v>196</v>
      </c>
      <c r="L438" t="s">
        <v>194</v>
      </c>
      <c r="M438" t="s">
        <v>196</v>
      </c>
      <c r="N438" t="s">
        <v>194</v>
      </c>
      <c r="O438" t="s">
        <v>196</v>
      </c>
      <c r="P438" t="s">
        <v>194</v>
      </c>
      <c r="Q438" t="s">
        <v>196</v>
      </c>
      <c r="R438" t="s">
        <v>196</v>
      </c>
      <c r="S438" t="s">
        <v>194</v>
      </c>
      <c r="T438" t="s">
        <v>194</v>
      </c>
      <c r="U438" t="s">
        <v>196</v>
      </c>
      <c r="V438" t="s">
        <v>194</v>
      </c>
      <c r="W438" t="s">
        <v>194</v>
      </c>
      <c r="X438" t="s">
        <v>196</v>
      </c>
      <c r="Y438" t="s">
        <v>194</v>
      </c>
      <c r="Z438" t="s">
        <v>196</v>
      </c>
      <c r="AA438" t="s">
        <v>194</v>
      </c>
      <c r="AB438" t="s">
        <v>194</v>
      </c>
      <c r="AC438" t="s">
        <v>194</v>
      </c>
      <c r="AD438" t="s">
        <v>194</v>
      </c>
      <c r="AE438" t="s">
        <v>194</v>
      </c>
      <c r="AF438" t="s">
        <v>194</v>
      </c>
      <c r="AG438" t="s">
        <v>194</v>
      </c>
      <c r="AH438" t="s">
        <v>196</v>
      </c>
      <c r="AI438" t="s">
        <v>194</v>
      </c>
      <c r="AJ438" t="s">
        <v>196</v>
      </c>
      <c r="AK438" t="s">
        <v>194</v>
      </c>
      <c r="AL438" t="s">
        <v>194</v>
      </c>
      <c r="AM438" t="s">
        <v>196</v>
      </c>
      <c r="AN438" t="s">
        <v>196</v>
      </c>
      <c r="AO438" t="s">
        <v>196</v>
      </c>
      <c r="AP438" t="s">
        <v>194</v>
      </c>
      <c r="AQ438" s="259" t="s">
        <v>59</v>
      </c>
      <c r="AR438" s="259" t="s">
        <v>334</v>
      </c>
    </row>
    <row r="439" spans="1:45" ht="47.4" x14ac:dyDescent="0.65">
      <c r="A439" s="266">
        <v>119544</v>
      </c>
      <c r="B439" s="264" t="s">
        <v>59</v>
      </c>
      <c r="C439" t="s">
        <v>702</v>
      </c>
      <c r="D439" t="s">
        <v>702</v>
      </c>
      <c r="E439" t="s">
        <v>702</v>
      </c>
      <c r="F439" t="s">
        <v>702</v>
      </c>
      <c r="G439" t="s">
        <v>702</v>
      </c>
      <c r="H439" t="s">
        <v>702</v>
      </c>
      <c r="I439" t="s">
        <v>702</v>
      </c>
      <c r="J439" t="s">
        <v>702</v>
      </c>
      <c r="K439" t="s">
        <v>702</v>
      </c>
      <c r="L439" t="s">
        <v>702</v>
      </c>
      <c r="M439" t="s">
        <v>702</v>
      </c>
      <c r="N439" t="s">
        <v>702</v>
      </c>
      <c r="O439" t="s">
        <v>702</v>
      </c>
      <c r="P439" t="s">
        <v>702</v>
      </c>
      <c r="Q439" t="s">
        <v>702</v>
      </c>
      <c r="R439" t="s">
        <v>702</v>
      </c>
      <c r="S439" t="s">
        <v>702</v>
      </c>
      <c r="T439" t="s">
        <v>702</v>
      </c>
      <c r="U439" t="s">
        <v>702</v>
      </c>
      <c r="V439" t="s">
        <v>702</v>
      </c>
      <c r="W439" t="s">
        <v>702</v>
      </c>
      <c r="X439" t="s">
        <v>702</v>
      </c>
      <c r="Y439" t="s">
        <v>702</v>
      </c>
      <c r="Z439" t="s">
        <v>702</v>
      </c>
      <c r="AA439" t="s">
        <v>702</v>
      </c>
      <c r="AB439" t="s">
        <v>702</v>
      </c>
      <c r="AC439" t="s">
        <v>702</v>
      </c>
      <c r="AD439" t="s">
        <v>702</v>
      </c>
      <c r="AE439" t="s">
        <v>702</v>
      </c>
      <c r="AF439" t="s">
        <v>702</v>
      </c>
      <c r="AG439" t="s">
        <v>702</v>
      </c>
      <c r="AH439" t="s">
        <v>702</v>
      </c>
      <c r="AI439" t="s">
        <v>702</v>
      </c>
      <c r="AJ439" t="s">
        <v>702</v>
      </c>
      <c r="AK439" t="s">
        <v>702</v>
      </c>
      <c r="AL439" t="s">
        <v>702</v>
      </c>
      <c r="AM439" t="s">
        <v>702</v>
      </c>
      <c r="AN439" t="s">
        <v>702</v>
      </c>
      <c r="AO439" t="s">
        <v>702</v>
      </c>
      <c r="AP439" t="s">
        <v>702</v>
      </c>
      <c r="AQ439" s="259" t="s">
        <v>59</v>
      </c>
      <c r="AR439" s="259" t="s">
        <v>2766</v>
      </c>
    </row>
    <row r="440" spans="1:45" ht="43.2" x14ac:dyDescent="0.3">
      <c r="A440" s="281">
        <v>119581</v>
      </c>
      <c r="B440" s="285" t="s">
        <v>59</v>
      </c>
      <c r="C440" s="262" t="s">
        <v>702</v>
      </c>
      <c r="D440" s="262" t="s">
        <v>702</v>
      </c>
      <c r="E440" s="262" t="s">
        <v>702</v>
      </c>
      <c r="F440" s="262" t="s">
        <v>702</v>
      </c>
      <c r="G440" s="262" t="s">
        <v>702</v>
      </c>
      <c r="H440" s="262" t="s">
        <v>702</v>
      </c>
      <c r="I440" s="262" t="s">
        <v>702</v>
      </c>
      <c r="J440" s="262" t="s">
        <v>702</v>
      </c>
      <c r="K440" s="262" t="s">
        <v>702</v>
      </c>
      <c r="L440" s="262" t="s">
        <v>702</v>
      </c>
      <c r="M440" s="262" t="s">
        <v>702</v>
      </c>
      <c r="N440" s="262" t="s">
        <v>702</v>
      </c>
      <c r="O440" s="262" t="s">
        <v>702</v>
      </c>
      <c r="P440" s="262" t="s">
        <v>702</v>
      </c>
      <c r="Q440" s="262" t="s">
        <v>702</v>
      </c>
      <c r="R440" s="262" t="s">
        <v>702</v>
      </c>
      <c r="S440" s="262" t="s">
        <v>702</v>
      </c>
      <c r="T440" s="262" t="s">
        <v>702</v>
      </c>
      <c r="U440" s="262" t="s">
        <v>702</v>
      </c>
      <c r="V440" s="262" t="s">
        <v>702</v>
      </c>
      <c r="W440" s="262" t="s">
        <v>702</v>
      </c>
      <c r="X440" s="262" t="s">
        <v>702</v>
      </c>
      <c r="Y440" s="262" t="s">
        <v>702</v>
      </c>
      <c r="Z440" s="262" t="s">
        <v>702</v>
      </c>
      <c r="AA440" s="262" t="s">
        <v>702</v>
      </c>
      <c r="AB440" s="262" t="s">
        <v>702</v>
      </c>
      <c r="AC440" s="262" t="s">
        <v>702</v>
      </c>
      <c r="AD440" s="262" t="s">
        <v>702</v>
      </c>
      <c r="AE440" s="262" t="s">
        <v>702</v>
      </c>
      <c r="AF440" s="262" t="s">
        <v>702</v>
      </c>
      <c r="AG440" s="262" t="s">
        <v>702</v>
      </c>
      <c r="AH440" s="262" t="s">
        <v>702</v>
      </c>
      <c r="AI440" s="262" t="s">
        <v>702</v>
      </c>
      <c r="AJ440" s="262" t="s">
        <v>702</v>
      </c>
      <c r="AK440" s="262" t="s">
        <v>702</v>
      </c>
      <c r="AL440" s="262" t="s">
        <v>702</v>
      </c>
      <c r="AM440" s="262" t="s">
        <v>702</v>
      </c>
      <c r="AN440" s="262" t="s">
        <v>702</v>
      </c>
      <c r="AO440" s="262" t="s">
        <v>702</v>
      </c>
      <c r="AP440" s="262" t="s">
        <v>702</v>
      </c>
      <c r="AQ440" s="259" t="s">
        <v>59</v>
      </c>
      <c r="AR440" s="259" t="s">
        <v>2772</v>
      </c>
      <c r="AS440"/>
    </row>
    <row r="441" spans="1:45" ht="47.4" x14ac:dyDescent="0.65">
      <c r="A441" s="266">
        <v>119615</v>
      </c>
      <c r="B441" s="264" t="s">
        <v>59</v>
      </c>
      <c r="C441" t="s">
        <v>702</v>
      </c>
      <c r="D441" t="s">
        <v>702</v>
      </c>
      <c r="E441" t="s">
        <v>702</v>
      </c>
      <c r="F441" t="s">
        <v>702</v>
      </c>
      <c r="G441" t="s">
        <v>702</v>
      </c>
      <c r="H441" t="s">
        <v>702</v>
      </c>
      <c r="I441" t="s">
        <v>702</v>
      </c>
      <c r="J441" t="s">
        <v>702</v>
      </c>
      <c r="K441" t="s">
        <v>702</v>
      </c>
      <c r="L441" t="s">
        <v>702</v>
      </c>
      <c r="M441" t="s">
        <v>702</v>
      </c>
      <c r="N441" t="s">
        <v>702</v>
      </c>
      <c r="O441" t="s">
        <v>702</v>
      </c>
      <c r="P441" t="s">
        <v>702</v>
      </c>
      <c r="Q441" t="s">
        <v>702</v>
      </c>
      <c r="R441" t="s">
        <v>702</v>
      </c>
      <c r="S441" t="s">
        <v>702</v>
      </c>
      <c r="T441" t="s">
        <v>702</v>
      </c>
      <c r="U441" t="s">
        <v>702</v>
      </c>
      <c r="V441" t="s">
        <v>702</v>
      </c>
      <c r="W441" t="s">
        <v>702</v>
      </c>
      <c r="X441" t="s">
        <v>702</v>
      </c>
      <c r="Y441" t="s">
        <v>702</v>
      </c>
      <c r="Z441" t="s">
        <v>702</v>
      </c>
      <c r="AA441" t="s">
        <v>702</v>
      </c>
      <c r="AB441" t="s">
        <v>702</v>
      </c>
      <c r="AC441" t="s">
        <v>702</v>
      </c>
      <c r="AD441" t="s">
        <v>702</v>
      </c>
      <c r="AE441" t="s">
        <v>702</v>
      </c>
      <c r="AF441" t="s">
        <v>702</v>
      </c>
      <c r="AG441" t="s">
        <v>702</v>
      </c>
      <c r="AH441" t="s">
        <v>702</v>
      </c>
      <c r="AI441" t="s">
        <v>702</v>
      </c>
      <c r="AJ441" t="s">
        <v>702</v>
      </c>
      <c r="AK441" t="s">
        <v>702</v>
      </c>
      <c r="AL441" t="s">
        <v>702</v>
      </c>
      <c r="AM441" t="s">
        <v>702</v>
      </c>
      <c r="AN441" t="s">
        <v>702</v>
      </c>
      <c r="AO441" t="s">
        <v>702</v>
      </c>
      <c r="AP441" t="s">
        <v>702</v>
      </c>
      <c r="AQ441" s="259" t="s">
        <v>59</v>
      </c>
      <c r="AR441" s="259" t="s">
        <v>2766</v>
      </c>
    </row>
    <row r="442" spans="1:45" ht="14.4" x14ac:dyDescent="0.3">
      <c r="A442" s="279">
        <v>119618</v>
      </c>
      <c r="B442" s="284" t="s">
        <v>59</v>
      </c>
      <c r="C442" s="262" t="s">
        <v>195</v>
      </c>
      <c r="D442" s="262" t="s">
        <v>195</v>
      </c>
      <c r="E442" s="262" t="s">
        <v>195</v>
      </c>
      <c r="F442" s="262" t="s">
        <v>195</v>
      </c>
      <c r="G442" s="262" t="s">
        <v>195</v>
      </c>
      <c r="H442" s="262" t="s">
        <v>195</v>
      </c>
      <c r="I442" s="262" t="s">
        <v>195</v>
      </c>
      <c r="J442" s="262" t="s">
        <v>195</v>
      </c>
      <c r="K442" s="262" t="s">
        <v>195</v>
      </c>
      <c r="L442" s="262" t="s">
        <v>195</v>
      </c>
      <c r="M442" s="262" t="s">
        <v>195</v>
      </c>
      <c r="N442" s="262" t="s">
        <v>195</v>
      </c>
      <c r="O442" s="262" t="s">
        <v>195</v>
      </c>
      <c r="P442" s="262" t="s">
        <v>195</v>
      </c>
      <c r="Q442" s="262" t="s">
        <v>195</v>
      </c>
      <c r="R442" s="262" t="s">
        <v>195</v>
      </c>
      <c r="S442" s="262" t="s">
        <v>195</v>
      </c>
      <c r="T442" s="262" t="s">
        <v>195</v>
      </c>
      <c r="U442" s="262" t="s">
        <v>195</v>
      </c>
      <c r="V442" s="262" t="s">
        <v>195</v>
      </c>
      <c r="W442" s="262" t="s">
        <v>195</v>
      </c>
      <c r="X442" s="262" t="s">
        <v>195</v>
      </c>
      <c r="Y442" s="262" t="s">
        <v>195</v>
      </c>
      <c r="Z442" s="262" t="s">
        <v>195</v>
      </c>
      <c r="AA442" s="262" t="s">
        <v>195</v>
      </c>
      <c r="AB442" s="262" t="s">
        <v>195</v>
      </c>
      <c r="AC442" s="262" t="s">
        <v>195</v>
      </c>
      <c r="AD442" s="262" t="s">
        <v>195</v>
      </c>
      <c r="AE442" s="262" t="s">
        <v>195</v>
      </c>
      <c r="AF442" s="262" t="s">
        <v>195</v>
      </c>
      <c r="AG442" s="262" t="s">
        <v>195</v>
      </c>
      <c r="AH442" s="262" t="s">
        <v>195</v>
      </c>
      <c r="AI442" s="262" t="s">
        <v>195</v>
      </c>
      <c r="AJ442" s="262" t="s">
        <v>195</v>
      </c>
      <c r="AK442" s="262" t="s">
        <v>195</v>
      </c>
      <c r="AL442" s="262" t="s">
        <v>195</v>
      </c>
      <c r="AM442" s="262" t="s">
        <v>195</v>
      </c>
      <c r="AN442" s="262" t="s">
        <v>195</v>
      </c>
      <c r="AO442" s="262" t="s">
        <v>195</v>
      </c>
      <c r="AP442" s="262" t="s">
        <v>195</v>
      </c>
      <c r="AQ442" s="259" t="e">
        <f>VLOOKUP(A442,#REF!,5,0)</f>
        <v>#REF!</v>
      </c>
      <c r="AR442" s="259" t="e">
        <f>VLOOKUP(A442,#REF!,6,0)</f>
        <v>#REF!</v>
      </c>
      <c r="AS442"/>
    </row>
    <row r="443" spans="1:45" ht="21.6" x14ac:dyDescent="0.65">
      <c r="A443" s="266">
        <v>119625</v>
      </c>
      <c r="B443" s="264" t="s">
        <v>2591</v>
      </c>
      <c r="C443" t="s">
        <v>195</v>
      </c>
      <c r="D443" t="s">
        <v>195</v>
      </c>
      <c r="E443" t="s">
        <v>195</v>
      </c>
      <c r="F443" t="s">
        <v>195</v>
      </c>
      <c r="G443" t="s">
        <v>195</v>
      </c>
      <c r="H443" t="s">
        <v>195</v>
      </c>
      <c r="I443" t="s">
        <v>195</v>
      </c>
      <c r="J443" t="s">
        <v>195</v>
      </c>
      <c r="K443" t="s">
        <v>195</v>
      </c>
      <c r="L443" t="s">
        <v>195</v>
      </c>
      <c r="M443" t="s">
        <v>195</v>
      </c>
      <c r="N443" t="s">
        <v>195</v>
      </c>
      <c r="O443" t="s">
        <v>195</v>
      </c>
      <c r="P443" t="s">
        <v>195</v>
      </c>
      <c r="Q443" t="s">
        <v>195</v>
      </c>
      <c r="R443" t="s">
        <v>194</v>
      </c>
      <c r="S443" t="s">
        <v>195</v>
      </c>
      <c r="T443" t="s">
        <v>194</v>
      </c>
      <c r="U443" t="s">
        <v>195</v>
      </c>
      <c r="V443" t="s">
        <v>195</v>
      </c>
      <c r="W443" t="s">
        <v>196</v>
      </c>
      <c r="X443" t="s">
        <v>194</v>
      </c>
      <c r="Y443" t="s">
        <v>196</v>
      </c>
      <c r="Z443" t="s">
        <v>196</v>
      </c>
      <c r="AA443" t="s">
        <v>194</v>
      </c>
      <c r="AB443" t="s">
        <v>196</v>
      </c>
      <c r="AC443" t="s">
        <v>196</v>
      </c>
      <c r="AD443" t="s">
        <v>196</v>
      </c>
      <c r="AE443" t="s">
        <v>196</v>
      </c>
      <c r="AF443" t="s">
        <v>196</v>
      </c>
      <c r="AG443" t="s">
        <v>196</v>
      </c>
      <c r="AH443" t="s">
        <v>196</v>
      </c>
      <c r="AI443" t="s">
        <v>196</v>
      </c>
      <c r="AJ443" t="s">
        <v>196</v>
      </c>
      <c r="AK443" t="s">
        <v>196</v>
      </c>
      <c r="AL443" t="s">
        <v>195</v>
      </c>
      <c r="AM443" t="s">
        <v>195</v>
      </c>
      <c r="AN443" t="s">
        <v>195</v>
      </c>
      <c r="AO443" t="s">
        <v>195</v>
      </c>
      <c r="AP443" t="s">
        <v>195</v>
      </c>
      <c r="AQ443" s="259" t="s">
        <v>2591</v>
      </c>
      <c r="AR443" s="259" t="s">
        <v>334</v>
      </c>
    </row>
    <row r="444" spans="1:45" ht="21.6" x14ac:dyDescent="0.65">
      <c r="A444" s="238">
        <v>119637</v>
      </c>
      <c r="B444" s="264" t="s">
        <v>59</v>
      </c>
      <c r="C444" t="s">
        <v>196</v>
      </c>
      <c r="D444" t="s">
        <v>194</v>
      </c>
      <c r="E444" t="s">
        <v>194</v>
      </c>
      <c r="F444" t="s">
        <v>194</v>
      </c>
      <c r="G444" t="s">
        <v>194</v>
      </c>
      <c r="H444" t="s">
        <v>196</v>
      </c>
      <c r="I444" t="s">
        <v>194</v>
      </c>
      <c r="J444" t="s">
        <v>196</v>
      </c>
      <c r="K444" t="s">
        <v>196</v>
      </c>
      <c r="L444" t="s">
        <v>196</v>
      </c>
      <c r="M444" t="s">
        <v>196</v>
      </c>
      <c r="N444" t="s">
        <v>194</v>
      </c>
      <c r="O444" t="s">
        <v>194</v>
      </c>
      <c r="P444" t="s">
        <v>194</v>
      </c>
      <c r="Q444" t="s">
        <v>196</v>
      </c>
      <c r="R444" t="s">
        <v>196</v>
      </c>
      <c r="S444" t="s">
        <v>196</v>
      </c>
      <c r="T444" t="s">
        <v>194</v>
      </c>
      <c r="U444" t="s">
        <v>196</v>
      </c>
      <c r="V444" t="s">
        <v>196</v>
      </c>
      <c r="W444" t="s">
        <v>196</v>
      </c>
      <c r="X444" t="s">
        <v>196</v>
      </c>
      <c r="Y444" t="s">
        <v>196</v>
      </c>
      <c r="Z444" t="s">
        <v>196</v>
      </c>
      <c r="AA444" t="s">
        <v>196</v>
      </c>
      <c r="AB444" t="s">
        <v>196</v>
      </c>
      <c r="AC444" t="s">
        <v>195</v>
      </c>
      <c r="AD444" t="s">
        <v>196</v>
      </c>
      <c r="AE444" t="s">
        <v>194</v>
      </c>
      <c r="AF444" t="s">
        <v>196</v>
      </c>
      <c r="AG444" t="s">
        <v>196</v>
      </c>
      <c r="AH444" t="s">
        <v>195</v>
      </c>
      <c r="AI444" t="s">
        <v>194</v>
      </c>
      <c r="AJ444" t="s">
        <v>194</v>
      </c>
      <c r="AK444" t="s">
        <v>195</v>
      </c>
      <c r="AL444" t="s">
        <v>196</v>
      </c>
      <c r="AM444" t="s">
        <v>195</v>
      </c>
      <c r="AN444" t="s">
        <v>195</v>
      </c>
      <c r="AO444" t="s">
        <v>195</v>
      </c>
      <c r="AP444" t="s">
        <v>195</v>
      </c>
      <c r="AQ444" s="259" t="s">
        <v>59</v>
      </c>
      <c r="AR444" s="259" t="s">
        <v>334</v>
      </c>
    </row>
    <row r="445" spans="1:45" ht="21.6" x14ac:dyDescent="0.65">
      <c r="A445" s="238">
        <v>119645</v>
      </c>
      <c r="B445" s="264" t="s">
        <v>59</v>
      </c>
      <c r="C445" t="s">
        <v>196</v>
      </c>
      <c r="D445" t="s">
        <v>196</v>
      </c>
      <c r="E445" t="s">
        <v>194</v>
      </c>
      <c r="F445" t="s">
        <v>196</v>
      </c>
      <c r="G445" t="s">
        <v>196</v>
      </c>
      <c r="H445" t="s">
        <v>196</v>
      </c>
      <c r="I445" t="s">
        <v>194</v>
      </c>
      <c r="J445" t="s">
        <v>196</v>
      </c>
      <c r="K445" t="s">
        <v>196</v>
      </c>
      <c r="L445" t="s">
        <v>196</v>
      </c>
      <c r="M445" t="s">
        <v>194</v>
      </c>
      <c r="N445" t="s">
        <v>194</v>
      </c>
      <c r="O445" t="s">
        <v>194</v>
      </c>
      <c r="P445" t="s">
        <v>196</v>
      </c>
      <c r="Q445" t="s">
        <v>194</v>
      </c>
      <c r="R445" t="s">
        <v>196</v>
      </c>
      <c r="S445" t="s">
        <v>194</v>
      </c>
      <c r="T445" t="s">
        <v>194</v>
      </c>
      <c r="U445" t="s">
        <v>196</v>
      </c>
      <c r="V445" t="s">
        <v>196</v>
      </c>
      <c r="W445" t="s">
        <v>196</v>
      </c>
      <c r="X445" t="s">
        <v>196</v>
      </c>
      <c r="Y445" t="s">
        <v>194</v>
      </c>
      <c r="Z445" t="s">
        <v>194</v>
      </c>
      <c r="AA445" t="s">
        <v>196</v>
      </c>
      <c r="AB445" t="s">
        <v>196</v>
      </c>
      <c r="AC445" t="s">
        <v>196</v>
      </c>
      <c r="AD445" t="s">
        <v>196</v>
      </c>
      <c r="AE445" t="s">
        <v>195</v>
      </c>
      <c r="AF445" t="s">
        <v>195</v>
      </c>
      <c r="AG445" t="s">
        <v>196</v>
      </c>
      <c r="AH445" t="s">
        <v>196</v>
      </c>
      <c r="AI445" t="s">
        <v>194</v>
      </c>
      <c r="AJ445" t="s">
        <v>196</v>
      </c>
      <c r="AK445" t="s">
        <v>195</v>
      </c>
      <c r="AL445" t="s">
        <v>194</v>
      </c>
      <c r="AM445" t="s">
        <v>195</v>
      </c>
      <c r="AN445" t="s">
        <v>194</v>
      </c>
      <c r="AO445" t="s">
        <v>194</v>
      </c>
      <c r="AP445" t="s">
        <v>195</v>
      </c>
      <c r="AQ445" s="259" t="s">
        <v>59</v>
      </c>
      <c r="AR445" s="259" t="s">
        <v>334</v>
      </c>
    </row>
    <row r="446" spans="1:45" ht="21.6" x14ac:dyDescent="0.65">
      <c r="A446" s="266">
        <v>119647</v>
      </c>
      <c r="B446" s="264" t="s">
        <v>59</v>
      </c>
      <c r="C446" t="s">
        <v>196</v>
      </c>
      <c r="D446" t="s">
        <v>194</v>
      </c>
      <c r="E446" t="s">
        <v>194</v>
      </c>
      <c r="F446" t="s">
        <v>194</v>
      </c>
      <c r="G446" t="s">
        <v>196</v>
      </c>
      <c r="H446" t="s">
        <v>194</v>
      </c>
      <c r="I446" t="s">
        <v>196</v>
      </c>
      <c r="J446" t="s">
        <v>194</v>
      </c>
      <c r="K446" t="s">
        <v>194</v>
      </c>
      <c r="L446" t="s">
        <v>196</v>
      </c>
      <c r="M446" t="s">
        <v>196</v>
      </c>
      <c r="N446" t="s">
        <v>196</v>
      </c>
      <c r="O446" t="s">
        <v>196</v>
      </c>
      <c r="P446" t="s">
        <v>194</v>
      </c>
      <c r="Q446" t="s">
        <v>196</v>
      </c>
      <c r="R446" t="s">
        <v>196</v>
      </c>
      <c r="S446" t="s">
        <v>196</v>
      </c>
      <c r="T446" t="s">
        <v>196</v>
      </c>
      <c r="U446" t="s">
        <v>194</v>
      </c>
      <c r="V446" t="s">
        <v>196</v>
      </c>
      <c r="W446" t="s">
        <v>196</v>
      </c>
      <c r="X446" t="s">
        <v>194</v>
      </c>
      <c r="Y446" t="s">
        <v>196</v>
      </c>
      <c r="Z446" t="s">
        <v>194</v>
      </c>
      <c r="AA446" t="s">
        <v>194</v>
      </c>
      <c r="AB446" t="s">
        <v>196</v>
      </c>
      <c r="AC446" t="s">
        <v>196</v>
      </c>
      <c r="AD446" t="s">
        <v>196</v>
      </c>
      <c r="AE446" t="s">
        <v>196</v>
      </c>
      <c r="AF446" t="s">
        <v>195</v>
      </c>
      <c r="AG446" t="s">
        <v>194</v>
      </c>
      <c r="AH446" t="s">
        <v>194</v>
      </c>
      <c r="AI446" t="s">
        <v>194</v>
      </c>
      <c r="AJ446" t="s">
        <v>194</v>
      </c>
      <c r="AK446" t="s">
        <v>194</v>
      </c>
      <c r="AL446" t="s">
        <v>194</v>
      </c>
      <c r="AM446" t="s">
        <v>196</v>
      </c>
      <c r="AN446" t="s">
        <v>196</v>
      </c>
      <c r="AO446" t="s">
        <v>196</v>
      </c>
      <c r="AP446" t="s">
        <v>194</v>
      </c>
      <c r="AQ446" s="259" t="s">
        <v>59</v>
      </c>
      <c r="AR446" s="259" t="s">
        <v>334</v>
      </c>
    </row>
    <row r="447" spans="1:45" ht="21.6" x14ac:dyDescent="0.65">
      <c r="A447" s="238">
        <v>119652</v>
      </c>
      <c r="B447" s="264" t="s">
        <v>59</v>
      </c>
      <c r="C447" t="s">
        <v>196</v>
      </c>
      <c r="D447" t="s">
        <v>196</v>
      </c>
      <c r="E447" t="s">
        <v>196</v>
      </c>
      <c r="F447" t="s">
        <v>196</v>
      </c>
      <c r="G447" t="s">
        <v>196</v>
      </c>
      <c r="H447" t="s">
        <v>196</v>
      </c>
      <c r="I447" t="s">
        <v>196</v>
      </c>
      <c r="J447" t="s">
        <v>196</v>
      </c>
      <c r="K447" t="s">
        <v>196</v>
      </c>
      <c r="L447" t="s">
        <v>196</v>
      </c>
      <c r="M447" t="s">
        <v>196</v>
      </c>
      <c r="N447" t="s">
        <v>194</v>
      </c>
      <c r="O447" t="s">
        <v>196</v>
      </c>
      <c r="P447" t="s">
        <v>196</v>
      </c>
      <c r="Q447" t="s">
        <v>196</v>
      </c>
      <c r="R447" t="s">
        <v>196</v>
      </c>
      <c r="S447" t="s">
        <v>194</v>
      </c>
      <c r="T447" t="s">
        <v>196</v>
      </c>
      <c r="U447" t="s">
        <v>194</v>
      </c>
      <c r="V447" t="s">
        <v>196</v>
      </c>
      <c r="W447" t="s">
        <v>196</v>
      </c>
      <c r="X447" t="s">
        <v>194</v>
      </c>
      <c r="Y447" t="s">
        <v>196</v>
      </c>
      <c r="Z447" t="s">
        <v>196</v>
      </c>
      <c r="AA447" t="s">
        <v>196</v>
      </c>
      <c r="AB447" t="s">
        <v>196</v>
      </c>
      <c r="AC447" t="s">
        <v>194</v>
      </c>
      <c r="AD447" t="s">
        <v>196</v>
      </c>
      <c r="AE447" t="s">
        <v>194</v>
      </c>
      <c r="AF447" t="s">
        <v>196</v>
      </c>
      <c r="AG447" t="s">
        <v>196</v>
      </c>
      <c r="AH447" t="s">
        <v>194</v>
      </c>
      <c r="AI447" t="s">
        <v>196</v>
      </c>
      <c r="AJ447" t="s">
        <v>196</v>
      </c>
      <c r="AK447" t="s">
        <v>194</v>
      </c>
      <c r="AL447" t="s">
        <v>196</v>
      </c>
      <c r="AM447" t="s">
        <v>196</v>
      </c>
      <c r="AN447" t="s">
        <v>196</v>
      </c>
      <c r="AO447" t="s">
        <v>194</v>
      </c>
      <c r="AP447" t="s">
        <v>194</v>
      </c>
      <c r="AQ447" s="259" t="s">
        <v>59</v>
      </c>
      <c r="AR447" s="259" t="s">
        <v>334</v>
      </c>
    </row>
    <row r="448" spans="1:45" ht="14.4" x14ac:dyDescent="0.3">
      <c r="A448" s="279">
        <v>119684</v>
      </c>
      <c r="B448" s="284" t="s">
        <v>59</v>
      </c>
      <c r="C448" s="262" t="s">
        <v>194</v>
      </c>
      <c r="D448" s="262" t="s">
        <v>194</v>
      </c>
      <c r="E448" s="262" t="s">
        <v>194</v>
      </c>
      <c r="F448" s="262" t="s">
        <v>194</v>
      </c>
      <c r="G448" s="262" t="s">
        <v>194</v>
      </c>
      <c r="H448" s="262" t="s">
        <v>196</v>
      </c>
      <c r="I448" s="262" t="s">
        <v>196</v>
      </c>
      <c r="J448" s="262" t="s">
        <v>196</v>
      </c>
      <c r="K448" s="262" t="s">
        <v>194</v>
      </c>
      <c r="L448" s="262" t="s">
        <v>194</v>
      </c>
      <c r="M448" s="262" t="s">
        <v>194</v>
      </c>
      <c r="N448" s="262" t="s">
        <v>194</v>
      </c>
      <c r="O448" s="262" t="s">
        <v>196</v>
      </c>
      <c r="P448" s="262" t="s">
        <v>196</v>
      </c>
      <c r="Q448" s="262" t="s">
        <v>196</v>
      </c>
      <c r="R448" s="262" t="s">
        <v>195</v>
      </c>
      <c r="S448" s="262" t="s">
        <v>195</v>
      </c>
      <c r="T448" s="262" t="s">
        <v>195</v>
      </c>
      <c r="U448" s="262" t="s">
        <v>195</v>
      </c>
      <c r="V448" s="262" t="s">
        <v>195</v>
      </c>
      <c r="W448" s="262" t="s">
        <v>334</v>
      </c>
      <c r="X448" s="262" t="s">
        <v>334</v>
      </c>
      <c r="Y448" s="262" t="s">
        <v>334</v>
      </c>
      <c r="Z448" s="262" t="s">
        <v>334</v>
      </c>
      <c r="AA448" s="262" t="s">
        <v>334</v>
      </c>
      <c r="AB448" s="262" t="s">
        <v>334</v>
      </c>
      <c r="AC448" s="262" t="s">
        <v>334</v>
      </c>
      <c r="AD448" s="262" t="s">
        <v>334</v>
      </c>
      <c r="AE448" s="262" t="s">
        <v>334</v>
      </c>
      <c r="AF448" s="262" t="s">
        <v>334</v>
      </c>
      <c r="AG448" s="262" t="s">
        <v>334</v>
      </c>
      <c r="AH448" s="262" t="s">
        <v>334</v>
      </c>
      <c r="AI448" s="262" t="s">
        <v>334</v>
      </c>
      <c r="AJ448" s="262" t="s">
        <v>334</v>
      </c>
      <c r="AK448" s="262" t="s">
        <v>334</v>
      </c>
      <c r="AL448" s="262" t="s">
        <v>334</v>
      </c>
      <c r="AM448" s="262" t="s">
        <v>334</v>
      </c>
      <c r="AN448" s="262" t="s">
        <v>334</v>
      </c>
      <c r="AO448" s="262" t="s">
        <v>334</v>
      </c>
      <c r="AP448" s="262" t="s">
        <v>334</v>
      </c>
      <c r="AQ448" s="259" t="e">
        <f>VLOOKUP(A448,#REF!,5,0)</f>
        <v>#REF!</v>
      </c>
      <c r="AR448" s="259" t="e">
        <f>VLOOKUP(A448,#REF!,6,0)</f>
        <v>#REF!</v>
      </c>
      <c r="AS448"/>
    </row>
    <row r="449" spans="1:45" ht="21.6" x14ac:dyDescent="0.65">
      <c r="A449" s="238">
        <v>119689</v>
      </c>
      <c r="B449" s="264" t="s">
        <v>59</v>
      </c>
      <c r="C449" t="s">
        <v>196</v>
      </c>
      <c r="D449" t="s">
        <v>196</v>
      </c>
      <c r="E449" t="s">
        <v>194</v>
      </c>
      <c r="F449" t="s">
        <v>194</v>
      </c>
      <c r="G449" t="s">
        <v>196</v>
      </c>
      <c r="H449" t="s">
        <v>194</v>
      </c>
      <c r="I449" t="s">
        <v>194</v>
      </c>
      <c r="J449" t="s">
        <v>196</v>
      </c>
      <c r="K449" t="s">
        <v>194</v>
      </c>
      <c r="L449" t="s">
        <v>194</v>
      </c>
      <c r="M449" t="s">
        <v>196</v>
      </c>
      <c r="N449" t="s">
        <v>194</v>
      </c>
      <c r="O449" t="s">
        <v>194</v>
      </c>
      <c r="P449" t="s">
        <v>194</v>
      </c>
      <c r="Q449" t="s">
        <v>194</v>
      </c>
      <c r="R449" t="s">
        <v>194</v>
      </c>
      <c r="S449" t="s">
        <v>194</v>
      </c>
      <c r="T449" t="s">
        <v>194</v>
      </c>
      <c r="U449" t="s">
        <v>194</v>
      </c>
      <c r="V449" t="s">
        <v>194</v>
      </c>
      <c r="W449" t="s">
        <v>194</v>
      </c>
      <c r="X449" t="s">
        <v>196</v>
      </c>
      <c r="Y449" t="s">
        <v>196</v>
      </c>
      <c r="Z449" t="s">
        <v>194</v>
      </c>
      <c r="AA449" t="s">
        <v>194</v>
      </c>
      <c r="AB449" t="s">
        <v>196</v>
      </c>
      <c r="AC449" t="s">
        <v>196</v>
      </c>
      <c r="AD449" t="s">
        <v>194</v>
      </c>
      <c r="AE449" t="s">
        <v>194</v>
      </c>
      <c r="AF449" t="s">
        <v>194</v>
      </c>
      <c r="AG449" t="s">
        <v>194</v>
      </c>
      <c r="AH449" t="s">
        <v>195</v>
      </c>
      <c r="AI449" t="s">
        <v>196</v>
      </c>
      <c r="AJ449" t="s">
        <v>195</v>
      </c>
      <c r="AK449" t="s">
        <v>195</v>
      </c>
      <c r="AL449" t="s">
        <v>196</v>
      </c>
      <c r="AM449" t="s">
        <v>196</v>
      </c>
      <c r="AN449" t="s">
        <v>196</v>
      </c>
      <c r="AO449" t="s">
        <v>195</v>
      </c>
      <c r="AP449" t="s">
        <v>195</v>
      </c>
      <c r="AQ449" s="259" t="s">
        <v>59</v>
      </c>
      <c r="AR449" s="259" t="s">
        <v>334</v>
      </c>
    </row>
    <row r="450" spans="1:45" ht="21.6" x14ac:dyDescent="0.65">
      <c r="A450" s="238">
        <v>119693</v>
      </c>
      <c r="B450" s="264" t="s">
        <v>59</v>
      </c>
      <c r="C450" t="s">
        <v>196</v>
      </c>
      <c r="D450" t="s">
        <v>196</v>
      </c>
      <c r="E450" t="s">
        <v>194</v>
      </c>
      <c r="F450" t="s">
        <v>194</v>
      </c>
      <c r="G450" t="s">
        <v>196</v>
      </c>
      <c r="H450" t="s">
        <v>196</v>
      </c>
      <c r="I450" t="s">
        <v>196</v>
      </c>
      <c r="J450" t="s">
        <v>194</v>
      </c>
      <c r="K450" t="s">
        <v>194</v>
      </c>
      <c r="L450" t="s">
        <v>196</v>
      </c>
      <c r="M450" t="s">
        <v>196</v>
      </c>
      <c r="N450" t="s">
        <v>194</v>
      </c>
      <c r="O450" t="s">
        <v>194</v>
      </c>
      <c r="P450" t="s">
        <v>194</v>
      </c>
      <c r="Q450" t="s">
        <v>196</v>
      </c>
      <c r="R450" t="s">
        <v>196</v>
      </c>
      <c r="S450" t="s">
        <v>196</v>
      </c>
      <c r="T450" t="s">
        <v>194</v>
      </c>
      <c r="U450" t="s">
        <v>194</v>
      </c>
      <c r="V450" t="s">
        <v>196</v>
      </c>
      <c r="W450" t="s">
        <v>196</v>
      </c>
      <c r="X450" t="s">
        <v>196</v>
      </c>
      <c r="Y450" t="s">
        <v>196</v>
      </c>
      <c r="Z450" t="s">
        <v>196</v>
      </c>
      <c r="AA450" t="s">
        <v>196</v>
      </c>
      <c r="AB450" t="s">
        <v>194</v>
      </c>
      <c r="AC450" t="s">
        <v>196</v>
      </c>
      <c r="AD450" t="s">
        <v>196</v>
      </c>
      <c r="AE450" t="s">
        <v>195</v>
      </c>
      <c r="AF450" t="s">
        <v>195</v>
      </c>
      <c r="AG450" t="s">
        <v>196</v>
      </c>
      <c r="AH450" t="s">
        <v>196</v>
      </c>
      <c r="AI450" t="s">
        <v>196</v>
      </c>
      <c r="AJ450" t="s">
        <v>196</v>
      </c>
      <c r="AK450" t="s">
        <v>196</v>
      </c>
      <c r="AL450" t="s">
        <v>194</v>
      </c>
      <c r="AM450" t="s">
        <v>194</v>
      </c>
      <c r="AN450" t="s">
        <v>194</v>
      </c>
      <c r="AO450" t="s">
        <v>194</v>
      </c>
      <c r="AP450" t="s">
        <v>195</v>
      </c>
      <c r="AQ450" s="259" t="s">
        <v>59</v>
      </c>
      <c r="AR450" s="259" t="s">
        <v>334</v>
      </c>
      <c r="AS450"/>
    </row>
    <row r="451" spans="1:45" ht="21.6" x14ac:dyDescent="0.65">
      <c r="A451" s="266">
        <v>119697</v>
      </c>
      <c r="B451" s="264" t="s">
        <v>59</v>
      </c>
      <c r="C451" t="s">
        <v>196</v>
      </c>
      <c r="D451" t="s">
        <v>194</v>
      </c>
      <c r="E451" t="s">
        <v>196</v>
      </c>
      <c r="F451" t="s">
        <v>196</v>
      </c>
      <c r="G451" t="s">
        <v>194</v>
      </c>
      <c r="H451" t="s">
        <v>196</v>
      </c>
      <c r="I451" t="s">
        <v>196</v>
      </c>
      <c r="J451" t="s">
        <v>194</v>
      </c>
      <c r="K451" t="s">
        <v>196</v>
      </c>
      <c r="L451" t="s">
        <v>196</v>
      </c>
      <c r="M451" t="s">
        <v>195</v>
      </c>
      <c r="N451" t="s">
        <v>196</v>
      </c>
      <c r="O451" t="s">
        <v>195</v>
      </c>
      <c r="P451" t="s">
        <v>195</v>
      </c>
      <c r="Q451" t="s">
        <v>195</v>
      </c>
      <c r="R451" t="s">
        <v>196</v>
      </c>
      <c r="S451" t="s">
        <v>196</v>
      </c>
      <c r="T451" t="s">
        <v>194</v>
      </c>
      <c r="U451" t="s">
        <v>196</v>
      </c>
      <c r="V451" t="s">
        <v>194</v>
      </c>
      <c r="W451" t="s">
        <v>196</v>
      </c>
      <c r="X451" t="s">
        <v>194</v>
      </c>
      <c r="Y451" t="s">
        <v>196</v>
      </c>
      <c r="Z451" t="s">
        <v>195</v>
      </c>
      <c r="AA451" t="s">
        <v>194</v>
      </c>
      <c r="AB451" t="s">
        <v>194</v>
      </c>
      <c r="AC451" t="s">
        <v>194</v>
      </c>
      <c r="AD451" t="s">
        <v>194</v>
      </c>
      <c r="AE451" t="s">
        <v>195</v>
      </c>
      <c r="AF451" t="s">
        <v>194</v>
      </c>
      <c r="AG451" t="s">
        <v>196</v>
      </c>
      <c r="AH451" t="s">
        <v>196</v>
      </c>
      <c r="AI451" t="s">
        <v>194</v>
      </c>
      <c r="AJ451" t="s">
        <v>196</v>
      </c>
      <c r="AK451" t="s">
        <v>194</v>
      </c>
      <c r="AL451" t="s">
        <v>196</v>
      </c>
      <c r="AM451" t="s">
        <v>194</v>
      </c>
      <c r="AN451" t="s">
        <v>196</v>
      </c>
      <c r="AO451" t="s">
        <v>194</v>
      </c>
      <c r="AP451" t="s">
        <v>194</v>
      </c>
      <c r="AQ451" s="259" t="s">
        <v>59</v>
      </c>
      <c r="AR451" s="259" t="s">
        <v>334</v>
      </c>
    </row>
    <row r="452" spans="1:45" ht="14.4" x14ac:dyDescent="0.3">
      <c r="A452" s="279">
        <v>119708</v>
      </c>
      <c r="B452" s="284" t="s">
        <v>59</v>
      </c>
      <c r="C452" s="262" t="s">
        <v>196</v>
      </c>
      <c r="D452" s="262" t="s">
        <v>194</v>
      </c>
      <c r="E452" s="262" t="s">
        <v>194</v>
      </c>
      <c r="F452" s="262" t="s">
        <v>196</v>
      </c>
      <c r="G452" s="262" t="s">
        <v>194</v>
      </c>
      <c r="H452" s="262" t="s">
        <v>196</v>
      </c>
      <c r="I452" s="262" t="s">
        <v>196</v>
      </c>
      <c r="J452" s="262" t="s">
        <v>194</v>
      </c>
      <c r="K452" s="262" t="s">
        <v>194</v>
      </c>
      <c r="L452" s="262" t="s">
        <v>196</v>
      </c>
      <c r="M452" s="262" t="s">
        <v>196</v>
      </c>
      <c r="N452" s="262" t="s">
        <v>196</v>
      </c>
      <c r="O452" s="262" t="s">
        <v>194</v>
      </c>
      <c r="P452" s="262" t="s">
        <v>196</v>
      </c>
      <c r="Q452" s="262" t="s">
        <v>196</v>
      </c>
      <c r="R452" s="262" t="s">
        <v>194</v>
      </c>
      <c r="S452" s="262" t="s">
        <v>196</v>
      </c>
      <c r="T452" s="262" t="s">
        <v>196</v>
      </c>
      <c r="U452" s="262" t="s">
        <v>194</v>
      </c>
      <c r="V452" s="262" t="s">
        <v>196</v>
      </c>
      <c r="W452" s="262" t="s">
        <v>196</v>
      </c>
      <c r="X452" s="262" t="s">
        <v>194</v>
      </c>
      <c r="Y452" s="262" t="s">
        <v>196</v>
      </c>
      <c r="Z452" s="262" t="s">
        <v>194</v>
      </c>
      <c r="AA452" s="262" t="s">
        <v>196</v>
      </c>
      <c r="AB452" s="262" t="s">
        <v>195</v>
      </c>
      <c r="AC452" s="262" t="s">
        <v>196</v>
      </c>
      <c r="AD452" s="262" t="s">
        <v>196</v>
      </c>
      <c r="AE452" s="262" t="s">
        <v>194</v>
      </c>
      <c r="AF452" s="262" t="s">
        <v>194</v>
      </c>
      <c r="AG452" s="262" t="s">
        <v>195</v>
      </c>
      <c r="AH452" s="262" t="s">
        <v>196</v>
      </c>
      <c r="AI452" s="262" t="s">
        <v>196</v>
      </c>
      <c r="AJ452" s="262" t="s">
        <v>196</v>
      </c>
      <c r="AK452" s="262" t="s">
        <v>195</v>
      </c>
      <c r="AL452" s="262" t="s">
        <v>195</v>
      </c>
      <c r="AM452" s="262" t="s">
        <v>195</v>
      </c>
      <c r="AN452" s="262" t="s">
        <v>195</v>
      </c>
      <c r="AO452" s="262" t="s">
        <v>195</v>
      </c>
      <c r="AP452" s="262" t="s">
        <v>195</v>
      </c>
      <c r="AQ452" s="259" t="e">
        <f>VLOOKUP(A452,#REF!,5,0)</f>
        <v>#REF!</v>
      </c>
      <c r="AR452" s="259" t="e">
        <f>VLOOKUP(A452,#REF!,6,0)</f>
        <v>#REF!</v>
      </c>
      <c r="AS452"/>
    </row>
    <row r="453" spans="1:45" ht="21.6" x14ac:dyDescent="0.65">
      <c r="A453" s="238">
        <v>119709</v>
      </c>
      <c r="B453" s="264" t="s">
        <v>59</v>
      </c>
      <c r="C453" t="s">
        <v>194</v>
      </c>
      <c r="D453" t="s">
        <v>196</v>
      </c>
      <c r="E453" t="s">
        <v>194</v>
      </c>
      <c r="F453" t="s">
        <v>196</v>
      </c>
      <c r="G453" t="s">
        <v>196</v>
      </c>
      <c r="H453" t="s">
        <v>194</v>
      </c>
      <c r="I453" t="s">
        <v>196</v>
      </c>
      <c r="J453" t="s">
        <v>196</v>
      </c>
      <c r="K453" t="s">
        <v>196</v>
      </c>
      <c r="L453" t="s">
        <v>196</v>
      </c>
      <c r="M453" t="s">
        <v>194</v>
      </c>
      <c r="N453" t="s">
        <v>196</v>
      </c>
      <c r="O453" t="s">
        <v>194</v>
      </c>
      <c r="P453" t="s">
        <v>194</v>
      </c>
      <c r="Q453" t="s">
        <v>196</v>
      </c>
      <c r="R453" t="s">
        <v>194</v>
      </c>
      <c r="S453" t="s">
        <v>196</v>
      </c>
      <c r="T453" t="s">
        <v>196</v>
      </c>
      <c r="U453" t="s">
        <v>194</v>
      </c>
      <c r="V453" t="s">
        <v>196</v>
      </c>
      <c r="W453" t="s">
        <v>196</v>
      </c>
      <c r="X453" t="s">
        <v>194</v>
      </c>
      <c r="Y453" t="s">
        <v>194</v>
      </c>
      <c r="Z453" t="s">
        <v>194</v>
      </c>
      <c r="AA453" t="s">
        <v>194</v>
      </c>
      <c r="AB453" t="s">
        <v>194</v>
      </c>
      <c r="AC453" t="s">
        <v>196</v>
      </c>
      <c r="AD453" t="s">
        <v>194</v>
      </c>
      <c r="AE453" t="s">
        <v>194</v>
      </c>
      <c r="AF453" t="s">
        <v>194</v>
      </c>
      <c r="AG453" t="s">
        <v>196</v>
      </c>
      <c r="AH453" t="s">
        <v>196</v>
      </c>
      <c r="AI453" t="s">
        <v>196</v>
      </c>
      <c r="AJ453" t="s">
        <v>196</v>
      </c>
      <c r="AK453" t="s">
        <v>196</v>
      </c>
      <c r="AL453" t="s">
        <v>195</v>
      </c>
      <c r="AM453" t="s">
        <v>195</v>
      </c>
      <c r="AN453" t="s">
        <v>196</v>
      </c>
      <c r="AO453" t="s">
        <v>195</v>
      </c>
      <c r="AP453" t="s">
        <v>195</v>
      </c>
      <c r="AQ453" s="259" t="s">
        <v>59</v>
      </c>
      <c r="AR453" s="259" t="s">
        <v>334</v>
      </c>
    </row>
    <row r="454" spans="1:45" ht="21.6" x14ac:dyDescent="0.65">
      <c r="A454" s="238">
        <v>119716</v>
      </c>
      <c r="B454" s="264" t="s">
        <v>59</v>
      </c>
      <c r="C454" t="s">
        <v>196</v>
      </c>
      <c r="D454" t="s">
        <v>194</v>
      </c>
      <c r="E454" t="s">
        <v>194</v>
      </c>
      <c r="F454" t="s">
        <v>194</v>
      </c>
      <c r="G454" t="s">
        <v>196</v>
      </c>
      <c r="H454" t="s">
        <v>196</v>
      </c>
      <c r="I454" t="s">
        <v>196</v>
      </c>
      <c r="J454" t="s">
        <v>196</v>
      </c>
      <c r="K454" t="s">
        <v>194</v>
      </c>
      <c r="L454" t="s">
        <v>196</v>
      </c>
      <c r="M454" t="s">
        <v>196</v>
      </c>
      <c r="N454" t="s">
        <v>194</v>
      </c>
      <c r="O454" t="s">
        <v>196</v>
      </c>
      <c r="P454" t="s">
        <v>194</v>
      </c>
      <c r="Q454" t="s">
        <v>194</v>
      </c>
      <c r="R454" t="s">
        <v>196</v>
      </c>
      <c r="S454" t="s">
        <v>196</v>
      </c>
      <c r="T454" t="s">
        <v>194</v>
      </c>
      <c r="U454" t="s">
        <v>196</v>
      </c>
      <c r="V454" t="s">
        <v>196</v>
      </c>
      <c r="W454" t="s">
        <v>196</v>
      </c>
      <c r="X454" t="s">
        <v>194</v>
      </c>
      <c r="Y454" t="s">
        <v>196</v>
      </c>
      <c r="Z454" t="s">
        <v>194</v>
      </c>
      <c r="AA454" t="s">
        <v>196</v>
      </c>
      <c r="AB454" t="s">
        <v>194</v>
      </c>
      <c r="AC454" t="s">
        <v>194</v>
      </c>
      <c r="AD454" t="s">
        <v>196</v>
      </c>
      <c r="AE454" t="s">
        <v>194</v>
      </c>
      <c r="AF454" t="s">
        <v>194</v>
      </c>
      <c r="AG454" t="s">
        <v>196</v>
      </c>
      <c r="AH454" t="s">
        <v>194</v>
      </c>
      <c r="AI454" t="s">
        <v>196</v>
      </c>
      <c r="AJ454" t="s">
        <v>196</v>
      </c>
      <c r="AK454" t="s">
        <v>194</v>
      </c>
      <c r="AL454" t="s">
        <v>196</v>
      </c>
      <c r="AM454" t="s">
        <v>196</v>
      </c>
      <c r="AN454" t="s">
        <v>194</v>
      </c>
      <c r="AO454" t="s">
        <v>194</v>
      </c>
      <c r="AP454" t="s">
        <v>194</v>
      </c>
      <c r="AQ454" s="259" t="s">
        <v>59</v>
      </c>
      <c r="AR454" s="259" t="s">
        <v>334</v>
      </c>
    </row>
    <row r="455" spans="1:45" ht="21.6" x14ac:dyDescent="0.65">
      <c r="A455" s="266">
        <v>119719</v>
      </c>
      <c r="B455" s="264" t="s">
        <v>2531</v>
      </c>
      <c r="C455" t="s">
        <v>194</v>
      </c>
      <c r="D455" t="s">
        <v>194</v>
      </c>
      <c r="E455" t="s">
        <v>196</v>
      </c>
      <c r="F455" t="s">
        <v>194</v>
      </c>
      <c r="G455" t="s">
        <v>194</v>
      </c>
      <c r="H455" t="s">
        <v>194</v>
      </c>
      <c r="I455" t="s">
        <v>196</v>
      </c>
      <c r="J455" t="s">
        <v>196</v>
      </c>
      <c r="K455" t="s">
        <v>196</v>
      </c>
      <c r="L455" t="s">
        <v>196</v>
      </c>
      <c r="M455" t="s">
        <v>194</v>
      </c>
      <c r="N455" t="s">
        <v>194</v>
      </c>
      <c r="O455" t="s">
        <v>194</v>
      </c>
      <c r="P455" t="s">
        <v>194</v>
      </c>
      <c r="Q455" t="s">
        <v>194</v>
      </c>
      <c r="R455" t="s">
        <v>194</v>
      </c>
      <c r="S455" t="s">
        <v>196</v>
      </c>
      <c r="T455" t="s">
        <v>194</v>
      </c>
      <c r="U455" t="s">
        <v>196</v>
      </c>
      <c r="V455" t="s">
        <v>196</v>
      </c>
      <c r="W455" t="s">
        <v>194</v>
      </c>
      <c r="X455" t="s">
        <v>196</v>
      </c>
      <c r="Y455" t="s">
        <v>196</v>
      </c>
      <c r="Z455" t="s">
        <v>196</v>
      </c>
      <c r="AA455" t="s">
        <v>196</v>
      </c>
      <c r="AB455" t="s">
        <v>196</v>
      </c>
      <c r="AC455" t="s">
        <v>196</v>
      </c>
      <c r="AD455" t="s">
        <v>196</v>
      </c>
      <c r="AE455" t="s">
        <v>196</v>
      </c>
      <c r="AF455" t="s">
        <v>194</v>
      </c>
      <c r="AG455" t="s">
        <v>195</v>
      </c>
      <c r="AH455" t="s">
        <v>195</v>
      </c>
      <c r="AI455" t="s">
        <v>195</v>
      </c>
      <c r="AJ455" t="s">
        <v>195</v>
      </c>
      <c r="AK455" t="s">
        <v>195</v>
      </c>
      <c r="AL455" t="s">
        <v>195</v>
      </c>
      <c r="AM455" t="s">
        <v>195</v>
      </c>
      <c r="AN455" t="s">
        <v>195</v>
      </c>
      <c r="AO455" t="s">
        <v>195</v>
      </c>
      <c r="AP455" t="s">
        <v>195</v>
      </c>
      <c r="AQ455" s="259" t="s">
        <v>2531</v>
      </c>
      <c r="AR455" s="259" t="s">
        <v>334</v>
      </c>
    </row>
    <row r="456" spans="1:45" ht="43.2" x14ac:dyDescent="0.3">
      <c r="A456" s="281">
        <v>119726</v>
      </c>
      <c r="B456" s="285" t="s">
        <v>59</v>
      </c>
      <c r="C456" s="262" t="s">
        <v>702</v>
      </c>
      <c r="D456" s="262" t="s">
        <v>702</v>
      </c>
      <c r="E456" s="262" t="s">
        <v>702</v>
      </c>
      <c r="F456" s="262" t="s">
        <v>702</v>
      </c>
      <c r="G456" s="262" t="s">
        <v>702</v>
      </c>
      <c r="H456" s="262" t="s">
        <v>702</v>
      </c>
      <c r="I456" s="262" t="s">
        <v>702</v>
      </c>
      <c r="J456" s="262" t="s">
        <v>702</v>
      </c>
      <c r="K456" s="262" t="s">
        <v>702</v>
      </c>
      <c r="L456" s="262" t="s">
        <v>702</v>
      </c>
      <c r="M456" s="262" t="s">
        <v>702</v>
      </c>
      <c r="N456" s="262" t="s">
        <v>702</v>
      </c>
      <c r="O456" s="262" t="s">
        <v>702</v>
      </c>
      <c r="P456" s="262" t="s">
        <v>702</v>
      </c>
      <c r="Q456" s="262" t="s">
        <v>702</v>
      </c>
      <c r="R456" s="262" t="s">
        <v>702</v>
      </c>
      <c r="S456" s="262" t="s">
        <v>702</v>
      </c>
      <c r="T456" s="262" t="s">
        <v>702</v>
      </c>
      <c r="U456" s="262" t="s">
        <v>702</v>
      </c>
      <c r="V456" s="262" t="s">
        <v>702</v>
      </c>
      <c r="W456" s="262" t="s">
        <v>702</v>
      </c>
      <c r="X456" s="262" t="s">
        <v>702</v>
      </c>
      <c r="Y456" s="262" t="s">
        <v>702</v>
      </c>
      <c r="Z456" s="262" t="s">
        <v>702</v>
      </c>
      <c r="AA456" s="262" t="s">
        <v>702</v>
      </c>
      <c r="AB456" s="262" t="s">
        <v>702</v>
      </c>
      <c r="AC456" s="262" t="s">
        <v>702</v>
      </c>
      <c r="AD456" s="262" t="s">
        <v>702</v>
      </c>
      <c r="AE456" s="262" t="s">
        <v>702</v>
      </c>
      <c r="AF456" s="262" t="s">
        <v>702</v>
      </c>
      <c r="AG456" s="262" t="s">
        <v>702</v>
      </c>
      <c r="AH456" s="262" t="s">
        <v>702</v>
      </c>
      <c r="AI456" s="262" t="s">
        <v>702</v>
      </c>
      <c r="AJ456" s="262" t="s">
        <v>702</v>
      </c>
      <c r="AK456" s="262" t="s">
        <v>702</v>
      </c>
      <c r="AL456" s="262" t="s">
        <v>702</v>
      </c>
      <c r="AM456" s="262" t="s">
        <v>702</v>
      </c>
      <c r="AN456" s="262" t="s">
        <v>702</v>
      </c>
      <c r="AO456" s="262" t="s">
        <v>702</v>
      </c>
      <c r="AP456" s="262" t="s">
        <v>702</v>
      </c>
      <c r="AQ456" s="259" t="s">
        <v>59</v>
      </c>
      <c r="AR456" s="259" t="s">
        <v>2766</v>
      </c>
      <c r="AS456"/>
    </row>
    <row r="457" spans="1:45" ht="43.2" x14ac:dyDescent="0.3">
      <c r="A457" s="281">
        <v>119734</v>
      </c>
      <c r="B457" s="285" t="s">
        <v>59</v>
      </c>
      <c r="C457" s="262" t="s">
        <v>702</v>
      </c>
      <c r="D457" s="262" t="s">
        <v>702</v>
      </c>
      <c r="E457" s="262" t="s">
        <v>702</v>
      </c>
      <c r="F457" s="262" t="s">
        <v>702</v>
      </c>
      <c r="G457" s="262" t="s">
        <v>702</v>
      </c>
      <c r="H457" s="262" t="s">
        <v>702</v>
      </c>
      <c r="I457" s="262" t="s">
        <v>702</v>
      </c>
      <c r="J457" s="262" t="s">
        <v>702</v>
      </c>
      <c r="K457" s="262" t="s">
        <v>702</v>
      </c>
      <c r="L457" s="262" t="s">
        <v>702</v>
      </c>
      <c r="M457" s="262" t="s">
        <v>702</v>
      </c>
      <c r="N457" s="262" t="s">
        <v>702</v>
      </c>
      <c r="O457" s="262" t="s">
        <v>702</v>
      </c>
      <c r="P457" s="262" t="s">
        <v>702</v>
      </c>
      <c r="Q457" s="262" t="s">
        <v>702</v>
      </c>
      <c r="R457" s="262" t="s">
        <v>702</v>
      </c>
      <c r="S457" s="262" t="s">
        <v>702</v>
      </c>
      <c r="T457" s="262" t="s">
        <v>702</v>
      </c>
      <c r="U457" s="262" t="s">
        <v>702</v>
      </c>
      <c r="V457" s="262" t="s">
        <v>702</v>
      </c>
      <c r="W457" s="262" t="s">
        <v>702</v>
      </c>
      <c r="X457" s="262" t="s">
        <v>702</v>
      </c>
      <c r="Y457" s="262" t="s">
        <v>702</v>
      </c>
      <c r="Z457" s="262" t="s">
        <v>702</v>
      </c>
      <c r="AA457" s="262" t="s">
        <v>702</v>
      </c>
      <c r="AB457" s="262" t="s">
        <v>702</v>
      </c>
      <c r="AC457" s="262" t="s">
        <v>702</v>
      </c>
      <c r="AD457" s="262" t="s">
        <v>702</v>
      </c>
      <c r="AE457" s="262" t="s">
        <v>702</v>
      </c>
      <c r="AF457" s="262" t="s">
        <v>702</v>
      </c>
      <c r="AG457" s="262" t="s">
        <v>702</v>
      </c>
      <c r="AH457" s="262" t="s">
        <v>702</v>
      </c>
      <c r="AI457" s="262" t="s">
        <v>702</v>
      </c>
      <c r="AJ457" s="262" t="s">
        <v>702</v>
      </c>
      <c r="AK457" s="262" t="s">
        <v>702</v>
      </c>
      <c r="AL457" s="262" t="s">
        <v>702</v>
      </c>
      <c r="AM457" s="262" t="s">
        <v>702</v>
      </c>
      <c r="AN457" s="262" t="s">
        <v>702</v>
      </c>
      <c r="AO457" s="262" t="s">
        <v>702</v>
      </c>
      <c r="AP457" s="262" t="s">
        <v>702</v>
      </c>
      <c r="AQ457" s="259" t="s">
        <v>59</v>
      </c>
      <c r="AR457" s="259" t="s">
        <v>2766</v>
      </c>
      <c r="AS457"/>
    </row>
    <row r="458" spans="1:45" ht="47.4" x14ac:dyDescent="0.65">
      <c r="A458" s="266">
        <v>119741</v>
      </c>
      <c r="B458" s="264" t="s">
        <v>2531</v>
      </c>
      <c r="C458" t="s">
        <v>702</v>
      </c>
      <c r="D458" t="s">
        <v>702</v>
      </c>
      <c r="E458" t="s">
        <v>702</v>
      </c>
      <c r="F458" t="s">
        <v>702</v>
      </c>
      <c r="G458" t="s">
        <v>702</v>
      </c>
      <c r="H458" t="s">
        <v>702</v>
      </c>
      <c r="I458" t="s">
        <v>702</v>
      </c>
      <c r="J458" t="s">
        <v>702</v>
      </c>
      <c r="K458" t="s">
        <v>702</v>
      </c>
      <c r="L458" t="s">
        <v>702</v>
      </c>
      <c r="M458" t="s">
        <v>702</v>
      </c>
      <c r="N458" t="s">
        <v>702</v>
      </c>
      <c r="O458" t="s">
        <v>702</v>
      </c>
      <c r="P458" t="s">
        <v>702</v>
      </c>
      <c r="Q458" t="s">
        <v>702</v>
      </c>
      <c r="R458" t="s">
        <v>702</v>
      </c>
      <c r="S458" t="s">
        <v>702</v>
      </c>
      <c r="T458" t="s">
        <v>702</v>
      </c>
      <c r="U458" t="s">
        <v>702</v>
      </c>
      <c r="V458" t="s">
        <v>702</v>
      </c>
      <c r="W458" t="s">
        <v>702</v>
      </c>
      <c r="X458" t="s">
        <v>702</v>
      </c>
      <c r="Y458" t="s">
        <v>702</v>
      </c>
      <c r="Z458" t="s">
        <v>702</v>
      </c>
      <c r="AA458" t="s">
        <v>702</v>
      </c>
      <c r="AB458" t="s">
        <v>702</v>
      </c>
      <c r="AC458" t="s">
        <v>702</v>
      </c>
      <c r="AD458" t="s">
        <v>702</v>
      </c>
      <c r="AE458" t="s">
        <v>702</v>
      </c>
      <c r="AF458" t="s">
        <v>702</v>
      </c>
      <c r="AG458" t="s">
        <v>702</v>
      </c>
      <c r="AH458" t="s">
        <v>702</v>
      </c>
      <c r="AI458" t="s">
        <v>702</v>
      </c>
      <c r="AJ458" t="s">
        <v>702</v>
      </c>
      <c r="AK458" t="s">
        <v>702</v>
      </c>
      <c r="AL458" t="s">
        <v>702</v>
      </c>
      <c r="AM458" t="s">
        <v>702</v>
      </c>
      <c r="AN458" t="s">
        <v>702</v>
      </c>
      <c r="AO458" t="s">
        <v>702</v>
      </c>
      <c r="AP458" t="s">
        <v>702</v>
      </c>
      <c r="AQ458" s="259" t="s">
        <v>2531</v>
      </c>
      <c r="AR458" s="259" t="s">
        <v>2759</v>
      </c>
    </row>
    <row r="459" spans="1:45" ht="47.4" x14ac:dyDescent="0.65">
      <c r="A459" s="238">
        <v>119742</v>
      </c>
      <c r="B459" s="264" t="s">
        <v>59</v>
      </c>
      <c r="C459" t="s">
        <v>702</v>
      </c>
      <c r="D459" t="s">
        <v>702</v>
      </c>
      <c r="E459" t="s">
        <v>702</v>
      </c>
      <c r="F459" t="s">
        <v>702</v>
      </c>
      <c r="G459" t="s">
        <v>702</v>
      </c>
      <c r="H459" t="s">
        <v>702</v>
      </c>
      <c r="I459" t="s">
        <v>702</v>
      </c>
      <c r="J459" t="s">
        <v>702</v>
      </c>
      <c r="K459" t="s">
        <v>702</v>
      </c>
      <c r="L459" t="s">
        <v>702</v>
      </c>
      <c r="M459" t="s">
        <v>702</v>
      </c>
      <c r="N459" t="s">
        <v>702</v>
      </c>
      <c r="O459" t="s">
        <v>702</v>
      </c>
      <c r="P459" t="s">
        <v>702</v>
      </c>
      <c r="Q459" t="s">
        <v>702</v>
      </c>
      <c r="R459" t="s">
        <v>702</v>
      </c>
      <c r="S459" t="s">
        <v>702</v>
      </c>
      <c r="T459" t="s">
        <v>702</v>
      </c>
      <c r="U459" t="s">
        <v>702</v>
      </c>
      <c r="V459" t="s">
        <v>702</v>
      </c>
      <c r="W459" t="s">
        <v>702</v>
      </c>
      <c r="X459" t="s">
        <v>702</v>
      </c>
      <c r="Y459" t="s">
        <v>702</v>
      </c>
      <c r="Z459" t="s">
        <v>702</v>
      </c>
      <c r="AA459" t="s">
        <v>702</v>
      </c>
      <c r="AB459" t="s">
        <v>702</v>
      </c>
      <c r="AC459" t="s">
        <v>702</v>
      </c>
      <c r="AD459" t="s">
        <v>702</v>
      </c>
      <c r="AE459" t="s">
        <v>702</v>
      </c>
      <c r="AF459" t="s">
        <v>702</v>
      </c>
      <c r="AG459" t="s">
        <v>702</v>
      </c>
      <c r="AH459" t="s">
        <v>702</v>
      </c>
      <c r="AI459" t="s">
        <v>702</v>
      </c>
      <c r="AJ459" t="s">
        <v>702</v>
      </c>
      <c r="AK459" t="s">
        <v>702</v>
      </c>
      <c r="AL459" t="s">
        <v>702</v>
      </c>
      <c r="AM459" t="s">
        <v>702</v>
      </c>
      <c r="AN459" t="s">
        <v>702</v>
      </c>
      <c r="AO459" t="s">
        <v>702</v>
      </c>
      <c r="AP459" t="s">
        <v>702</v>
      </c>
      <c r="AQ459" s="259" t="s">
        <v>59</v>
      </c>
      <c r="AR459" s="259" t="s">
        <v>2772</v>
      </c>
    </row>
    <row r="460" spans="1:45" ht="14.4" x14ac:dyDescent="0.3">
      <c r="A460" s="279">
        <v>119749</v>
      </c>
      <c r="B460" s="284" t="s">
        <v>2591</v>
      </c>
      <c r="C460" s="262" t="s">
        <v>196</v>
      </c>
      <c r="D460" s="262" t="s">
        <v>196</v>
      </c>
      <c r="E460" s="262" t="s">
        <v>196</v>
      </c>
      <c r="F460" s="262" t="s">
        <v>196</v>
      </c>
      <c r="G460" s="262" t="s">
        <v>196</v>
      </c>
      <c r="H460" s="262" t="s">
        <v>196</v>
      </c>
      <c r="I460" s="262" t="s">
        <v>196</v>
      </c>
      <c r="J460" s="262" t="s">
        <v>194</v>
      </c>
      <c r="K460" s="262" t="s">
        <v>196</v>
      </c>
      <c r="L460" s="262" t="s">
        <v>196</v>
      </c>
      <c r="M460" s="262" t="s">
        <v>194</v>
      </c>
      <c r="N460" s="262" t="s">
        <v>196</v>
      </c>
      <c r="O460" s="262" t="s">
        <v>196</v>
      </c>
      <c r="P460" s="262" t="s">
        <v>196</v>
      </c>
      <c r="Q460" s="262" t="s">
        <v>196</v>
      </c>
      <c r="R460" s="262" t="s">
        <v>196</v>
      </c>
      <c r="S460" s="262" t="s">
        <v>196</v>
      </c>
      <c r="T460" s="262" t="s">
        <v>196</v>
      </c>
      <c r="U460" s="262" t="s">
        <v>194</v>
      </c>
      <c r="V460" s="262" t="s">
        <v>196</v>
      </c>
      <c r="W460" s="262" t="s">
        <v>196</v>
      </c>
      <c r="X460" s="262" t="s">
        <v>196</v>
      </c>
      <c r="Y460" s="262" t="s">
        <v>196</v>
      </c>
      <c r="Z460" s="262" t="s">
        <v>196</v>
      </c>
      <c r="AA460" s="262" t="s">
        <v>196</v>
      </c>
      <c r="AB460" s="262" t="s">
        <v>196</v>
      </c>
      <c r="AC460" s="262" t="s">
        <v>196</v>
      </c>
      <c r="AD460" s="262" t="s">
        <v>196</v>
      </c>
      <c r="AE460" s="262" t="s">
        <v>195</v>
      </c>
      <c r="AF460" s="262" t="s">
        <v>194</v>
      </c>
      <c r="AG460" s="262" t="s">
        <v>195</v>
      </c>
      <c r="AH460" s="262" t="s">
        <v>195</v>
      </c>
      <c r="AI460" s="262" t="s">
        <v>195</v>
      </c>
      <c r="AJ460" s="262" t="s">
        <v>195</v>
      </c>
      <c r="AK460" s="262" t="s">
        <v>195</v>
      </c>
      <c r="AL460" s="262" t="s">
        <v>195</v>
      </c>
      <c r="AM460" s="262" t="s">
        <v>195</v>
      </c>
      <c r="AN460" s="262" t="s">
        <v>195</v>
      </c>
      <c r="AO460" s="262" t="s">
        <v>195</v>
      </c>
      <c r="AP460" s="262" t="s">
        <v>195</v>
      </c>
      <c r="AQ460" s="259" t="e">
        <f>VLOOKUP(A460,#REF!,5,0)</f>
        <v>#REF!</v>
      </c>
      <c r="AR460" s="259" t="e">
        <f>VLOOKUP(A460,#REF!,6,0)</f>
        <v>#REF!</v>
      </c>
      <c r="AS460"/>
    </row>
    <row r="461" spans="1:45" ht="21.6" x14ac:dyDescent="0.65">
      <c r="A461" s="238">
        <v>119750</v>
      </c>
      <c r="B461" s="264" t="s">
        <v>59</v>
      </c>
      <c r="C461" t="s">
        <v>196</v>
      </c>
      <c r="D461" t="s">
        <v>196</v>
      </c>
      <c r="E461" t="s">
        <v>196</v>
      </c>
      <c r="F461" t="s">
        <v>194</v>
      </c>
      <c r="G461" t="s">
        <v>194</v>
      </c>
      <c r="H461" t="s">
        <v>196</v>
      </c>
      <c r="I461" t="s">
        <v>196</v>
      </c>
      <c r="J461" t="s">
        <v>196</v>
      </c>
      <c r="K461" t="s">
        <v>194</v>
      </c>
      <c r="L461" t="s">
        <v>194</v>
      </c>
      <c r="M461" t="s">
        <v>194</v>
      </c>
      <c r="N461" t="s">
        <v>194</v>
      </c>
      <c r="O461" t="s">
        <v>196</v>
      </c>
      <c r="P461" t="s">
        <v>194</v>
      </c>
      <c r="Q461" t="s">
        <v>196</v>
      </c>
      <c r="R461" t="s">
        <v>196</v>
      </c>
      <c r="S461" t="s">
        <v>196</v>
      </c>
      <c r="T461" t="s">
        <v>194</v>
      </c>
      <c r="U461" t="s">
        <v>196</v>
      </c>
      <c r="V461" t="s">
        <v>194</v>
      </c>
      <c r="W461" t="s">
        <v>196</v>
      </c>
      <c r="X461" t="s">
        <v>196</v>
      </c>
      <c r="Y461" t="s">
        <v>196</v>
      </c>
      <c r="Z461" t="s">
        <v>196</v>
      </c>
      <c r="AA461" t="s">
        <v>196</v>
      </c>
      <c r="AB461" t="s">
        <v>194</v>
      </c>
      <c r="AC461" t="s">
        <v>196</v>
      </c>
      <c r="AD461" t="s">
        <v>194</v>
      </c>
      <c r="AE461" t="s">
        <v>194</v>
      </c>
      <c r="AF461" t="s">
        <v>196</v>
      </c>
      <c r="AG461" t="s">
        <v>194</v>
      </c>
      <c r="AH461" t="s">
        <v>196</v>
      </c>
      <c r="AI461" t="s">
        <v>196</v>
      </c>
      <c r="AJ461" t="s">
        <v>196</v>
      </c>
      <c r="AK461" t="s">
        <v>194</v>
      </c>
      <c r="AL461" t="s">
        <v>196</v>
      </c>
      <c r="AM461" t="s">
        <v>196</v>
      </c>
      <c r="AN461" t="s">
        <v>194</v>
      </c>
      <c r="AO461" t="s">
        <v>194</v>
      </c>
      <c r="AP461" t="s">
        <v>196</v>
      </c>
      <c r="AQ461" s="259" t="s">
        <v>59</v>
      </c>
      <c r="AR461" s="259" t="s">
        <v>334</v>
      </c>
    </row>
    <row r="462" spans="1:45" ht="47.4" x14ac:dyDescent="0.65">
      <c r="A462" s="238">
        <v>119758</v>
      </c>
      <c r="B462" s="264" t="s">
        <v>2531</v>
      </c>
      <c r="C462" t="s">
        <v>702</v>
      </c>
      <c r="D462" t="s">
        <v>702</v>
      </c>
      <c r="E462" t="s">
        <v>702</v>
      </c>
      <c r="F462" t="s">
        <v>702</v>
      </c>
      <c r="G462" t="s">
        <v>702</v>
      </c>
      <c r="H462" t="s">
        <v>702</v>
      </c>
      <c r="I462" t="s">
        <v>702</v>
      </c>
      <c r="J462" t="s">
        <v>702</v>
      </c>
      <c r="K462" t="s">
        <v>702</v>
      </c>
      <c r="L462" t="s">
        <v>702</v>
      </c>
      <c r="M462" t="s">
        <v>702</v>
      </c>
      <c r="N462" t="s">
        <v>702</v>
      </c>
      <c r="O462" t="s">
        <v>702</v>
      </c>
      <c r="P462" t="s">
        <v>702</v>
      </c>
      <c r="Q462" t="s">
        <v>702</v>
      </c>
      <c r="R462" t="s">
        <v>702</v>
      </c>
      <c r="S462" t="s">
        <v>702</v>
      </c>
      <c r="T462" t="s">
        <v>702</v>
      </c>
      <c r="U462" t="s">
        <v>702</v>
      </c>
      <c r="V462" t="s">
        <v>702</v>
      </c>
      <c r="W462" t="s">
        <v>702</v>
      </c>
      <c r="X462" t="s">
        <v>702</v>
      </c>
      <c r="Y462" t="s">
        <v>702</v>
      </c>
      <c r="Z462" t="s">
        <v>702</v>
      </c>
      <c r="AA462" t="s">
        <v>702</v>
      </c>
      <c r="AB462" t="s">
        <v>702</v>
      </c>
      <c r="AC462" t="s">
        <v>702</v>
      </c>
      <c r="AD462" t="s">
        <v>702</v>
      </c>
      <c r="AE462" t="s">
        <v>702</v>
      </c>
      <c r="AF462" t="s">
        <v>702</v>
      </c>
      <c r="AG462" t="s">
        <v>702</v>
      </c>
      <c r="AH462" t="s">
        <v>702</v>
      </c>
      <c r="AI462" t="s">
        <v>702</v>
      </c>
      <c r="AJ462" t="s">
        <v>702</v>
      </c>
      <c r="AK462" t="s">
        <v>702</v>
      </c>
      <c r="AL462" t="s">
        <v>702</v>
      </c>
      <c r="AM462" t="s">
        <v>702</v>
      </c>
      <c r="AN462" t="s">
        <v>702</v>
      </c>
      <c r="AO462" t="s">
        <v>702</v>
      </c>
      <c r="AP462" t="s">
        <v>702</v>
      </c>
      <c r="AQ462" s="259" t="s">
        <v>2531</v>
      </c>
      <c r="AR462" s="259" t="s">
        <v>2759</v>
      </c>
      <c r="AS462"/>
    </row>
    <row r="463" spans="1:45" ht="21.6" x14ac:dyDescent="0.65">
      <c r="A463" s="266">
        <v>119785</v>
      </c>
      <c r="B463" s="264" t="s">
        <v>59</v>
      </c>
      <c r="C463" t="s">
        <v>196</v>
      </c>
      <c r="D463" t="s">
        <v>196</v>
      </c>
      <c r="E463" t="s">
        <v>196</v>
      </c>
      <c r="F463" t="s">
        <v>196</v>
      </c>
      <c r="G463" t="s">
        <v>196</v>
      </c>
      <c r="H463" t="s">
        <v>196</v>
      </c>
      <c r="I463" t="s">
        <v>196</v>
      </c>
      <c r="J463" t="s">
        <v>196</v>
      </c>
      <c r="K463" t="s">
        <v>194</v>
      </c>
      <c r="L463" t="s">
        <v>196</v>
      </c>
      <c r="M463" t="s">
        <v>194</v>
      </c>
      <c r="N463" t="s">
        <v>194</v>
      </c>
      <c r="O463" t="s">
        <v>194</v>
      </c>
      <c r="P463" t="s">
        <v>194</v>
      </c>
      <c r="Q463" t="s">
        <v>194</v>
      </c>
      <c r="R463" t="s">
        <v>196</v>
      </c>
      <c r="S463" t="s">
        <v>196</v>
      </c>
      <c r="T463" t="s">
        <v>194</v>
      </c>
      <c r="U463" t="s">
        <v>194</v>
      </c>
      <c r="V463" t="s">
        <v>196</v>
      </c>
      <c r="W463" t="s">
        <v>196</v>
      </c>
      <c r="X463" t="s">
        <v>196</v>
      </c>
      <c r="Y463" t="s">
        <v>196</v>
      </c>
      <c r="Z463" t="s">
        <v>194</v>
      </c>
      <c r="AA463" t="s">
        <v>196</v>
      </c>
      <c r="AB463" t="s">
        <v>196</v>
      </c>
      <c r="AC463" t="s">
        <v>196</v>
      </c>
      <c r="AD463" t="s">
        <v>196</v>
      </c>
      <c r="AE463" t="s">
        <v>196</v>
      </c>
      <c r="AF463" t="s">
        <v>194</v>
      </c>
      <c r="AG463" t="s">
        <v>196</v>
      </c>
      <c r="AH463" t="s">
        <v>196</v>
      </c>
      <c r="AI463" t="s">
        <v>196</v>
      </c>
      <c r="AJ463" t="s">
        <v>196</v>
      </c>
      <c r="AK463" t="s">
        <v>195</v>
      </c>
      <c r="AL463" t="s">
        <v>196</v>
      </c>
      <c r="AM463" t="s">
        <v>195</v>
      </c>
      <c r="AN463" t="s">
        <v>196</v>
      </c>
      <c r="AO463" t="s">
        <v>195</v>
      </c>
      <c r="AP463" t="s">
        <v>195</v>
      </c>
      <c r="AQ463" s="259" t="s">
        <v>59</v>
      </c>
      <c r="AR463" s="259" t="s">
        <v>334</v>
      </c>
    </row>
    <row r="464" spans="1:45" ht="21.6" x14ac:dyDescent="0.65">
      <c r="A464" s="266">
        <v>119785</v>
      </c>
      <c r="B464" s="264" t="s">
        <v>59</v>
      </c>
      <c r="C464" t="s">
        <v>196</v>
      </c>
      <c r="D464" t="s">
        <v>196</v>
      </c>
      <c r="E464" t="s">
        <v>196</v>
      </c>
      <c r="F464" t="s">
        <v>196</v>
      </c>
      <c r="G464" t="s">
        <v>196</v>
      </c>
      <c r="H464" t="s">
        <v>196</v>
      </c>
      <c r="I464" t="s">
        <v>196</v>
      </c>
      <c r="J464" t="s">
        <v>196</v>
      </c>
      <c r="K464" t="s">
        <v>194</v>
      </c>
      <c r="L464" t="s">
        <v>196</v>
      </c>
      <c r="M464" t="s">
        <v>194</v>
      </c>
      <c r="N464" t="s">
        <v>194</v>
      </c>
      <c r="O464" t="s">
        <v>194</v>
      </c>
      <c r="P464" t="s">
        <v>194</v>
      </c>
      <c r="Q464" t="s">
        <v>194</v>
      </c>
      <c r="R464" t="s">
        <v>196</v>
      </c>
      <c r="S464" t="s">
        <v>196</v>
      </c>
      <c r="T464" t="s">
        <v>194</v>
      </c>
      <c r="U464" t="s">
        <v>194</v>
      </c>
      <c r="V464" t="s">
        <v>196</v>
      </c>
      <c r="W464" t="s">
        <v>196</v>
      </c>
      <c r="X464" t="s">
        <v>196</v>
      </c>
      <c r="Y464" t="s">
        <v>196</v>
      </c>
      <c r="Z464" t="s">
        <v>194</v>
      </c>
      <c r="AA464" t="s">
        <v>196</v>
      </c>
      <c r="AB464" t="s">
        <v>196</v>
      </c>
      <c r="AC464" t="s">
        <v>196</v>
      </c>
      <c r="AD464" t="s">
        <v>196</v>
      </c>
      <c r="AE464" t="s">
        <v>196</v>
      </c>
      <c r="AF464" t="s">
        <v>194</v>
      </c>
      <c r="AG464" t="s">
        <v>196</v>
      </c>
      <c r="AH464" t="s">
        <v>196</v>
      </c>
      <c r="AI464" t="s">
        <v>196</v>
      </c>
      <c r="AJ464" t="s">
        <v>196</v>
      </c>
      <c r="AK464" t="s">
        <v>195</v>
      </c>
      <c r="AL464" t="s">
        <v>196</v>
      </c>
      <c r="AM464" t="s">
        <v>195</v>
      </c>
      <c r="AN464" t="s">
        <v>196</v>
      </c>
      <c r="AO464" t="s">
        <v>195</v>
      </c>
      <c r="AP464" t="s">
        <v>195</v>
      </c>
      <c r="AQ464" s="259" t="s">
        <v>59</v>
      </c>
      <c r="AR464" s="259" t="s">
        <v>334</v>
      </c>
    </row>
    <row r="465" spans="1:45" ht="21.6" x14ac:dyDescent="0.65">
      <c r="A465" s="266">
        <v>119786</v>
      </c>
      <c r="B465" s="264" t="s">
        <v>59</v>
      </c>
      <c r="C465" t="s">
        <v>196</v>
      </c>
      <c r="D465" t="s">
        <v>194</v>
      </c>
      <c r="E465" t="s">
        <v>196</v>
      </c>
      <c r="F465" t="s">
        <v>196</v>
      </c>
      <c r="G465" t="s">
        <v>196</v>
      </c>
      <c r="H465" t="s">
        <v>196</v>
      </c>
      <c r="I465" t="s">
        <v>196</v>
      </c>
      <c r="J465" t="s">
        <v>194</v>
      </c>
      <c r="K465" t="s">
        <v>196</v>
      </c>
      <c r="L465" t="s">
        <v>196</v>
      </c>
      <c r="M465" t="s">
        <v>194</v>
      </c>
      <c r="N465" t="s">
        <v>194</v>
      </c>
      <c r="O465" t="s">
        <v>194</v>
      </c>
      <c r="P465" t="s">
        <v>194</v>
      </c>
      <c r="Q465" t="s">
        <v>196</v>
      </c>
      <c r="R465" t="s">
        <v>194</v>
      </c>
      <c r="S465" t="s">
        <v>194</v>
      </c>
      <c r="T465" t="s">
        <v>196</v>
      </c>
      <c r="U465" t="s">
        <v>196</v>
      </c>
      <c r="V465" t="s">
        <v>196</v>
      </c>
      <c r="W465" t="s">
        <v>196</v>
      </c>
      <c r="X465" t="s">
        <v>196</v>
      </c>
      <c r="Y465" t="s">
        <v>196</v>
      </c>
      <c r="Z465" t="s">
        <v>194</v>
      </c>
      <c r="AA465" t="s">
        <v>194</v>
      </c>
      <c r="AB465" t="s">
        <v>196</v>
      </c>
      <c r="AC465" t="s">
        <v>194</v>
      </c>
      <c r="AD465" t="s">
        <v>196</v>
      </c>
      <c r="AE465" t="s">
        <v>196</v>
      </c>
      <c r="AF465" t="s">
        <v>194</v>
      </c>
      <c r="AG465" t="s">
        <v>196</v>
      </c>
      <c r="AH465" t="s">
        <v>194</v>
      </c>
      <c r="AI465" t="s">
        <v>196</v>
      </c>
      <c r="AJ465" t="s">
        <v>196</v>
      </c>
      <c r="AK465" t="s">
        <v>194</v>
      </c>
      <c r="AL465" t="s">
        <v>196</v>
      </c>
      <c r="AM465" t="s">
        <v>194</v>
      </c>
      <c r="AN465" t="s">
        <v>194</v>
      </c>
      <c r="AO465" t="s">
        <v>194</v>
      </c>
      <c r="AP465" t="s">
        <v>194</v>
      </c>
      <c r="AQ465" s="259" t="s">
        <v>59</v>
      </c>
      <c r="AR465" s="259" t="s">
        <v>334</v>
      </c>
    </row>
    <row r="466" spans="1:45" ht="21.6" x14ac:dyDescent="0.65">
      <c r="A466" s="266">
        <v>119797</v>
      </c>
      <c r="B466" s="264" t="s">
        <v>59</v>
      </c>
      <c r="C466" t="s">
        <v>196</v>
      </c>
      <c r="D466" t="s">
        <v>196</v>
      </c>
      <c r="E466" t="s">
        <v>196</v>
      </c>
      <c r="F466" t="s">
        <v>196</v>
      </c>
      <c r="G466" t="s">
        <v>196</v>
      </c>
      <c r="H466" t="s">
        <v>196</v>
      </c>
      <c r="I466" t="s">
        <v>196</v>
      </c>
      <c r="J466" t="s">
        <v>196</v>
      </c>
      <c r="K466" t="s">
        <v>196</v>
      </c>
      <c r="L466" t="s">
        <v>196</v>
      </c>
      <c r="M466" t="s">
        <v>196</v>
      </c>
      <c r="N466" t="s">
        <v>196</v>
      </c>
      <c r="O466" t="s">
        <v>196</v>
      </c>
      <c r="P466" t="s">
        <v>194</v>
      </c>
      <c r="Q466" t="s">
        <v>195</v>
      </c>
      <c r="R466" t="s">
        <v>196</v>
      </c>
      <c r="S466" t="s">
        <v>196</v>
      </c>
      <c r="T466" t="s">
        <v>196</v>
      </c>
      <c r="U466" t="s">
        <v>196</v>
      </c>
      <c r="V466" t="s">
        <v>196</v>
      </c>
      <c r="W466" t="s">
        <v>196</v>
      </c>
      <c r="X466" t="s">
        <v>196</v>
      </c>
      <c r="Y466" t="s">
        <v>196</v>
      </c>
      <c r="Z466" t="s">
        <v>194</v>
      </c>
      <c r="AA466" t="s">
        <v>196</v>
      </c>
      <c r="AB466" t="s">
        <v>196</v>
      </c>
      <c r="AC466" t="s">
        <v>196</v>
      </c>
      <c r="AD466" t="s">
        <v>196</v>
      </c>
      <c r="AE466" t="s">
        <v>194</v>
      </c>
      <c r="AF466" t="s">
        <v>194</v>
      </c>
      <c r="AG466" t="s">
        <v>196</v>
      </c>
      <c r="AH466" t="s">
        <v>195</v>
      </c>
      <c r="AI466" t="s">
        <v>196</v>
      </c>
      <c r="AJ466" t="s">
        <v>196</v>
      </c>
      <c r="AK466" t="s">
        <v>195</v>
      </c>
      <c r="AL466" t="s">
        <v>196</v>
      </c>
      <c r="AM466" t="s">
        <v>195</v>
      </c>
      <c r="AN466" t="s">
        <v>195</v>
      </c>
      <c r="AO466" t="s">
        <v>195</v>
      </c>
      <c r="AP466" t="s">
        <v>195</v>
      </c>
      <c r="AQ466" s="259" t="s">
        <v>59</v>
      </c>
      <c r="AR466" s="259" t="s">
        <v>334</v>
      </c>
    </row>
    <row r="467" spans="1:45" ht="21.6" x14ac:dyDescent="0.65">
      <c r="A467" s="238">
        <v>119803</v>
      </c>
      <c r="B467" s="264" t="s">
        <v>59</v>
      </c>
      <c r="C467" t="s">
        <v>195</v>
      </c>
      <c r="D467" t="s">
        <v>195</v>
      </c>
      <c r="E467" t="s">
        <v>195</v>
      </c>
      <c r="F467" t="s">
        <v>195</v>
      </c>
      <c r="G467" t="s">
        <v>195</v>
      </c>
      <c r="H467" t="s">
        <v>195</v>
      </c>
      <c r="I467" t="s">
        <v>195</v>
      </c>
      <c r="J467" t="s">
        <v>195</v>
      </c>
      <c r="K467" t="s">
        <v>195</v>
      </c>
      <c r="L467" t="s">
        <v>195</v>
      </c>
      <c r="M467" t="s">
        <v>195</v>
      </c>
      <c r="N467" t="s">
        <v>195</v>
      </c>
      <c r="O467" t="s">
        <v>196</v>
      </c>
      <c r="P467" t="s">
        <v>195</v>
      </c>
      <c r="Q467" t="s">
        <v>195</v>
      </c>
      <c r="R467" t="s">
        <v>195</v>
      </c>
      <c r="S467" t="s">
        <v>195</v>
      </c>
      <c r="T467" t="s">
        <v>195</v>
      </c>
      <c r="U467" t="s">
        <v>195</v>
      </c>
      <c r="V467" t="s">
        <v>195</v>
      </c>
      <c r="W467" t="s">
        <v>195</v>
      </c>
      <c r="X467" t="s">
        <v>195</v>
      </c>
      <c r="Y467" t="s">
        <v>195</v>
      </c>
      <c r="Z467" t="s">
        <v>195</v>
      </c>
      <c r="AA467" t="s">
        <v>195</v>
      </c>
      <c r="AB467" t="s">
        <v>195</v>
      </c>
      <c r="AC467" t="s">
        <v>195</v>
      </c>
      <c r="AD467" t="s">
        <v>194</v>
      </c>
      <c r="AE467" t="s">
        <v>195</v>
      </c>
      <c r="AF467" t="s">
        <v>194</v>
      </c>
      <c r="AG467" t="s">
        <v>195</v>
      </c>
      <c r="AH467" t="s">
        <v>194</v>
      </c>
      <c r="AI467" t="s">
        <v>195</v>
      </c>
      <c r="AJ467" t="s">
        <v>195</v>
      </c>
      <c r="AK467" t="s">
        <v>194</v>
      </c>
      <c r="AL467" t="s">
        <v>195</v>
      </c>
      <c r="AM467" t="s">
        <v>196</v>
      </c>
      <c r="AN467" t="s">
        <v>195</v>
      </c>
      <c r="AO467" t="s">
        <v>195</v>
      </c>
      <c r="AP467" t="s">
        <v>195</v>
      </c>
      <c r="AQ467" s="259" t="s">
        <v>59</v>
      </c>
      <c r="AR467" s="259" t="s">
        <v>334</v>
      </c>
    </row>
    <row r="468" spans="1:45" ht="21.6" x14ac:dyDescent="0.65">
      <c r="A468" s="266">
        <v>119804</v>
      </c>
      <c r="B468" s="264" t="s">
        <v>65</v>
      </c>
      <c r="C468" t="s">
        <v>196</v>
      </c>
      <c r="D468" t="s">
        <v>194</v>
      </c>
      <c r="E468" t="s">
        <v>194</v>
      </c>
      <c r="F468" t="s">
        <v>196</v>
      </c>
      <c r="G468" t="s">
        <v>196</v>
      </c>
      <c r="H468" t="s">
        <v>194</v>
      </c>
      <c r="I468" t="s">
        <v>194</v>
      </c>
      <c r="J468" t="s">
        <v>196</v>
      </c>
      <c r="K468" t="s">
        <v>194</v>
      </c>
      <c r="L468" t="s">
        <v>194</v>
      </c>
      <c r="M468" t="s">
        <v>194</v>
      </c>
      <c r="N468" t="s">
        <v>196</v>
      </c>
      <c r="O468" t="s">
        <v>194</v>
      </c>
      <c r="P468" t="s">
        <v>194</v>
      </c>
      <c r="Q468" t="s">
        <v>196</v>
      </c>
      <c r="R468" t="s">
        <v>196</v>
      </c>
      <c r="S468" t="s">
        <v>196</v>
      </c>
      <c r="T468" t="s">
        <v>194</v>
      </c>
      <c r="U468" t="s">
        <v>196</v>
      </c>
      <c r="V468" t="s">
        <v>194</v>
      </c>
      <c r="W468" t="s">
        <v>196</v>
      </c>
      <c r="X468" t="s">
        <v>196</v>
      </c>
      <c r="Y468" t="s">
        <v>194</v>
      </c>
      <c r="Z468" t="s">
        <v>196</v>
      </c>
      <c r="AA468" t="s">
        <v>196</v>
      </c>
      <c r="AB468" t="s">
        <v>196</v>
      </c>
      <c r="AC468" t="s">
        <v>196</v>
      </c>
      <c r="AD468" t="s">
        <v>196</v>
      </c>
      <c r="AE468" t="s">
        <v>196</v>
      </c>
      <c r="AF468" t="s">
        <v>196</v>
      </c>
      <c r="AG468" t="s">
        <v>195</v>
      </c>
      <c r="AH468" t="s">
        <v>195</v>
      </c>
      <c r="AI468" t="s">
        <v>195</v>
      </c>
      <c r="AJ468" t="s">
        <v>195</v>
      </c>
      <c r="AK468" t="s">
        <v>195</v>
      </c>
      <c r="AQ468" s="259" t="s">
        <v>65</v>
      </c>
      <c r="AR468" s="259" t="s">
        <v>334</v>
      </c>
      <c r="AS468"/>
    </row>
    <row r="469" spans="1:45" ht="21.6" x14ac:dyDescent="0.65">
      <c r="A469" s="238">
        <v>119812</v>
      </c>
      <c r="B469" s="264" t="s">
        <v>2591</v>
      </c>
      <c r="C469" t="s">
        <v>702</v>
      </c>
      <c r="D469" t="s">
        <v>702</v>
      </c>
      <c r="E469" t="s">
        <v>702</v>
      </c>
      <c r="F469" t="s">
        <v>702</v>
      </c>
      <c r="G469" t="s">
        <v>702</v>
      </c>
      <c r="H469" t="s">
        <v>702</v>
      </c>
      <c r="I469" t="s">
        <v>702</v>
      </c>
      <c r="J469" t="s">
        <v>702</v>
      </c>
      <c r="K469" t="s">
        <v>702</v>
      </c>
      <c r="L469" t="s">
        <v>702</v>
      </c>
      <c r="M469" t="s">
        <v>702</v>
      </c>
      <c r="N469" t="s">
        <v>702</v>
      </c>
      <c r="O469" t="s">
        <v>702</v>
      </c>
      <c r="P469" t="s">
        <v>702</v>
      </c>
      <c r="Q469" t="s">
        <v>702</v>
      </c>
      <c r="R469" t="s">
        <v>2267</v>
      </c>
      <c r="S469" t="s">
        <v>2267</v>
      </c>
      <c r="T469" t="s">
        <v>702</v>
      </c>
      <c r="U469" t="s">
        <v>702</v>
      </c>
      <c r="V469" t="s">
        <v>702</v>
      </c>
      <c r="W469" t="s">
        <v>702</v>
      </c>
      <c r="X469" t="s">
        <v>702</v>
      </c>
      <c r="Y469" t="s">
        <v>702</v>
      </c>
      <c r="Z469" t="s">
        <v>702</v>
      </c>
      <c r="AA469" t="s">
        <v>702</v>
      </c>
      <c r="AB469" t="s">
        <v>702</v>
      </c>
      <c r="AC469" t="s">
        <v>702</v>
      </c>
      <c r="AD469" t="s">
        <v>702</v>
      </c>
      <c r="AE469" t="s">
        <v>702</v>
      </c>
      <c r="AF469" t="s">
        <v>702</v>
      </c>
      <c r="AG469" t="s">
        <v>702</v>
      </c>
      <c r="AH469" t="s">
        <v>702</v>
      </c>
      <c r="AI469" t="s">
        <v>702</v>
      </c>
      <c r="AJ469" t="s">
        <v>702</v>
      </c>
      <c r="AK469" t="s">
        <v>702</v>
      </c>
      <c r="AL469" t="s">
        <v>195</v>
      </c>
      <c r="AM469" t="s">
        <v>195</v>
      </c>
      <c r="AN469" t="s">
        <v>195</v>
      </c>
      <c r="AO469" t="s">
        <v>195</v>
      </c>
      <c r="AP469" t="s">
        <v>195</v>
      </c>
      <c r="AQ469" s="259" t="s">
        <v>2591</v>
      </c>
      <c r="AR469" s="259" t="s">
        <v>334</v>
      </c>
      <c r="AS469"/>
    </row>
    <row r="470" spans="1:45" ht="21.6" x14ac:dyDescent="0.65">
      <c r="A470" s="266">
        <v>119826</v>
      </c>
      <c r="B470" s="264" t="s">
        <v>59</v>
      </c>
      <c r="C470" t="s">
        <v>196</v>
      </c>
      <c r="D470" t="s">
        <v>196</v>
      </c>
      <c r="E470" t="s">
        <v>194</v>
      </c>
      <c r="F470" t="s">
        <v>196</v>
      </c>
      <c r="G470" t="s">
        <v>196</v>
      </c>
      <c r="H470" t="s">
        <v>196</v>
      </c>
      <c r="I470" t="s">
        <v>196</v>
      </c>
      <c r="J470" t="s">
        <v>196</v>
      </c>
      <c r="K470" t="s">
        <v>196</v>
      </c>
      <c r="L470" t="s">
        <v>196</v>
      </c>
      <c r="M470" t="s">
        <v>196</v>
      </c>
      <c r="N470" t="s">
        <v>196</v>
      </c>
      <c r="O470" t="s">
        <v>196</v>
      </c>
      <c r="P470" t="s">
        <v>194</v>
      </c>
      <c r="Q470" t="s">
        <v>196</v>
      </c>
      <c r="R470" t="s">
        <v>196</v>
      </c>
      <c r="S470" t="s">
        <v>196</v>
      </c>
      <c r="T470" t="s">
        <v>196</v>
      </c>
      <c r="U470" t="s">
        <v>194</v>
      </c>
      <c r="V470" t="s">
        <v>196</v>
      </c>
      <c r="W470" t="s">
        <v>196</v>
      </c>
      <c r="X470" t="s">
        <v>196</v>
      </c>
      <c r="Y470" t="s">
        <v>196</v>
      </c>
      <c r="Z470" t="s">
        <v>196</v>
      </c>
      <c r="AA470" t="s">
        <v>196</v>
      </c>
      <c r="AB470" t="s">
        <v>194</v>
      </c>
      <c r="AC470" t="s">
        <v>196</v>
      </c>
      <c r="AD470" t="s">
        <v>194</v>
      </c>
      <c r="AE470" t="s">
        <v>194</v>
      </c>
      <c r="AF470" t="s">
        <v>196</v>
      </c>
      <c r="AG470" t="s">
        <v>196</v>
      </c>
      <c r="AH470" t="s">
        <v>196</v>
      </c>
      <c r="AI470" t="s">
        <v>196</v>
      </c>
      <c r="AJ470" t="s">
        <v>195</v>
      </c>
      <c r="AK470" t="s">
        <v>195</v>
      </c>
      <c r="AL470" t="s">
        <v>196</v>
      </c>
      <c r="AM470" t="s">
        <v>195</v>
      </c>
      <c r="AN470" t="s">
        <v>195</v>
      </c>
      <c r="AO470" t="s">
        <v>195</v>
      </c>
      <c r="AP470" t="s">
        <v>195</v>
      </c>
      <c r="AQ470" s="259" t="s">
        <v>59</v>
      </c>
      <c r="AR470" s="259" t="s">
        <v>334</v>
      </c>
    </row>
    <row r="471" spans="1:45" ht="21.6" x14ac:dyDescent="0.65">
      <c r="A471" s="266">
        <v>119838</v>
      </c>
      <c r="B471" s="264" t="s">
        <v>59</v>
      </c>
      <c r="C471" t="s">
        <v>196</v>
      </c>
      <c r="D471" t="s">
        <v>194</v>
      </c>
      <c r="E471" t="s">
        <v>196</v>
      </c>
      <c r="F471" t="s">
        <v>194</v>
      </c>
      <c r="G471" t="s">
        <v>194</v>
      </c>
      <c r="H471" t="s">
        <v>196</v>
      </c>
      <c r="I471" t="s">
        <v>194</v>
      </c>
      <c r="J471" t="s">
        <v>194</v>
      </c>
      <c r="K471" t="s">
        <v>196</v>
      </c>
      <c r="L471" t="s">
        <v>196</v>
      </c>
      <c r="M471" t="s">
        <v>196</v>
      </c>
      <c r="N471" t="s">
        <v>196</v>
      </c>
      <c r="O471" t="s">
        <v>196</v>
      </c>
      <c r="P471" t="s">
        <v>196</v>
      </c>
      <c r="Q471" t="s">
        <v>196</v>
      </c>
      <c r="R471" t="s">
        <v>196</v>
      </c>
      <c r="S471" t="s">
        <v>196</v>
      </c>
      <c r="T471" t="s">
        <v>196</v>
      </c>
      <c r="U471" t="s">
        <v>196</v>
      </c>
      <c r="V471" t="s">
        <v>196</v>
      </c>
      <c r="W471" t="s">
        <v>196</v>
      </c>
      <c r="X471" t="s">
        <v>196</v>
      </c>
      <c r="Y471" t="s">
        <v>194</v>
      </c>
      <c r="Z471" t="s">
        <v>196</v>
      </c>
      <c r="AA471" t="s">
        <v>196</v>
      </c>
      <c r="AB471" t="s">
        <v>196</v>
      </c>
      <c r="AC471" t="s">
        <v>196</v>
      </c>
      <c r="AD471" t="s">
        <v>194</v>
      </c>
      <c r="AE471" t="s">
        <v>196</v>
      </c>
      <c r="AF471" t="s">
        <v>196</v>
      </c>
      <c r="AG471" t="s">
        <v>196</v>
      </c>
      <c r="AH471" t="s">
        <v>196</v>
      </c>
      <c r="AI471" t="s">
        <v>194</v>
      </c>
      <c r="AJ471" t="s">
        <v>194</v>
      </c>
      <c r="AK471" t="s">
        <v>194</v>
      </c>
      <c r="AL471" t="s">
        <v>196</v>
      </c>
      <c r="AM471" t="s">
        <v>195</v>
      </c>
      <c r="AN471" t="s">
        <v>194</v>
      </c>
      <c r="AO471" t="s">
        <v>194</v>
      </c>
      <c r="AP471" t="s">
        <v>196</v>
      </c>
      <c r="AQ471" s="259" t="s">
        <v>59</v>
      </c>
      <c r="AR471" s="259" t="s">
        <v>334</v>
      </c>
    </row>
    <row r="472" spans="1:45" ht="21.6" x14ac:dyDescent="0.65">
      <c r="A472" s="238">
        <v>119850</v>
      </c>
      <c r="B472" s="264" t="s">
        <v>59</v>
      </c>
      <c r="C472" t="s">
        <v>196</v>
      </c>
      <c r="D472" t="s">
        <v>194</v>
      </c>
      <c r="E472" t="s">
        <v>194</v>
      </c>
      <c r="F472" t="s">
        <v>194</v>
      </c>
      <c r="G472" t="s">
        <v>194</v>
      </c>
      <c r="H472" t="s">
        <v>196</v>
      </c>
      <c r="I472" t="s">
        <v>196</v>
      </c>
      <c r="J472" t="s">
        <v>194</v>
      </c>
      <c r="K472" t="s">
        <v>194</v>
      </c>
      <c r="L472" t="s">
        <v>194</v>
      </c>
      <c r="M472" t="s">
        <v>196</v>
      </c>
      <c r="N472" t="s">
        <v>196</v>
      </c>
      <c r="O472" t="s">
        <v>196</v>
      </c>
      <c r="P472" t="s">
        <v>196</v>
      </c>
      <c r="Q472" t="s">
        <v>194</v>
      </c>
      <c r="R472" t="s">
        <v>196</v>
      </c>
      <c r="S472" t="s">
        <v>194</v>
      </c>
      <c r="T472" t="s">
        <v>196</v>
      </c>
      <c r="U472" t="s">
        <v>196</v>
      </c>
      <c r="V472" t="s">
        <v>194</v>
      </c>
      <c r="W472" t="s">
        <v>196</v>
      </c>
      <c r="X472" t="s">
        <v>196</v>
      </c>
      <c r="Y472" t="s">
        <v>195</v>
      </c>
      <c r="Z472" t="s">
        <v>194</v>
      </c>
      <c r="AA472" t="s">
        <v>196</v>
      </c>
      <c r="AB472" t="s">
        <v>196</v>
      </c>
      <c r="AC472" t="s">
        <v>194</v>
      </c>
      <c r="AD472" t="s">
        <v>194</v>
      </c>
      <c r="AE472" t="s">
        <v>196</v>
      </c>
      <c r="AF472" t="s">
        <v>194</v>
      </c>
      <c r="AG472" t="s">
        <v>196</v>
      </c>
      <c r="AH472" t="s">
        <v>196</v>
      </c>
      <c r="AI472" t="s">
        <v>196</v>
      </c>
      <c r="AJ472" t="s">
        <v>196</v>
      </c>
      <c r="AK472" t="s">
        <v>196</v>
      </c>
      <c r="AL472" t="s">
        <v>194</v>
      </c>
      <c r="AM472" t="s">
        <v>194</v>
      </c>
      <c r="AN472" t="s">
        <v>196</v>
      </c>
      <c r="AO472" t="s">
        <v>196</v>
      </c>
      <c r="AP472" t="s">
        <v>195</v>
      </c>
      <c r="AQ472" s="259" t="s">
        <v>59</v>
      </c>
      <c r="AR472" s="259" t="s">
        <v>334</v>
      </c>
    </row>
    <row r="473" spans="1:45" ht="21.6" x14ac:dyDescent="0.65">
      <c r="A473" s="238">
        <v>119855</v>
      </c>
      <c r="B473" s="264" t="s">
        <v>59</v>
      </c>
      <c r="C473" t="s">
        <v>194</v>
      </c>
      <c r="D473" t="s">
        <v>194</v>
      </c>
      <c r="E473" t="s">
        <v>196</v>
      </c>
      <c r="F473" t="s">
        <v>194</v>
      </c>
      <c r="G473" t="s">
        <v>194</v>
      </c>
      <c r="H473" t="s">
        <v>196</v>
      </c>
      <c r="I473" t="s">
        <v>196</v>
      </c>
      <c r="J473" t="s">
        <v>196</v>
      </c>
      <c r="K473" t="s">
        <v>196</v>
      </c>
      <c r="L473" t="s">
        <v>194</v>
      </c>
      <c r="M473" t="s">
        <v>196</v>
      </c>
      <c r="N473" t="s">
        <v>194</v>
      </c>
      <c r="O473" t="s">
        <v>196</v>
      </c>
      <c r="P473" t="s">
        <v>196</v>
      </c>
      <c r="Q473" t="s">
        <v>196</v>
      </c>
      <c r="R473" t="s">
        <v>194</v>
      </c>
      <c r="S473" t="s">
        <v>194</v>
      </c>
      <c r="T473" t="s">
        <v>196</v>
      </c>
      <c r="U473" t="s">
        <v>194</v>
      </c>
      <c r="V473" t="s">
        <v>196</v>
      </c>
      <c r="W473" t="s">
        <v>196</v>
      </c>
      <c r="X473" t="s">
        <v>196</v>
      </c>
      <c r="Y473" t="s">
        <v>196</v>
      </c>
      <c r="Z473" t="s">
        <v>194</v>
      </c>
      <c r="AA473" t="s">
        <v>196</v>
      </c>
      <c r="AB473" t="s">
        <v>196</v>
      </c>
      <c r="AC473" t="s">
        <v>196</v>
      </c>
      <c r="AD473" t="s">
        <v>196</v>
      </c>
      <c r="AE473" t="s">
        <v>194</v>
      </c>
      <c r="AF473" t="s">
        <v>194</v>
      </c>
      <c r="AG473" t="s">
        <v>196</v>
      </c>
      <c r="AH473" t="s">
        <v>196</v>
      </c>
      <c r="AI473" t="s">
        <v>196</v>
      </c>
      <c r="AJ473" t="s">
        <v>196</v>
      </c>
      <c r="AK473" t="s">
        <v>194</v>
      </c>
      <c r="AL473" t="s">
        <v>195</v>
      </c>
      <c r="AM473" t="s">
        <v>195</v>
      </c>
      <c r="AN473" t="s">
        <v>196</v>
      </c>
      <c r="AO473" t="s">
        <v>196</v>
      </c>
      <c r="AP473" t="s">
        <v>196</v>
      </c>
      <c r="AQ473" s="259" t="s">
        <v>59</v>
      </c>
      <c r="AR473" s="259" t="s">
        <v>334</v>
      </c>
    </row>
    <row r="474" spans="1:45" ht="47.4" x14ac:dyDescent="0.65">
      <c r="A474" s="238">
        <v>119871</v>
      </c>
      <c r="B474" s="264" t="s">
        <v>59</v>
      </c>
      <c r="C474" t="s">
        <v>702</v>
      </c>
      <c r="D474" t="s">
        <v>702</v>
      </c>
      <c r="E474" t="s">
        <v>702</v>
      </c>
      <c r="F474" t="s">
        <v>702</v>
      </c>
      <c r="G474" t="s">
        <v>702</v>
      </c>
      <c r="H474" t="s">
        <v>702</v>
      </c>
      <c r="I474" t="s">
        <v>702</v>
      </c>
      <c r="J474" t="s">
        <v>702</v>
      </c>
      <c r="K474" t="s">
        <v>702</v>
      </c>
      <c r="L474" t="s">
        <v>702</v>
      </c>
      <c r="M474" t="s">
        <v>702</v>
      </c>
      <c r="N474" t="s">
        <v>702</v>
      </c>
      <c r="O474" t="s">
        <v>702</v>
      </c>
      <c r="P474" t="s">
        <v>702</v>
      </c>
      <c r="Q474" t="s">
        <v>702</v>
      </c>
      <c r="R474" t="s">
        <v>702</v>
      </c>
      <c r="S474" t="s">
        <v>702</v>
      </c>
      <c r="T474" t="s">
        <v>702</v>
      </c>
      <c r="U474" t="s">
        <v>702</v>
      </c>
      <c r="V474" t="s">
        <v>702</v>
      </c>
      <c r="W474" t="s">
        <v>702</v>
      </c>
      <c r="X474" t="s">
        <v>702</v>
      </c>
      <c r="Y474" t="s">
        <v>702</v>
      </c>
      <c r="Z474" t="s">
        <v>702</v>
      </c>
      <c r="AA474" t="s">
        <v>702</v>
      </c>
      <c r="AB474" t="s">
        <v>702</v>
      </c>
      <c r="AC474" t="s">
        <v>702</v>
      </c>
      <c r="AD474" t="s">
        <v>702</v>
      </c>
      <c r="AE474" t="s">
        <v>702</v>
      </c>
      <c r="AF474" t="s">
        <v>702</v>
      </c>
      <c r="AG474" t="s">
        <v>702</v>
      </c>
      <c r="AH474" t="s">
        <v>702</v>
      </c>
      <c r="AI474" t="s">
        <v>702</v>
      </c>
      <c r="AJ474" t="s">
        <v>702</v>
      </c>
      <c r="AK474" t="s">
        <v>702</v>
      </c>
      <c r="AL474" t="s">
        <v>702</v>
      </c>
      <c r="AM474" t="s">
        <v>702</v>
      </c>
      <c r="AN474" t="s">
        <v>702</v>
      </c>
      <c r="AO474" t="s">
        <v>702</v>
      </c>
      <c r="AP474" t="s">
        <v>702</v>
      </c>
      <c r="AQ474" s="259" t="s">
        <v>59</v>
      </c>
      <c r="AR474" s="259" t="s">
        <v>2766</v>
      </c>
    </row>
    <row r="475" spans="1:45" ht="47.4" x14ac:dyDescent="0.65">
      <c r="A475" s="266">
        <v>119896</v>
      </c>
      <c r="B475" s="264" t="s">
        <v>59</v>
      </c>
      <c r="C475" t="s">
        <v>702</v>
      </c>
      <c r="D475" t="s">
        <v>702</v>
      </c>
      <c r="E475" t="s">
        <v>702</v>
      </c>
      <c r="F475" t="s">
        <v>702</v>
      </c>
      <c r="G475" t="s">
        <v>702</v>
      </c>
      <c r="H475" t="s">
        <v>702</v>
      </c>
      <c r="I475" t="s">
        <v>702</v>
      </c>
      <c r="J475" t="s">
        <v>702</v>
      </c>
      <c r="K475" t="s">
        <v>702</v>
      </c>
      <c r="L475" t="s">
        <v>702</v>
      </c>
      <c r="M475" t="s">
        <v>702</v>
      </c>
      <c r="N475" t="s">
        <v>702</v>
      </c>
      <c r="O475" t="s">
        <v>702</v>
      </c>
      <c r="P475" t="s">
        <v>702</v>
      </c>
      <c r="Q475" t="s">
        <v>702</v>
      </c>
      <c r="R475" t="s">
        <v>702</v>
      </c>
      <c r="S475" t="s">
        <v>702</v>
      </c>
      <c r="T475" t="s">
        <v>702</v>
      </c>
      <c r="U475" t="s">
        <v>702</v>
      </c>
      <c r="V475" t="s">
        <v>702</v>
      </c>
      <c r="W475" t="s">
        <v>702</v>
      </c>
      <c r="X475" t="s">
        <v>702</v>
      </c>
      <c r="Y475" t="s">
        <v>702</v>
      </c>
      <c r="Z475" t="s">
        <v>702</v>
      </c>
      <c r="AA475" t="s">
        <v>702</v>
      </c>
      <c r="AB475" t="s">
        <v>702</v>
      </c>
      <c r="AC475" t="s">
        <v>702</v>
      </c>
      <c r="AD475" t="s">
        <v>702</v>
      </c>
      <c r="AE475" t="s">
        <v>702</v>
      </c>
      <c r="AF475" t="s">
        <v>702</v>
      </c>
      <c r="AG475" t="s">
        <v>702</v>
      </c>
      <c r="AH475" t="s">
        <v>702</v>
      </c>
      <c r="AI475" t="s">
        <v>702</v>
      </c>
      <c r="AJ475" t="s">
        <v>702</v>
      </c>
      <c r="AK475" t="s">
        <v>702</v>
      </c>
      <c r="AL475" t="s">
        <v>702</v>
      </c>
      <c r="AM475" t="s">
        <v>702</v>
      </c>
      <c r="AN475" t="s">
        <v>702</v>
      </c>
      <c r="AO475" t="s">
        <v>702</v>
      </c>
      <c r="AP475" t="s">
        <v>702</v>
      </c>
      <c r="AQ475" s="259" t="s">
        <v>59</v>
      </c>
      <c r="AR475" s="259" t="s">
        <v>2766</v>
      </c>
    </row>
    <row r="476" spans="1:45" ht="21.6" x14ac:dyDescent="0.65">
      <c r="A476" s="238">
        <v>119900</v>
      </c>
      <c r="B476" s="264" t="s">
        <v>2531</v>
      </c>
      <c r="C476" t="s">
        <v>334</v>
      </c>
      <c r="D476" t="s">
        <v>334</v>
      </c>
      <c r="E476" t="s">
        <v>334</v>
      </c>
      <c r="F476" t="s">
        <v>334</v>
      </c>
      <c r="G476" t="s">
        <v>334</v>
      </c>
      <c r="H476" t="s">
        <v>334</v>
      </c>
      <c r="I476" t="s">
        <v>334</v>
      </c>
      <c r="J476" t="s">
        <v>334</v>
      </c>
      <c r="K476" t="s">
        <v>334</v>
      </c>
      <c r="L476" t="s">
        <v>334</v>
      </c>
      <c r="M476" t="s">
        <v>334</v>
      </c>
      <c r="N476" t="s">
        <v>334</v>
      </c>
      <c r="O476" t="s">
        <v>334</v>
      </c>
      <c r="P476" t="s">
        <v>334</v>
      </c>
      <c r="Q476" t="s">
        <v>334</v>
      </c>
      <c r="R476" t="s">
        <v>2267</v>
      </c>
      <c r="S476" t="s">
        <v>2267</v>
      </c>
      <c r="T476" t="s">
        <v>195</v>
      </c>
      <c r="U476" t="s">
        <v>195</v>
      </c>
      <c r="V476" t="s">
        <v>334</v>
      </c>
      <c r="W476" t="s">
        <v>334</v>
      </c>
      <c r="X476" t="s">
        <v>334</v>
      </c>
      <c r="Y476" t="s">
        <v>334</v>
      </c>
      <c r="Z476" t="s">
        <v>196</v>
      </c>
      <c r="AA476" t="s">
        <v>334</v>
      </c>
      <c r="AB476" t="s">
        <v>194</v>
      </c>
      <c r="AC476" t="s">
        <v>194</v>
      </c>
      <c r="AD476" t="s">
        <v>194</v>
      </c>
      <c r="AE476" t="s">
        <v>194</v>
      </c>
      <c r="AF476" t="s">
        <v>194</v>
      </c>
      <c r="AG476" t="s">
        <v>702</v>
      </c>
      <c r="AH476" t="s">
        <v>702</v>
      </c>
      <c r="AI476" t="s">
        <v>702</v>
      </c>
      <c r="AJ476" t="s">
        <v>702</v>
      </c>
      <c r="AK476" t="s">
        <v>702</v>
      </c>
      <c r="AL476" t="s">
        <v>195</v>
      </c>
      <c r="AM476" t="s">
        <v>195</v>
      </c>
      <c r="AN476" t="s">
        <v>195</v>
      </c>
      <c r="AO476" t="s">
        <v>195</v>
      </c>
      <c r="AP476" t="s">
        <v>195</v>
      </c>
      <c r="AQ476" s="259" t="s">
        <v>2531</v>
      </c>
      <c r="AR476" s="259" t="s">
        <v>334</v>
      </c>
    </row>
    <row r="477" spans="1:45" ht="47.4" x14ac:dyDescent="0.65">
      <c r="A477" s="238">
        <v>119902</v>
      </c>
      <c r="B477" s="264" t="s">
        <v>59</v>
      </c>
      <c r="C477" t="s">
        <v>702</v>
      </c>
      <c r="D477" t="s">
        <v>702</v>
      </c>
      <c r="E477" t="s">
        <v>702</v>
      </c>
      <c r="F477" t="s">
        <v>702</v>
      </c>
      <c r="G477" t="s">
        <v>702</v>
      </c>
      <c r="H477" t="s">
        <v>702</v>
      </c>
      <c r="I477" t="s">
        <v>702</v>
      </c>
      <c r="J477" t="s">
        <v>702</v>
      </c>
      <c r="K477" t="s">
        <v>702</v>
      </c>
      <c r="L477" t="s">
        <v>702</v>
      </c>
      <c r="M477" t="s">
        <v>702</v>
      </c>
      <c r="N477" t="s">
        <v>702</v>
      </c>
      <c r="O477" t="s">
        <v>702</v>
      </c>
      <c r="P477" t="s">
        <v>702</v>
      </c>
      <c r="Q477" t="s">
        <v>702</v>
      </c>
      <c r="R477" t="s">
        <v>702</v>
      </c>
      <c r="S477" t="s">
        <v>702</v>
      </c>
      <c r="T477" t="s">
        <v>702</v>
      </c>
      <c r="U477" t="s">
        <v>702</v>
      </c>
      <c r="V477" t="s">
        <v>702</v>
      </c>
      <c r="W477" t="s">
        <v>702</v>
      </c>
      <c r="X477" t="s">
        <v>702</v>
      </c>
      <c r="Y477" t="s">
        <v>702</v>
      </c>
      <c r="Z477" t="s">
        <v>702</v>
      </c>
      <c r="AA477" t="s">
        <v>702</v>
      </c>
      <c r="AB477" t="s">
        <v>702</v>
      </c>
      <c r="AC477" t="s">
        <v>702</v>
      </c>
      <c r="AD477" t="s">
        <v>702</v>
      </c>
      <c r="AE477" t="s">
        <v>702</v>
      </c>
      <c r="AF477" t="s">
        <v>702</v>
      </c>
      <c r="AG477" t="s">
        <v>702</v>
      </c>
      <c r="AH477" t="s">
        <v>702</v>
      </c>
      <c r="AI477" t="s">
        <v>702</v>
      </c>
      <c r="AJ477" t="s">
        <v>702</v>
      </c>
      <c r="AK477" t="s">
        <v>702</v>
      </c>
      <c r="AL477" t="s">
        <v>702</v>
      </c>
      <c r="AM477" t="s">
        <v>702</v>
      </c>
      <c r="AN477" t="s">
        <v>702</v>
      </c>
      <c r="AO477" t="s">
        <v>702</v>
      </c>
      <c r="AP477" t="s">
        <v>702</v>
      </c>
      <c r="AQ477" s="259" t="s">
        <v>59</v>
      </c>
      <c r="AR477" s="259" t="s">
        <v>2759</v>
      </c>
    </row>
    <row r="478" spans="1:45" ht="47.4" x14ac:dyDescent="0.65">
      <c r="A478" s="266">
        <v>119906</v>
      </c>
      <c r="B478" s="264" t="s">
        <v>2531</v>
      </c>
      <c r="C478" t="s">
        <v>702</v>
      </c>
      <c r="D478" t="s">
        <v>702</v>
      </c>
      <c r="E478" t="s">
        <v>702</v>
      </c>
      <c r="F478" t="s">
        <v>702</v>
      </c>
      <c r="G478" t="s">
        <v>702</v>
      </c>
      <c r="H478" t="s">
        <v>702</v>
      </c>
      <c r="I478" t="s">
        <v>702</v>
      </c>
      <c r="J478" t="s">
        <v>702</v>
      </c>
      <c r="K478" t="s">
        <v>702</v>
      </c>
      <c r="L478" t="s">
        <v>702</v>
      </c>
      <c r="M478" t="s">
        <v>702</v>
      </c>
      <c r="N478" t="s">
        <v>702</v>
      </c>
      <c r="O478" t="s">
        <v>702</v>
      </c>
      <c r="P478" t="s">
        <v>702</v>
      </c>
      <c r="Q478" t="s">
        <v>702</v>
      </c>
      <c r="R478" t="s">
        <v>702</v>
      </c>
      <c r="S478" t="s">
        <v>702</v>
      </c>
      <c r="T478" t="s">
        <v>702</v>
      </c>
      <c r="U478" t="s">
        <v>702</v>
      </c>
      <c r="V478" t="s">
        <v>702</v>
      </c>
      <c r="W478" t="s">
        <v>702</v>
      </c>
      <c r="X478" t="s">
        <v>702</v>
      </c>
      <c r="Y478" t="s">
        <v>702</v>
      </c>
      <c r="Z478" t="s">
        <v>702</v>
      </c>
      <c r="AA478" t="s">
        <v>702</v>
      </c>
      <c r="AB478" t="s">
        <v>702</v>
      </c>
      <c r="AC478" t="s">
        <v>702</v>
      </c>
      <c r="AD478" t="s">
        <v>702</v>
      </c>
      <c r="AE478" t="s">
        <v>702</v>
      </c>
      <c r="AF478" t="s">
        <v>702</v>
      </c>
      <c r="AG478" t="s">
        <v>702</v>
      </c>
      <c r="AH478" t="s">
        <v>702</v>
      </c>
      <c r="AI478" t="s">
        <v>702</v>
      </c>
      <c r="AJ478" t="s">
        <v>702</v>
      </c>
      <c r="AK478" t="s">
        <v>702</v>
      </c>
      <c r="AL478" t="s">
        <v>702</v>
      </c>
      <c r="AM478" t="s">
        <v>702</v>
      </c>
      <c r="AN478" t="s">
        <v>702</v>
      </c>
      <c r="AO478" t="s">
        <v>702</v>
      </c>
      <c r="AP478" t="s">
        <v>702</v>
      </c>
      <c r="AQ478" s="259" t="s">
        <v>2531</v>
      </c>
      <c r="AR478" s="259" t="s">
        <v>2759</v>
      </c>
    </row>
    <row r="479" spans="1:45" ht="21.6" x14ac:dyDescent="0.65">
      <c r="A479" s="266">
        <v>119915</v>
      </c>
      <c r="B479" s="264" t="s">
        <v>59</v>
      </c>
      <c r="C479" t="s">
        <v>196</v>
      </c>
      <c r="D479" t="s">
        <v>194</v>
      </c>
      <c r="E479" t="s">
        <v>194</v>
      </c>
      <c r="F479" t="s">
        <v>194</v>
      </c>
      <c r="G479" t="s">
        <v>196</v>
      </c>
      <c r="H479" t="s">
        <v>196</v>
      </c>
      <c r="I479" t="s">
        <v>194</v>
      </c>
      <c r="J479" t="s">
        <v>196</v>
      </c>
      <c r="K479" t="s">
        <v>194</v>
      </c>
      <c r="L479" t="s">
        <v>196</v>
      </c>
      <c r="M479" t="s">
        <v>196</v>
      </c>
      <c r="N479" t="s">
        <v>196</v>
      </c>
      <c r="O479" t="s">
        <v>196</v>
      </c>
      <c r="P479" t="s">
        <v>196</v>
      </c>
      <c r="Q479" t="s">
        <v>196</v>
      </c>
      <c r="R479" t="s">
        <v>196</v>
      </c>
      <c r="S479" t="s">
        <v>196</v>
      </c>
      <c r="T479" t="s">
        <v>194</v>
      </c>
      <c r="U479" t="s">
        <v>195</v>
      </c>
      <c r="V479" t="s">
        <v>196</v>
      </c>
      <c r="W479" t="s">
        <v>194</v>
      </c>
      <c r="X479" t="s">
        <v>194</v>
      </c>
      <c r="Y479" t="s">
        <v>194</v>
      </c>
      <c r="Z479" t="s">
        <v>196</v>
      </c>
      <c r="AA479" t="s">
        <v>194</v>
      </c>
      <c r="AB479" t="s">
        <v>196</v>
      </c>
      <c r="AC479" t="s">
        <v>196</v>
      </c>
      <c r="AD479" t="s">
        <v>196</v>
      </c>
      <c r="AE479" t="s">
        <v>194</v>
      </c>
      <c r="AF479" t="s">
        <v>194</v>
      </c>
      <c r="AG479" t="s">
        <v>196</v>
      </c>
      <c r="AH479" t="s">
        <v>194</v>
      </c>
      <c r="AI479" t="s">
        <v>196</v>
      </c>
      <c r="AJ479" t="s">
        <v>196</v>
      </c>
      <c r="AK479" t="s">
        <v>194</v>
      </c>
      <c r="AL479" t="s">
        <v>195</v>
      </c>
      <c r="AM479" t="s">
        <v>195</v>
      </c>
      <c r="AN479" t="s">
        <v>195</v>
      </c>
      <c r="AO479" t="s">
        <v>195</v>
      </c>
      <c r="AP479" t="s">
        <v>195</v>
      </c>
      <c r="AQ479" s="259" t="s">
        <v>59</v>
      </c>
      <c r="AR479" s="259" t="s">
        <v>334</v>
      </c>
    </row>
    <row r="480" spans="1:45" ht="43.2" x14ac:dyDescent="0.3">
      <c r="A480" s="281">
        <v>119916</v>
      </c>
      <c r="B480" s="285" t="s">
        <v>59</v>
      </c>
      <c r="C480" s="262" t="s">
        <v>702</v>
      </c>
      <c r="D480" s="262" t="s">
        <v>702</v>
      </c>
      <c r="E480" s="262" t="s">
        <v>702</v>
      </c>
      <c r="F480" s="262" t="s">
        <v>702</v>
      </c>
      <c r="G480" s="262" t="s">
        <v>702</v>
      </c>
      <c r="H480" s="262" t="s">
        <v>702</v>
      </c>
      <c r="I480" s="262" t="s">
        <v>702</v>
      </c>
      <c r="J480" s="262" t="s">
        <v>702</v>
      </c>
      <c r="K480" s="262" t="s">
        <v>702</v>
      </c>
      <c r="L480" s="262" t="s">
        <v>702</v>
      </c>
      <c r="M480" s="262" t="s">
        <v>702</v>
      </c>
      <c r="N480" s="262" t="s">
        <v>702</v>
      </c>
      <c r="O480" s="262" t="s">
        <v>702</v>
      </c>
      <c r="P480" s="262" t="s">
        <v>702</v>
      </c>
      <c r="Q480" s="262" t="s">
        <v>702</v>
      </c>
      <c r="R480" s="262" t="s">
        <v>702</v>
      </c>
      <c r="S480" s="262" t="s">
        <v>702</v>
      </c>
      <c r="T480" s="262" t="s">
        <v>702</v>
      </c>
      <c r="U480" s="262" t="s">
        <v>702</v>
      </c>
      <c r="V480" s="262" t="s">
        <v>702</v>
      </c>
      <c r="W480" s="262" t="s">
        <v>702</v>
      </c>
      <c r="X480" s="262" t="s">
        <v>702</v>
      </c>
      <c r="Y480" s="262" t="s">
        <v>702</v>
      </c>
      <c r="Z480" s="262" t="s">
        <v>702</v>
      </c>
      <c r="AA480" s="262" t="s">
        <v>702</v>
      </c>
      <c r="AB480" s="262" t="s">
        <v>702</v>
      </c>
      <c r="AC480" s="262" t="s">
        <v>702</v>
      </c>
      <c r="AD480" s="262" t="s">
        <v>702</v>
      </c>
      <c r="AE480" s="262" t="s">
        <v>702</v>
      </c>
      <c r="AF480" s="262" t="s">
        <v>702</v>
      </c>
      <c r="AG480" s="262" t="s">
        <v>702</v>
      </c>
      <c r="AH480" s="262" t="s">
        <v>702</v>
      </c>
      <c r="AI480" s="262" t="s">
        <v>702</v>
      </c>
      <c r="AJ480" s="262" t="s">
        <v>702</v>
      </c>
      <c r="AK480" s="262" t="s">
        <v>702</v>
      </c>
      <c r="AL480" s="262" t="s">
        <v>702</v>
      </c>
      <c r="AM480" s="262" t="s">
        <v>702</v>
      </c>
      <c r="AN480" s="262" t="s">
        <v>702</v>
      </c>
      <c r="AO480" s="262" t="s">
        <v>702</v>
      </c>
      <c r="AP480" s="262" t="s">
        <v>702</v>
      </c>
      <c r="AQ480" s="259" t="s">
        <v>59</v>
      </c>
      <c r="AR480" s="259" t="s">
        <v>2766</v>
      </c>
      <c r="AS480"/>
    </row>
    <row r="481" spans="1:45" ht="21.6" x14ac:dyDescent="0.65">
      <c r="A481" s="238">
        <v>119941</v>
      </c>
      <c r="B481" s="264" t="s">
        <v>59</v>
      </c>
      <c r="C481" t="s">
        <v>196</v>
      </c>
      <c r="D481" t="s">
        <v>196</v>
      </c>
      <c r="E481" t="s">
        <v>194</v>
      </c>
      <c r="F481" t="s">
        <v>196</v>
      </c>
      <c r="G481" t="s">
        <v>194</v>
      </c>
      <c r="H481" t="s">
        <v>196</v>
      </c>
      <c r="I481" t="s">
        <v>196</v>
      </c>
      <c r="J481" t="s">
        <v>196</v>
      </c>
      <c r="K481" t="s">
        <v>196</v>
      </c>
      <c r="L481" t="s">
        <v>196</v>
      </c>
      <c r="M481" t="s">
        <v>196</v>
      </c>
      <c r="N481" t="s">
        <v>196</v>
      </c>
      <c r="O481" t="s">
        <v>196</v>
      </c>
      <c r="P481" t="s">
        <v>196</v>
      </c>
      <c r="Q481" t="s">
        <v>196</v>
      </c>
      <c r="R481" t="s">
        <v>196</v>
      </c>
      <c r="S481" t="s">
        <v>196</v>
      </c>
      <c r="T481" t="s">
        <v>196</v>
      </c>
      <c r="U481" t="s">
        <v>194</v>
      </c>
      <c r="V481" t="s">
        <v>196</v>
      </c>
      <c r="W481" t="s">
        <v>196</v>
      </c>
      <c r="X481" t="s">
        <v>196</v>
      </c>
      <c r="Y481" t="s">
        <v>196</v>
      </c>
      <c r="Z481" t="s">
        <v>194</v>
      </c>
      <c r="AA481" t="s">
        <v>196</v>
      </c>
      <c r="AB481" t="s">
        <v>196</v>
      </c>
      <c r="AC481" t="s">
        <v>196</v>
      </c>
      <c r="AD481" t="s">
        <v>196</v>
      </c>
      <c r="AE481" t="s">
        <v>194</v>
      </c>
      <c r="AF481" t="s">
        <v>196</v>
      </c>
      <c r="AG481" t="s">
        <v>196</v>
      </c>
      <c r="AH481" t="s">
        <v>196</v>
      </c>
      <c r="AI481" t="s">
        <v>196</v>
      </c>
      <c r="AJ481" t="s">
        <v>194</v>
      </c>
      <c r="AK481" t="s">
        <v>194</v>
      </c>
      <c r="AL481" t="s">
        <v>196</v>
      </c>
      <c r="AM481" t="s">
        <v>196</v>
      </c>
      <c r="AN481" t="s">
        <v>196</v>
      </c>
      <c r="AO481" t="s">
        <v>196</v>
      </c>
      <c r="AP481" t="s">
        <v>196</v>
      </c>
      <c r="AQ481" s="259" t="s">
        <v>59</v>
      </c>
      <c r="AR481" s="259" t="s">
        <v>334</v>
      </c>
    </row>
    <row r="482" spans="1:45" ht="21.6" x14ac:dyDescent="0.65">
      <c r="A482" s="266">
        <v>119942</v>
      </c>
      <c r="B482" s="264" t="s">
        <v>2591</v>
      </c>
      <c r="C482" t="s">
        <v>196</v>
      </c>
      <c r="D482" t="s">
        <v>196</v>
      </c>
      <c r="E482" t="s">
        <v>196</v>
      </c>
      <c r="F482" t="s">
        <v>196</v>
      </c>
      <c r="G482" t="s">
        <v>196</v>
      </c>
      <c r="H482" t="s">
        <v>194</v>
      </c>
      <c r="I482" t="s">
        <v>196</v>
      </c>
      <c r="J482" t="s">
        <v>196</v>
      </c>
      <c r="K482" t="s">
        <v>196</v>
      </c>
      <c r="L482" t="s">
        <v>196</v>
      </c>
      <c r="M482" t="s">
        <v>194</v>
      </c>
      <c r="N482" t="s">
        <v>196</v>
      </c>
      <c r="O482" t="s">
        <v>196</v>
      </c>
      <c r="P482" t="s">
        <v>196</v>
      </c>
      <c r="Q482" t="s">
        <v>196</v>
      </c>
      <c r="R482" t="s">
        <v>194</v>
      </c>
      <c r="S482" t="s">
        <v>196</v>
      </c>
      <c r="T482" t="s">
        <v>196</v>
      </c>
      <c r="U482" t="s">
        <v>196</v>
      </c>
      <c r="V482" t="s">
        <v>196</v>
      </c>
      <c r="W482" t="s">
        <v>194</v>
      </c>
      <c r="X482" t="s">
        <v>194</v>
      </c>
      <c r="Y482" t="s">
        <v>194</v>
      </c>
      <c r="Z482" t="s">
        <v>194</v>
      </c>
      <c r="AA482" t="s">
        <v>194</v>
      </c>
      <c r="AB482" t="s">
        <v>194</v>
      </c>
      <c r="AC482" t="s">
        <v>194</v>
      </c>
      <c r="AD482" t="s">
        <v>194</v>
      </c>
      <c r="AE482" t="s">
        <v>194</v>
      </c>
      <c r="AF482" t="s">
        <v>194</v>
      </c>
      <c r="AG482" t="s">
        <v>196</v>
      </c>
      <c r="AH482" t="s">
        <v>196</v>
      </c>
      <c r="AI482" t="s">
        <v>196</v>
      </c>
      <c r="AJ482" t="s">
        <v>196</v>
      </c>
      <c r="AK482" t="s">
        <v>196</v>
      </c>
      <c r="AL482" t="s">
        <v>195</v>
      </c>
      <c r="AM482" t="s">
        <v>195</v>
      </c>
      <c r="AN482" t="s">
        <v>195</v>
      </c>
      <c r="AO482" t="s">
        <v>195</v>
      </c>
      <c r="AP482" t="s">
        <v>195</v>
      </c>
      <c r="AQ482" s="259" t="s">
        <v>2591</v>
      </c>
      <c r="AR482" s="259" t="s">
        <v>334</v>
      </c>
    </row>
    <row r="483" spans="1:45" ht="21.6" x14ac:dyDescent="0.65">
      <c r="A483" s="266">
        <v>119981</v>
      </c>
      <c r="B483" s="264" t="s">
        <v>59</v>
      </c>
      <c r="C483" t="s">
        <v>702</v>
      </c>
      <c r="D483" t="s">
        <v>702</v>
      </c>
      <c r="E483" t="s">
        <v>702</v>
      </c>
      <c r="F483" t="s">
        <v>702</v>
      </c>
      <c r="G483" t="s">
        <v>702</v>
      </c>
      <c r="H483" t="s">
        <v>702</v>
      </c>
      <c r="I483" t="s">
        <v>702</v>
      </c>
      <c r="J483" t="s">
        <v>702</v>
      </c>
      <c r="K483" t="s">
        <v>702</v>
      </c>
      <c r="L483" t="s">
        <v>702</v>
      </c>
      <c r="M483" t="s">
        <v>702</v>
      </c>
      <c r="N483" t="s">
        <v>702</v>
      </c>
      <c r="O483" t="s">
        <v>702</v>
      </c>
      <c r="P483" t="s">
        <v>702</v>
      </c>
      <c r="Q483" t="s">
        <v>702</v>
      </c>
      <c r="R483" t="s">
        <v>702</v>
      </c>
      <c r="S483" t="s">
        <v>702</v>
      </c>
      <c r="T483" t="s">
        <v>702</v>
      </c>
      <c r="U483" t="s">
        <v>702</v>
      </c>
      <c r="V483" t="s">
        <v>702</v>
      </c>
      <c r="W483" t="s">
        <v>702</v>
      </c>
      <c r="X483" t="s">
        <v>702</v>
      </c>
      <c r="Y483" t="s">
        <v>702</v>
      </c>
      <c r="Z483" t="s">
        <v>702</v>
      </c>
      <c r="AA483" t="s">
        <v>702</v>
      </c>
      <c r="AB483" t="s">
        <v>702</v>
      </c>
      <c r="AC483" t="s">
        <v>702</v>
      </c>
      <c r="AD483" t="s">
        <v>702</v>
      </c>
      <c r="AE483" t="s">
        <v>702</v>
      </c>
      <c r="AF483" t="s">
        <v>702</v>
      </c>
      <c r="AG483" t="s">
        <v>194</v>
      </c>
      <c r="AH483" t="s">
        <v>702</v>
      </c>
      <c r="AI483" t="s">
        <v>702</v>
      </c>
      <c r="AJ483" t="s">
        <v>702</v>
      </c>
      <c r="AK483" t="s">
        <v>702</v>
      </c>
      <c r="AL483" t="s">
        <v>196</v>
      </c>
      <c r="AM483" t="s">
        <v>196</v>
      </c>
      <c r="AN483" t="s">
        <v>196</v>
      </c>
      <c r="AO483" t="s">
        <v>196</v>
      </c>
      <c r="AP483" t="s">
        <v>196</v>
      </c>
      <c r="AQ483" s="259" t="s">
        <v>59</v>
      </c>
      <c r="AR483" s="259" t="s">
        <v>334</v>
      </c>
    </row>
    <row r="484" spans="1:45" ht="43.2" x14ac:dyDescent="0.3">
      <c r="A484" s="281">
        <v>119990</v>
      </c>
      <c r="B484" s="285" t="s">
        <v>59</v>
      </c>
      <c r="C484" s="262" t="s">
        <v>702</v>
      </c>
      <c r="D484" s="262" t="s">
        <v>702</v>
      </c>
      <c r="E484" s="262" t="s">
        <v>702</v>
      </c>
      <c r="F484" s="262" t="s">
        <v>702</v>
      </c>
      <c r="G484" s="262" t="s">
        <v>702</v>
      </c>
      <c r="H484" s="262" t="s">
        <v>702</v>
      </c>
      <c r="I484" s="262" t="s">
        <v>702</v>
      </c>
      <c r="J484" s="262" t="s">
        <v>702</v>
      </c>
      <c r="K484" s="262" t="s">
        <v>702</v>
      </c>
      <c r="L484" s="262" t="s">
        <v>702</v>
      </c>
      <c r="M484" s="262" t="s">
        <v>702</v>
      </c>
      <c r="N484" s="262" t="s">
        <v>702</v>
      </c>
      <c r="O484" s="262" t="s">
        <v>702</v>
      </c>
      <c r="P484" s="262" t="s">
        <v>702</v>
      </c>
      <c r="Q484" s="262" t="s">
        <v>702</v>
      </c>
      <c r="R484" s="262" t="s">
        <v>702</v>
      </c>
      <c r="S484" s="262" t="s">
        <v>702</v>
      </c>
      <c r="T484" s="262" t="s">
        <v>702</v>
      </c>
      <c r="U484" s="262" t="s">
        <v>702</v>
      </c>
      <c r="V484" s="262" t="s">
        <v>702</v>
      </c>
      <c r="W484" s="262" t="s">
        <v>702</v>
      </c>
      <c r="X484" s="262" t="s">
        <v>702</v>
      </c>
      <c r="Y484" s="262" t="s">
        <v>702</v>
      </c>
      <c r="Z484" s="262" t="s">
        <v>702</v>
      </c>
      <c r="AA484" s="262" t="s">
        <v>702</v>
      </c>
      <c r="AB484" s="262" t="s">
        <v>702</v>
      </c>
      <c r="AC484" s="262" t="s">
        <v>702</v>
      </c>
      <c r="AD484" s="262" t="s">
        <v>702</v>
      </c>
      <c r="AE484" s="262" t="s">
        <v>702</v>
      </c>
      <c r="AF484" s="262" t="s">
        <v>702</v>
      </c>
      <c r="AG484" s="262" t="s">
        <v>702</v>
      </c>
      <c r="AH484" s="262" t="s">
        <v>702</v>
      </c>
      <c r="AI484" s="262" t="s">
        <v>702</v>
      </c>
      <c r="AJ484" s="262" t="s">
        <v>702</v>
      </c>
      <c r="AK484" s="262" t="s">
        <v>702</v>
      </c>
      <c r="AL484" s="262" t="s">
        <v>702</v>
      </c>
      <c r="AM484" s="262" t="s">
        <v>702</v>
      </c>
      <c r="AN484" s="262" t="s">
        <v>702</v>
      </c>
      <c r="AO484" s="262" t="s">
        <v>702</v>
      </c>
      <c r="AP484" s="262" t="s">
        <v>702</v>
      </c>
      <c r="AQ484" s="259" t="s">
        <v>59</v>
      </c>
      <c r="AR484" s="259" t="s">
        <v>2766</v>
      </c>
      <c r="AS484"/>
    </row>
    <row r="485" spans="1:45" ht="21.6" x14ac:dyDescent="0.65">
      <c r="A485" s="238">
        <v>120005</v>
      </c>
      <c r="B485" s="264" t="s">
        <v>59</v>
      </c>
      <c r="C485" t="s">
        <v>194</v>
      </c>
      <c r="D485" t="s">
        <v>194</v>
      </c>
      <c r="E485" t="s">
        <v>194</v>
      </c>
      <c r="F485" t="s">
        <v>194</v>
      </c>
      <c r="G485" t="s">
        <v>196</v>
      </c>
      <c r="H485" t="s">
        <v>194</v>
      </c>
      <c r="I485" t="s">
        <v>196</v>
      </c>
      <c r="J485" t="s">
        <v>196</v>
      </c>
      <c r="K485" t="s">
        <v>196</v>
      </c>
      <c r="L485" t="s">
        <v>196</v>
      </c>
      <c r="M485" t="s">
        <v>194</v>
      </c>
      <c r="N485" t="s">
        <v>194</v>
      </c>
      <c r="O485" t="s">
        <v>194</v>
      </c>
      <c r="P485" t="s">
        <v>196</v>
      </c>
      <c r="Q485" t="s">
        <v>194</v>
      </c>
      <c r="R485" t="s">
        <v>194</v>
      </c>
      <c r="S485" t="s">
        <v>196</v>
      </c>
      <c r="T485" t="s">
        <v>194</v>
      </c>
      <c r="U485" t="s">
        <v>194</v>
      </c>
      <c r="V485" t="s">
        <v>194</v>
      </c>
      <c r="W485" t="s">
        <v>194</v>
      </c>
      <c r="X485" t="s">
        <v>194</v>
      </c>
      <c r="Y485" t="s">
        <v>194</v>
      </c>
      <c r="Z485" t="s">
        <v>194</v>
      </c>
      <c r="AA485" t="s">
        <v>194</v>
      </c>
      <c r="AB485" t="s">
        <v>194</v>
      </c>
      <c r="AC485" t="s">
        <v>195</v>
      </c>
      <c r="AD485" t="s">
        <v>196</v>
      </c>
      <c r="AE485" t="s">
        <v>195</v>
      </c>
      <c r="AF485" t="s">
        <v>196</v>
      </c>
      <c r="AG485" t="s">
        <v>194</v>
      </c>
      <c r="AH485" t="s">
        <v>196</v>
      </c>
      <c r="AI485" t="s">
        <v>196</v>
      </c>
      <c r="AJ485" t="s">
        <v>196</v>
      </c>
      <c r="AK485" t="s">
        <v>194</v>
      </c>
      <c r="AL485" t="s">
        <v>194</v>
      </c>
      <c r="AM485" t="s">
        <v>196</v>
      </c>
      <c r="AN485" t="s">
        <v>196</v>
      </c>
      <c r="AO485" t="s">
        <v>194</v>
      </c>
      <c r="AP485" t="s">
        <v>194</v>
      </c>
      <c r="AQ485" s="259" t="s">
        <v>59</v>
      </c>
      <c r="AR485" s="259" t="s">
        <v>334</v>
      </c>
    </row>
    <row r="486" spans="1:45" ht="21.6" x14ac:dyDescent="0.65">
      <c r="A486" s="238">
        <v>120023</v>
      </c>
      <c r="B486" s="264" t="s">
        <v>2531</v>
      </c>
      <c r="C486" t="s">
        <v>194</v>
      </c>
      <c r="D486" t="s">
        <v>194</v>
      </c>
      <c r="E486" t="s">
        <v>194</v>
      </c>
      <c r="F486" t="s">
        <v>194</v>
      </c>
      <c r="G486" t="s">
        <v>194</v>
      </c>
      <c r="H486" t="s">
        <v>196</v>
      </c>
      <c r="I486" t="s">
        <v>196</v>
      </c>
      <c r="J486" t="s">
        <v>196</v>
      </c>
      <c r="K486" t="s">
        <v>196</v>
      </c>
      <c r="L486" t="s">
        <v>196</v>
      </c>
      <c r="M486" t="s">
        <v>196</v>
      </c>
      <c r="N486" t="s">
        <v>196</v>
      </c>
      <c r="O486" t="s">
        <v>194</v>
      </c>
      <c r="P486" t="s">
        <v>196</v>
      </c>
      <c r="Q486" t="s">
        <v>194</v>
      </c>
      <c r="R486" t="s">
        <v>196</v>
      </c>
      <c r="S486" t="s">
        <v>194</v>
      </c>
      <c r="T486" t="s">
        <v>194</v>
      </c>
      <c r="U486" t="s">
        <v>194</v>
      </c>
      <c r="V486" t="s">
        <v>196</v>
      </c>
      <c r="W486" t="s">
        <v>194</v>
      </c>
      <c r="X486" t="s">
        <v>196</v>
      </c>
      <c r="Y486" t="s">
        <v>194</v>
      </c>
      <c r="Z486" t="s">
        <v>196</v>
      </c>
      <c r="AA486" t="s">
        <v>194</v>
      </c>
      <c r="AB486" t="s">
        <v>195</v>
      </c>
      <c r="AC486" t="s">
        <v>194</v>
      </c>
      <c r="AD486" t="s">
        <v>196</v>
      </c>
      <c r="AE486" t="s">
        <v>196</v>
      </c>
      <c r="AF486" t="s">
        <v>196</v>
      </c>
      <c r="AG486" t="s">
        <v>195</v>
      </c>
      <c r="AH486" t="s">
        <v>195</v>
      </c>
      <c r="AI486" t="s">
        <v>195</v>
      </c>
      <c r="AJ486" t="s">
        <v>195</v>
      </c>
      <c r="AK486" t="s">
        <v>195</v>
      </c>
      <c r="AL486" t="s">
        <v>195</v>
      </c>
      <c r="AM486" t="s">
        <v>195</v>
      </c>
      <c r="AN486" t="s">
        <v>195</v>
      </c>
      <c r="AO486" t="s">
        <v>195</v>
      </c>
      <c r="AP486" t="s">
        <v>195</v>
      </c>
      <c r="AQ486" s="259" t="s">
        <v>2531</v>
      </c>
      <c r="AR486" s="259" t="s">
        <v>334</v>
      </c>
      <c r="AS486"/>
    </row>
    <row r="487" spans="1:45" ht="21.6" x14ac:dyDescent="0.65">
      <c r="A487" s="266">
        <v>120025</v>
      </c>
      <c r="B487" s="264" t="s">
        <v>59</v>
      </c>
      <c r="C487" t="s">
        <v>196</v>
      </c>
      <c r="D487" t="s">
        <v>196</v>
      </c>
      <c r="E487" t="s">
        <v>194</v>
      </c>
      <c r="F487" t="s">
        <v>194</v>
      </c>
      <c r="G487" t="s">
        <v>196</v>
      </c>
      <c r="H487" t="s">
        <v>196</v>
      </c>
      <c r="I487" t="s">
        <v>196</v>
      </c>
      <c r="J487" t="s">
        <v>196</v>
      </c>
      <c r="K487" t="s">
        <v>196</v>
      </c>
      <c r="L487" t="s">
        <v>196</v>
      </c>
      <c r="M487" t="s">
        <v>196</v>
      </c>
      <c r="N487" t="s">
        <v>196</v>
      </c>
      <c r="O487" t="s">
        <v>194</v>
      </c>
      <c r="P487" t="s">
        <v>194</v>
      </c>
      <c r="Q487" t="s">
        <v>194</v>
      </c>
      <c r="R487" t="s">
        <v>196</v>
      </c>
      <c r="S487" t="s">
        <v>196</v>
      </c>
      <c r="T487" t="s">
        <v>196</v>
      </c>
      <c r="U487" t="s">
        <v>196</v>
      </c>
      <c r="V487" t="s">
        <v>194</v>
      </c>
      <c r="W487" t="s">
        <v>196</v>
      </c>
      <c r="X487" t="s">
        <v>196</v>
      </c>
      <c r="Y487" t="s">
        <v>194</v>
      </c>
      <c r="Z487" t="s">
        <v>194</v>
      </c>
      <c r="AA487" t="s">
        <v>196</v>
      </c>
      <c r="AB487" t="s">
        <v>196</v>
      </c>
      <c r="AC487" t="s">
        <v>196</v>
      </c>
      <c r="AD487" t="s">
        <v>196</v>
      </c>
      <c r="AE487" t="s">
        <v>194</v>
      </c>
      <c r="AF487" t="s">
        <v>194</v>
      </c>
      <c r="AG487" t="s">
        <v>196</v>
      </c>
      <c r="AH487" t="s">
        <v>196</v>
      </c>
      <c r="AI487" t="s">
        <v>194</v>
      </c>
      <c r="AJ487" t="s">
        <v>196</v>
      </c>
      <c r="AK487" t="s">
        <v>194</v>
      </c>
      <c r="AL487" t="s">
        <v>196</v>
      </c>
      <c r="AM487" t="s">
        <v>196</v>
      </c>
      <c r="AN487" t="s">
        <v>194</v>
      </c>
      <c r="AO487" t="s">
        <v>194</v>
      </c>
      <c r="AP487" t="s">
        <v>194</v>
      </c>
      <c r="AQ487" s="259" t="s">
        <v>59</v>
      </c>
      <c r="AR487" s="259" t="s">
        <v>334</v>
      </c>
      <c r="AS487"/>
    </row>
    <row r="488" spans="1:45" ht="21.6" x14ac:dyDescent="0.65">
      <c r="A488" s="266">
        <v>120030</v>
      </c>
      <c r="B488" s="264" t="s">
        <v>59</v>
      </c>
      <c r="C488" t="s">
        <v>196</v>
      </c>
      <c r="D488" t="s">
        <v>196</v>
      </c>
      <c r="E488" t="s">
        <v>196</v>
      </c>
      <c r="F488" t="s">
        <v>196</v>
      </c>
      <c r="G488" t="s">
        <v>196</v>
      </c>
      <c r="H488" t="s">
        <v>196</v>
      </c>
      <c r="I488" t="s">
        <v>196</v>
      </c>
      <c r="J488" t="s">
        <v>196</v>
      </c>
      <c r="K488" t="s">
        <v>196</v>
      </c>
      <c r="L488" t="s">
        <v>196</v>
      </c>
      <c r="M488" t="s">
        <v>196</v>
      </c>
      <c r="N488" t="s">
        <v>196</v>
      </c>
      <c r="O488" t="s">
        <v>196</v>
      </c>
      <c r="P488" t="s">
        <v>196</v>
      </c>
      <c r="Q488" t="s">
        <v>196</v>
      </c>
      <c r="R488" t="s">
        <v>196</v>
      </c>
      <c r="S488" t="s">
        <v>196</v>
      </c>
      <c r="T488" t="s">
        <v>196</v>
      </c>
      <c r="U488" t="s">
        <v>195</v>
      </c>
      <c r="V488" t="s">
        <v>196</v>
      </c>
      <c r="W488" t="s">
        <v>196</v>
      </c>
      <c r="X488" t="s">
        <v>196</v>
      </c>
      <c r="Y488" t="s">
        <v>196</v>
      </c>
      <c r="Z488" t="s">
        <v>196</v>
      </c>
      <c r="AA488" t="s">
        <v>196</v>
      </c>
      <c r="AB488" t="s">
        <v>196</v>
      </c>
      <c r="AC488" t="s">
        <v>196</v>
      </c>
      <c r="AD488" t="s">
        <v>196</v>
      </c>
      <c r="AE488" t="s">
        <v>196</v>
      </c>
      <c r="AF488" t="s">
        <v>196</v>
      </c>
      <c r="AG488" t="s">
        <v>195</v>
      </c>
      <c r="AH488" t="s">
        <v>195</v>
      </c>
      <c r="AI488" t="s">
        <v>195</v>
      </c>
      <c r="AJ488" t="s">
        <v>195</v>
      </c>
      <c r="AK488" t="s">
        <v>195</v>
      </c>
      <c r="AL488" t="s">
        <v>195</v>
      </c>
      <c r="AM488" t="s">
        <v>195</v>
      </c>
      <c r="AN488" t="s">
        <v>195</v>
      </c>
      <c r="AO488" t="s">
        <v>195</v>
      </c>
      <c r="AP488" t="s">
        <v>195</v>
      </c>
      <c r="AQ488" s="259" t="s">
        <v>59</v>
      </c>
      <c r="AR488" s="259" t="s">
        <v>334</v>
      </c>
      <c r="AS488"/>
    </row>
    <row r="489" spans="1:45" ht="47.4" x14ac:dyDescent="0.65">
      <c r="A489" s="238">
        <v>120031</v>
      </c>
      <c r="B489" s="264" t="s">
        <v>59</v>
      </c>
      <c r="C489" t="s">
        <v>702</v>
      </c>
      <c r="D489" t="s">
        <v>702</v>
      </c>
      <c r="E489" t="s">
        <v>702</v>
      </c>
      <c r="F489" t="s">
        <v>702</v>
      </c>
      <c r="G489" t="s">
        <v>702</v>
      </c>
      <c r="H489" t="s">
        <v>702</v>
      </c>
      <c r="I489" t="s">
        <v>702</v>
      </c>
      <c r="J489" t="s">
        <v>702</v>
      </c>
      <c r="K489" t="s">
        <v>702</v>
      </c>
      <c r="L489" t="s">
        <v>702</v>
      </c>
      <c r="M489" t="s">
        <v>702</v>
      </c>
      <c r="N489" t="s">
        <v>702</v>
      </c>
      <c r="O489" t="s">
        <v>702</v>
      </c>
      <c r="P489" t="s">
        <v>702</v>
      </c>
      <c r="Q489" t="s">
        <v>702</v>
      </c>
      <c r="R489" t="s">
        <v>702</v>
      </c>
      <c r="S489" t="s">
        <v>702</v>
      </c>
      <c r="T489" t="s">
        <v>702</v>
      </c>
      <c r="U489" t="s">
        <v>702</v>
      </c>
      <c r="V489" t="s">
        <v>702</v>
      </c>
      <c r="W489" t="s">
        <v>702</v>
      </c>
      <c r="X489" t="s">
        <v>702</v>
      </c>
      <c r="Y489" t="s">
        <v>702</v>
      </c>
      <c r="Z489" t="s">
        <v>702</v>
      </c>
      <c r="AA489" t="s">
        <v>702</v>
      </c>
      <c r="AB489" t="s">
        <v>702</v>
      </c>
      <c r="AC489" t="s">
        <v>702</v>
      </c>
      <c r="AD489" t="s">
        <v>702</v>
      </c>
      <c r="AE489" t="s">
        <v>702</v>
      </c>
      <c r="AF489" t="s">
        <v>702</v>
      </c>
      <c r="AG489" t="s">
        <v>702</v>
      </c>
      <c r="AH489" t="s">
        <v>702</v>
      </c>
      <c r="AI489" t="s">
        <v>702</v>
      </c>
      <c r="AJ489" t="s">
        <v>702</v>
      </c>
      <c r="AK489" t="s">
        <v>702</v>
      </c>
      <c r="AL489" t="s">
        <v>702</v>
      </c>
      <c r="AM489" t="s">
        <v>702</v>
      </c>
      <c r="AN489" t="s">
        <v>702</v>
      </c>
      <c r="AO489" t="s">
        <v>702</v>
      </c>
      <c r="AP489" t="s">
        <v>702</v>
      </c>
      <c r="AQ489" s="259" t="s">
        <v>59</v>
      </c>
      <c r="AR489" s="259" t="s">
        <v>2766</v>
      </c>
    </row>
    <row r="490" spans="1:45" ht="43.2" x14ac:dyDescent="0.3">
      <c r="A490" s="281">
        <v>120037</v>
      </c>
      <c r="B490" s="285" t="s">
        <v>59</v>
      </c>
      <c r="C490" s="262" t="s">
        <v>702</v>
      </c>
      <c r="D490" s="262" t="s">
        <v>702</v>
      </c>
      <c r="E490" s="262" t="s">
        <v>702</v>
      </c>
      <c r="F490" s="262" t="s">
        <v>702</v>
      </c>
      <c r="G490" s="262" t="s">
        <v>702</v>
      </c>
      <c r="H490" s="262" t="s">
        <v>702</v>
      </c>
      <c r="I490" s="262" t="s">
        <v>702</v>
      </c>
      <c r="J490" s="262" t="s">
        <v>702</v>
      </c>
      <c r="K490" s="262" t="s">
        <v>702</v>
      </c>
      <c r="L490" s="262" t="s">
        <v>702</v>
      </c>
      <c r="M490" s="262" t="s">
        <v>702</v>
      </c>
      <c r="N490" s="262" t="s">
        <v>702</v>
      </c>
      <c r="O490" s="262" t="s">
        <v>702</v>
      </c>
      <c r="P490" s="262" t="s">
        <v>702</v>
      </c>
      <c r="Q490" s="262" t="s">
        <v>702</v>
      </c>
      <c r="R490" s="262" t="s">
        <v>702</v>
      </c>
      <c r="S490" s="262" t="s">
        <v>702</v>
      </c>
      <c r="T490" s="262" t="s">
        <v>702</v>
      </c>
      <c r="U490" s="262" t="s">
        <v>702</v>
      </c>
      <c r="V490" s="262" t="s">
        <v>702</v>
      </c>
      <c r="W490" s="262" t="s">
        <v>702</v>
      </c>
      <c r="X490" s="262" t="s">
        <v>702</v>
      </c>
      <c r="Y490" s="262" t="s">
        <v>702</v>
      </c>
      <c r="Z490" s="262" t="s">
        <v>702</v>
      </c>
      <c r="AA490" s="262" t="s">
        <v>702</v>
      </c>
      <c r="AB490" s="262" t="s">
        <v>702</v>
      </c>
      <c r="AC490" s="262" t="s">
        <v>702</v>
      </c>
      <c r="AD490" s="262" t="s">
        <v>702</v>
      </c>
      <c r="AE490" s="262" t="s">
        <v>702</v>
      </c>
      <c r="AF490" s="262" t="s">
        <v>702</v>
      </c>
      <c r="AG490" s="262" t="s">
        <v>702</v>
      </c>
      <c r="AH490" s="262" t="s">
        <v>702</v>
      </c>
      <c r="AI490" s="262" t="s">
        <v>702</v>
      </c>
      <c r="AJ490" s="262" t="s">
        <v>702</v>
      </c>
      <c r="AK490" s="262" t="s">
        <v>702</v>
      </c>
      <c r="AL490" s="262" t="s">
        <v>702</v>
      </c>
      <c r="AM490" s="262" t="s">
        <v>702</v>
      </c>
      <c r="AN490" s="262" t="s">
        <v>702</v>
      </c>
      <c r="AO490" s="262" t="s">
        <v>702</v>
      </c>
      <c r="AP490" s="262" t="s">
        <v>702</v>
      </c>
      <c r="AQ490" s="259" t="s">
        <v>59</v>
      </c>
      <c r="AR490" s="259" t="s">
        <v>2766</v>
      </c>
      <c r="AS490"/>
    </row>
    <row r="491" spans="1:45" ht="21.6" x14ac:dyDescent="0.65">
      <c r="A491" s="266">
        <v>120041</v>
      </c>
      <c r="B491" s="264" t="s">
        <v>2591</v>
      </c>
      <c r="C491" t="s">
        <v>196</v>
      </c>
      <c r="D491" t="s">
        <v>196</v>
      </c>
      <c r="E491" t="s">
        <v>196</v>
      </c>
      <c r="F491" t="s">
        <v>196</v>
      </c>
      <c r="G491" t="s">
        <v>196</v>
      </c>
      <c r="H491" t="s">
        <v>196</v>
      </c>
      <c r="I491" t="s">
        <v>196</v>
      </c>
      <c r="J491" t="s">
        <v>196</v>
      </c>
      <c r="K491" t="s">
        <v>196</v>
      </c>
      <c r="L491" t="s">
        <v>196</v>
      </c>
      <c r="M491" t="s">
        <v>196</v>
      </c>
      <c r="N491" t="s">
        <v>196</v>
      </c>
      <c r="O491" t="s">
        <v>196</v>
      </c>
      <c r="P491" t="s">
        <v>196</v>
      </c>
      <c r="Q491" t="s">
        <v>196</v>
      </c>
      <c r="R491" t="s">
        <v>194</v>
      </c>
      <c r="S491" t="s">
        <v>196</v>
      </c>
      <c r="T491" t="s">
        <v>196</v>
      </c>
      <c r="U491" t="s">
        <v>196</v>
      </c>
      <c r="V491" t="s">
        <v>196</v>
      </c>
      <c r="W491" t="s">
        <v>196</v>
      </c>
      <c r="X491" t="s">
        <v>196</v>
      </c>
      <c r="Y491" t="s">
        <v>196</v>
      </c>
      <c r="Z491" t="s">
        <v>196</v>
      </c>
      <c r="AA491" t="s">
        <v>196</v>
      </c>
      <c r="AB491" t="s">
        <v>194</v>
      </c>
      <c r="AC491" t="s">
        <v>196</v>
      </c>
      <c r="AD491" t="s">
        <v>194</v>
      </c>
      <c r="AE491" t="s">
        <v>196</v>
      </c>
      <c r="AF491" t="s">
        <v>196</v>
      </c>
      <c r="AG491" t="s">
        <v>196</v>
      </c>
      <c r="AH491" t="s">
        <v>195</v>
      </c>
      <c r="AI491" t="s">
        <v>196</v>
      </c>
      <c r="AJ491" t="s">
        <v>196</v>
      </c>
      <c r="AK491" t="s">
        <v>195</v>
      </c>
      <c r="AL491" t="s">
        <v>195</v>
      </c>
      <c r="AM491" t="s">
        <v>195</v>
      </c>
      <c r="AN491" t="s">
        <v>195</v>
      </c>
      <c r="AO491" t="s">
        <v>195</v>
      </c>
      <c r="AP491" t="s">
        <v>195</v>
      </c>
      <c r="AQ491" s="259" t="s">
        <v>2591</v>
      </c>
      <c r="AR491" s="259" t="s">
        <v>334</v>
      </c>
    </row>
    <row r="492" spans="1:45" ht="21.6" x14ac:dyDescent="0.65">
      <c r="A492" s="238">
        <v>120056</v>
      </c>
      <c r="B492" s="264" t="s">
        <v>2531</v>
      </c>
      <c r="C492" t="s">
        <v>194</v>
      </c>
      <c r="D492" t="s">
        <v>196</v>
      </c>
      <c r="E492" t="s">
        <v>194</v>
      </c>
      <c r="F492" t="s">
        <v>194</v>
      </c>
      <c r="G492" t="s">
        <v>194</v>
      </c>
      <c r="H492" t="s">
        <v>194</v>
      </c>
      <c r="I492" t="s">
        <v>194</v>
      </c>
      <c r="J492" t="s">
        <v>196</v>
      </c>
      <c r="K492" t="s">
        <v>194</v>
      </c>
      <c r="L492" t="s">
        <v>194</v>
      </c>
      <c r="M492" t="s">
        <v>194</v>
      </c>
      <c r="N492" t="s">
        <v>196</v>
      </c>
      <c r="O492" t="s">
        <v>194</v>
      </c>
      <c r="P492" t="s">
        <v>196</v>
      </c>
      <c r="Q492" t="s">
        <v>196</v>
      </c>
      <c r="R492" t="s">
        <v>196</v>
      </c>
      <c r="S492" t="s">
        <v>196</v>
      </c>
      <c r="T492" t="s">
        <v>196</v>
      </c>
      <c r="U492" t="s">
        <v>194</v>
      </c>
      <c r="V492" t="s">
        <v>196</v>
      </c>
      <c r="W492" t="s">
        <v>194</v>
      </c>
      <c r="X492" t="s">
        <v>196</v>
      </c>
      <c r="Y492" t="s">
        <v>196</v>
      </c>
      <c r="Z492" t="s">
        <v>196</v>
      </c>
      <c r="AA492" t="s">
        <v>196</v>
      </c>
      <c r="AB492" t="s">
        <v>196</v>
      </c>
      <c r="AC492" t="s">
        <v>196</v>
      </c>
      <c r="AD492" t="s">
        <v>196</v>
      </c>
      <c r="AE492" t="s">
        <v>196</v>
      </c>
      <c r="AF492" t="s">
        <v>196</v>
      </c>
      <c r="AG492" t="s">
        <v>196</v>
      </c>
      <c r="AH492" t="s">
        <v>196</v>
      </c>
      <c r="AI492" t="s">
        <v>196</v>
      </c>
      <c r="AJ492" t="s">
        <v>196</v>
      </c>
      <c r="AK492" t="s">
        <v>196</v>
      </c>
      <c r="AL492" t="s">
        <v>195</v>
      </c>
      <c r="AM492" t="s">
        <v>195</v>
      </c>
      <c r="AN492" t="s">
        <v>195</v>
      </c>
      <c r="AO492" t="s">
        <v>195</v>
      </c>
      <c r="AP492" t="s">
        <v>195</v>
      </c>
      <c r="AQ492" s="259" t="s">
        <v>2531</v>
      </c>
      <c r="AR492" s="259" t="s">
        <v>334</v>
      </c>
    </row>
    <row r="493" spans="1:45" ht="21.6" x14ac:dyDescent="0.65">
      <c r="A493" s="266">
        <v>120059</v>
      </c>
      <c r="B493" s="264" t="s">
        <v>59</v>
      </c>
      <c r="C493" t="s">
        <v>196</v>
      </c>
      <c r="D493" t="s">
        <v>194</v>
      </c>
      <c r="E493" t="s">
        <v>196</v>
      </c>
      <c r="F493" t="s">
        <v>194</v>
      </c>
      <c r="G493" t="s">
        <v>196</v>
      </c>
      <c r="H493" t="s">
        <v>196</v>
      </c>
      <c r="I493" t="s">
        <v>196</v>
      </c>
      <c r="J493" t="s">
        <v>194</v>
      </c>
      <c r="K493" t="s">
        <v>196</v>
      </c>
      <c r="L493" t="s">
        <v>194</v>
      </c>
      <c r="M493" t="s">
        <v>194</v>
      </c>
      <c r="N493" t="s">
        <v>196</v>
      </c>
      <c r="O493" t="s">
        <v>196</v>
      </c>
      <c r="P493" t="s">
        <v>196</v>
      </c>
      <c r="Q493" t="s">
        <v>196</v>
      </c>
      <c r="R493" t="s">
        <v>196</v>
      </c>
      <c r="S493" t="s">
        <v>196</v>
      </c>
      <c r="T493" t="s">
        <v>194</v>
      </c>
      <c r="U493" t="s">
        <v>196</v>
      </c>
      <c r="V493" t="s">
        <v>196</v>
      </c>
      <c r="W493" t="s">
        <v>194</v>
      </c>
      <c r="X493" t="s">
        <v>196</v>
      </c>
      <c r="Y493" t="s">
        <v>196</v>
      </c>
      <c r="Z493" t="s">
        <v>196</v>
      </c>
      <c r="AA493" t="s">
        <v>194</v>
      </c>
      <c r="AB493" t="s">
        <v>196</v>
      </c>
      <c r="AC493" t="s">
        <v>196</v>
      </c>
      <c r="AD493" t="s">
        <v>196</v>
      </c>
      <c r="AE493" t="s">
        <v>196</v>
      </c>
      <c r="AF493" t="s">
        <v>194</v>
      </c>
      <c r="AG493" t="s">
        <v>194</v>
      </c>
      <c r="AH493" t="s">
        <v>195</v>
      </c>
      <c r="AI493" t="s">
        <v>196</v>
      </c>
      <c r="AJ493" t="s">
        <v>196</v>
      </c>
      <c r="AK493" t="s">
        <v>195</v>
      </c>
      <c r="AL493" t="s">
        <v>194</v>
      </c>
      <c r="AM493" t="s">
        <v>195</v>
      </c>
      <c r="AN493" t="s">
        <v>196</v>
      </c>
      <c r="AO493" t="s">
        <v>196</v>
      </c>
      <c r="AP493" t="s">
        <v>195</v>
      </c>
      <c r="AQ493" s="259" t="s">
        <v>59</v>
      </c>
      <c r="AR493" s="259" t="s">
        <v>334</v>
      </c>
    </row>
    <row r="494" spans="1:45" ht="14.4" x14ac:dyDescent="0.3">
      <c r="A494" s="279">
        <v>120067</v>
      </c>
      <c r="B494" s="284" t="s">
        <v>59</v>
      </c>
      <c r="C494" s="262" t="s">
        <v>195</v>
      </c>
      <c r="D494" s="262" t="s">
        <v>195</v>
      </c>
      <c r="E494" s="262" t="s">
        <v>195</v>
      </c>
      <c r="F494" s="262" t="s">
        <v>195</v>
      </c>
      <c r="G494" s="262" t="s">
        <v>195</v>
      </c>
      <c r="H494" s="262" t="s">
        <v>195</v>
      </c>
      <c r="I494" s="262" t="s">
        <v>195</v>
      </c>
      <c r="J494" s="262" t="s">
        <v>195</v>
      </c>
      <c r="K494" s="262" t="s">
        <v>195</v>
      </c>
      <c r="L494" s="262" t="s">
        <v>195</v>
      </c>
      <c r="M494" s="262" t="s">
        <v>195</v>
      </c>
      <c r="N494" s="262" t="s">
        <v>195</v>
      </c>
      <c r="O494" s="262" t="s">
        <v>195</v>
      </c>
      <c r="P494" s="262" t="s">
        <v>195</v>
      </c>
      <c r="Q494" s="262" t="s">
        <v>195</v>
      </c>
      <c r="R494" s="262" t="s">
        <v>195</v>
      </c>
      <c r="S494" s="262" t="s">
        <v>195</v>
      </c>
      <c r="T494" s="262" t="s">
        <v>195</v>
      </c>
      <c r="U494" s="262" t="s">
        <v>195</v>
      </c>
      <c r="V494" s="262" t="s">
        <v>195</v>
      </c>
      <c r="W494" s="262" t="s">
        <v>195</v>
      </c>
      <c r="X494" s="262" t="s">
        <v>195</v>
      </c>
      <c r="Y494" s="262" t="s">
        <v>195</v>
      </c>
      <c r="Z494" s="262" t="s">
        <v>195</v>
      </c>
      <c r="AA494" s="262" t="s">
        <v>195</v>
      </c>
      <c r="AB494" s="262" t="s">
        <v>195</v>
      </c>
      <c r="AC494" s="262" t="s">
        <v>195</v>
      </c>
      <c r="AD494" s="262" t="s">
        <v>195</v>
      </c>
      <c r="AE494" s="262" t="s">
        <v>195</v>
      </c>
      <c r="AF494" s="262" t="s">
        <v>195</v>
      </c>
      <c r="AG494" s="262" t="s">
        <v>195</v>
      </c>
      <c r="AH494" s="262" t="s">
        <v>195</v>
      </c>
      <c r="AI494" s="262" t="s">
        <v>195</v>
      </c>
      <c r="AJ494" s="262" t="s">
        <v>195</v>
      </c>
      <c r="AK494" s="262" t="s">
        <v>195</v>
      </c>
      <c r="AL494" s="262" t="s">
        <v>195</v>
      </c>
      <c r="AM494" s="262" t="s">
        <v>195</v>
      </c>
      <c r="AN494" s="262" t="s">
        <v>195</v>
      </c>
      <c r="AO494" s="262" t="s">
        <v>195</v>
      </c>
      <c r="AP494" s="262" t="s">
        <v>195</v>
      </c>
      <c r="AQ494" s="259" t="e">
        <f>VLOOKUP(A494,#REF!,5,0)</f>
        <v>#REF!</v>
      </c>
      <c r="AR494" s="259" t="e">
        <f>VLOOKUP(A494,#REF!,6,0)</f>
        <v>#REF!</v>
      </c>
      <c r="AS494"/>
    </row>
    <row r="495" spans="1:45" ht="47.4" x14ac:dyDescent="0.65">
      <c r="A495" s="238">
        <v>120075</v>
      </c>
      <c r="B495" s="264" t="s">
        <v>59</v>
      </c>
      <c r="C495" t="s">
        <v>702</v>
      </c>
      <c r="D495" t="s">
        <v>702</v>
      </c>
      <c r="E495" t="s">
        <v>702</v>
      </c>
      <c r="F495" t="s">
        <v>702</v>
      </c>
      <c r="G495" t="s">
        <v>702</v>
      </c>
      <c r="H495" t="s">
        <v>702</v>
      </c>
      <c r="I495" t="s">
        <v>702</v>
      </c>
      <c r="J495" t="s">
        <v>702</v>
      </c>
      <c r="K495" t="s">
        <v>702</v>
      </c>
      <c r="L495" t="s">
        <v>702</v>
      </c>
      <c r="M495" t="s">
        <v>702</v>
      </c>
      <c r="N495" t="s">
        <v>702</v>
      </c>
      <c r="O495" t="s">
        <v>702</v>
      </c>
      <c r="P495" t="s">
        <v>702</v>
      </c>
      <c r="Q495" t="s">
        <v>702</v>
      </c>
      <c r="R495" t="s">
        <v>702</v>
      </c>
      <c r="S495" t="s">
        <v>702</v>
      </c>
      <c r="T495" t="s">
        <v>702</v>
      </c>
      <c r="U495" t="s">
        <v>702</v>
      </c>
      <c r="V495" t="s">
        <v>702</v>
      </c>
      <c r="W495" t="s">
        <v>702</v>
      </c>
      <c r="X495" t="s">
        <v>702</v>
      </c>
      <c r="Y495" t="s">
        <v>702</v>
      </c>
      <c r="Z495" t="s">
        <v>702</v>
      </c>
      <c r="AA495" t="s">
        <v>702</v>
      </c>
      <c r="AB495" t="s">
        <v>702</v>
      </c>
      <c r="AC495" t="s">
        <v>702</v>
      </c>
      <c r="AD495" t="s">
        <v>702</v>
      </c>
      <c r="AE495" t="s">
        <v>702</v>
      </c>
      <c r="AF495" t="s">
        <v>702</v>
      </c>
      <c r="AG495" t="s">
        <v>702</v>
      </c>
      <c r="AH495" t="s">
        <v>702</v>
      </c>
      <c r="AI495" t="s">
        <v>702</v>
      </c>
      <c r="AJ495" t="s">
        <v>702</v>
      </c>
      <c r="AK495" t="s">
        <v>702</v>
      </c>
      <c r="AL495" t="s">
        <v>702</v>
      </c>
      <c r="AM495" t="s">
        <v>702</v>
      </c>
      <c r="AN495" t="s">
        <v>702</v>
      </c>
      <c r="AO495" t="s">
        <v>702</v>
      </c>
      <c r="AP495" t="s">
        <v>702</v>
      </c>
      <c r="AQ495" s="259" t="s">
        <v>59</v>
      </c>
      <c r="AR495" s="259" t="s">
        <v>2766</v>
      </c>
    </row>
    <row r="496" spans="1:45" ht="14.4" x14ac:dyDescent="0.3">
      <c r="A496" s="279">
        <v>120086</v>
      </c>
      <c r="B496" s="284" t="s">
        <v>59</v>
      </c>
      <c r="C496" s="262" t="s">
        <v>196</v>
      </c>
      <c r="D496" s="262" t="s">
        <v>194</v>
      </c>
      <c r="E496" s="262" t="s">
        <v>196</v>
      </c>
      <c r="F496" s="262" t="s">
        <v>196</v>
      </c>
      <c r="G496" s="262" t="s">
        <v>196</v>
      </c>
      <c r="H496" s="262" t="s">
        <v>196</v>
      </c>
      <c r="I496" s="262" t="s">
        <v>196</v>
      </c>
      <c r="J496" s="262" t="s">
        <v>194</v>
      </c>
      <c r="K496" s="262" t="s">
        <v>194</v>
      </c>
      <c r="L496" s="262" t="s">
        <v>196</v>
      </c>
      <c r="M496" s="262" t="s">
        <v>196</v>
      </c>
      <c r="N496" s="262" t="s">
        <v>195</v>
      </c>
      <c r="O496" s="262" t="s">
        <v>196</v>
      </c>
      <c r="P496" s="262" t="s">
        <v>194</v>
      </c>
      <c r="Q496" s="262" t="s">
        <v>194</v>
      </c>
      <c r="R496" s="262" t="s">
        <v>196</v>
      </c>
      <c r="S496" s="262" t="s">
        <v>196</v>
      </c>
      <c r="T496" s="262" t="s">
        <v>194</v>
      </c>
      <c r="U496" s="262" t="s">
        <v>196</v>
      </c>
      <c r="V496" s="262" t="s">
        <v>194</v>
      </c>
      <c r="W496" s="262" t="s">
        <v>196</v>
      </c>
      <c r="X496" s="262" t="s">
        <v>195</v>
      </c>
      <c r="Y496" s="262" t="s">
        <v>194</v>
      </c>
      <c r="Z496" s="262" t="s">
        <v>196</v>
      </c>
      <c r="AA496" s="262" t="s">
        <v>196</v>
      </c>
      <c r="AB496" s="262" t="s">
        <v>196</v>
      </c>
      <c r="AC496" s="262" t="s">
        <v>196</v>
      </c>
      <c r="AD496" s="262" t="s">
        <v>194</v>
      </c>
      <c r="AE496" s="262" t="s">
        <v>194</v>
      </c>
      <c r="AF496" s="262" t="s">
        <v>194</v>
      </c>
      <c r="AG496" s="262" t="s">
        <v>196</v>
      </c>
      <c r="AH496" s="262" t="s">
        <v>196</v>
      </c>
      <c r="AI496" s="262" t="s">
        <v>195</v>
      </c>
      <c r="AJ496" s="262" t="s">
        <v>196</v>
      </c>
      <c r="AK496" s="262" t="s">
        <v>195</v>
      </c>
      <c r="AL496" s="262" t="s">
        <v>195</v>
      </c>
      <c r="AM496" s="262" t="s">
        <v>195</v>
      </c>
      <c r="AN496" s="262" t="s">
        <v>195</v>
      </c>
      <c r="AO496" s="262" t="s">
        <v>195</v>
      </c>
      <c r="AP496" s="262" t="s">
        <v>195</v>
      </c>
      <c r="AQ496" s="259" t="e">
        <f>VLOOKUP(A496,#REF!,5,0)</f>
        <v>#REF!</v>
      </c>
      <c r="AR496" s="259" t="e">
        <f>VLOOKUP(A496,#REF!,6,0)</f>
        <v>#REF!</v>
      </c>
      <c r="AS496"/>
    </row>
    <row r="497" spans="1:45" ht="21.6" x14ac:dyDescent="0.65">
      <c r="A497" s="238">
        <v>120098</v>
      </c>
      <c r="B497" s="264" t="s">
        <v>59</v>
      </c>
      <c r="C497" t="s">
        <v>195</v>
      </c>
      <c r="D497" t="s">
        <v>196</v>
      </c>
      <c r="E497" t="s">
        <v>194</v>
      </c>
      <c r="F497" t="s">
        <v>194</v>
      </c>
      <c r="G497" t="s">
        <v>195</v>
      </c>
      <c r="H497" t="s">
        <v>196</v>
      </c>
      <c r="I497" t="s">
        <v>196</v>
      </c>
      <c r="J497" t="s">
        <v>196</v>
      </c>
      <c r="K497" t="s">
        <v>196</v>
      </c>
      <c r="L497" t="s">
        <v>196</v>
      </c>
      <c r="M497" t="s">
        <v>194</v>
      </c>
      <c r="N497" t="s">
        <v>194</v>
      </c>
      <c r="O497" t="s">
        <v>196</v>
      </c>
      <c r="P497" t="s">
        <v>196</v>
      </c>
      <c r="Q497" t="s">
        <v>196</v>
      </c>
      <c r="R497" t="s">
        <v>194</v>
      </c>
      <c r="S497" t="s">
        <v>194</v>
      </c>
      <c r="T497" t="s">
        <v>194</v>
      </c>
      <c r="U497" t="s">
        <v>194</v>
      </c>
      <c r="V497" t="s">
        <v>194</v>
      </c>
      <c r="W497" t="s">
        <v>196</v>
      </c>
      <c r="X497" t="s">
        <v>196</v>
      </c>
      <c r="Y497" t="s">
        <v>196</v>
      </c>
      <c r="Z497" t="s">
        <v>194</v>
      </c>
      <c r="AA497" t="s">
        <v>196</v>
      </c>
      <c r="AB497" t="s">
        <v>196</v>
      </c>
      <c r="AC497" t="s">
        <v>194</v>
      </c>
      <c r="AD497" t="s">
        <v>196</v>
      </c>
      <c r="AE497" t="s">
        <v>196</v>
      </c>
      <c r="AF497" t="s">
        <v>196</v>
      </c>
      <c r="AG497" t="s">
        <v>196</v>
      </c>
      <c r="AH497" t="s">
        <v>194</v>
      </c>
      <c r="AI497" t="s">
        <v>196</v>
      </c>
      <c r="AJ497" t="s">
        <v>196</v>
      </c>
      <c r="AK497" t="s">
        <v>194</v>
      </c>
      <c r="AL497" t="s">
        <v>196</v>
      </c>
      <c r="AM497" t="s">
        <v>196</v>
      </c>
      <c r="AN497" t="s">
        <v>196</v>
      </c>
      <c r="AO497" t="s">
        <v>196</v>
      </c>
      <c r="AP497" t="s">
        <v>194</v>
      </c>
      <c r="AQ497" s="259" t="s">
        <v>59</v>
      </c>
      <c r="AR497" s="259" t="s">
        <v>334</v>
      </c>
    </row>
    <row r="498" spans="1:45" ht="43.2" x14ac:dyDescent="0.3">
      <c r="A498" s="281">
        <v>120100</v>
      </c>
      <c r="B498" s="285" t="s">
        <v>59</v>
      </c>
      <c r="C498" s="262" t="s">
        <v>702</v>
      </c>
      <c r="D498" s="262" t="s">
        <v>702</v>
      </c>
      <c r="E498" s="262" t="s">
        <v>702</v>
      </c>
      <c r="F498" s="262" t="s">
        <v>702</v>
      </c>
      <c r="G498" s="262" t="s">
        <v>702</v>
      </c>
      <c r="H498" s="262" t="s">
        <v>702</v>
      </c>
      <c r="I498" s="262" t="s">
        <v>702</v>
      </c>
      <c r="J498" s="262" t="s">
        <v>702</v>
      </c>
      <c r="K498" s="262" t="s">
        <v>702</v>
      </c>
      <c r="L498" s="262" t="s">
        <v>702</v>
      </c>
      <c r="M498" s="262" t="s">
        <v>702</v>
      </c>
      <c r="N498" s="262" t="s">
        <v>702</v>
      </c>
      <c r="O498" s="262" t="s">
        <v>702</v>
      </c>
      <c r="P498" s="262" t="s">
        <v>702</v>
      </c>
      <c r="Q498" s="262" t="s">
        <v>702</v>
      </c>
      <c r="R498" s="262" t="s">
        <v>702</v>
      </c>
      <c r="S498" s="262" t="s">
        <v>702</v>
      </c>
      <c r="T498" s="262" t="s">
        <v>702</v>
      </c>
      <c r="U498" s="262" t="s">
        <v>702</v>
      </c>
      <c r="V498" s="262" t="s">
        <v>702</v>
      </c>
      <c r="W498" s="262" t="s">
        <v>702</v>
      </c>
      <c r="X498" s="262" t="s">
        <v>702</v>
      </c>
      <c r="Y498" s="262" t="s">
        <v>702</v>
      </c>
      <c r="Z498" s="262" t="s">
        <v>702</v>
      </c>
      <c r="AA498" s="262" t="s">
        <v>702</v>
      </c>
      <c r="AB498" s="262" t="s">
        <v>702</v>
      </c>
      <c r="AC498" s="262" t="s">
        <v>702</v>
      </c>
      <c r="AD498" s="262" t="s">
        <v>702</v>
      </c>
      <c r="AE498" s="262" t="s">
        <v>702</v>
      </c>
      <c r="AF498" s="262" t="s">
        <v>702</v>
      </c>
      <c r="AG498" s="262" t="s">
        <v>702</v>
      </c>
      <c r="AH498" s="262" t="s">
        <v>702</v>
      </c>
      <c r="AI498" s="262" t="s">
        <v>702</v>
      </c>
      <c r="AJ498" s="262" t="s">
        <v>702</v>
      </c>
      <c r="AK498" s="262" t="s">
        <v>702</v>
      </c>
      <c r="AL498" s="262" t="s">
        <v>702</v>
      </c>
      <c r="AM498" s="262" t="s">
        <v>702</v>
      </c>
      <c r="AN498" s="262" t="s">
        <v>702</v>
      </c>
      <c r="AO498" s="262" t="s">
        <v>702</v>
      </c>
      <c r="AP498" s="262" t="s">
        <v>702</v>
      </c>
      <c r="AQ498" s="259" t="s">
        <v>59</v>
      </c>
      <c r="AR498" s="259" t="s">
        <v>2766</v>
      </c>
      <c r="AS498"/>
    </row>
    <row r="499" spans="1:45" ht="21.6" x14ac:dyDescent="0.65">
      <c r="A499" s="238">
        <v>120102</v>
      </c>
      <c r="B499" s="264" t="s">
        <v>2591</v>
      </c>
      <c r="C499" t="s">
        <v>196</v>
      </c>
      <c r="D499" t="s">
        <v>196</v>
      </c>
      <c r="E499" t="s">
        <v>196</v>
      </c>
      <c r="F499" t="s">
        <v>196</v>
      </c>
      <c r="G499" t="s">
        <v>196</v>
      </c>
      <c r="H499" t="s">
        <v>196</v>
      </c>
      <c r="I499" t="s">
        <v>196</v>
      </c>
      <c r="J499" t="s">
        <v>196</v>
      </c>
      <c r="K499" t="s">
        <v>196</v>
      </c>
      <c r="L499" t="s">
        <v>196</v>
      </c>
      <c r="M499" t="s">
        <v>196</v>
      </c>
      <c r="N499" t="s">
        <v>196</v>
      </c>
      <c r="O499" t="s">
        <v>194</v>
      </c>
      <c r="P499" t="s">
        <v>196</v>
      </c>
      <c r="Q499" t="s">
        <v>196</v>
      </c>
      <c r="R499" t="s">
        <v>196</v>
      </c>
      <c r="S499" t="s">
        <v>196</v>
      </c>
      <c r="T499" t="s">
        <v>196</v>
      </c>
      <c r="U499" t="s">
        <v>196</v>
      </c>
      <c r="V499" t="s">
        <v>196</v>
      </c>
      <c r="W499" t="s">
        <v>196</v>
      </c>
      <c r="X499" t="s">
        <v>196</v>
      </c>
      <c r="Y499" t="s">
        <v>196</v>
      </c>
      <c r="Z499" t="s">
        <v>196</v>
      </c>
      <c r="AA499" t="s">
        <v>194</v>
      </c>
      <c r="AB499" t="s">
        <v>195</v>
      </c>
      <c r="AC499" t="s">
        <v>195</v>
      </c>
      <c r="AD499" t="s">
        <v>196</v>
      </c>
      <c r="AE499" t="s">
        <v>196</v>
      </c>
      <c r="AF499" t="s">
        <v>195</v>
      </c>
      <c r="AG499" t="s">
        <v>196</v>
      </c>
      <c r="AH499" t="s">
        <v>196</v>
      </c>
      <c r="AI499" t="s">
        <v>196</v>
      </c>
      <c r="AJ499" t="s">
        <v>196</v>
      </c>
      <c r="AK499" t="s">
        <v>196</v>
      </c>
      <c r="AL499" t="s">
        <v>195</v>
      </c>
      <c r="AM499" t="s">
        <v>195</v>
      </c>
      <c r="AN499" t="s">
        <v>195</v>
      </c>
      <c r="AO499" t="s">
        <v>195</v>
      </c>
      <c r="AP499" t="s">
        <v>195</v>
      </c>
      <c r="AQ499" s="259" t="s">
        <v>2591</v>
      </c>
      <c r="AR499" s="259" t="s">
        <v>334</v>
      </c>
      <c r="AS499"/>
    </row>
    <row r="500" spans="1:45" ht="43.2" x14ac:dyDescent="0.3">
      <c r="A500" s="281">
        <v>120103</v>
      </c>
      <c r="B500" s="285" t="s">
        <v>59</v>
      </c>
      <c r="C500" s="262" t="s">
        <v>702</v>
      </c>
      <c r="D500" s="262" t="s">
        <v>702</v>
      </c>
      <c r="E500" s="262" t="s">
        <v>702</v>
      </c>
      <c r="F500" s="262" t="s">
        <v>702</v>
      </c>
      <c r="G500" s="262" t="s">
        <v>702</v>
      </c>
      <c r="H500" s="262" t="s">
        <v>702</v>
      </c>
      <c r="I500" s="262" t="s">
        <v>702</v>
      </c>
      <c r="J500" s="262" t="s">
        <v>702</v>
      </c>
      <c r="K500" s="262" t="s">
        <v>702</v>
      </c>
      <c r="L500" s="262" t="s">
        <v>702</v>
      </c>
      <c r="M500" s="262" t="s">
        <v>702</v>
      </c>
      <c r="N500" s="262" t="s">
        <v>702</v>
      </c>
      <c r="O500" s="262" t="s">
        <v>702</v>
      </c>
      <c r="P500" s="262" t="s">
        <v>702</v>
      </c>
      <c r="Q500" s="262" t="s">
        <v>702</v>
      </c>
      <c r="R500" s="262" t="s">
        <v>702</v>
      </c>
      <c r="S500" s="262" t="s">
        <v>702</v>
      </c>
      <c r="T500" s="262" t="s">
        <v>702</v>
      </c>
      <c r="U500" s="262" t="s">
        <v>702</v>
      </c>
      <c r="V500" s="262" t="s">
        <v>702</v>
      </c>
      <c r="W500" s="262" t="s">
        <v>702</v>
      </c>
      <c r="X500" s="262" t="s">
        <v>702</v>
      </c>
      <c r="Y500" s="262" t="s">
        <v>702</v>
      </c>
      <c r="Z500" s="262" t="s">
        <v>702</v>
      </c>
      <c r="AA500" s="262" t="s">
        <v>702</v>
      </c>
      <c r="AB500" s="262" t="s">
        <v>702</v>
      </c>
      <c r="AC500" s="262" t="s">
        <v>702</v>
      </c>
      <c r="AD500" s="262" t="s">
        <v>702</v>
      </c>
      <c r="AE500" s="262" t="s">
        <v>702</v>
      </c>
      <c r="AF500" s="262" t="s">
        <v>702</v>
      </c>
      <c r="AG500" s="262" t="s">
        <v>702</v>
      </c>
      <c r="AH500" s="262" t="s">
        <v>702</v>
      </c>
      <c r="AI500" s="262" t="s">
        <v>702</v>
      </c>
      <c r="AJ500" s="262" t="s">
        <v>702</v>
      </c>
      <c r="AK500" s="262" t="s">
        <v>702</v>
      </c>
      <c r="AL500" s="262" t="s">
        <v>702</v>
      </c>
      <c r="AM500" s="262" t="s">
        <v>702</v>
      </c>
      <c r="AN500" s="262" t="s">
        <v>702</v>
      </c>
      <c r="AO500" s="262" t="s">
        <v>702</v>
      </c>
      <c r="AP500" s="262" t="s">
        <v>702</v>
      </c>
      <c r="AQ500" s="259" t="s">
        <v>59</v>
      </c>
      <c r="AR500" s="259" t="s">
        <v>2759</v>
      </c>
      <c r="AS500"/>
    </row>
    <row r="501" spans="1:45" ht="21.6" x14ac:dyDescent="0.65">
      <c r="A501" s="266">
        <v>120105</v>
      </c>
      <c r="B501" s="264" t="s">
        <v>59</v>
      </c>
      <c r="C501" t="s">
        <v>196</v>
      </c>
      <c r="D501" t="s">
        <v>196</v>
      </c>
      <c r="E501" t="s">
        <v>194</v>
      </c>
      <c r="F501" t="s">
        <v>196</v>
      </c>
      <c r="G501" t="s">
        <v>196</v>
      </c>
      <c r="H501" t="s">
        <v>196</v>
      </c>
      <c r="I501" t="s">
        <v>196</v>
      </c>
      <c r="J501" t="s">
        <v>196</v>
      </c>
      <c r="K501" t="s">
        <v>196</v>
      </c>
      <c r="L501" t="s">
        <v>194</v>
      </c>
      <c r="M501" t="s">
        <v>196</v>
      </c>
      <c r="N501" t="s">
        <v>196</v>
      </c>
      <c r="O501" t="s">
        <v>194</v>
      </c>
      <c r="P501" t="s">
        <v>196</v>
      </c>
      <c r="Q501" t="s">
        <v>196</v>
      </c>
      <c r="R501" t="s">
        <v>196</v>
      </c>
      <c r="S501" t="s">
        <v>196</v>
      </c>
      <c r="T501" t="s">
        <v>196</v>
      </c>
      <c r="U501" t="s">
        <v>194</v>
      </c>
      <c r="V501" t="s">
        <v>196</v>
      </c>
      <c r="W501" t="s">
        <v>196</v>
      </c>
      <c r="X501" t="s">
        <v>194</v>
      </c>
      <c r="Y501" t="s">
        <v>196</v>
      </c>
      <c r="Z501" t="s">
        <v>196</v>
      </c>
      <c r="AA501" t="s">
        <v>196</v>
      </c>
      <c r="AB501" t="s">
        <v>196</v>
      </c>
      <c r="AC501" t="s">
        <v>196</v>
      </c>
      <c r="AD501" t="s">
        <v>196</v>
      </c>
      <c r="AE501" t="s">
        <v>194</v>
      </c>
      <c r="AF501" t="s">
        <v>194</v>
      </c>
      <c r="AG501" t="s">
        <v>194</v>
      </c>
      <c r="AH501" t="s">
        <v>194</v>
      </c>
      <c r="AI501" t="s">
        <v>194</v>
      </c>
      <c r="AJ501" t="s">
        <v>194</v>
      </c>
      <c r="AK501" t="s">
        <v>194</v>
      </c>
      <c r="AL501" t="s">
        <v>196</v>
      </c>
      <c r="AM501" t="s">
        <v>196</v>
      </c>
      <c r="AN501" t="s">
        <v>194</v>
      </c>
      <c r="AO501" t="s">
        <v>194</v>
      </c>
      <c r="AP501" t="s">
        <v>196</v>
      </c>
      <c r="AQ501" s="259" t="s">
        <v>59</v>
      </c>
      <c r="AR501" s="259" t="s">
        <v>334</v>
      </c>
    </row>
    <row r="502" spans="1:45" ht="21.6" x14ac:dyDescent="0.65">
      <c r="A502" s="238">
        <v>120111</v>
      </c>
      <c r="B502" s="264" t="s">
        <v>2531</v>
      </c>
      <c r="C502" t="s">
        <v>196</v>
      </c>
      <c r="D502" t="s">
        <v>196</v>
      </c>
      <c r="E502" t="s">
        <v>196</v>
      </c>
      <c r="F502" t="s">
        <v>196</v>
      </c>
      <c r="G502" t="s">
        <v>194</v>
      </c>
      <c r="H502" t="s">
        <v>196</v>
      </c>
      <c r="I502" t="s">
        <v>196</v>
      </c>
      <c r="J502" t="s">
        <v>196</v>
      </c>
      <c r="K502" t="s">
        <v>196</v>
      </c>
      <c r="L502" t="s">
        <v>196</v>
      </c>
      <c r="M502" t="s">
        <v>196</v>
      </c>
      <c r="N502" t="s">
        <v>194</v>
      </c>
      <c r="O502" t="s">
        <v>194</v>
      </c>
      <c r="P502" t="s">
        <v>194</v>
      </c>
      <c r="Q502" t="s">
        <v>196</v>
      </c>
      <c r="R502" t="s">
        <v>196</v>
      </c>
      <c r="S502" t="s">
        <v>196</v>
      </c>
      <c r="T502" t="s">
        <v>196</v>
      </c>
      <c r="U502" t="s">
        <v>194</v>
      </c>
      <c r="V502" t="s">
        <v>194</v>
      </c>
      <c r="W502" t="s">
        <v>196</v>
      </c>
      <c r="X502" t="s">
        <v>194</v>
      </c>
      <c r="Y502" t="s">
        <v>194</v>
      </c>
      <c r="Z502" t="s">
        <v>196</v>
      </c>
      <c r="AA502" t="s">
        <v>194</v>
      </c>
      <c r="AB502" t="s">
        <v>196</v>
      </c>
      <c r="AC502" t="s">
        <v>196</v>
      </c>
      <c r="AD502" t="s">
        <v>194</v>
      </c>
      <c r="AE502" t="s">
        <v>194</v>
      </c>
      <c r="AF502" t="s">
        <v>194</v>
      </c>
      <c r="AG502" t="s">
        <v>196</v>
      </c>
      <c r="AH502" t="s">
        <v>196</v>
      </c>
      <c r="AI502" t="s">
        <v>196</v>
      </c>
      <c r="AJ502" t="s">
        <v>196</v>
      </c>
      <c r="AK502" t="s">
        <v>195</v>
      </c>
      <c r="AL502" t="s">
        <v>195</v>
      </c>
      <c r="AM502" t="s">
        <v>195</v>
      </c>
      <c r="AN502" t="s">
        <v>195</v>
      </c>
      <c r="AO502" t="s">
        <v>195</v>
      </c>
      <c r="AP502" t="s">
        <v>195</v>
      </c>
      <c r="AQ502" s="259" t="s">
        <v>2531</v>
      </c>
      <c r="AR502" s="259" t="s">
        <v>334</v>
      </c>
    </row>
    <row r="503" spans="1:45" ht="21.6" x14ac:dyDescent="0.65">
      <c r="A503" s="266">
        <v>120120</v>
      </c>
      <c r="B503" s="264" t="s">
        <v>2591</v>
      </c>
      <c r="C503" t="s">
        <v>196</v>
      </c>
      <c r="D503" t="s">
        <v>194</v>
      </c>
      <c r="E503" t="s">
        <v>196</v>
      </c>
      <c r="F503" t="s">
        <v>194</v>
      </c>
      <c r="G503" t="s">
        <v>194</v>
      </c>
      <c r="H503" t="s">
        <v>196</v>
      </c>
      <c r="I503" t="s">
        <v>196</v>
      </c>
      <c r="J503" t="s">
        <v>196</v>
      </c>
      <c r="K503" t="s">
        <v>194</v>
      </c>
      <c r="L503" t="s">
        <v>194</v>
      </c>
      <c r="M503" t="s">
        <v>196</v>
      </c>
      <c r="N503" t="s">
        <v>196</v>
      </c>
      <c r="O503" t="s">
        <v>195</v>
      </c>
      <c r="P503" t="s">
        <v>194</v>
      </c>
      <c r="Q503" t="s">
        <v>194</v>
      </c>
      <c r="R503" t="s">
        <v>196</v>
      </c>
      <c r="S503" t="s">
        <v>196</v>
      </c>
      <c r="T503" t="s">
        <v>196</v>
      </c>
      <c r="U503" t="s">
        <v>194</v>
      </c>
      <c r="V503" t="s">
        <v>196</v>
      </c>
      <c r="W503" t="s">
        <v>196</v>
      </c>
      <c r="X503" t="s">
        <v>196</v>
      </c>
      <c r="Y503" t="s">
        <v>194</v>
      </c>
      <c r="Z503" t="s">
        <v>196</v>
      </c>
      <c r="AA503" t="s">
        <v>196</v>
      </c>
      <c r="AB503" t="s">
        <v>196</v>
      </c>
      <c r="AC503" t="s">
        <v>196</v>
      </c>
      <c r="AD503" t="s">
        <v>196</v>
      </c>
      <c r="AE503" t="s">
        <v>196</v>
      </c>
      <c r="AF503" t="s">
        <v>196</v>
      </c>
      <c r="AG503" t="s">
        <v>195</v>
      </c>
      <c r="AH503" t="s">
        <v>195</v>
      </c>
      <c r="AI503" t="s">
        <v>196</v>
      </c>
      <c r="AJ503" t="s">
        <v>195</v>
      </c>
      <c r="AK503" t="s">
        <v>195</v>
      </c>
      <c r="AL503" t="s">
        <v>195</v>
      </c>
      <c r="AM503" t="s">
        <v>195</v>
      </c>
      <c r="AN503" t="s">
        <v>195</v>
      </c>
      <c r="AO503" t="s">
        <v>195</v>
      </c>
      <c r="AP503" t="s">
        <v>195</v>
      </c>
      <c r="AQ503" s="259" t="s">
        <v>2591</v>
      </c>
      <c r="AR503" s="259" t="s">
        <v>334</v>
      </c>
    </row>
    <row r="504" spans="1:45" ht="21.6" x14ac:dyDescent="0.65">
      <c r="A504" s="238">
        <v>120126</v>
      </c>
      <c r="B504" s="264" t="s">
        <v>59</v>
      </c>
      <c r="C504" t="s">
        <v>195</v>
      </c>
      <c r="D504" t="s">
        <v>195</v>
      </c>
      <c r="E504" t="s">
        <v>195</v>
      </c>
      <c r="F504" t="s">
        <v>195</v>
      </c>
      <c r="G504" t="s">
        <v>195</v>
      </c>
      <c r="H504" t="s">
        <v>195</v>
      </c>
      <c r="I504" t="s">
        <v>195</v>
      </c>
      <c r="J504" t="s">
        <v>195</v>
      </c>
      <c r="K504" t="s">
        <v>195</v>
      </c>
      <c r="L504" t="s">
        <v>195</v>
      </c>
      <c r="M504" t="s">
        <v>195</v>
      </c>
      <c r="N504" t="s">
        <v>195</v>
      </c>
      <c r="O504" t="s">
        <v>195</v>
      </c>
      <c r="P504" t="s">
        <v>195</v>
      </c>
      <c r="Q504" t="s">
        <v>195</v>
      </c>
      <c r="R504" t="s">
        <v>195</v>
      </c>
      <c r="S504" t="s">
        <v>195</v>
      </c>
      <c r="T504" t="s">
        <v>195</v>
      </c>
      <c r="U504" t="s">
        <v>195</v>
      </c>
      <c r="V504" t="s">
        <v>195</v>
      </c>
      <c r="W504" t="s">
        <v>195</v>
      </c>
      <c r="X504" t="s">
        <v>195</v>
      </c>
      <c r="Y504" t="s">
        <v>195</v>
      </c>
      <c r="Z504" t="s">
        <v>195</v>
      </c>
      <c r="AA504" t="s">
        <v>195</v>
      </c>
      <c r="AB504" t="s">
        <v>195</v>
      </c>
      <c r="AC504" t="s">
        <v>195</v>
      </c>
      <c r="AD504" t="s">
        <v>195</v>
      </c>
      <c r="AE504" t="s">
        <v>195</v>
      </c>
      <c r="AF504" t="s">
        <v>195</v>
      </c>
      <c r="AG504" t="s">
        <v>194</v>
      </c>
      <c r="AH504" t="s">
        <v>194</v>
      </c>
      <c r="AI504" t="s">
        <v>195</v>
      </c>
      <c r="AJ504" t="s">
        <v>194</v>
      </c>
      <c r="AK504" t="s">
        <v>194</v>
      </c>
      <c r="AL504" t="s">
        <v>194</v>
      </c>
      <c r="AM504" t="s">
        <v>196</v>
      </c>
      <c r="AN504" t="s">
        <v>196</v>
      </c>
      <c r="AO504" t="s">
        <v>194</v>
      </c>
      <c r="AP504" t="s">
        <v>196</v>
      </c>
      <c r="AQ504" s="259" t="s">
        <v>59</v>
      </c>
      <c r="AR504" s="259" t="s">
        <v>334</v>
      </c>
    </row>
    <row r="505" spans="1:45" ht="21.6" x14ac:dyDescent="0.65">
      <c r="A505" s="238">
        <v>120145</v>
      </c>
      <c r="B505" s="264" t="s">
        <v>59</v>
      </c>
      <c r="C505" t="s">
        <v>196</v>
      </c>
      <c r="D505" t="s">
        <v>196</v>
      </c>
      <c r="E505" t="s">
        <v>196</v>
      </c>
      <c r="F505" t="s">
        <v>196</v>
      </c>
      <c r="G505" t="s">
        <v>194</v>
      </c>
      <c r="H505" t="s">
        <v>196</v>
      </c>
      <c r="I505" t="s">
        <v>196</v>
      </c>
      <c r="J505" t="s">
        <v>196</v>
      </c>
      <c r="K505" t="s">
        <v>196</v>
      </c>
      <c r="L505" t="s">
        <v>196</v>
      </c>
      <c r="M505" t="s">
        <v>194</v>
      </c>
      <c r="N505" t="s">
        <v>194</v>
      </c>
      <c r="O505" t="s">
        <v>194</v>
      </c>
      <c r="P505" t="s">
        <v>194</v>
      </c>
      <c r="Q505" t="s">
        <v>194</v>
      </c>
      <c r="R505" t="s">
        <v>196</v>
      </c>
      <c r="S505" t="s">
        <v>196</v>
      </c>
      <c r="T505" t="s">
        <v>194</v>
      </c>
      <c r="U505" t="s">
        <v>196</v>
      </c>
      <c r="V505" t="s">
        <v>196</v>
      </c>
      <c r="W505" t="s">
        <v>194</v>
      </c>
      <c r="X505" t="s">
        <v>194</v>
      </c>
      <c r="Y505" t="s">
        <v>194</v>
      </c>
      <c r="Z505" t="s">
        <v>194</v>
      </c>
      <c r="AA505" t="s">
        <v>194</v>
      </c>
      <c r="AB505" t="s">
        <v>194</v>
      </c>
      <c r="AC505" t="s">
        <v>194</v>
      </c>
      <c r="AD505" t="s">
        <v>196</v>
      </c>
      <c r="AE505" t="s">
        <v>196</v>
      </c>
      <c r="AF505" t="s">
        <v>195</v>
      </c>
      <c r="AG505" t="s">
        <v>195</v>
      </c>
      <c r="AH505" t="s">
        <v>195</v>
      </c>
      <c r="AI505" t="s">
        <v>194</v>
      </c>
      <c r="AJ505" t="s">
        <v>194</v>
      </c>
      <c r="AK505" t="s">
        <v>195</v>
      </c>
      <c r="AL505" t="s">
        <v>195</v>
      </c>
      <c r="AM505" t="s">
        <v>195</v>
      </c>
      <c r="AN505" t="s">
        <v>196</v>
      </c>
      <c r="AO505" t="s">
        <v>195</v>
      </c>
      <c r="AP505" t="s">
        <v>195</v>
      </c>
      <c r="AQ505" s="259" t="s">
        <v>59</v>
      </c>
      <c r="AR505" s="259" t="s">
        <v>334</v>
      </c>
    </row>
    <row r="506" spans="1:45" ht="47.4" x14ac:dyDescent="0.65">
      <c r="A506" s="238">
        <v>120156</v>
      </c>
      <c r="B506" s="264" t="s">
        <v>2531</v>
      </c>
      <c r="C506" t="s">
        <v>702</v>
      </c>
      <c r="D506" t="s">
        <v>702</v>
      </c>
      <c r="E506" t="s">
        <v>702</v>
      </c>
      <c r="F506" t="s">
        <v>702</v>
      </c>
      <c r="G506" t="s">
        <v>702</v>
      </c>
      <c r="H506" t="s">
        <v>702</v>
      </c>
      <c r="I506" t="s">
        <v>702</v>
      </c>
      <c r="J506" t="s">
        <v>702</v>
      </c>
      <c r="K506" t="s">
        <v>702</v>
      </c>
      <c r="L506" t="s">
        <v>702</v>
      </c>
      <c r="M506" t="s">
        <v>702</v>
      </c>
      <c r="N506" t="s">
        <v>702</v>
      </c>
      <c r="O506" t="s">
        <v>702</v>
      </c>
      <c r="P506" t="s">
        <v>702</v>
      </c>
      <c r="Q506" t="s">
        <v>702</v>
      </c>
      <c r="R506" t="s">
        <v>702</v>
      </c>
      <c r="S506" t="s">
        <v>702</v>
      </c>
      <c r="T506" t="s">
        <v>702</v>
      </c>
      <c r="U506" t="s">
        <v>702</v>
      </c>
      <c r="V506" t="s">
        <v>702</v>
      </c>
      <c r="W506" t="s">
        <v>702</v>
      </c>
      <c r="X506" t="s">
        <v>702</v>
      </c>
      <c r="Y506" t="s">
        <v>702</v>
      </c>
      <c r="Z506" t="s">
        <v>702</v>
      </c>
      <c r="AA506" t="s">
        <v>702</v>
      </c>
      <c r="AB506" t="s">
        <v>702</v>
      </c>
      <c r="AC506" t="s">
        <v>702</v>
      </c>
      <c r="AD506" t="s">
        <v>702</v>
      </c>
      <c r="AE506" t="s">
        <v>702</v>
      </c>
      <c r="AF506" t="s">
        <v>702</v>
      </c>
      <c r="AG506" t="s">
        <v>702</v>
      </c>
      <c r="AH506" t="s">
        <v>702</v>
      </c>
      <c r="AI506" t="s">
        <v>702</v>
      </c>
      <c r="AJ506" t="s">
        <v>702</v>
      </c>
      <c r="AK506" t="s">
        <v>702</v>
      </c>
      <c r="AL506" t="s">
        <v>702</v>
      </c>
      <c r="AM506" t="s">
        <v>702</v>
      </c>
      <c r="AN506" t="s">
        <v>702</v>
      </c>
      <c r="AO506" t="s">
        <v>702</v>
      </c>
      <c r="AP506" t="s">
        <v>702</v>
      </c>
      <c r="AQ506" s="259" t="s">
        <v>2531</v>
      </c>
      <c r="AR506" s="259" t="s">
        <v>2759</v>
      </c>
    </row>
    <row r="507" spans="1:45" ht="43.2" x14ac:dyDescent="0.3">
      <c r="A507" s="281">
        <v>120164</v>
      </c>
      <c r="B507" s="285" t="s">
        <v>59</v>
      </c>
      <c r="C507" s="262" t="s">
        <v>702</v>
      </c>
      <c r="D507" s="262" t="s">
        <v>702</v>
      </c>
      <c r="E507" s="262" t="s">
        <v>702</v>
      </c>
      <c r="F507" s="262" t="s">
        <v>702</v>
      </c>
      <c r="G507" s="262" t="s">
        <v>702</v>
      </c>
      <c r="H507" s="262" t="s">
        <v>702</v>
      </c>
      <c r="I507" s="262" t="s">
        <v>702</v>
      </c>
      <c r="J507" s="262" t="s">
        <v>702</v>
      </c>
      <c r="K507" s="262" t="s">
        <v>702</v>
      </c>
      <c r="L507" s="262" t="s">
        <v>702</v>
      </c>
      <c r="M507" s="262" t="s">
        <v>702</v>
      </c>
      <c r="N507" s="262" t="s">
        <v>702</v>
      </c>
      <c r="O507" s="262" t="s">
        <v>702</v>
      </c>
      <c r="P507" s="262" t="s">
        <v>702</v>
      </c>
      <c r="Q507" s="262" t="s">
        <v>702</v>
      </c>
      <c r="R507" s="262" t="s">
        <v>702</v>
      </c>
      <c r="S507" s="262" t="s">
        <v>702</v>
      </c>
      <c r="T507" s="262" t="s">
        <v>702</v>
      </c>
      <c r="U507" s="262" t="s">
        <v>702</v>
      </c>
      <c r="V507" s="262" t="s">
        <v>702</v>
      </c>
      <c r="W507" s="262" t="s">
        <v>702</v>
      </c>
      <c r="X507" s="262" t="s">
        <v>702</v>
      </c>
      <c r="Y507" s="262" t="s">
        <v>702</v>
      </c>
      <c r="Z507" s="262" t="s">
        <v>702</v>
      </c>
      <c r="AA507" s="262" t="s">
        <v>702</v>
      </c>
      <c r="AB507" s="262" t="s">
        <v>702</v>
      </c>
      <c r="AC507" s="262" t="s">
        <v>702</v>
      </c>
      <c r="AD507" s="262" t="s">
        <v>702</v>
      </c>
      <c r="AE507" s="262" t="s">
        <v>702</v>
      </c>
      <c r="AF507" s="262" t="s">
        <v>702</v>
      </c>
      <c r="AG507" s="262" t="s">
        <v>702</v>
      </c>
      <c r="AH507" s="262" t="s">
        <v>702</v>
      </c>
      <c r="AI507" s="262" t="s">
        <v>702</v>
      </c>
      <c r="AJ507" s="262" t="s">
        <v>702</v>
      </c>
      <c r="AK507" s="262" t="s">
        <v>702</v>
      </c>
      <c r="AL507" s="262" t="s">
        <v>702</v>
      </c>
      <c r="AM507" s="262" t="s">
        <v>702</v>
      </c>
      <c r="AN507" s="262" t="s">
        <v>702</v>
      </c>
      <c r="AO507" s="262" t="s">
        <v>702</v>
      </c>
      <c r="AP507" s="262" t="s">
        <v>702</v>
      </c>
      <c r="AQ507" s="259" t="s">
        <v>59</v>
      </c>
      <c r="AR507" s="259" t="s">
        <v>2772</v>
      </c>
      <c r="AS507"/>
    </row>
    <row r="508" spans="1:45" ht="21.6" x14ac:dyDescent="0.65">
      <c r="A508" s="266">
        <v>120177</v>
      </c>
      <c r="B508" s="264" t="s">
        <v>59</v>
      </c>
      <c r="C508" t="s">
        <v>334</v>
      </c>
      <c r="D508" t="s">
        <v>334</v>
      </c>
      <c r="E508" t="s">
        <v>334</v>
      </c>
      <c r="F508" t="s">
        <v>334</v>
      </c>
      <c r="G508" t="s">
        <v>334</v>
      </c>
      <c r="H508" t="s">
        <v>334</v>
      </c>
      <c r="I508" t="s">
        <v>334</v>
      </c>
      <c r="J508" t="s">
        <v>334</v>
      </c>
      <c r="K508" t="s">
        <v>334</v>
      </c>
      <c r="L508" t="s">
        <v>334</v>
      </c>
      <c r="M508" t="s">
        <v>334</v>
      </c>
      <c r="N508" t="s">
        <v>334</v>
      </c>
      <c r="O508" t="s">
        <v>334</v>
      </c>
      <c r="P508" t="s">
        <v>334</v>
      </c>
      <c r="Q508" t="s">
        <v>334</v>
      </c>
      <c r="R508" t="s">
        <v>2267</v>
      </c>
      <c r="S508" t="s">
        <v>2267</v>
      </c>
      <c r="T508" t="s">
        <v>195</v>
      </c>
      <c r="U508" t="s">
        <v>195</v>
      </c>
      <c r="V508" t="s">
        <v>334</v>
      </c>
      <c r="W508" t="s">
        <v>334</v>
      </c>
      <c r="X508" t="s">
        <v>194</v>
      </c>
      <c r="Y508" t="s">
        <v>334</v>
      </c>
      <c r="Z508" t="s">
        <v>334</v>
      </c>
      <c r="AA508" t="s">
        <v>334</v>
      </c>
      <c r="AB508" t="s">
        <v>334</v>
      </c>
      <c r="AC508" t="s">
        <v>334</v>
      </c>
      <c r="AD508" t="s">
        <v>334</v>
      </c>
      <c r="AE508" t="s">
        <v>334</v>
      </c>
      <c r="AF508" t="s">
        <v>334</v>
      </c>
      <c r="AG508" t="s">
        <v>702</v>
      </c>
      <c r="AH508" t="s">
        <v>702</v>
      </c>
      <c r="AI508" t="s">
        <v>702</v>
      </c>
      <c r="AJ508" t="s">
        <v>702</v>
      </c>
      <c r="AK508" t="s">
        <v>194</v>
      </c>
      <c r="AL508" t="s">
        <v>195</v>
      </c>
      <c r="AM508" t="s">
        <v>196</v>
      </c>
      <c r="AN508" t="s">
        <v>196</v>
      </c>
      <c r="AO508" t="s">
        <v>194</v>
      </c>
      <c r="AP508" t="s">
        <v>194</v>
      </c>
      <c r="AQ508" s="259" t="s">
        <v>59</v>
      </c>
      <c r="AR508" s="259" t="s">
        <v>334</v>
      </c>
    </row>
    <row r="509" spans="1:45" ht="21.6" x14ac:dyDescent="0.65">
      <c r="A509" s="266">
        <v>120195</v>
      </c>
      <c r="B509" s="264" t="s">
        <v>59</v>
      </c>
      <c r="C509" t="s">
        <v>196</v>
      </c>
      <c r="D509" t="s">
        <v>196</v>
      </c>
      <c r="E509" t="s">
        <v>194</v>
      </c>
      <c r="F509" t="s">
        <v>194</v>
      </c>
      <c r="G509" t="s">
        <v>194</v>
      </c>
      <c r="H509" t="s">
        <v>196</v>
      </c>
      <c r="I509" t="s">
        <v>196</v>
      </c>
      <c r="J509" t="s">
        <v>196</v>
      </c>
      <c r="K509" t="s">
        <v>196</v>
      </c>
      <c r="L509" t="s">
        <v>196</v>
      </c>
      <c r="M509" t="s">
        <v>196</v>
      </c>
      <c r="N509" t="s">
        <v>194</v>
      </c>
      <c r="O509" t="s">
        <v>196</v>
      </c>
      <c r="P509" t="s">
        <v>194</v>
      </c>
      <c r="Q509" t="s">
        <v>196</v>
      </c>
      <c r="R509" t="s">
        <v>196</v>
      </c>
      <c r="S509" t="s">
        <v>196</v>
      </c>
      <c r="T509" t="s">
        <v>196</v>
      </c>
      <c r="U509" t="s">
        <v>194</v>
      </c>
      <c r="V509" t="s">
        <v>196</v>
      </c>
      <c r="W509" t="s">
        <v>194</v>
      </c>
      <c r="X509" t="s">
        <v>196</v>
      </c>
      <c r="Y509" t="s">
        <v>196</v>
      </c>
      <c r="Z509" t="s">
        <v>194</v>
      </c>
      <c r="AA509" t="s">
        <v>196</v>
      </c>
      <c r="AB509" t="s">
        <v>196</v>
      </c>
      <c r="AC509" t="s">
        <v>196</v>
      </c>
      <c r="AD509" t="s">
        <v>196</v>
      </c>
      <c r="AE509" t="s">
        <v>194</v>
      </c>
      <c r="AF509" t="s">
        <v>194</v>
      </c>
      <c r="AG509" t="s">
        <v>194</v>
      </c>
      <c r="AH509" t="s">
        <v>194</v>
      </c>
      <c r="AI509" t="s">
        <v>196</v>
      </c>
      <c r="AJ509" t="s">
        <v>196</v>
      </c>
      <c r="AK509" t="s">
        <v>194</v>
      </c>
      <c r="AL509" t="s">
        <v>194</v>
      </c>
      <c r="AM509" t="s">
        <v>194</v>
      </c>
      <c r="AN509" t="s">
        <v>194</v>
      </c>
      <c r="AO509" t="s">
        <v>194</v>
      </c>
      <c r="AP509" t="s">
        <v>194</v>
      </c>
      <c r="AQ509" s="259" t="s">
        <v>59</v>
      </c>
      <c r="AR509" s="259" t="s">
        <v>334</v>
      </c>
    </row>
    <row r="510" spans="1:45" ht="14.4" x14ac:dyDescent="0.3">
      <c r="A510" s="279">
        <v>120209</v>
      </c>
      <c r="B510" s="284" t="s">
        <v>59</v>
      </c>
      <c r="C510" s="262" t="s">
        <v>196</v>
      </c>
      <c r="D510" s="262" t="s">
        <v>194</v>
      </c>
      <c r="E510" s="262" t="s">
        <v>194</v>
      </c>
      <c r="F510" s="262" t="s">
        <v>194</v>
      </c>
      <c r="G510" s="262" t="s">
        <v>196</v>
      </c>
      <c r="H510" s="262" t="s">
        <v>196</v>
      </c>
      <c r="I510" s="262" t="s">
        <v>196</v>
      </c>
      <c r="J510" s="262" t="s">
        <v>194</v>
      </c>
      <c r="K510" s="262" t="s">
        <v>194</v>
      </c>
      <c r="L510" s="262" t="s">
        <v>194</v>
      </c>
      <c r="M510" s="262" t="s">
        <v>196</v>
      </c>
      <c r="N510" s="262" t="s">
        <v>194</v>
      </c>
      <c r="O510" s="262" t="s">
        <v>194</v>
      </c>
      <c r="P510" s="262" t="s">
        <v>196</v>
      </c>
      <c r="Q510" s="262" t="s">
        <v>194</v>
      </c>
      <c r="R510" s="262" t="s">
        <v>196</v>
      </c>
      <c r="S510" s="262" t="s">
        <v>194</v>
      </c>
      <c r="T510" s="262" t="s">
        <v>194</v>
      </c>
      <c r="U510" s="262" t="s">
        <v>194</v>
      </c>
      <c r="V510" s="262" t="s">
        <v>194</v>
      </c>
      <c r="W510" s="262" t="s">
        <v>196</v>
      </c>
      <c r="X510" s="262" t="s">
        <v>194</v>
      </c>
      <c r="Y510" s="262" t="s">
        <v>194</v>
      </c>
      <c r="Z510" s="262" t="s">
        <v>196</v>
      </c>
      <c r="AA510" s="262" t="s">
        <v>196</v>
      </c>
      <c r="AB510" s="262" t="s">
        <v>196</v>
      </c>
      <c r="AC510" s="262" t="s">
        <v>196</v>
      </c>
      <c r="AD510" s="262" t="s">
        <v>196</v>
      </c>
      <c r="AE510" s="262" t="s">
        <v>196</v>
      </c>
      <c r="AF510" s="262" t="s">
        <v>194</v>
      </c>
      <c r="AG510" s="262" t="s">
        <v>196</v>
      </c>
      <c r="AH510" s="262" t="s">
        <v>196</v>
      </c>
      <c r="AI510" s="262" t="s">
        <v>196</v>
      </c>
      <c r="AJ510" s="262" t="s">
        <v>196</v>
      </c>
      <c r="AK510" s="262" t="s">
        <v>195</v>
      </c>
      <c r="AL510" s="262" t="s">
        <v>195</v>
      </c>
      <c r="AM510" s="262" t="s">
        <v>195</v>
      </c>
      <c r="AN510" s="262" t="s">
        <v>195</v>
      </c>
      <c r="AO510" s="262" t="s">
        <v>195</v>
      </c>
      <c r="AP510" s="262" t="s">
        <v>195</v>
      </c>
      <c r="AQ510" s="259" t="e">
        <f>VLOOKUP(A510,#REF!,5,0)</f>
        <v>#REF!</v>
      </c>
      <c r="AR510" s="259" t="e">
        <f>VLOOKUP(A510,#REF!,6,0)</f>
        <v>#REF!</v>
      </c>
      <c r="AS510"/>
    </row>
    <row r="511" spans="1:45" ht="21.6" x14ac:dyDescent="0.65">
      <c r="A511" s="238">
        <v>120211</v>
      </c>
      <c r="B511" s="264" t="s">
        <v>59</v>
      </c>
      <c r="C511" t="s">
        <v>196</v>
      </c>
      <c r="D511" t="s">
        <v>194</v>
      </c>
      <c r="E511" t="s">
        <v>196</v>
      </c>
      <c r="F511" t="s">
        <v>194</v>
      </c>
      <c r="G511" t="s">
        <v>194</v>
      </c>
      <c r="H511" t="s">
        <v>194</v>
      </c>
      <c r="I511" t="s">
        <v>194</v>
      </c>
      <c r="J511" t="s">
        <v>194</v>
      </c>
      <c r="K511" t="s">
        <v>196</v>
      </c>
      <c r="L511" t="s">
        <v>196</v>
      </c>
      <c r="M511" t="s">
        <v>196</v>
      </c>
      <c r="N511" t="s">
        <v>194</v>
      </c>
      <c r="O511" t="s">
        <v>196</v>
      </c>
      <c r="P511" t="s">
        <v>196</v>
      </c>
      <c r="Q511" t="s">
        <v>196</v>
      </c>
      <c r="R511" t="s">
        <v>195</v>
      </c>
      <c r="S511" t="s">
        <v>196</v>
      </c>
      <c r="T511" t="s">
        <v>196</v>
      </c>
      <c r="U511" t="s">
        <v>196</v>
      </c>
      <c r="V511" t="s">
        <v>196</v>
      </c>
      <c r="W511" t="s">
        <v>196</v>
      </c>
      <c r="X511" t="s">
        <v>196</v>
      </c>
      <c r="Y511" t="s">
        <v>194</v>
      </c>
      <c r="Z511" t="s">
        <v>196</v>
      </c>
      <c r="AA511" t="s">
        <v>194</v>
      </c>
      <c r="AB511" t="s">
        <v>196</v>
      </c>
      <c r="AC511" t="s">
        <v>196</v>
      </c>
      <c r="AD511" t="s">
        <v>196</v>
      </c>
      <c r="AE511" t="s">
        <v>196</v>
      </c>
      <c r="AF511" t="s">
        <v>196</v>
      </c>
      <c r="AG511" t="s">
        <v>196</v>
      </c>
      <c r="AH511" t="s">
        <v>196</v>
      </c>
      <c r="AI511" t="s">
        <v>196</v>
      </c>
      <c r="AJ511" t="s">
        <v>196</v>
      </c>
      <c r="AK511" t="s">
        <v>196</v>
      </c>
      <c r="AL511" t="s">
        <v>195</v>
      </c>
      <c r="AM511" t="s">
        <v>195</v>
      </c>
      <c r="AN511" t="s">
        <v>195</v>
      </c>
      <c r="AO511" t="s">
        <v>195</v>
      </c>
      <c r="AP511" t="s">
        <v>195</v>
      </c>
      <c r="AQ511" s="259" t="s">
        <v>59</v>
      </c>
      <c r="AR511" s="259" t="s">
        <v>334</v>
      </c>
    </row>
    <row r="512" spans="1:45" ht="21.6" x14ac:dyDescent="0.65">
      <c r="A512" s="238">
        <v>120213</v>
      </c>
      <c r="B512" s="264" t="s">
        <v>59</v>
      </c>
      <c r="C512" t="s">
        <v>194</v>
      </c>
      <c r="D512" t="s">
        <v>194</v>
      </c>
      <c r="E512" t="s">
        <v>194</v>
      </c>
      <c r="F512" t="s">
        <v>194</v>
      </c>
      <c r="G512" t="s">
        <v>194</v>
      </c>
      <c r="H512" t="s">
        <v>196</v>
      </c>
      <c r="I512" t="s">
        <v>196</v>
      </c>
      <c r="J512" t="s">
        <v>194</v>
      </c>
      <c r="K512" t="s">
        <v>196</v>
      </c>
      <c r="L512" t="s">
        <v>196</v>
      </c>
      <c r="M512" t="s">
        <v>194</v>
      </c>
      <c r="N512" t="s">
        <v>196</v>
      </c>
      <c r="O512" t="s">
        <v>196</v>
      </c>
      <c r="P512" t="s">
        <v>194</v>
      </c>
      <c r="Q512" t="s">
        <v>196</v>
      </c>
      <c r="R512" t="s">
        <v>194</v>
      </c>
      <c r="S512" t="s">
        <v>196</v>
      </c>
      <c r="T512" t="s">
        <v>194</v>
      </c>
      <c r="U512" t="s">
        <v>196</v>
      </c>
      <c r="V512" t="s">
        <v>196</v>
      </c>
      <c r="W512" t="s">
        <v>196</v>
      </c>
      <c r="X512" t="s">
        <v>194</v>
      </c>
      <c r="Y512" t="s">
        <v>196</v>
      </c>
      <c r="Z512" t="s">
        <v>194</v>
      </c>
      <c r="AA512" t="s">
        <v>196</v>
      </c>
      <c r="AB512" t="s">
        <v>196</v>
      </c>
      <c r="AC512" t="s">
        <v>194</v>
      </c>
      <c r="AD512" t="s">
        <v>196</v>
      </c>
      <c r="AE512" t="s">
        <v>194</v>
      </c>
      <c r="AF512" t="s">
        <v>194</v>
      </c>
      <c r="AG512" t="s">
        <v>194</v>
      </c>
      <c r="AH512" t="s">
        <v>194</v>
      </c>
      <c r="AI512" t="s">
        <v>194</v>
      </c>
      <c r="AJ512" t="s">
        <v>196</v>
      </c>
      <c r="AK512" t="s">
        <v>195</v>
      </c>
      <c r="AL512" t="s">
        <v>196</v>
      </c>
      <c r="AM512" t="s">
        <v>195</v>
      </c>
      <c r="AN512" t="s">
        <v>194</v>
      </c>
      <c r="AO512" t="s">
        <v>195</v>
      </c>
      <c r="AP512" t="s">
        <v>195</v>
      </c>
      <c r="AQ512" s="259" t="s">
        <v>59</v>
      </c>
      <c r="AR512" s="259" t="s">
        <v>334</v>
      </c>
    </row>
    <row r="513" spans="1:45" ht="47.4" x14ac:dyDescent="0.65">
      <c r="A513" s="266">
        <v>120219</v>
      </c>
      <c r="B513" s="264" t="s">
        <v>59</v>
      </c>
      <c r="C513" t="s">
        <v>702</v>
      </c>
      <c r="D513" t="s">
        <v>702</v>
      </c>
      <c r="E513" t="s">
        <v>702</v>
      </c>
      <c r="F513" t="s">
        <v>702</v>
      </c>
      <c r="G513" t="s">
        <v>702</v>
      </c>
      <c r="H513" t="s">
        <v>702</v>
      </c>
      <c r="I513" t="s">
        <v>702</v>
      </c>
      <c r="J513" t="s">
        <v>702</v>
      </c>
      <c r="K513" t="s">
        <v>702</v>
      </c>
      <c r="L513" t="s">
        <v>702</v>
      </c>
      <c r="M513" t="s">
        <v>702</v>
      </c>
      <c r="N513" t="s">
        <v>702</v>
      </c>
      <c r="O513" t="s">
        <v>702</v>
      </c>
      <c r="P513" t="s">
        <v>702</v>
      </c>
      <c r="Q513" t="s">
        <v>702</v>
      </c>
      <c r="R513" t="s">
        <v>702</v>
      </c>
      <c r="S513" t="s">
        <v>702</v>
      </c>
      <c r="T513" t="s">
        <v>702</v>
      </c>
      <c r="U513" t="s">
        <v>702</v>
      </c>
      <c r="V513" t="s">
        <v>702</v>
      </c>
      <c r="W513" t="s">
        <v>702</v>
      </c>
      <c r="X513" t="s">
        <v>702</v>
      </c>
      <c r="Y513" t="s">
        <v>702</v>
      </c>
      <c r="Z513" t="s">
        <v>702</v>
      </c>
      <c r="AA513" t="s">
        <v>702</v>
      </c>
      <c r="AB513" t="s">
        <v>702</v>
      </c>
      <c r="AC513" t="s">
        <v>702</v>
      </c>
      <c r="AD513" t="s">
        <v>702</v>
      </c>
      <c r="AE513" t="s">
        <v>702</v>
      </c>
      <c r="AF513" t="s">
        <v>702</v>
      </c>
      <c r="AG513" t="s">
        <v>702</v>
      </c>
      <c r="AH513" t="s">
        <v>702</v>
      </c>
      <c r="AI513" t="s">
        <v>702</v>
      </c>
      <c r="AJ513" t="s">
        <v>702</v>
      </c>
      <c r="AK513" t="s">
        <v>702</v>
      </c>
      <c r="AL513" t="s">
        <v>702</v>
      </c>
      <c r="AM513" t="s">
        <v>702</v>
      </c>
      <c r="AN513" t="s">
        <v>702</v>
      </c>
      <c r="AO513" t="s">
        <v>702</v>
      </c>
      <c r="AP513" t="s">
        <v>702</v>
      </c>
      <c r="AQ513" s="259" t="s">
        <v>59</v>
      </c>
      <c r="AR513" s="259" t="s">
        <v>2759</v>
      </c>
    </row>
    <row r="514" spans="1:45" ht="21.6" x14ac:dyDescent="0.65">
      <c r="A514" s="238">
        <v>120223</v>
      </c>
      <c r="B514" s="264" t="s">
        <v>59</v>
      </c>
      <c r="C514" t="s">
        <v>196</v>
      </c>
      <c r="D514" t="s">
        <v>194</v>
      </c>
      <c r="E514" t="s">
        <v>194</v>
      </c>
      <c r="F514" t="s">
        <v>194</v>
      </c>
      <c r="G514" t="s">
        <v>194</v>
      </c>
      <c r="H514" t="s">
        <v>196</v>
      </c>
      <c r="I514" t="s">
        <v>194</v>
      </c>
      <c r="J514" t="s">
        <v>196</v>
      </c>
      <c r="K514" t="s">
        <v>196</v>
      </c>
      <c r="L514" t="s">
        <v>196</v>
      </c>
      <c r="M514" t="s">
        <v>196</v>
      </c>
      <c r="N514" t="s">
        <v>194</v>
      </c>
      <c r="O514" t="s">
        <v>196</v>
      </c>
      <c r="P514" t="s">
        <v>196</v>
      </c>
      <c r="Q514" t="s">
        <v>196</v>
      </c>
      <c r="R514" t="s">
        <v>196</v>
      </c>
      <c r="S514" t="s">
        <v>196</v>
      </c>
      <c r="T514" t="s">
        <v>194</v>
      </c>
      <c r="U514" t="s">
        <v>196</v>
      </c>
      <c r="V514" t="s">
        <v>196</v>
      </c>
      <c r="W514" t="s">
        <v>196</v>
      </c>
      <c r="X514" t="s">
        <v>196</v>
      </c>
      <c r="Y514" t="s">
        <v>196</v>
      </c>
      <c r="Z514" t="s">
        <v>194</v>
      </c>
      <c r="AA514" t="s">
        <v>196</v>
      </c>
      <c r="AB514" t="s">
        <v>196</v>
      </c>
      <c r="AC514" t="s">
        <v>194</v>
      </c>
      <c r="AD514" t="s">
        <v>196</v>
      </c>
      <c r="AE514" t="s">
        <v>194</v>
      </c>
      <c r="AF514" t="s">
        <v>194</v>
      </c>
      <c r="AG514" t="s">
        <v>196</v>
      </c>
      <c r="AH514" t="s">
        <v>194</v>
      </c>
      <c r="AI514" t="s">
        <v>196</v>
      </c>
      <c r="AJ514" t="s">
        <v>196</v>
      </c>
      <c r="AK514" t="s">
        <v>194</v>
      </c>
      <c r="AL514" t="s">
        <v>194</v>
      </c>
      <c r="AM514" t="s">
        <v>195</v>
      </c>
      <c r="AN514" t="s">
        <v>194</v>
      </c>
      <c r="AO514" t="s">
        <v>194</v>
      </c>
      <c r="AP514" t="s">
        <v>194</v>
      </c>
      <c r="AQ514" s="259" t="s">
        <v>59</v>
      </c>
      <c r="AR514" s="259" t="s">
        <v>334</v>
      </c>
    </row>
    <row r="515" spans="1:45" ht="21.6" x14ac:dyDescent="0.65">
      <c r="A515" s="238">
        <v>120231</v>
      </c>
      <c r="B515" s="264" t="s">
        <v>2531</v>
      </c>
      <c r="C515" t="s">
        <v>194</v>
      </c>
      <c r="D515" t="s">
        <v>194</v>
      </c>
      <c r="E515" t="s">
        <v>194</v>
      </c>
      <c r="F515" t="s">
        <v>194</v>
      </c>
      <c r="G515" t="s">
        <v>194</v>
      </c>
      <c r="H515" t="s">
        <v>194</v>
      </c>
      <c r="I515" t="s">
        <v>196</v>
      </c>
      <c r="J515" t="s">
        <v>196</v>
      </c>
      <c r="K515" t="s">
        <v>196</v>
      </c>
      <c r="L515" t="s">
        <v>194</v>
      </c>
      <c r="M515" t="s">
        <v>196</v>
      </c>
      <c r="N515" t="s">
        <v>196</v>
      </c>
      <c r="O515" t="s">
        <v>194</v>
      </c>
      <c r="P515" t="s">
        <v>196</v>
      </c>
      <c r="Q515" t="s">
        <v>196</v>
      </c>
      <c r="R515" t="s">
        <v>194</v>
      </c>
      <c r="S515" t="s">
        <v>196</v>
      </c>
      <c r="T515" t="s">
        <v>196</v>
      </c>
      <c r="U515" t="s">
        <v>196</v>
      </c>
      <c r="V515" t="s">
        <v>196</v>
      </c>
      <c r="W515" t="s">
        <v>195</v>
      </c>
      <c r="X515" t="s">
        <v>195</v>
      </c>
      <c r="Y515" t="s">
        <v>194</v>
      </c>
      <c r="Z515" t="s">
        <v>196</v>
      </c>
      <c r="AA515" t="s">
        <v>194</v>
      </c>
      <c r="AB515" t="s">
        <v>194</v>
      </c>
      <c r="AC515" t="s">
        <v>196</v>
      </c>
      <c r="AD515" t="s">
        <v>196</v>
      </c>
      <c r="AE515" t="s">
        <v>196</v>
      </c>
      <c r="AF515" t="s">
        <v>196</v>
      </c>
      <c r="AG515" t="s">
        <v>196</v>
      </c>
      <c r="AH515" t="s">
        <v>196</v>
      </c>
      <c r="AI515" t="s">
        <v>196</v>
      </c>
      <c r="AJ515" t="s">
        <v>196</v>
      </c>
      <c r="AK515" t="s">
        <v>196</v>
      </c>
      <c r="AL515" t="s">
        <v>196</v>
      </c>
      <c r="AM515" t="s">
        <v>196</v>
      </c>
      <c r="AN515" t="s">
        <v>196</v>
      </c>
      <c r="AO515" t="s">
        <v>196</v>
      </c>
      <c r="AP515" t="s">
        <v>196</v>
      </c>
      <c r="AQ515" s="259" t="s">
        <v>2531</v>
      </c>
      <c r="AR515" s="259" t="s">
        <v>334</v>
      </c>
    </row>
    <row r="516" spans="1:45" ht="21.6" x14ac:dyDescent="0.65">
      <c r="A516" s="266">
        <v>120262</v>
      </c>
      <c r="B516" s="264" t="s">
        <v>59</v>
      </c>
      <c r="C516" t="s">
        <v>195</v>
      </c>
      <c r="D516" t="s">
        <v>196</v>
      </c>
      <c r="E516" t="s">
        <v>196</v>
      </c>
      <c r="F516" t="s">
        <v>196</v>
      </c>
      <c r="G516" t="s">
        <v>196</v>
      </c>
      <c r="H516" t="s">
        <v>196</v>
      </c>
      <c r="I516" t="s">
        <v>194</v>
      </c>
      <c r="J516" t="s">
        <v>194</v>
      </c>
      <c r="K516" t="s">
        <v>196</v>
      </c>
      <c r="L516" t="s">
        <v>194</v>
      </c>
      <c r="M516" t="s">
        <v>196</v>
      </c>
      <c r="N516" t="s">
        <v>196</v>
      </c>
      <c r="O516" t="s">
        <v>196</v>
      </c>
      <c r="P516" t="s">
        <v>194</v>
      </c>
      <c r="Q516" t="s">
        <v>196</v>
      </c>
      <c r="R516" t="s">
        <v>196</v>
      </c>
      <c r="S516" t="s">
        <v>196</v>
      </c>
      <c r="T516" t="s">
        <v>194</v>
      </c>
      <c r="U516" t="s">
        <v>196</v>
      </c>
      <c r="V516" t="s">
        <v>196</v>
      </c>
      <c r="W516" t="s">
        <v>196</v>
      </c>
      <c r="X516" t="s">
        <v>194</v>
      </c>
      <c r="Y516" t="s">
        <v>196</v>
      </c>
      <c r="Z516" t="s">
        <v>196</v>
      </c>
      <c r="AA516" t="s">
        <v>196</v>
      </c>
      <c r="AB516" t="s">
        <v>196</v>
      </c>
      <c r="AC516" t="s">
        <v>196</v>
      </c>
      <c r="AD516" t="s">
        <v>196</v>
      </c>
      <c r="AE516" t="s">
        <v>194</v>
      </c>
      <c r="AF516" t="s">
        <v>194</v>
      </c>
      <c r="AG516" t="s">
        <v>196</v>
      </c>
      <c r="AH516" t="s">
        <v>196</v>
      </c>
      <c r="AI516" t="s">
        <v>196</v>
      </c>
      <c r="AJ516" t="s">
        <v>196</v>
      </c>
      <c r="AK516" t="s">
        <v>196</v>
      </c>
      <c r="AL516" t="s">
        <v>195</v>
      </c>
      <c r="AM516" t="s">
        <v>195</v>
      </c>
      <c r="AN516" t="s">
        <v>195</v>
      </c>
      <c r="AO516" t="s">
        <v>195</v>
      </c>
      <c r="AP516" t="s">
        <v>195</v>
      </c>
      <c r="AQ516" s="259" t="s">
        <v>59</v>
      </c>
      <c r="AR516" s="259" t="s">
        <v>334</v>
      </c>
    </row>
    <row r="517" spans="1:45" ht="21.6" x14ac:dyDescent="0.65">
      <c r="A517" s="266">
        <v>120275</v>
      </c>
      <c r="B517" s="264" t="s">
        <v>59</v>
      </c>
      <c r="C517" t="s">
        <v>195</v>
      </c>
      <c r="D517" t="s">
        <v>195</v>
      </c>
      <c r="E517" t="s">
        <v>195</v>
      </c>
      <c r="F517" t="s">
        <v>195</v>
      </c>
      <c r="G517" t="s">
        <v>195</v>
      </c>
      <c r="H517" t="s">
        <v>196</v>
      </c>
      <c r="I517" t="s">
        <v>195</v>
      </c>
      <c r="J517" t="s">
        <v>194</v>
      </c>
      <c r="K517" t="s">
        <v>195</v>
      </c>
      <c r="L517" t="s">
        <v>194</v>
      </c>
      <c r="M517" t="s">
        <v>194</v>
      </c>
      <c r="N517" t="s">
        <v>195</v>
      </c>
      <c r="O517" t="s">
        <v>194</v>
      </c>
      <c r="P517" t="s">
        <v>194</v>
      </c>
      <c r="Q517" t="s">
        <v>195</v>
      </c>
      <c r="R517" t="s">
        <v>196</v>
      </c>
      <c r="S517" t="s">
        <v>196</v>
      </c>
      <c r="T517" t="s">
        <v>196</v>
      </c>
      <c r="U517" t="s">
        <v>196</v>
      </c>
      <c r="V517" t="s">
        <v>195</v>
      </c>
      <c r="W517" t="s">
        <v>194</v>
      </c>
      <c r="X517" t="s">
        <v>194</v>
      </c>
      <c r="Y517" t="s">
        <v>194</v>
      </c>
      <c r="Z517" t="s">
        <v>194</v>
      </c>
      <c r="AA517" t="s">
        <v>194</v>
      </c>
      <c r="AB517" t="s">
        <v>194</v>
      </c>
      <c r="AC517" t="s">
        <v>196</v>
      </c>
      <c r="AD517" t="s">
        <v>194</v>
      </c>
      <c r="AE517" t="s">
        <v>194</v>
      </c>
      <c r="AF517" t="s">
        <v>194</v>
      </c>
      <c r="AG517" t="s">
        <v>194</v>
      </c>
      <c r="AH517" t="s">
        <v>194</v>
      </c>
      <c r="AI517" t="s">
        <v>196</v>
      </c>
      <c r="AJ517" t="s">
        <v>196</v>
      </c>
      <c r="AK517" t="s">
        <v>194</v>
      </c>
      <c r="AL517" t="s">
        <v>195</v>
      </c>
      <c r="AM517" t="s">
        <v>195</v>
      </c>
      <c r="AN517" t="s">
        <v>195</v>
      </c>
      <c r="AO517" t="s">
        <v>195</v>
      </c>
      <c r="AP517" t="s">
        <v>195</v>
      </c>
      <c r="AQ517" s="259" t="s">
        <v>59</v>
      </c>
      <c r="AR517" s="259" t="s">
        <v>334</v>
      </c>
    </row>
    <row r="518" spans="1:45" ht="47.4" x14ac:dyDescent="0.65">
      <c r="A518" s="266">
        <v>120280</v>
      </c>
      <c r="B518" s="264" t="s">
        <v>59</v>
      </c>
      <c r="C518" t="s">
        <v>702</v>
      </c>
      <c r="D518" t="s">
        <v>702</v>
      </c>
      <c r="E518" t="s">
        <v>702</v>
      </c>
      <c r="F518" t="s">
        <v>702</v>
      </c>
      <c r="G518" t="s">
        <v>702</v>
      </c>
      <c r="H518" t="s">
        <v>702</v>
      </c>
      <c r="I518" t="s">
        <v>702</v>
      </c>
      <c r="J518" t="s">
        <v>702</v>
      </c>
      <c r="K518" t="s">
        <v>702</v>
      </c>
      <c r="L518" t="s">
        <v>702</v>
      </c>
      <c r="M518" t="s">
        <v>702</v>
      </c>
      <c r="N518" t="s">
        <v>702</v>
      </c>
      <c r="O518" t="s">
        <v>702</v>
      </c>
      <c r="P518" t="s">
        <v>702</v>
      </c>
      <c r="Q518" t="s">
        <v>702</v>
      </c>
      <c r="R518" t="s">
        <v>702</v>
      </c>
      <c r="S518" t="s">
        <v>702</v>
      </c>
      <c r="T518" t="s">
        <v>702</v>
      </c>
      <c r="U518" t="s">
        <v>702</v>
      </c>
      <c r="V518" t="s">
        <v>702</v>
      </c>
      <c r="W518" t="s">
        <v>702</v>
      </c>
      <c r="X518" t="s">
        <v>702</v>
      </c>
      <c r="Y518" t="s">
        <v>702</v>
      </c>
      <c r="Z518" t="s">
        <v>702</v>
      </c>
      <c r="AA518" t="s">
        <v>702</v>
      </c>
      <c r="AB518" t="s">
        <v>702</v>
      </c>
      <c r="AC518" t="s">
        <v>702</v>
      </c>
      <c r="AD518" t="s">
        <v>702</v>
      </c>
      <c r="AE518" t="s">
        <v>702</v>
      </c>
      <c r="AF518" t="s">
        <v>702</v>
      </c>
      <c r="AG518" t="s">
        <v>702</v>
      </c>
      <c r="AH518" t="s">
        <v>702</v>
      </c>
      <c r="AI518" t="s">
        <v>702</v>
      </c>
      <c r="AJ518" t="s">
        <v>702</v>
      </c>
      <c r="AK518" t="s">
        <v>702</v>
      </c>
      <c r="AL518" t="s">
        <v>702</v>
      </c>
      <c r="AM518" t="s">
        <v>702</v>
      </c>
      <c r="AN518" t="s">
        <v>702</v>
      </c>
      <c r="AO518" t="s">
        <v>702</v>
      </c>
      <c r="AP518" t="s">
        <v>702</v>
      </c>
      <c r="AQ518" s="259" t="s">
        <v>59</v>
      </c>
      <c r="AR518" s="259" t="s">
        <v>2772</v>
      </c>
    </row>
    <row r="519" spans="1:45" ht="21.6" x14ac:dyDescent="0.65">
      <c r="A519" s="266">
        <v>120285</v>
      </c>
      <c r="B519" s="264" t="s">
        <v>59</v>
      </c>
      <c r="C519" t="s">
        <v>195</v>
      </c>
      <c r="D519" t="s">
        <v>195</v>
      </c>
      <c r="E519" t="s">
        <v>195</v>
      </c>
      <c r="F519" t="s">
        <v>195</v>
      </c>
      <c r="G519" t="s">
        <v>195</v>
      </c>
      <c r="H519" t="s">
        <v>196</v>
      </c>
      <c r="I519" t="s">
        <v>194</v>
      </c>
      <c r="J519" t="s">
        <v>195</v>
      </c>
      <c r="K519" t="s">
        <v>195</v>
      </c>
      <c r="L519" t="s">
        <v>196</v>
      </c>
      <c r="M519" t="s">
        <v>194</v>
      </c>
      <c r="N519" t="s">
        <v>194</v>
      </c>
      <c r="O519" t="s">
        <v>195</v>
      </c>
      <c r="P519" t="s">
        <v>194</v>
      </c>
      <c r="Q519" t="s">
        <v>196</v>
      </c>
      <c r="R519" t="s">
        <v>196</v>
      </c>
      <c r="S519" t="s">
        <v>196</v>
      </c>
      <c r="T519" t="s">
        <v>196</v>
      </c>
      <c r="U519" t="s">
        <v>194</v>
      </c>
      <c r="V519" t="s">
        <v>196</v>
      </c>
      <c r="W519" t="s">
        <v>196</v>
      </c>
      <c r="X519" t="s">
        <v>196</v>
      </c>
      <c r="Y519" t="s">
        <v>194</v>
      </c>
      <c r="Z519" t="s">
        <v>196</v>
      </c>
      <c r="AA519" t="s">
        <v>196</v>
      </c>
      <c r="AB519" t="s">
        <v>195</v>
      </c>
      <c r="AC519" t="s">
        <v>195</v>
      </c>
      <c r="AD519" t="s">
        <v>196</v>
      </c>
      <c r="AE519" t="s">
        <v>194</v>
      </c>
      <c r="AF519" t="s">
        <v>194</v>
      </c>
      <c r="AG519" t="s">
        <v>196</v>
      </c>
      <c r="AH519" t="s">
        <v>196</v>
      </c>
      <c r="AI519" t="s">
        <v>196</v>
      </c>
      <c r="AJ519" t="s">
        <v>196</v>
      </c>
      <c r="AK519" t="s">
        <v>195</v>
      </c>
      <c r="AL519" t="s">
        <v>196</v>
      </c>
      <c r="AM519" t="s">
        <v>194</v>
      </c>
      <c r="AN519" t="s">
        <v>196</v>
      </c>
      <c r="AO519" t="s">
        <v>194</v>
      </c>
      <c r="AP519" t="s">
        <v>194</v>
      </c>
      <c r="AQ519" s="259" t="s">
        <v>59</v>
      </c>
      <c r="AR519" s="259" t="s">
        <v>334</v>
      </c>
    </row>
    <row r="520" spans="1:45" ht="47.4" x14ac:dyDescent="0.65">
      <c r="A520" s="266">
        <v>120286</v>
      </c>
      <c r="B520" s="264" t="s">
        <v>59</v>
      </c>
      <c r="C520" t="s">
        <v>702</v>
      </c>
      <c r="D520" t="s">
        <v>702</v>
      </c>
      <c r="E520" t="s">
        <v>702</v>
      </c>
      <c r="F520" t="s">
        <v>702</v>
      </c>
      <c r="G520" t="s">
        <v>702</v>
      </c>
      <c r="H520" t="s">
        <v>702</v>
      </c>
      <c r="I520" t="s">
        <v>702</v>
      </c>
      <c r="J520" t="s">
        <v>702</v>
      </c>
      <c r="K520" t="s">
        <v>702</v>
      </c>
      <c r="L520" t="s">
        <v>702</v>
      </c>
      <c r="M520" t="s">
        <v>702</v>
      </c>
      <c r="N520" t="s">
        <v>702</v>
      </c>
      <c r="O520" t="s">
        <v>702</v>
      </c>
      <c r="P520" t="s">
        <v>702</v>
      </c>
      <c r="Q520" t="s">
        <v>702</v>
      </c>
      <c r="R520" t="s">
        <v>702</v>
      </c>
      <c r="S520" t="s">
        <v>702</v>
      </c>
      <c r="T520" t="s">
        <v>702</v>
      </c>
      <c r="U520" t="s">
        <v>702</v>
      </c>
      <c r="V520" t="s">
        <v>702</v>
      </c>
      <c r="W520" t="s">
        <v>702</v>
      </c>
      <c r="X520" t="s">
        <v>702</v>
      </c>
      <c r="Y520" t="s">
        <v>702</v>
      </c>
      <c r="Z520" t="s">
        <v>702</v>
      </c>
      <c r="AA520" t="s">
        <v>702</v>
      </c>
      <c r="AB520" t="s">
        <v>702</v>
      </c>
      <c r="AC520" t="s">
        <v>702</v>
      </c>
      <c r="AD520" t="s">
        <v>702</v>
      </c>
      <c r="AE520" t="s">
        <v>702</v>
      </c>
      <c r="AF520" t="s">
        <v>702</v>
      </c>
      <c r="AG520" t="s">
        <v>702</v>
      </c>
      <c r="AH520" t="s">
        <v>702</v>
      </c>
      <c r="AI520" t="s">
        <v>702</v>
      </c>
      <c r="AJ520" t="s">
        <v>702</v>
      </c>
      <c r="AK520" t="s">
        <v>702</v>
      </c>
      <c r="AL520" t="s">
        <v>702</v>
      </c>
      <c r="AM520" t="s">
        <v>702</v>
      </c>
      <c r="AN520" t="s">
        <v>702</v>
      </c>
      <c r="AO520" t="s">
        <v>702</v>
      </c>
      <c r="AP520" t="s">
        <v>702</v>
      </c>
      <c r="AQ520" s="259" t="s">
        <v>59</v>
      </c>
      <c r="AR520" s="259" t="s">
        <v>2759</v>
      </c>
    </row>
    <row r="521" spans="1:45" ht="47.4" x14ac:dyDescent="0.65">
      <c r="A521" s="238">
        <v>120298</v>
      </c>
      <c r="B521" s="264" t="s">
        <v>59</v>
      </c>
      <c r="C521" t="s">
        <v>702</v>
      </c>
      <c r="D521" t="s">
        <v>702</v>
      </c>
      <c r="E521" t="s">
        <v>702</v>
      </c>
      <c r="F521" t="s">
        <v>702</v>
      </c>
      <c r="G521" t="s">
        <v>702</v>
      </c>
      <c r="H521" t="s">
        <v>702</v>
      </c>
      <c r="I521" t="s">
        <v>702</v>
      </c>
      <c r="J521" t="s">
        <v>702</v>
      </c>
      <c r="K521" t="s">
        <v>702</v>
      </c>
      <c r="L521" t="s">
        <v>702</v>
      </c>
      <c r="M521" t="s">
        <v>702</v>
      </c>
      <c r="N521" t="s">
        <v>702</v>
      </c>
      <c r="O521" t="s">
        <v>702</v>
      </c>
      <c r="P521" t="s">
        <v>702</v>
      </c>
      <c r="Q521" t="s">
        <v>702</v>
      </c>
      <c r="R521" t="s">
        <v>702</v>
      </c>
      <c r="S521" t="s">
        <v>702</v>
      </c>
      <c r="T521" t="s">
        <v>702</v>
      </c>
      <c r="U521" t="s">
        <v>702</v>
      </c>
      <c r="V521" t="s">
        <v>702</v>
      </c>
      <c r="W521" t="s">
        <v>702</v>
      </c>
      <c r="X521" t="s">
        <v>702</v>
      </c>
      <c r="Y521" t="s">
        <v>702</v>
      </c>
      <c r="Z521" t="s">
        <v>702</v>
      </c>
      <c r="AA521" t="s">
        <v>702</v>
      </c>
      <c r="AB521" t="s">
        <v>702</v>
      </c>
      <c r="AC521" t="s">
        <v>702</v>
      </c>
      <c r="AD521" t="s">
        <v>702</v>
      </c>
      <c r="AE521" t="s">
        <v>702</v>
      </c>
      <c r="AF521" t="s">
        <v>702</v>
      </c>
      <c r="AG521" t="s">
        <v>702</v>
      </c>
      <c r="AH521" t="s">
        <v>702</v>
      </c>
      <c r="AI521" t="s">
        <v>702</v>
      </c>
      <c r="AJ521" t="s">
        <v>702</v>
      </c>
      <c r="AK521" t="s">
        <v>702</v>
      </c>
      <c r="AL521" t="s">
        <v>702</v>
      </c>
      <c r="AM521" t="s">
        <v>702</v>
      </c>
      <c r="AN521" t="s">
        <v>702</v>
      </c>
      <c r="AO521" t="s">
        <v>702</v>
      </c>
      <c r="AP521" t="s">
        <v>702</v>
      </c>
      <c r="AQ521" s="259" t="s">
        <v>59</v>
      </c>
      <c r="AR521" s="259" t="s">
        <v>2762</v>
      </c>
    </row>
    <row r="522" spans="1:45" ht="21.6" x14ac:dyDescent="0.65">
      <c r="A522" s="238">
        <v>120301</v>
      </c>
      <c r="B522" s="264" t="s">
        <v>2531</v>
      </c>
      <c r="C522" t="s">
        <v>195</v>
      </c>
      <c r="D522" t="s">
        <v>194</v>
      </c>
      <c r="E522" t="s">
        <v>194</v>
      </c>
      <c r="F522" t="s">
        <v>194</v>
      </c>
      <c r="G522" t="s">
        <v>195</v>
      </c>
      <c r="H522" t="s">
        <v>196</v>
      </c>
      <c r="I522" t="s">
        <v>195</v>
      </c>
      <c r="J522" t="s">
        <v>194</v>
      </c>
      <c r="K522" t="s">
        <v>195</v>
      </c>
      <c r="L522" t="s">
        <v>195</v>
      </c>
      <c r="M522" t="s">
        <v>196</v>
      </c>
      <c r="N522" t="s">
        <v>194</v>
      </c>
      <c r="O522" t="s">
        <v>194</v>
      </c>
      <c r="P522" t="s">
        <v>194</v>
      </c>
      <c r="Q522" t="s">
        <v>196</v>
      </c>
      <c r="R522" t="s">
        <v>194</v>
      </c>
      <c r="S522" t="s">
        <v>194</v>
      </c>
      <c r="T522" t="s">
        <v>196</v>
      </c>
      <c r="U522" t="s">
        <v>196</v>
      </c>
      <c r="V522" t="s">
        <v>194</v>
      </c>
      <c r="W522" t="s">
        <v>196</v>
      </c>
      <c r="X522" t="s">
        <v>194</v>
      </c>
      <c r="Y522" t="s">
        <v>194</v>
      </c>
      <c r="Z522" t="s">
        <v>194</v>
      </c>
      <c r="AA522" t="s">
        <v>194</v>
      </c>
      <c r="AB522" t="s">
        <v>196</v>
      </c>
      <c r="AC522" t="s">
        <v>196</v>
      </c>
      <c r="AD522" t="s">
        <v>196</v>
      </c>
      <c r="AE522" t="s">
        <v>196</v>
      </c>
      <c r="AF522" t="s">
        <v>194</v>
      </c>
      <c r="AG522" t="s">
        <v>196</v>
      </c>
      <c r="AH522" t="s">
        <v>196</v>
      </c>
      <c r="AI522" t="s">
        <v>194</v>
      </c>
      <c r="AJ522" t="s">
        <v>194</v>
      </c>
      <c r="AK522" t="s">
        <v>196</v>
      </c>
      <c r="AL522" t="s">
        <v>196</v>
      </c>
      <c r="AM522" t="s">
        <v>195</v>
      </c>
      <c r="AN522" t="s">
        <v>196</v>
      </c>
      <c r="AO522" t="s">
        <v>196</v>
      </c>
      <c r="AP522" t="s">
        <v>195</v>
      </c>
      <c r="AQ522" s="259" t="s">
        <v>2531</v>
      </c>
      <c r="AR522" s="259" t="s">
        <v>334</v>
      </c>
    </row>
    <row r="523" spans="1:45" ht="14.4" x14ac:dyDescent="0.3">
      <c r="A523" s="279">
        <v>120303</v>
      </c>
      <c r="B523" s="284" t="s">
        <v>59</v>
      </c>
      <c r="C523" s="262" t="s">
        <v>195</v>
      </c>
      <c r="D523" s="262" t="s">
        <v>195</v>
      </c>
      <c r="E523" s="262" t="s">
        <v>195</v>
      </c>
      <c r="F523" s="262" t="s">
        <v>195</v>
      </c>
      <c r="G523" s="262" t="s">
        <v>195</v>
      </c>
      <c r="H523" s="262" t="s">
        <v>195</v>
      </c>
      <c r="I523" s="262" t="s">
        <v>195</v>
      </c>
      <c r="J523" s="262" t="s">
        <v>195</v>
      </c>
      <c r="K523" s="262" t="s">
        <v>195</v>
      </c>
      <c r="L523" s="262" t="s">
        <v>195</v>
      </c>
      <c r="M523" s="262" t="s">
        <v>195</v>
      </c>
      <c r="N523" s="262" t="s">
        <v>195</v>
      </c>
      <c r="O523" s="262" t="s">
        <v>195</v>
      </c>
      <c r="P523" s="262" t="s">
        <v>195</v>
      </c>
      <c r="Q523" s="262" t="s">
        <v>195</v>
      </c>
      <c r="R523" s="262" t="s">
        <v>195</v>
      </c>
      <c r="S523" s="262" t="s">
        <v>195</v>
      </c>
      <c r="T523" s="262" t="s">
        <v>195</v>
      </c>
      <c r="U523" s="262" t="s">
        <v>195</v>
      </c>
      <c r="V523" s="262" t="s">
        <v>195</v>
      </c>
      <c r="W523" s="262" t="s">
        <v>195</v>
      </c>
      <c r="X523" s="262" t="s">
        <v>195</v>
      </c>
      <c r="Y523" s="262" t="s">
        <v>195</v>
      </c>
      <c r="Z523" s="262" t="s">
        <v>195</v>
      </c>
      <c r="AA523" s="262" t="s">
        <v>195</v>
      </c>
      <c r="AB523" s="262" t="s">
        <v>195</v>
      </c>
      <c r="AC523" s="262" t="s">
        <v>195</v>
      </c>
      <c r="AD523" s="262" t="s">
        <v>195</v>
      </c>
      <c r="AE523" s="262" t="s">
        <v>195</v>
      </c>
      <c r="AF523" s="262" t="s">
        <v>195</v>
      </c>
      <c r="AG523" s="262" t="s">
        <v>195</v>
      </c>
      <c r="AH523" s="262" t="s">
        <v>195</v>
      </c>
      <c r="AI523" s="262" t="s">
        <v>195</v>
      </c>
      <c r="AJ523" s="262" t="s">
        <v>195</v>
      </c>
      <c r="AK523" s="262" t="s">
        <v>195</v>
      </c>
      <c r="AL523" s="262" t="s">
        <v>195</v>
      </c>
      <c r="AM523" s="262" t="s">
        <v>195</v>
      </c>
      <c r="AN523" s="262" t="s">
        <v>195</v>
      </c>
      <c r="AO523" s="262" t="s">
        <v>195</v>
      </c>
      <c r="AP523" s="262" t="s">
        <v>195</v>
      </c>
      <c r="AQ523" s="259" t="e">
        <f>VLOOKUP(A523,#REF!,5,0)</f>
        <v>#REF!</v>
      </c>
      <c r="AR523" s="259" t="e">
        <f>VLOOKUP(A523,#REF!,6,0)</f>
        <v>#REF!</v>
      </c>
      <c r="AS523"/>
    </row>
    <row r="524" spans="1:45" ht="21.6" x14ac:dyDescent="0.65">
      <c r="A524" s="238">
        <v>120311</v>
      </c>
      <c r="B524" s="264" t="s">
        <v>59</v>
      </c>
      <c r="C524" t="s">
        <v>196</v>
      </c>
      <c r="D524" t="s">
        <v>196</v>
      </c>
      <c r="E524" t="s">
        <v>196</v>
      </c>
      <c r="F524" t="s">
        <v>194</v>
      </c>
      <c r="G524" t="s">
        <v>196</v>
      </c>
      <c r="H524" t="s">
        <v>196</v>
      </c>
      <c r="I524" t="s">
        <v>196</v>
      </c>
      <c r="J524" t="s">
        <v>196</v>
      </c>
      <c r="K524" t="s">
        <v>196</v>
      </c>
      <c r="L524" t="s">
        <v>196</v>
      </c>
      <c r="M524" t="s">
        <v>196</v>
      </c>
      <c r="N524" t="s">
        <v>196</v>
      </c>
      <c r="O524" t="s">
        <v>196</v>
      </c>
      <c r="P524" t="s">
        <v>196</v>
      </c>
      <c r="Q524" t="s">
        <v>194</v>
      </c>
      <c r="R524" t="s">
        <v>196</v>
      </c>
      <c r="S524" t="s">
        <v>194</v>
      </c>
      <c r="T524" t="s">
        <v>196</v>
      </c>
      <c r="U524" t="s">
        <v>196</v>
      </c>
      <c r="V524" t="s">
        <v>194</v>
      </c>
      <c r="W524" t="s">
        <v>194</v>
      </c>
      <c r="X524" t="s">
        <v>194</v>
      </c>
      <c r="Y524" t="s">
        <v>196</v>
      </c>
      <c r="Z524" t="s">
        <v>194</v>
      </c>
      <c r="AA524" t="s">
        <v>194</v>
      </c>
      <c r="AB524" t="s">
        <v>194</v>
      </c>
      <c r="AC524" t="s">
        <v>196</v>
      </c>
      <c r="AD524" t="s">
        <v>196</v>
      </c>
      <c r="AE524" t="s">
        <v>194</v>
      </c>
      <c r="AF524" t="s">
        <v>194</v>
      </c>
      <c r="AG524" t="s">
        <v>196</v>
      </c>
      <c r="AH524" t="s">
        <v>194</v>
      </c>
      <c r="AI524" t="s">
        <v>194</v>
      </c>
      <c r="AJ524" t="s">
        <v>194</v>
      </c>
      <c r="AK524" t="s">
        <v>196</v>
      </c>
      <c r="AL524" t="s">
        <v>195</v>
      </c>
      <c r="AM524" t="s">
        <v>194</v>
      </c>
      <c r="AN524" t="s">
        <v>196</v>
      </c>
      <c r="AO524" t="s">
        <v>195</v>
      </c>
      <c r="AP524" t="s">
        <v>196</v>
      </c>
      <c r="AQ524" s="259" t="s">
        <v>59</v>
      </c>
      <c r="AR524" s="259" t="s">
        <v>334</v>
      </c>
    </row>
    <row r="525" spans="1:45" ht="21.6" x14ac:dyDescent="0.65">
      <c r="A525" s="238">
        <v>120312</v>
      </c>
      <c r="B525" s="264" t="s">
        <v>59</v>
      </c>
      <c r="C525" t="s">
        <v>196</v>
      </c>
      <c r="D525" t="s">
        <v>194</v>
      </c>
      <c r="E525" t="s">
        <v>194</v>
      </c>
      <c r="F525" t="s">
        <v>196</v>
      </c>
      <c r="G525" t="s">
        <v>196</v>
      </c>
      <c r="H525" t="s">
        <v>196</v>
      </c>
      <c r="I525" t="s">
        <v>194</v>
      </c>
      <c r="J525" t="s">
        <v>196</v>
      </c>
      <c r="K525" t="s">
        <v>196</v>
      </c>
      <c r="L525" t="s">
        <v>196</v>
      </c>
      <c r="M525" t="s">
        <v>194</v>
      </c>
      <c r="N525" t="s">
        <v>196</v>
      </c>
      <c r="O525" t="s">
        <v>194</v>
      </c>
      <c r="P525" t="s">
        <v>194</v>
      </c>
      <c r="Q525" t="s">
        <v>196</v>
      </c>
      <c r="R525" t="s">
        <v>2267</v>
      </c>
      <c r="S525" t="s">
        <v>2267</v>
      </c>
      <c r="T525" t="s">
        <v>195</v>
      </c>
      <c r="U525" t="s">
        <v>195</v>
      </c>
      <c r="V525" t="s">
        <v>196</v>
      </c>
      <c r="W525" t="s">
        <v>196</v>
      </c>
      <c r="X525" t="s">
        <v>194</v>
      </c>
      <c r="Y525" t="s">
        <v>196</v>
      </c>
      <c r="Z525" t="s">
        <v>194</v>
      </c>
      <c r="AA525" t="s">
        <v>196</v>
      </c>
      <c r="AB525" t="s">
        <v>196</v>
      </c>
      <c r="AC525" t="s">
        <v>196</v>
      </c>
      <c r="AD525" t="s">
        <v>196</v>
      </c>
      <c r="AE525" t="s">
        <v>195</v>
      </c>
      <c r="AF525" t="s">
        <v>196</v>
      </c>
      <c r="AG525" t="s">
        <v>702</v>
      </c>
      <c r="AH525" t="s">
        <v>194</v>
      </c>
      <c r="AI525" t="s">
        <v>702</v>
      </c>
      <c r="AJ525" t="s">
        <v>702</v>
      </c>
      <c r="AK525" t="s">
        <v>702</v>
      </c>
      <c r="AL525" t="s">
        <v>196</v>
      </c>
      <c r="AM525" t="s">
        <v>194</v>
      </c>
      <c r="AN525" t="s">
        <v>196</v>
      </c>
      <c r="AO525" t="s">
        <v>194</v>
      </c>
      <c r="AP525" t="s">
        <v>194</v>
      </c>
      <c r="AQ525" s="259" t="s">
        <v>59</v>
      </c>
      <c r="AR525" s="259" t="s">
        <v>334</v>
      </c>
    </row>
    <row r="526" spans="1:45" ht="21.6" x14ac:dyDescent="0.65">
      <c r="A526" s="266">
        <v>120345</v>
      </c>
      <c r="B526" s="264" t="s">
        <v>2531</v>
      </c>
      <c r="C526" t="s">
        <v>196</v>
      </c>
      <c r="D526" t="s">
        <v>196</v>
      </c>
      <c r="E526" t="s">
        <v>196</v>
      </c>
      <c r="F526" t="s">
        <v>194</v>
      </c>
      <c r="G526" t="s">
        <v>196</v>
      </c>
      <c r="H526" t="s">
        <v>194</v>
      </c>
      <c r="I526" t="s">
        <v>196</v>
      </c>
      <c r="J526" t="s">
        <v>196</v>
      </c>
      <c r="K526" t="s">
        <v>196</v>
      </c>
      <c r="L526" t="s">
        <v>196</v>
      </c>
      <c r="M526" t="s">
        <v>196</v>
      </c>
      <c r="N526" t="s">
        <v>196</v>
      </c>
      <c r="O526" t="s">
        <v>196</v>
      </c>
      <c r="P526" t="s">
        <v>194</v>
      </c>
      <c r="Q526" t="s">
        <v>196</v>
      </c>
      <c r="R526" t="s">
        <v>196</v>
      </c>
      <c r="S526" t="s">
        <v>196</v>
      </c>
      <c r="T526" t="s">
        <v>194</v>
      </c>
      <c r="U526" t="s">
        <v>196</v>
      </c>
      <c r="V526" t="s">
        <v>196</v>
      </c>
      <c r="W526" t="s">
        <v>194</v>
      </c>
      <c r="X526" t="s">
        <v>194</v>
      </c>
      <c r="Y526" t="s">
        <v>194</v>
      </c>
      <c r="Z526" t="s">
        <v>196</v>
      </c>
      <c r="AA526" t="s">
        <v>194</v>
      </c>
      <c r="AB526" t="s">
        <v>196</v>
      </c>
      <c r="AC526" t="s">
        <v>196</v>
      </c>
      <c r="AD526" t="s">
        <v>196</v>
      </c>
      <c r="AE526" t="s">
        <v>196</v>
      </c>
      <c r="AF526" t="s">
        <v>196</v>
      </c>
      <c r="AG526" t="s">
        <v>196</v>
      </c>
      <c r="AH526" t="s">
        <v>195</v>
      </c>
      <c r="AI526" t="s">
        <v>196</v>
      </c>
      <c r="AJ526" t="s">
        <v>195</v>
      </c>
      <c r="AK526" t="s">
        <v>195</v>
      </c>
      <c r="AL526" t="s">
        <v>195</v>
      </c>
      <c r="AM526" t="s">
        <v>195</v>
      </c>
      <c r="AN526" t="s">
        <v>195</v>
      </c>
      <c r="AO526" t="s">
        <v>195</v>
      </c>
      <c r="AP526" t="s">
        <v>195</v>
      </c>
      <c r="AQ526" s="259" t="s">
        <v>2531</v>
      </c>
      <c r="AR526" s="259" t="s">
        <v>334</v>
      </c>
    </row>
    <row r="527" spans="1:45" ht="21.6" x14ac:dyDescent="0.65">
      <c r="A527" s="266">
        <v>120348</v>
      </c>
      <c r="B527" s="264" t="s">
        <v>2591</v>
      </c>
      <c r="C527" t="s">
        <v>194</v>
      </c>
      <c r="D527" t="s">
        <v>194</v>
      </c>
      <c r="E527" t="s">
        <v>196</v>
      </c>
      <c r="F527" t="s">
        <v>196</v>
      </c>
      <c r="G527" t="s">
        <v>196</v>
      </c>
      <c r="H527" t="s">
        <v>196</v>
      </c>
      <c r="I527" t="s">
        <v>195</v>
      </c>
      <c r="J527" t="s">
        <v>196</v>
      </c>
      <c r="K527" t="s">
        <v>195</v>
      </c>
      <c r="L527" t="s">
        <v>196</v>
      </c>
      <c r="M527" t="s">
        <v>196</v>
      </c>
      <c r="N527" t="s">
        <v>195</v>
      </c>
      <c r="O527" t="s">
        <v>194</v>
      </c>
      <c r="P527" t="s">
        <v>196</v>
      </c>
      <c r="Q527" t="s">
        <v>196</v>
      </c>
      <c r="R527" t="s">
        <v>196</v>
      </c>
      <c r="S527" t="s">
        <v>196</v>
      </c>
      <c r="T527" t="s">
        <v>194</v>
      </c>
      <c r="U527" t="s">
        <v>194</v>
      </c>
      <c r="V527" t="s">
        <v>196</v>
      </c>
      <c r="W527" t="s">
        <v>194</v>
      </c>
      <c r="X527" t="s">
        <v>196</v>
      </c>
      <c r="Y527" t="s">
        <v>196</v>
      </c>
      <c r="Z527" t="s">
        <v>196</v>
      </c>
      <c r="AA527" t="s">
        <v>196</v>
      </c>
      <c r="AB527" t="s">
        <v>196</v>
      </c>
      <c r="AC527" t="s">
        <v>196</v>
      </c>
      <c r="AD527" t="s">
        <v>195</v>
      </c>
      <c r="AE527" t="s">
        <v>194</v>
      </c>
      <c r="AF527" t="s">
        <v>196</v>
      </c>
      <c r="AG527" t="s">
        <v>195</v>
      </c>
      <c r="AH527" t="s">
        <v>195</v>
      </c>
      <c r="AI527" t="s">
        <v>195</v>
      </c>
      <c r="AJ527" t="s">
        <v>195</v>
      </c>
      <c r="AK527" t="s">
        <v>195</v>
      </c>
      <c r="AL527" t="s">
        <v>195</v>
      </c>
      <c r="AM527" t="s">
        <v>195</v>
      </c>
      <c r="AN527" t="s">
        <v>195</v>
      </c>
      <c r="AO527" t="s">
        <v>195</v>
      </c>
      <c r="AP527" t="s">
        <v>195</v>
      </c>
      <c r="AQ527" s="259" t="s">
        <v>2591</v>
      </c>
      <c r="AR527" s="259" t="s">
        <v>334</v>
      </c>
    </row>
    <row r="528" spans="1:45" ht="21.6" x14ac:dyDescent="0.65">
      <c r="A528" s="238">
        <v>120352</v>
      </c>
      <c r="B528" s="264" t="s">
        <v>59</v>
      </c>
      <c r="C528" t="s">
        <v>196</v>
      </c>
      <c r="D528" t="s">
        <v>196</v>
      </c>
      <c r="E528" t="s">
        <v>196</v>
      </c>
      <c r="F528" t="s">
        <v>194</v>
      </c>
      <c r="G528" t="s">
        <v>196</v>
      </c>
      <c r="H528" t="s">
        <v>196</v>
      </c>
      <c r="I528" t="s">
        <v>196</v>
      </c>
      <c r="J528" t="s">
        <v>196</v>
      </c>
      <c r="K528" t="s">
        <v>196</v>
      </c>
      <c r="L528" t="s">
        <v>196</v>
      </c>
      <c r="M528" t="s">
        <v>196</v>
      </c>
      <c r="N528" t="s">
        <v>196</v>
      </c>
      <c r="O528" t="s">
        <v>196</v>
      </c>
      <c r="P528" t="s">
        <v>196</v>
      </c>
      <c r="Q528" t="s">
        <v>196</v>
      </c>
      <c r="R528" t="s">
        <v>196</v>
      </c>
      <c r="S528" t="s">
        <v>196</v>
      </c>
      <c r="T528" t="s">
        <v>196</v>
      </c>
      <c r="U528" t="s">
        <v>196</v>
      </c>
      <c r="V528" t="s">
        <v>196</v>
      </c>
      <c r="W528" t="s">
        <v>196</v>
      </c>
      <c r="X528" t="s">
        <v>196</v>
      </c>
      <c r="Y528" t="s">
        <v>196</v>
      </c>
      <c r="Z528" t="s">
        <v>196</v>
      </c>
      <c r="AA528" t="s">
        <v>196</v>
      </c>
      <c r="AB528" t="s">
        <v>196</v>
      </c>
      <c r="AC528" t="s">
        <v>196</v>
      </c>
      <c r="AD528" t="s">
        <v>196</v>
      </c>
      <c r="AE528" t="s">
        <v>196</v>
      </c>
      <c r="AF528" t="s">
        <v>194</v>
      </c>
      <c r="AG528" t="s">
        <v>196</v>
      </c>
      <c r="AH528" t="s">
        <v>196</v>
      </c>
      <c r="AI528" t="s">
        <v>196</v>
      </c>
      <c r="AJ528" t="s">
        <v>196</v>
      </c>
      <c r="AK528" t="s">
        <v>195</v>
      </c>
      <c r="AL528" t="s">
        <v>196</v>
      </c>
      <c r="AM528" t="s">
        <v>196</v>
      </c>
      <c r="AN528" t="s">
        <v>196</v>
      </c>
      <c r="AO528" t="s">
        <v>195</v>
      </c>
      <c r="AP528" t="s">
        <v>195</v>
      </c>
      <c r="AQ528" s="259" t="s">
        <v>59</v>
      </c>
      <c r="AR528" s="259" t="s">
        <v>334</v>
      </c>
    </row>
    <row r="529" spans="1:45" ht="21.6" x14ac:dyDescent="0.65">
      <c r="A529" s="238">
        <v>120357</v>
      </c>
      <c r="B529" s="264" t="s">
        <v>2531</v>
      </c>
      <c r="C529" t="s">
        <v>334</v>
      </c>
      <c r="D529" t="s">
        <v>334</v>
      </c>
      <c r="E529" t="s">
        <v>334</v>
      </c>
      <c r="F529" t="s">
        <v>334</v>
      </c>
      <c r="G529" t="s">
        <v>334</v>
      </c>
      <c r="H529" t="s">
        <v>334</v>
      </c>
      <c r="I529" t="s">
        <v>334</v>
      </c>
      <c r="J529" t="s">
        <v>334</v>
      </c>
      <c r="K529" t="s">
        <v>334</v>
      </c>
      <c r="L529" t="s">
        <v>334</v>
      </c>
      <c r="M529" t="s">
        <v>334</v>
      </c>
      <c r="N529" t="s">
        <v>334</v>
      </c>
      <c r="O529" t="s">
        <v>334</v>
      </c>
      <c r="P529" t="s">
        <v>334</v>
      </c>
      <c r="Q529" t="s">
        <v>334</v>
      </c>
      <c r="R529" t="s">
        <v>334</v>
      </c>
      <c r="S529" t="s">
        <v>334</v>
      </c>
      <c r="T529" t="s">
        <v>194</v>
      </c>
      <c r="U529" t="s">
        <v>196</v>
      </c>
      <c r="V529" t="s">
        <v>334</v>
      </c>
      <c r="W529" t="s">
        <v>194</v>
      </c>
      <c r="X529" t="s">
        <v>196</v>
      </c>
      <c r="Y529" t="s">
        <v>194</v>
      </c>
      <c r="Z529" t="s">
        <v>196</v>
      </c>
      <c r="AA529" t="s">
        <v>196</v>
      </c>
      <c r="AB529" t="s">
        <v>196</v>
      </c>
      <c r="AC529" t="s">
        <v>196</v>
      </c>
      <c r="AD529" t="s">
        <v>196</v>
      </c>
      <c r="AE529" t="s">
        <v>194</v>
      </c>
      <c r="AF529" t="s">
        <v>194</v>
      </c>
      <c r="AG529" t="s">
        <v>196</v>
      </c>
      <c r="AH529" t="s">
        <v>196</v>
      </c>
      <c r="AI529" t="s">
        <v>196</v>
      </c>
      <c r="AJ529" t="s">
        <v>196</v>
      </c>
      <c r="AK529" t="s">
        <v>196</v>
      </c>
      <c r="AL529" t="s">
        <v>195</v>
      </c>
      <c r="AM529" t="s">
        <v>195</v>
      </c>
      <c r="AN529" t="s">
        <v>195</v>
      </c>
      <c r="AO529" t="s">
        <v>195</v>
      </c>
      <c r="AP529" t="s">
        <v>195</v>
      </c>
      <c r="AQ529" s="259" t="s">
        <v>2531</v>
      </c>
      <c r="AR529" s="259" t="s">
        <v>334</v>
      </c>
    </row>
    <row r="530" spans="1:45" ht="14.4" x14ac:dyDescent="0.3">
      <c r="A530" s="279">
        <v>120360</v>
      </c>
      <c r="B530" s="284" t="s">
        <v>59</v>
      </c>
      <c r="C530" s="262" t="s">
        <v>702</v>
      </c>
      <c r="D530" s="262" t="s">
        <v>702</v>
      </c>
      <c r="E530" s="262" t="s">
        <v>702</v>
      </c>
      <c r="F530" s="262" t="s">
        <v>702</v>
      </c>
      <c r="G530" s="262" t="s">
        <v>702</v>
      </c>
      <c r="H530" s="262" t="s">
        <v>702</v>
      </c>
      <c r="I530" s="262" t="s">
        <v>702</v>
      </c>
      <c r="J530" s="262" t="s">
        <v>702</v>
      </c>
      <c r="K530" s="262" t="s">
        <v>702</v>
      </c>
      <c r="L530" s="262" t="s">
        <v>702</v>
      </c>
      <c r="M530" s="262" t="s">
        <v>196</v>
      </c>
      <c r="N530" s="262" t="s">
        <v>702</v>
      </c>
      <c r="O530" s="262" t="s">
        <v>702</v>
      </c>
      <c r="P530" s="262" t="s">
        <v>702</v>
      </c>
      <c r="Q530" s="262" t="s">
        <v>702</v>
      </c>
      <c r="R530" s="262" t="s">
        <v>702</v>
      </c>
      <c r="S530" s="262" t="s">
        <v>702</v>
      </c>
      <c r="T530" s="262" t="s">
        <v>702</v>
      </c>
      <c r="U530" s="262" t="s">
        <v>702</v>
      </c>
      <c r="V530" s="262" t="s">
        <v>702</v>
      </c>
      <c r="W530" s="262" t="s">
        <v>702</v>
      </c>
      <c r="X530" s="262" t="s">
        <v>702</v>
      </c>
      <c r="Y530" s="262" t="s">
        <v>702</v>
      </c>
      <c r="Z530" s="262" t="s">
        <v>702</v>
      </c>
      <c r="AA530" s="262" t="s">
        <v>702</v>
      </c>
      <c r="AB530" s="262" t="s">
        <v>702</v>
      </c>
      <c r="AC530" s="262" t="s">
        <v>702</v>
      </c>
      <c r="AD530" s="262" t="s">
        <v>702</v>
      </c>
      <c r="AE530" s="262" t="s">
        <v>702</v>
      </c>
      <c r="AF530" s="262" t="s">
        <v>702</v>
      </c>
      <c r="AG530" s="262" t="s">
        <v>702</v>
      </c>
      <c r="AH530" s="262" t="s">
        <v>702</v>
      </c>
      <c r="AI530" s="262" t="s">
        <v>702</v>
      </c>
      <c r="AJ530" s="262" t="s">
        <v>702</v>
      </c>
      <c r="AK530" s="262" t="s">
        <v>702</v>
      </c>
      <c r="AL530" s="262" t="s">
        <v>702</v>
      </c>
      <c r="AM530" s="262" t="s">
        <v>702</v>
      </c>
      <c r="AN530" s="262" t="s">
        <v>702</v>
      </c>
      <c r="AO530" s="262" t="s">
        <v>702</v>
      </c>
      <c r="AP530" s="262" t="s">
        <v>702</v>
      </c>
      <c r="AQ530" s="259" t="e">
        <f>VLOOKUP(A530,#REF!,5,0)</f>
        <v>#REF!</v>
      </c>
      <c r="AR530" s="259" t="e">
        <f>VLOOKUP(A530,#REF!,6,0)</f>
        <v>#REF!</v>
      </c>
      <c r="AS530"/>
    </row>
    <row r="531" spans="1:45" ht="21.6" x14ac:dyDescent="0.65">
      <c r="A531" s="266">
        <v>120367</v>
      </c>
      <c r="B531" s="264" t="s">
        <v>2591</v>
      </c>
      <c r="C531" t="s">
        <v>196</v>
      </c>
      <c r="D531" t="s">
        <v>196</v>
      </c>
      <c r="E531" t="s">
        <v>196</v>
      </c>
      <c r="F531" t="s">
        <v>196</v>
      </c>
      <c r="G531" t="s">
        <v>194</v>
      </c>
      <c r="H531" t="s">
        <v>196</v>
      </c>
      <c r="I531" t="s">
        <v>194</v>
      </c>
      <c r="J531" t="s">
        <v>196</v>
      </c>
      <c r="K531" t="s">
        <v>196</v>
      </c>
      <c r="L531" t="s">
        <v>194</v>
      </c>
      <c r="M531" t="s">
        <v>196</v>
      </c>
      <c r="N531" t="s">
        <v>196</v>
      </c>
      <c r="O531" t="s">
        <v>196</v>
      </c>
      <c r="P531" t="s">
        <v>196</v>
      </c>
      <c r="Q531" t="s">
        <v>195</v>
      </c>
      <c r="R531" t="s">
        <v>196</v>
      </c>
      <c r="S531" t="s">
        <v>196</v>
      </c>
      <c r="T531" t="s">
        <v>196</v>
      </c>
      <c r="U531" t="s">
        <v>196</v>
      </c>
      <c r="V531" t="s">
        <v>196</v>
      </c>
      <c r="W531" t="s">
        <v>196</v>
      </c>
      <c r="X531" t="s">
        <v>196</v>
      </c>
      <c r="Y531" t="s">
        <v>196</v>
      </c>
      <c r="Z531" t="s">
        <v>196</v>
      </c>
      <c r="AA531" t="s">
        <v>195</v>
      </c>
      <c r="AB531" t="s">
        <v>196</v>
      </c>
      <c r="AC531" t="s">
        <v>195</v>
      </c>
      <c r="AD531" t="s">
        <v>196</v>
      </c>
      <c r="AE531" t="s">
        <v>196</v>
      </c>
      <c r="AF531" t="s">
        <v>194</v>
      </c>
      <c r="AG531" t="s">
        <v>196</v>
      </c>
      <c r="AH531" t="s">
        <v>195</v>
      </c>
      <c r="AI531" t="s">
        <v>196</v>
      </c>
      <c r="AJ531" t="s">
        <v>196</v>
      </c>
      <c r="AK531" t="s">
        <v>195</v>
      </c>
      <c r="AL531" t="s">
        <v>195</v>
      </c>
      <c r="AM531" t="s">
        <v>195</v>
      </c>
      <c r="AN531" t="s">
        <v>195</v>
      </c>
      <c r="AO531" t="s">
        <v>195</v>
      </c>
      <c r="AP531" t="s">
        <v>195</v>
      </c>
      <c r="AQ531" s="259" t="s">
        <v>2591</v>
      </c>
      <c r="AR531" s="259" t="s">
        <v>334</v>
      </c>
    </row>
    <row r="532" spans="1:45" ht="47.4" x14ac:dyDescent="0.65">
      <c r="A532" s="238">
        <v>120371</v>
      </c>
      <c r="B532" s="264" t="s">
        <v>59</v>
      </c>
      <c r="C532" t="s">
        <v>702</v>
      </c>
      <c r="D532" t="s">
        <v>702</v>
      </c>
      <c r="E532" t="s">
        <v>702</v>
      </c>
      <c r="F532" t="s">
        <v>702</v>
      </c>
      <c r="G532" t="s">
        <v>702</v>
      </c>
      <c r="H532" t="s">
        <v>702</v>
      </c>
      <c r="I532" t="s">
        <v>702</v>
      </c>
      <c r="J532" t="s">
        <v>702</v>
      </c>
      <c r="K532" t="s">
        <v>702</v>
      </c>
      <c r="L532" t="s">
        <v>702</v>
      </c>
      <c r="M532" t="s">
        <v>702</v>
      </c>
      <c r="N532" t="s">
        <v>702</v>
      </c>
      <c r="O532" t="s">
        <v>702</v>
      </c>
      <c r="P532" t="s">
        <v>702</v>
      </c>
      <c r="Q532" t="s">
        <v>702</v>
      </c>
      <c r="R532" t="s">
        <v>702</v>
      </c>
      <c r="S532" t="s">
        <v>702</v>
      </c>
      <c r="T532" t="s">
        <v>702</v>
      </c>
      <c r="U532" t="s">
        <v>702</v>
      </c>
      <c r="V532" t="s">
        <v>702</v>
      </c>
      <c r="W532" t="s">
        <v>702</v>
      </c>
      <c r="X532" t="s">
        <v>702</v>
      </c>
      <c r="Y532" t="s">
        <v>702</v>
      </c>
      <c r="Z532" t="s">
        <v>702</v>
      </c>
      <c r="AA532" t="s">
        <v>702</v>
      </c>
      <c r="AB532" t="s">
        <v>702</v>
      </c>
      <c r="AC532" t="s">
        <v>702</v>
      </c>
      <c r="AD532" t="s">
        <v>702</v>
      </c>
      <c r="AE532" t="s">
        <v>702</v>
      </c>
      <c r="AF532" t="s">
        <v>702</v>
      </c>
      <c r="AG532" t="s">
        <v>702</v>
      </c>
      <c r="AH532" t="s">
        <v>702</v>
      </c>
      <c r="AI532" t="s">
        <v>702</v>
      </c>
      <c r="AJ532" t="s">
        <v>702</v>
      </c>
      <c r="AK532" t="s">
        <v>702</v>
      </c>
      <c r="AL532" t="s">
        <v>702</v>
      </c>
      <c r="AM532" t="s">
        <v>702</v>
      </c>
      <c r="AN532" t="s">
        <v>702</v>
      </c>
      <c r="AO532" t="s">
        <v>702</v>
      </c>
      <c r="AP532" t="s">
        <v>702</v>
      </c>
      <c r="AQ532" s="259" t="s">
        <v>59</v>
      </c>
      <c r="AR532" s="259" t="s">
        <v>2766</v>
      </c>
    </row>
    <row r="533" spans="1:45" ht="21.6" x14ac:dyDescent="0.65">
      <c r="A533" s="238">
        <v>120391</v>
      </c>
      <c r="B533" s="264" t="s">
        <v>2531</v>
      </c>
      <c r="C533" t="s">
        <v>194</v>
      </c>
      <c r="D533" t="s">
        <v>194</v>
      </c>
      <c r="E533" t="s">
        <v>196</v>
      </c>
      <c r="F533" t="s">
        <v>196</v>
      </c>
      <c r="G533" t="s">
        <v>196</v>
      </c>
      <c r="H533" t="s">
        <v>196</v>
      </c>
      <c r="I533" t="s">
        <v>194</v>
      </c>
      <c r="J533" t="s">
        <v>196</v>
      </c>
      <c r="K533" t="s">
        <v>196</v>
      </c>
      <c r="L533" t="s">
        <v>196</v>
      </c>
      <c r="M533" t="s">
        <v>196</v>
      </c>
      <c r="N533" t="s">
        <v>194</v>
      </c>
      <c r="O533" t="s">
        <v>194</v>
      </c>
      <c r="P533" t="s">
        <v>196</v>
      </c>
      <c r="Q533" t="s">
        <v>194</v>
      </c>
      <c r="R533" t="s">
        <v>195</v>
      </c>
      <c r="S533" t="s">
        <v>196</v>
      </c>
      <c r="T533" t="s">
        <v>196</v>
      </c>
      <c r="U533" t="s">
        <v>194</v>
      </c>
      <c r="V533" t="s">
        <v>196</v>
      </c>
      <c r="W533" t="s">
        <v>194</v>
      </c>
      <c r="X533" t="s">
        <v>196</v>
      </c>
      <c r="Y533" t="s">
        <v>196</v>
      </c>
      <c r="Z533" t="s">
        <v>196</v>
      </c>
      <c r="AA533" t="s">
        <v>196</v>
      </c>
      <c r="AB533" t="s">
        <v>194</v>
      </c>
      <c r="AC533" t="s">
        <v>196</v>
      </c>
      <c r="AD533" t="s">
        <v>196</v>
      </c>
      <c r="AE533" t="s">
        <v>194</v>
      </c>
      <c r="AF533" t="s">
        <v>194</v>
      </c>
      <c r="AG533" t="s">
        <v>196</v>
      </c>
      <c r="AH533" t="s">
        <v>196</v>
      </c>
      <c r="AI533" t="s">
        <v>196</v>
      </c>
      <c r="AJ533" t="s">
        <v>196</v>
      </c>
      <c r="AK533" t="s">
        <v>196</v>
      </c>
      <c r="AL533" t="s">
        <v>195</v>
      </c>
      <c r="AM533" t="s">
        <v>195</v>
      </c>
      <c r="AN533" t="s">
        <v>195</v>
      </c>
      <c r="AO533" t="s">
        <v>195</v>
      </c>
      <c r="AP533" t="s">
        <v>195</v>
      </c>
      <c r="AQ533" s="259" t="s">
        <v>2531</v>
      </c>
      <c r="AR533" s="259" t="s">
        <v>334</v>
      </c>
    </row>
    <row r="534" spans="1:45" ht="21.6" x14ac:dyDescent="0.65">
      <c r="A534" s="238">
        <v>120416</v>
      </c>
      <c r="B534" s="264" t="s">
        <v>2591</v>
      </c>
      <c r="C534" t="s">
        <v>196</v>
      </c>
      <c r="D534" t="s">
        <v>196</v>
      </c>
      <c r="E534" t="s">
        <v>196</v>
      </c>
      <c r="F534" t="s">
        <v>196</v>
      </c>
      <c r="G534" t="s">
        <v>196</v>
      </c>
      <c r="H534" t="s">
        <v>196</v>
      </c>
      <c r="I534" t="s">
        <v>196</v>
      </c>
      <c r="J534" t="s">
        <v>194</v>
      </c>
      <c r="K534" t="s">
        <v>196</v>
      </c>
      <c r="L534" t="s">
        <v>196</v>
      </c>
      <c r="M534" t="s">
        <v>196</v>
      </c>
      <c r="N534" t="s">
        <v>194</v>
      </c>
      <c r="O534" t="s">
        <v>194</v>
      </c>
      <c r="P534" t="s">
        <v>196</v>
      </c>
      <c r="Q534" t="s">
        <v>195</v>
      </c>
      <c r="R534" t="s">
        <v>196</v>
      </c>
      <c r="S534" t="s">
        <v>196</v>
      </c>
      <c r="T534" t="s">
        <v>196</v>
      </c>
      <c r="U534" t="s">
        <v>196</v>
      </c>
      <c r="V534" t="s">
        <v>196</v>
      </c>
      <c r="W534" t="s">
        <v>196</v>
      </c>
      <c r="X534" t="s">
        <v>196</v>
      </c>
      <c r="Y534" t="s">
        <v>194</v>
      </c>
      <c r="Z534" t="s">
        <v>196</v>
      </c>
      <c r="AA534" t="s">
        <v>196</v>
      </c>
      <c r="AB534" t="s">
        <v>196</v>
      </c>
      <c r="AC534" t="s">
        <v>195</v>
      </c>
      <c r="AD534" t="s">
        <v>196</v>
      </c>
      <c r="AE534" t="s">
        <v>196</v>
      </c>
      <c r="AF534" t="s">
        <v>196</v>
      </c>
      <c r="AG534" t="s">
        <v>195</v>
      </c>
      <c r="AH534" t="s">
        <v>195</v>
      </c>
      <c r="AI534" t="s">
        <v>195</v>
      </c>
      <c r="AJ534" t="s">
        <v>195</v>
      </c>
      <c r="AK534" t="s">
        <v>195</v>
      </c>
      <c r="AL534" t="s">
        <v>195</v>
      </c>
      <c r="AM534" t="s">
        <v>195</v>
      </c>
      <c r="AN534" t="s">
        <v>195</v>
      </c>
      <c r="AO534" t="s">
        <v>195</v>
      </c>
      <c r="AP534" t="s">
        <v>195</v>
      </c>
      <c r="AQ534" s="259" t="s">
        <v>2591</v>
      </c>
      <c r="AR534" s="259" t="s">
        <v>334</v>
      </c>
      <c r="AS534"/>
    </row>
    <row r="535" spans="1:45" ht="21.6" x14ac:dyDescent="0.65">
      <c r="A535" s="266">
        <v>120420</v>
      </c>
      <c r="B535" s="264" t="s">
        <v>59</v>
      </c>
      <c r="C535" t="s">
        <v>196</v>
      </c>
      <c r="D535" t="s">
        <v>196</v>
      </c>
      <c r="E535" t="s">
        <v>196</v>
      </c>
      <c r="F535" t="s">
        <v>196</v>
      </c>
      <c r="G535" t="s">
        <v>196</v>
      </c>
      <c r="H535" t="s">
        <v>196</v>
      </c>
      <c r="I535" t="s">
        <v>196</v>
      </c>
      <c r="J535" t="s">
        <v>196</v>
      </c>
      <c r="K535" t="s">
        <v>196</v>
      </c>
      <c r="L535" t="s">
        <v>196</v>
      </c>
      <c r="M535" t="s">
        <v>196</v>
      </c>
      <c r="N535" t="s">
        <v>196</v>
      </c>
      <c r="O535" t="s">
        <v>196</v>
      </c>
      <c r="P535" t="s">
        <v>196</v>
      </c>
      <c r="Q535" t="s">
        <v>196</v>
      </c>
      <c r="R535" t="s">
        <v>196</v>
      </c>
      <c r="S535" t="s">
        <v>196</v>
      </c>
      <c r="T535" t="s">
        <v>194</v>
      </c>
      <c r="U535" t="s">
        <v>194</v>
      </c>
      <c r="V535" t="s">
        <v>196</v>
      </c>
      <c r="W535" t="s">
        <v>196</v>
      </c>
      <c r="X535" t="s">
        <v>196</v>
      </c>
      <c r="Y535" t="s">
        <v>196</v>
      </c>
      <c r="Z535" t="s">
        <v>195</v>
      </c>
      <c r="AA535" t="s">
        <v>196</v>
      </c>
      <c r="AB535" t="s">
        <v>196</v>
      </c>
      <c r="AC535" t="s">
        <v>196</v>
      </c>
      <c r="AD535" t="s">
        <v>196</v>
      </c>
      <c r="AE535" t="s">
        <v>196</v>
      </c>
      <c r="AF535" t="s">
        <v>195</v>
      </c>
      <c r="AG535" t="s">
        <v>196</v>
      </c>
      <c r="AH535" t="s">
        <v>194</v>
      </c>
      <c r="AI535" t="s">
        <v>196</v>
      </c>
      <c r="AJ535" t="s">
        <v>195</v>
      </c>
      <c r="AK535" t="s">
        <v>194</v>
      </c>
      <c r="AL535" t="s">
        <v>196</v>
      </c>
      <c r="AM535" t="s">
        <v>194</v>
      </c>
      <c r="AN535" t="s">
        <v>196</v>
      </c>
      <c r="AO535" t="s">
        <v>194</v>
      </c>
      <c r="AP535" t="s">
        <v>194</v>
      </c>
      <c r="AQ535" s="259" t="s">
        <v>59</v>
      </c>
      <c r="AR535" s="259" t="s">
        <v>334</v>
      </c>
    </row>
    <row r="536" spans="1:45" ht="14.4" x14ac:dyDescent="0.3">
      <c r="A536" s="279">
        <v>120428</v>
      </c>
      <c r="B536" s="284" t="s">
        <v>59</v>
      </c>
      <c r="C536" s="262" t="s">
        <v>195</v>
      </c>
      <c r="D536" s="262" t="s">
        <v>195</v>
      </c>
      <c r="E536" s="262" t="s">
        <v>195</v>
      </c>
      <c r="F536" s="262" t="s">
        <v>195</v>
      </c>
      <c r="G536" s="262" t="s">
        <v>195</v>
      </c>
      <c r="H536" s="262" t="s">
        <v>195</v>
      </c>
      <c r="I536" s="262" t="s">
        <v>195</v>
      </c>
      <c r="J536" s="262" t="s">
        <v>195</v>
      </c>
      <c r="K536" s="262" t="s">
        <v>195</v>
      </c>
      <c r="L536" s="262" t="s">
        <v>195</v>
      </c>
      <c r="M536" s="262" t="s">
        <v>195</v>
      </c>
      <c r="N536" s="262" t="s">
        <v>195</v>
      </c>
      <c r="O536" s="262" t="s">
        <v>195</v>
      </c>
      <c r="P536" s="262" t="s">
        <v>195</v>
      </c>
      <c r="Q536" s="262" t="s">
        <v>195</v>
      </c>
      <c r="R536" s="262" t="s">
        <v>195</v>
      </c>
      <c r="S536" s="262" t="s">
        <v>195</v>
      </c>
      <c r="T536" s="262" t="s">
        <v>195</v>
      </c>
      <c r="U536" s="262" t="s">
        <v>195</v>
      </c>
      <c r="V536" s="262" t="s">
        <v>195</v>
      </c>
      <c r="W536" s="262" t="s">
        <v>195</v>
      </c>
      <c r="X536" s="262" t="s">
        <v>195</v>
      </c>
      <c r="Y536" s="262" t="s">
        <v>195</v>
      </c>
      <c r="Z536" s="262" t="s">
        <v>195</v>
      </c>
      <c r="AA536" s="262" t="s">
        <v>195</v>
      </c>
      <c r="AB536" s="262" t="s">
        <v>195</v>
      </c>
      <c r="AC536" s="262" t="s">
        <v>195</v>
      </c>
      <c r="AD536" s="262" t="s">
        <v>195</v>
      </c>
      <c r="AE536" s="262" t="s">
        <v>195</v>
      </c>
      <c r="AF536" s="262" t="s">
        <v>195</v>
      </c>
      <c r="AG536" s="262" t="s">
        <v>195</v>
      </c>
      <c r="AH536" s="262" t="s">
        <v>195</v>
      </c>
      <c r="AI536" s="262" t="s">
        <v>195</v>
      </c>
      <c r="AJ536" s="262" t="s">
        <v>195</v>
      </c>
      <c r="AK536" s="262" t="s">
        <v>195</v>
      </c>
      <c r="AL536" s="262" t="s">
        <v>195</v>
      </c>
      <c r="AM536" s="262" t="s">
        <v>195</v>
      </c>
      <c r="AN536" s="262" t="s">
        <v>195</v>
      </c>
      <c r="AO536" s="262" t="s">
        <v>195</v>
      </c>
      <c r="AP536" s="262" t="s">
        <v>195</v>
      </c>
      <c r="AQ536" s="259" t="e">
        <f>VLOOKUP(A536,#REF!,5,0)</f>
        <v>#REF!</v>
      </c>
      <c r="AR536" s="259" t="e">
        <f>VLOOKUP(A536,#REF!,6,0)</f>
        <v>#REF!</v>
      </c>
      <c r="AS536"/>
    </row>
    <row r="537" spans="1:45" ht="21.6" x14ac:dyDescent="0.65">
      <c r="A537" s="266">
        <v>120433</v>
      </c>
      <c r="B537" s="264" t="s">
        <v>2531</v>
      </c>
      <c r="C537" t="s">
        <v>196</v>
      </c>
      <c r="D537" t="s">
        <v>196</v>
      </c>
      <c r="E537" t="s">
        <v>194</v>
      </c>
      <c r="F537" t="s">
        <v>194</v>
      </c>
      <c r="G537" t="s">
        <v>194</v>
      </c>
      <c r="H537" t="s">
        <v>194</v>
      </c>
      <c r="I537" t="s">
        <v>196</v>
      </c>
      <c r="J537" t="s">
        <v>194</v>
      </c>
      <c r="K537" t="s">
        <v>196</v>
      </c>
      <c r="L537" t="s">
        <v>195</v>
      </c>
      <c r="M537" t="s">
        <v>196</v>
      </c>
      <c r="N537" t="s">
        <v>194</v>
      </c>
      <c r="O537" t="s">
        <v>196</v>
      </c>
      <c r="P537" t="s">
        <v>196</v>
      </c>
      <c r="Q537" t="s">
        <v>196</v>
      </c>
      <c r="R537" t="s">
        <v>196</v>
      </c>
      <c r="S537" t="s">
        <v>195</v>
      </c>
      <c r="T537" t="s">
        <v>196</v>
      </c>
      <c r="U537" t="s">
        <v>195</v>
      </c>
      <c r="V537" t="s">
        <v>196</v>
      </c>
      <c r="W537" t="s">
        <v>194</v>
      </c>
      <c r="X537" t="s">
        <v>196</v>
      </c>
      <c r="Y537" t="s">
        <v>194</v>
      </c>
      <c r="Z537" t="s">
        <v>196</v>
      </c>
      <c r="AA537" t="s">
        <v>196</v>
      </c>
      <c r="AB537" t="s">
        <v>194</v>
      </c>
      <c r="AC537" t="s">
        <v>196</v>
      </c>
      <c r="AD537" t="s">
        <v>196</v>
      </c>
      <c r="AE537" t="s">
        <v>196</v>
      </c>
      <c r="AF537" t="s">
        <v>194</v>
      </c>
      <c r="AG537" t="s">
        <v>195</v>
      </c>
      <c r="AH537" t="s">
        <v>196</v>
      </c>
      <c r="AI537" t="s">
        <v>196</v>
      </c>
      <c r="AJ537" t="s">
        <v>196</v>
      </c>
      <c r="AK537" t="s">
        <v>196</v>
      </c>
      <c r="AL537" t="s">
        <v>195</v>
      </c>
      <c r="AM537" t="s">
        <v>195</v>
      </c>
      <c r="AN537" t="s">
        <v>195</v>
      </c>
      <c r="AO537" t="s">
        <v>195</v>
      </c>
      <c r="AP537" t="s">
        <v>195</v>
      </c>
      <c r="AQ537" s="259" t="s">
        <v>2531</v>
      </c>
      <c r="AR537" s="259" t="s">
        <v>334</v>
      </c>
    </row>
    <row r="538" spans="1:45" ht="21.6" x14ac:dyDescent="0.65">
      <c r="A538" s="238">
        <v>120436</v>
      </c>
      <c r="B538" s="264" t="s">
        <v>59</v>
      </c>
      <c r="C538" t="s">
        <v>196</v>
      </c>
      <c r="D538" t="s">
        <v>196</v>
      </c>
      <c r="E538" t="s">
        <v>196</v>
      </c>
      <c r="F538" t="s">
        <v>196</v>
      </c>
      <c r="G538" t="s">
        <v>196</v>
      </c>
      <c r="H538" t="s">
        <v>196</v>
      </c>
      <c r="I538" t="s">
        <v>194</v>
      </c>
      <c r="J538" t="s">
        <v>194</v>
      </c>
      <c r="K538" t="s">
        <v>196</v>
      </c>
      <c r="L538" t="s">
        <v>194</v>
      </c>
      <c r="M538" t="s">
        <v>196</v>
      </c>
      <c r="N538" t="s">
        <v>194</v>
      </c>
      <c r="O538" t="s">
        <v>196</v>
      </c>
      <c r="P538" t="s">
        <v>196</v>
      </c>
      <c r="Q538" t="s">
        <v>196</v>
      </c>
      <c r="R538" t="s">
        <v>194</v>
      </c>
      <c r="S538" t="s">
        <v>194</v>
      </c>
      <c r="T538" t="s">
        <v>194</v>
      </c>
      <c r="U538" t="s">
        <v>196</v>
      </c>
      <c r="V538" t="s">
        <v>196</v>
      </c>
      <c r="W538" t="s">
        <v>196</v>
      </c>
      <c r="X538" t="s">
        <v>196</v>
      </c>
      <c r="Y538" t="s">
        <v>196</v>
      </c>
      <c r="Z538" t="s">
        <v>196</v>
      </c>
      <c r="AA538" t="s">
        <v>194</v>
      </c>
      <c r="AB538" t="s">
        <v>194</v>
      </c>
      <c r="AC538" t="s">
        <v>194</v>
      </c>
      <c r="AD538" t="s">
        <v>194</v>
      </c>
      <c r="AE538" t="s">
        <v>194</v>
      </c>
      <c r="AF538" t="s">
        <v>194</v>
      </c>
      <c r="AG538" t="s">
        <v>196</v>
      </c>
      <c r="AH538" t="s">
        <v>196</v>
      </c>
      <c r="AI538" t="s">
        <v>196</v>
      </c>
      <c r="AJ538" t="s">
        <v>195</v>
      </c>
      <c r="AK538" t="s">
        <v>196</v>
      </c>
      <c r="AL538" t="s">
        <v>196</v>
      </c>
      <c r="AM538" t="s">
        <v>195</v>
      </c>
      <c r="AN538" t="s">
        <v>195</v>
      </c>
      <c r="AO538" t="s">
        <v>195</v>
      </c>
      <c r="AP538" t="s">
        <v>195</v>
      </c>
      <c r="AQ538" s="259" t="s">
        <v>59</v>
      </c>
      <c r="AR538" s="259" t="s">
        <v>334</v>
      </c>
    </row>
    <row r="539" spans="1:45" ht="21.6" x14ac:dyDescent="0.65">
      <c r="A539" s="238">
        <v>120440</v>
      </c>
      <c r="B539" s="264" t="s">
        <v>59</v>
      </c>
      <c r="C539" t="s">
        <v>196</v>
      </c>
      <c r="D539" t="s">
        <v>194</v>
      </c>
      <c r="E539" t="s">
        <v>194</v>
      </c>
      <c r="F539" t="s">
        <v>194</v>
      </c>
      <c r="G539" t="s">
        <v>196</v>
      </c>
      <c r="H539" t="s">
        <v>196</v>
      </c>
      <c r="I539" t="s">
        <v>194</v>
      </c>
      <c r="J539" t="s">
        <v>196</v>
      </c>
      <c r="K539" t="s">
        <v>196</v>
      </c>
      <c r="L539" t="s">
        <v>196</v>
      </c>
      <c r="M539" t="s">
        <v>196</v>
      </c>
      <c r="N539" t="s">
        <v>196</v>
      </c>
      <c r="O539" t="s">
        <v>194</v>
      </c>
      <c r="P539" t="s">
        <v>194</v>
      </c>
      <c r="Q539" t="s">
        <v>194</v>
      </c>
      <c r="R539" t="s">
        <v>196</v>
      </c>
      <c r="S539" t="s">
        <v>196</v>
      </c>
      <c r="T539" t="s">
        <v>196</v>
      </c>
      <c r="U539" t="s">
        <v>194</v>
      </c>
      <c r="V539" t="s">
        <v>196</v>
      </c>
      <c r="W539" t="s">
        <v>196</v>
      </c>
      <c r="X539" t="s">
        <v>196</v>
      </c>
      <c r="Y539" t="s">
        <v>196</v>
      </c>
      <c r="Z539" t="s">
        <v>194</v>
      </c>
      <c r="AA539" t="s">
        <v>196</v>
      </c>
      <c r="AB539" t="s">
        <v>196</v>
      </c>
      <c r="AC539" t="s">
        <v>196</v>
      </c>
      <c r="AD539" t="s">
        <v>196</v>
      </c>
      <c r="AE539" t="s">
        <v>196</v>
      </c>
      <c r="AF539" t="s">
        <v>196</v>
      </c>
      <c r="AG539" t="s">
        <v>194</v>
      </c>
      <c r="AH539" t="s">
        <v>196</v>
      </c>
      <c r="AI539" t="s">
        <v>196</v>
      </c>
      <c r="AJ539" t="s">
        <v>194</v>
      </c>
      <c r="AK539" t="s">
        <v>195</v>
      </c>
      <c r="AL539" t="s">
        <v>194</v>
      </c>
      <c r="AM539" t="s">
        <v>195</v>
      </c>
      <c r="AN539" t="s">
        <v>194</v>
      </c>
      <c r="AO539" t="s">
        <v>195</v>
      </c>
      <c r="AP539" t="s">
        <v>195</v>
      </c>
      <c r="AQ539" s="259" t="s">
        <v>59</v>
      </c>
      <c r="AR539" s="259" t="s">
        <v>334</v>
      </c>
    </row>
    <row r="540" spans="1:45" ht="47.4" x14ac:dyDescent="0.65">
      <c r="A540" s="238">
        <v>120453</v>
      </c>
      <c r="B540" s="264" t="s">
        <v>59</v>
      </c>
      <c r="C540" t="s">
        <v>702</v>
      </c>
      <c r="D540" t="s">
        <v>702</v>
      </c>
      <c r="E540" t="s">
        <v>702</v>
      </c>
      <c r="F540" t="s">
        <v>702</v>
      </c>
      <c r="G540" t="s">
        <v>702</v>
      </c>
      <c r="H540" t="s">
        <v>702</v>
      </c>
      <c r="I540" t="s">
        <v>702</v>
      </c>
      <c r="J540" t="s">
        <v>702</v>
      </c>
      <c r="K540" t="s">
        <v>702</v>
      </c>
      <c r="L540" t="s">
        <v>702</v>
      </c>
      <c r="M540" t="s">
        <v>702</v>
      </c>
      <c r="N540" t="s">
        <v>702</v>
      </c>
      <c r="O540" t="s">
        <v>702</v>
      </c>
      <c r="P540" t="s">
        <v>702</v>
      </c>
      <c r="Q540" t="s">
        <v>702</v>
      </c>
      <c r="R540" t="s">
        <v>702</v>
      </c>
      <c r="S540" t="s">
        <v>702</v>
      </c>
      <c r="T540" t="s">
        <v>702</v>
      </c>
      <c r="U540" t="s">
        <v>702</v>
      </c>
      <c r="V540" t="s">
        <v>702</v>
      </c>
      <c r="W540" t="s">
        <v>702</v>
      </c>
      <c r="X540" t="s">
        <v>702</v>
      </c>
      <c r="Y540" t="s">
        <v>702</v>
      </c>
      <c r="Z540" t="s">
        <v>702</v>
      </c>
      <c r="AA540" t="s">
        <v>702</v>
      </c>
      <c r="AB540" t="s">
        <v>702</v>
      </c>
      <c r="AC540" t="s">
        <v>702</v>
      </c>
      <c r="AD540" t="s">
        <v>702</v>
      </c>
      <c r="AE540" t="s">
        <v>702</v>
      </c>
      <c r="AF540" t="s">
        <v>702</v>
      </c>
      <c r="AG540" t="s">
        <v>702</v>
      </c>
      <c r="AH540" t="s">
        <v>702</v>
      </c>
      <c r="AI540" t="s">
        <v>702</v>
      </c>
      <c r="AJ540" t="s">
        <v>702</v>
      </c>
      <c r="AK540" t="s">
        <v>702</v>
      </c>
      <c r="AL540" t="s">
        <v>702</v>
      </c>
      <c r="AM540" t="s">
        <v>702</v>
      </c>
      <c r="AN540" t="s">
        <v>702</v>
      </c>
      <c r="AO540" t="s">
        <v>702</v>
      </c>
      <c r="AP540" t="s">
        <v>702</v>
      </c>
      <c r="AQ540" s="259" t="s">
        <v>59</v>
      </c>
      <c r="AR540" s="259" t="s">
        <v>2772</v>
      </c>
    </row>
    <row r="541" spans="1:45" ht="21.6" x14ac:dyDescent="0.65">
      <c r="A541" s="266">
        <v>120457</v>
      </c>
      <c r="B541" s="264" t="s">
        <v>59</v>
      </c>
      <c r="C541" t="s">
        <v>196</v>
      </c>
      <c r="D541" t="s">
        <v>196</v>
      </c>
      <c r="E541" t="s">
        <v>196</v>
      </c>
      <c r="F541" t="s">
        <v>196</v>
      </c>
      <c r="G541" t="s">
        <v>196</v>
      </c>
      <c r="H541" t="s">
        <v>196</v>
      </c>
      <c r="I541" t="s">
        <v>194</v>
      </c>
      <c r="J541" t="s">
        <v>196</v>
      </c>
      <c r="K541" t="s">
        <v>196</v>
      </c>
      <c r="L541" t="s">
        <v>194</v>
      </c>
      <c r="M541" t="s">
        <v>196</v>
      </c>
      <c r="N541" t="s">
        <v>196</v>
      </c>
      <c r="O541" t="s">
        <v>196</v>
      </c>
      <c r="P541" t="s">
        <v>194</v>
      </c>
      <c r="Q541" t="s">
        <v>196</v>
      </c>
      <c r="R541" t="s">
        <v>196</v>
      </c>
      <c r="S541" t="s">
        <v>194</v>
      </c>
      <c r="T541" t="s">
        <v>196</v>
      </c>
      <c r="U541" t="s">
        <v>194</v>
      </c>
      <c r="V541" t="s">
        <v>196</v>
      </c>
      <c r="W541" t="s">
        <v>196</v>
      </c>
      <c r="X541" t="s">
        <v>194</v>
      </c>
      <c r="Y541" t="s">
        <v>196</v>
      </c>
      <c r="Z541" t="s">
        <v>194</v>
      </c>
      <c r="AA541" t="s">
        <v>196</v>
      </c>
      <c r="AB541" t="s">
        <v>194</v>
      </c>
      <c r="AC541" t="s">
        <v>194</v>
      </c>
      <c r="AD541" t="s">
        <v>194</v>
      </c>
      <c r="AE541" t="s">
        <v>196</v>
      </c>
      <c r="AF541" t="s">
        <v>196</v>
      </c>
      <c r="AG541" t="s">
        <v>196</v>
      </c>
      <c r="AH541" t="s">
        <v>194</v>
      </c>
      <c r="AI541" t="s">
        <v>194</v>
      </c>
      <c r="AJ541" t="s">
        <v>194</v>
      </c>
      <c r="AK541" t="s">
        <v>196</v>
      </c>
      <c r="AL541" t="s">
        <v>196</v>
      </c>
      <c r="AM541" t="s">
        <v>194</v>
      </c>
      <c r="AN541" t="s">
        <v>194</v>
      </c>
      <c r="AO541" t="s">
        <v>194</v>
      </c>
      <c r="AP541" t="s">
        <v>196</v>
      </c>
      <c r="AQ541" s="259" t="s">
        <v>59</v>
      </c>
      <c r="AR541" s="259" t="s">
        <v>334</v>
      </c>
    </row>
    <row r="542" spans="1:45" ht="21.6" x14ac:dyDescent="0.65">
      <c r="A542" s="238">
        <v>120459</v>
      </c>
      <c r="B542" s="264" t="s">
        <v>59</v>
      </c>
      <c r="C542" t="s">
        <v>196</v>
      </c>
      <c r="D542" t="s">
        <v>196</v>
      </c>
      <c r="E542" t="s">
        <v>196</v>
      </c>
      <c r="F542" t="s">
        <v>196</v>
      </c>
      <c r="G542" t="s">
        <v>196</v>
      </c>
      <c r="H542" t="s">
        <v>195</v>
      </c>
      <c r="I542" t="s">
        <v>196</v>
      </c>
      <c r="J542" t="s">
        <v>196</v>
      </c>
      <c r="K542" t="s">
        <v>196</v>
      </c>
      <c r="L542" t="s">
        <v>196</v>
      </c>
      <c r="M542" t="s">
        <v>196</v>
      </c>
      <c r="N542" t="s">
        <v>194</v>
      </c>
      <c r="O542" t="s">
        <v>194</v>
      </c>
      <c r="P542" t="s">
        <v>196</v>
      </c>
      <c r="Q542" t="s">
        <v>194</v>
      </c>
      <c r="R542" t="s">
        <v>196</v>
      </c>
      <c r="S542" t="s">
        <v>196</v>
      </c>
      <c r="T542" t="s">
        <v>196</v>
      </c>
      <c r="U542" t="s">
        <v>196</v>
      </c>
      <c r="V542" t="s">
        <v>196</v>
      </c>
      <c r="W542" t="s">
        <v>196</v>
      </c>
      <c r="X542" t="s">
        <v>196</v>
      </c>
      <c r="Y542" t="s">
        <v>196</v>
      </c>
      <c r="Z542" t="s">
        <v>196</v>
      </c>
      <c r="AA542" t="s">
        <v>194</v>
      </c>
      <c r="AB542" t="s">
        <v>196</v>
      </c>
      <c r="AC542" t="s">
        <v>196</v>
      </c>
      <c r="AD542" t="s">
        <v>194</v>
      </c>
      <c r="AE542" t="s">
        <v>196</v>
      </c>
      <c r="AF542" t="s">
        <v>196</v>
      </c>
      <c r="AG542" t="s">
        <v>196</v>
      </c>
      <c r="AH542" t="s">
        <v>195</v>
      </c>
      <c r="AI542" t="s">
        <v>196</v>
      </c>
      <c r="AJ542" t="s">
        <v>195</v>
      </c>
      <c r="AK542" t="s">
        <v>195</v>
      </c>
      <c r="AL542" t="s">
        <v>195</v>
      </c>
      <c r="AM542" t="s">
        <v>195</v>
      </c>
      <c r="AN542" t="s">
        <v>195</v>
      </c>
      <c r="AO542" t="s">
        <v>195</v>
      </c>
      <c r="AP542" t="s">
        <v>195</v>
      </c>
      <c r="AQ542" s="259" t="s">
        <v>59</v>
      </c>
      <c r="AR542" s="259" t="s">
        <v>334</v>
      </c>
    </row>
    <row r="543" spans="1:45" ht="21.6" x14ac:dyDescent="0.65">
      <c r="A543" s="266">
        <v>120475</v>
      </c>
      <c r="B543" s="264" t="s">
        <v>65</v>
      </c>
      <c r="C543" t="s">
        <v>196</v>
      </c>
      <c r="D543" t="s">
        <v>194</v>
      </c>
      <c r="E543" t="s">
        <v>194</v>
      </c>
      <c r="F543" t="s">
        <v>194</v>
      </c>
      <c r="G543" t="s">
        <v>194</v>
      </c>
      <c r="H543" t="s">
        <v>196</v>
      </c>
      <c r="I543" t="s">
        <v>194</v>
      </c>
      <c r="J543" t="s">
        <v>194</v>
      </c>
      <c r="K543" t="s">
        <v>194</v>
      </c>
      <c r="L543" t="s">
        <v>194</v>
      </c>
      <c r="M543" t="s">
        <v>196</v>
      </c>
      <c r="N543" t="s">
        <v>194</v>
      </c>
      <c r="O543" t="s">
        <v>195</v>
      </c>
      <c r="P543" t="s">
        <v>196</v>
      </c>
      <c r="Q543" t="s">
        <v>196</v>
      </c>
      <c r="R543" t="s">
        <v>194</v>
      </c>
      <c r="S543" t="s">
        <v>194</v>
      </c>
      <c r="T543" t="s">
        <v>194</v>
      </c>
      <c r="U543" t="s">
        <v>196</v>
      </c>
      <c r="V543" t="s">
        <v>196</v>
      </c>
      <c r="W543" t="s">
        <v>196</v>
      </c>
      <c r="X543" t="s">
        <v>196</v>
      </c>
      <c r="Y543" t="s">
        <v>194</v>
      </c>
      <c r="Z543" t="s">
        <v>196</v>
      </c>
      <c r="AA543" t="s">
        <v>194</v>
      </c>
      <c r="AB543" t="s">
        <v>194</v>
      </c>
      <c r="AC543" t="s">
        <v>196</v>
      </c>
      <c r="AD543" t="s">
        <v>194</v>
      </c>
      <c r="AE543" t="s">
        <v>194</v>
      </c>
      <c r="AF543" t="s">
        <v>194</v>
      </c>
      <c r="AG543" t="s">
        <v>195</v>
      </c>
      <c r="AH543" t="s">
        <v>195</v>
      </c>
      <c r="AI543" t="s">
        <v>195</v>
      </c>
      <c r="AJ543" t="s">
        <v>195</v>
      </c>
      <c r="AK543" t="s">
        <v>195</v>
      </c>
      <c r="AQ543" s="259" t="s">
        <v>65</v>
      </c>
      <c r="AR543" s="259" t="s">
        <v>334</v>
      </c>
      <c r="AS543"/>
    </row>
    <row r="544" spans="1:45" ht="43.2" x14ac:dyDescent="0.3">
      <c r="A544" s="281">
        <v>120480</v>
      </c>
      <c r="B544" s="285" t="s">
        <v>59</v>
      </c>
      <c r="C544" s="262" t="s">
        <v>702</v>
      </c>
      <c r="D544" s="262" t="s">
        <v>702</v>
      </c>
      <c r="E544" s="262" t="s">
        <v>702</v>
      </c>
      <c r="F544" s="262" t="s">
        <v>702</v>
      </c>
      <c r="G544" s="262" t="s">
        <v>702</v>
      </c>
      <c r="H544" s="262" t="s">
        <v>702</v>
      </c>
      <c r="I544" s="262" t="s">
        <v>702</v>
      </c>
      <c r="J544" s="262" t="s">
        <v>702</v>
      </c>
      <c r="K544" s="262" t="s">
        <v>702</v>
      </c>
      <c r="L544" s="262" t="s">
        <v>702</v>
      </c>
      <c r="M544" s="262" t="s">
        <v>702</v>
      </c>
      <c r="N544" s="262" t="s">
        <v>702</v>
      </c>
      <c r="O544" s="262" t="s">
        <v>702</v>
      </c>
      <c r="P544" s="262" t="s">
        <v>702</v>
      </c>
      <c r="Q544" s="262" t="s">
        <v>702</v>
      </c>
      <c r="R544" s="262" t="s">
        <v>702</v>
      </c>
      <c r="S544" s="262" t="s">
        <v>702</v>
      </c>
      <c r="T544" s="262" t="s">
        <v>702</v>
      </c>
      <c r="U544" s="262" t="s">
        <v>702</v>
      </c>
      <c r="V544" s="262" t="s">
        <v>702</v>
      </c>
      <c r="W544" s="262" t="s">
        <v>702</v>
      </c>
      <c r="X544" s="262" t="s">
        <v>702</v>
      </c>
      <c r="Y544" s="262" t="s">
        <v>702</v>
      </c>
      <c r="Z544" s="262" t="s">
        <v>702</v>
      </c>
      <c r="AA544" s="262" t="s">
        <v>702</v>
      </c>
      <c r="AB544" s="262" t="s">
        <v>702</v>
      </c>
      <c r="AC544" s="262" t="s">
        <v>702</v>
      </c>
      <c r="AD544" s="262" t="s">
        <v>702</v>
      </c>
      <c r="AE544" s="262" t="s">
        <v>702</v>
      </c>
      <c r="AF544" s="262" t="s">
        <v>702</v>
      </c>
      <c r="AG544" s="262" t="s">
        <v>702</v>
      </c>
      <c r="AH544" s="262" t="s">
        <v>702</v>
      </c>
      <c r="AI544" s="262" t="s">
        <v>702</v>
      </c>
      <c r="AJ544" s="262" t="s">
        <v>702</v>
      </c>
      <c r="AK544" s="262" t="s">
        <v>702</v>
      </c>
      <c r="AL544" s="262" t="s">
        <v>702</v>
      </c>
      <c r="AM544" s="262" t="s">
        <v>702</v>
      </c>
      <c r="AN544" s="262" t="s">
        <v>702</v>
      </c>
      <c r="AO544" s="262" t="s">
        <v>702</v>
      </c>
      <c r="AP544" s="262" t="s">
        <v>702</v>
      </c>
      <c r="AQ544" s="259" t="s">
        <v>59</v>
      </c>
      <c r="AR544" s="259" t="s">
        <v>2772</v>
      </c>
      <c r="AS544"/>
    </row>
    <row r="545" spans="1:45" ht="21.6" x14ac:dyDescent="0.65">
      <c r="A545" s="238">
        <v>120482</v>
      </c>
      <c r="B545" s="264" t="s">
        <v>2531</v>
      </c>
      <c r="C545" t="s">
        <v>196</v>
      </c>
      <c r="D545" t="s">
        <v>196</v>
      </c>
      <c r="E545" t="s">
        <v>196</v>
      </c>
      <c r="F545" t="s">
        <v>194</v>
      </c>
      <c r="G545" t="s">
        <v>196</v>
      </c>
      <c r="H545" t="s">
        <v>196</v>
      </c>
      <c r="I545" t="s">
        <v>194</v>
      </c>
      <c r="J545" t="s">
        <v>194</v>
      </c>
      <c r="K545" t="s">
        <v>196</v>
      </c>
      <c r="L545" t="s">
        <v>196</v>
      </c>
      <c r="M545" t="s">
        <v>196</v>
      </c>
      <c r="N545" t="s">
        <v>196</v>
      </c>
      <c r="O545" t="s">
        <v>196</v>
      </c>
      <c r="P545" t="s">
        <v>194</v>
      </c>
      <c r="Q545" t="s">
        <v>196</v>
      </c>
      <c r="R545" t="s">
        <v>196</v>
      </c>
      <c r="S545" t="s">
        <v>196</v>
      </c>
      <c r="T545" t="s">
        <v>196</v>
      </c>
      <c r="U545" t="s">
        <v>196</v>
      </c>
      <c r="V545" t="s">
        <v>196</v>
      </c>
      <c r="W545" t="s">
        <v>196</v>
      </c>
      <c r="X545" t="s">
        <v>195</v>
      </c>
      <c r="Y545" t="s">
        <v>196</v>
      </c>
      <c r="Z545" t="s">
        <v>196</v>
      </c>
      <c r="AA545" t="s">
        <v>194</v>
      </c>
      <c r="AB545" t="s">
        <v>196</v>
      </c>
      <c r="AC545" t="s">
        <v>196</v>
      </c>
      <c r="AD545" t="s">
        <v>194</v>
      </c>
      <c r="AE545" t="s">
        <v>196</v>
      </c>
      <c r="AF545" t="s">
        <v>196</v>
      </c>
      <c r="AG545" t="s">
        <v>196</v>
      </c>
      <c r="AH545" t="s">
        <v>195</v>
      </c>
      <c r="AI545" t="s">
        <v>196</v>
      </c>
      <c r="AJ545" t="s">
        <v>196</v>
      </c>
      <c r="AK545" t="s">
        <v>195</v>
      </c>
      <c r="AL545" t="s">
        <v>196</v>
      </c>
      <c r="AM545" t="s">
        <v>195</v>
      </c>
      <c r="AN545" t="s">
        <v>196</v>
      </c>
      <c r="AO545" t="s">
        <v>195</v>
      </c>
      <c r="AP545" t="s">
        <v>195</v>
      </c>
      <c r="AQ545" s="259" t="s">
        <v>2531</v>
      </c>
      <c r="AR545" s="259" t="s">
        <v>334</v>
      </c>
    </row>
    <row r="546" spans="1:45" ht="14.4" x14ac:dyDescent="0.3">
      <c r="A546" s="279">
        <v>120484</v>
      </c>
      <c r="B546" s="284" t="s">
        <v>59</v>
      </c>
      <c r="C546" s="262" t="s">
        <v>196</v>
      </c>
      <c r="D546" s="262" t="s">
        <v>194</v>
      </c>
      <c r="E546" s="262" t="s">
        <v>194</v>
      </c>
      <c r="F546" s="262" t="s">
        <v>194</v>
      </c>
      <c r="G546" s="262" t="s">
        <v>196</v>
      </c>
      <c r="H546" s="262" t="s">
        <v>196</v>
      </c>
      <c r="I546" s="262" t="s">
        <v>196</v>
      </c>
      <c r="J546" s="262" t="s">
        <v>194</v>
      </c>
      <c r="K546" s="262" t="s">
        <v>194</v>
      </c>
      <c r="L546" s="262" t="s">
        <v>196</v>
      </c>
      <c r="M546" s="262" t="s">
        <v>196</v>
      </c>
      <c r="N546" s="262" t="s">
        <v>194</v>
      </c>
      <c r="O546" s="262" t="s">
        <v>194</v>
      </c>
      <c r="P546" s="262" t="s">
        <v>196</v>
      </c>
      <c r="Q546" s="262" t="s">
        <v>194</v>
      </c>
      <c r="R546" s="262" t="s">
        <v>196</v>
      </c>
      <c r="S546" s="262" t="s">
        <v>196</v>
      </c>
      <c r="T546" s="262" t="s">
        <v>194</v>
      </c>
      <c r="U546" s="262" t="s">
        <v>194</v>
      </c>
      <c r="V546" s="262" t="s">
        <v>196</v>
      </c>
      <c r="W546" s="262" t="s">
        <v>196</v>
      </c>
      <c r="X546" s="262" t="s">
        <v>196</v>
      </c>
      <c r="Y546" s="262" t="s">
        <v>196</v>
      </c>
      <c r="Z546" s="262" t="s">
        <v>194</v>
      </c>
      <c r="AA546" s="262" t="s">
        <v>196</v>
      </c>
      <c r="AB546" s="262" t="s">
        <v>196</v>
      </c>
      <c r="AC546" s="262" t="s">
        <v>194</v>
      </c>
      <c r="AD546" s="262" t="s">
        <v>194</v>
      </c>
      <c r="AE546" s="262" t="s">
        <v>194</v>
      </c>
      <c r="AF546" s="262" t="s">
        <v>194</v>
      </c>
      <c r="AG546" s="262" t="s">
        <v>196</v>
      </c>
      <c r="AH546" s="262" t="s">
        <v>196</v>
      </c>
      <c r="AI546" s="262" t="s">
        <v>196</v>
      </c>
      <c r="AJ546" s="262" t="s">
        <v>196</v>
      </c>
      <c r="AK546" s="262" t="s">
        <v>196</v>
      </c>
      <c r="AL546" s="262" t="s">
        <v>195</v>
      </c>
      <c r="AM546" s="262" t="s">
        <v>195</v>
      </c>
      <c r="AN546" s="262" t="s">
        <v>195</v>
      </c>
      <c r="AO546" s="262" t="s">
        <v>195</v>
      </c>
      <c r="AP546" s="262" t="s">
        <v>195</v>
      </c>
      <c r="AQ546" s="259" t="e">
        <f>VLOOKUP(A546,#REF!,5,0)</f>
        <v>#REF!</v>
      </c>
      <c r="AR546" s="259" t="e">
        <f>VLOOKUP(A546,#REF!,6,0)</f>
        <v>#REF!</v>
      </c>
      <c r="AS546"/>
    </row>
    <row r="547" spans="1:45" ht="14.4" x14ac:dyDescent="0.3">
      <c r="A547" s="279">
        <v>120495</v>
      </c>
      <c r="B547" s="284" t="s">
        <v>59</v>
      </c>
      <c r="C547" s="262" t="s">
        <v>196</v>
      </c>
      <c r="D547" s="262" t="s">
        <v>196</v>
      </c>
      <c r="E547" s="262" t="s">
        <v>194</v>
      </c>
      <c r="F547" s="262" t="s">
        <v>194</v>
      </c>
      <c r="G547" s="262" t="s">
        <v>196</v>
      </c>
      <c r="H547" s="262" t="s">
        <v>194</v>
      </c>
      <c r="I547" s="262" t="s">
        <v>194</v>
      </c>
      <c r="J547" s="262" t="s">
        <v>196</v>
      </c>
      <c r="K547" s="262" t="s">
        <v>196</v>
      </c>
      <c r="L547" s="262" t="s">
        <v>196</v>
      </c>
      <c r="M547" s="262" t="s">
        <v>196</v>
      </c>
      <c r="N547" s="262" t="s">
        <v>194</v>
      </c>
      <c r="O547" s="262" t="s">
        <v>196</v>
      </c>
      <c r="P547" s="262" t="s">
        <v>194</v>
      </c>
      <c r="Q547" s="262" t="s">
        <v>196</v>
      </c>
      <c r="R547" s="262" t="s">
        <v>196</v>
      </c>
      <c r="S547" s="262" t="s">
        <v>196</v>
      </c>
      <c r="T547" s="262" t="s">
        <v>196</v>
      </c>
      <c r="U547" s="262" t="s">
        <v>196</v>
      </c>
      <c r="V547" s="262" t="s">
        <v>196</v>
      </c>
      <c r="W547" s="262" t="s">
        <v>196</v>
      </c>
      <c r="X547" s="262" t="s">
        <v>196</v>
      </c>
      <c r="Y547" s="262" t="s">
        <v>196</v>
      </c>
      <c r="Z547" s="262" t="s">
        <v>194</v>
      </c>
      <c r="AA547" s="262" t="s">
        <v>196</v>
      </c>
      <c r="AB547" s="262" t="s">
        <v>195</v>
      </c>
      <c r="AC547" s="262" t="s">
        <v>196</v>
      </c>
      <c r="AD547" s="262" t="s">
        <v>196</v>
      </c>
      <c r="AE547" s="262" t="s">
        <v>195</v>
      </c>
      <c r="AF547" s="262" t="s">
        <v>196</v>
      </c>
      <c r="AG547" s="262" t="s">
        <v>194</v>
      </c>
      <c r="AH547" s="262" t="s">
        <v>194</v>
      </c>
      <c r="AI547" s="262" t="s">
        <v>196</v>
      </c>
      <c r="AJ547" s="262" t="s">
        <v>196</v>
      </c>
      <c r="AK547" s="262" t="s">
        <v>194</v>
      </c>
      <c r="AL547" s="262" t="s">
        <v>195</v>
      </c>
      <c r="AM547" s="262" t="s">
        <v>195</v>
      </c>
      <c r="AN547" s="262" t="s">
        <v>195</v>
      </c>
      <c r="AO547" s="262" t="s">
        <v>196</v>
      </c>
      <c r="AP547" s="262" t="s">
        <v>196</v>
      </c>
      <c r="AQ547" s="259" t="e">
        <f>VLOOKUP(A547,#REF!,5,0)</f>
        <v>#REF!</v>
      </c>
      <c r="AR547" s="259" t="e">
        <f>VLOOKUP(A547,#REF!,6,0)</f>
        <v>#REF!</v>
      </c>
      <c r="AS547"/>
    </row>
    <row r="548" spans="1:45" ht="47.4" x14ac:dyDescent="0.65">
      <c r="A548" s="266">
        <v>120530</v>
      </c>
      <c r="B548" s="264" t="s">
        <v>59</v>
      </c>
      <c r="C548" t="s">
        <v>702</v>
      </c>
      <c r="D548" t="s">
        <v>702</v>
      </c>
      <c r="E548" t="s">
        <v>702</v>
      </c>
      <c r="F548" t="s">
        <v>702</v>
      </c>
      <c r="G548" t="s">
        <v>702</v>
      </c>
      <c r="H548" t="s">
        <v>702</v>
      </c>
      <c r="I548" t="s">
        <v>702</v>
      </c>
      <c r="J548" t="s">
        <v>702</v>
      </c>
      <c r="K548" t="s">
        <v>702</v>
      </c>
      <c r="L548" t="s">
        <v>702</v>
      </c>
      <c r="M548" t="s">
        <v>702</v>
      </c>
      <c r="N548" t="s">
        <v>702</v>
      </c>
      <c r="O548" t="s">
        <v>702</v>
      </c>
      <c r="P548" t="s">
        <v>702</v>
      </c>
      <c r="Q548" t="s">
        <v>702</v>
      </c>
      <c r="R548" t="s">
        <v>702</v>
      </c>
      <c r="S548" t="s">
        <v>702</v>
      </c>
      <c r="T548" t="s">
        <v>702</v>
      </c>
      <c r="U548" t="s">
        <v>702</v>
      </c>
      <c r="V548" t="s">
        <v>702</v>
      </c>
      <c r="W548" t="s">
        <v>702</v>
      </c>
      <c r="X548" t="s">
        <v>702</v>
      </c>
      <c r="Y548" t="s">
        <v>702</v>
      </c>
      <c r="Z548" t="s">
        <v>702</v>
      </c>
      <c r="AA548" t="s">
        <v>702</v>
      </c>
      <c r="AB548" t="s">
        <v>702</v>
      </c>
      <c r="AC548" t="s">
        <v>702</v>
      </c>
      <c r="AD548" t="s">
        <v>702</v>
      </c>
      <c r="AE548" t="s">
        <v>702</v>
      </c>
      <c r="AF548" t="s">
        <v>702</v>
      </c>
      <c r="AG548" t="s">
        <v>702</v>
      </c>
      <c r="AH548" t="s">
        <v>702</v>
      </c>
      <c r="AI548" t="s">
        <v>702</v>
      </c>
      <c r="AJ548" t="s">
        <v>702</v>
      </c>
      <c r="AK548" t="s">
        <v>702</v>
      </c>
      <c r="AL548" t="s">
        <v>702</v>
      </c>
      <c r="AM548" t="s">
        <v>702</v>
      </c>
      <c r="AN548" t="s">
        <v>702</v>
      </c>
      <c r="AO548" t="s">
        <v>702</v>
      </c>
      <c r="AP548" t="s">
        <v>702</v>
      </c>
      <c r="AQ548" s="259" t="s">
        <v>59</v>
      </c>
      <c r="AR548" s="259" t="s">
        <v>2766</v>
      </c>
    </row>
    <row r="549" spans="1:45" ht="21.6" x14ac:dyDescent="0.65">
      <c r="A549" s="266">
        <v>120538</v>
      </c>
      <c r="B549" s="264" t="s">
        <v>2591</v>
      </c>
      <c r="C549" t="s">
        <v>196</v>
      </c>
      <c r="D549" t="s">
        <v>194</v>
      </c>
      <c r="E549" t="s">
        <v>194</v>
      </c>
      <c r="F549" t="s">
        <v>194</v>
      </c>
      <c r="G549" t="s">
        <v>196</v>
      </c>
      <c r="H549" t="s">
        <v>196</v>
      </c>
      <c r="I549" t="s">
        <v>196</v>
      </c>
      <c r="J549" t="s">
        <v>196</v>
      </c>
      <c r="K549" t="s">
        <v>194</v>
      </c>
      <c r="L549" t="s">
        <v>194</v>
      </c>
      <c r="M549" t="s">
        <v>196</v>
      </c>
      <c r="N549" t="s">
        <v>194</v>
      </c>
      <c r="O549" t="s">
        <v>194</v>
      </c>
      <c r="P549" t="s">
        <v>194</v>
      </c>
      <c r="Q549" t="s">
        <v>195</v>
      </c>
      <c r="R549" t="s">
        <v>196</v>
      </c>
      <c r="S549" t="s">
        <v>196</v>
      </c>
      <c r="T549" t="s">
        <v>196</v>
      </c>
      <c r="U549" t="s">
        <v>195</v>
      </c>
      <c r="V549" t="s">
        <v>196</v>
      </c>
      <c r="W549" t="s">
        <v>196</v>
      </c>
      <c r="X549" t="s">
        <v>196</v>
      </c>
      <c r="Y549" t="s">
        <v>194</v>
      </c>
      <c r="Z549" t="s">
        <v>196</v>
      </c>
      <c r="AA549" t="s">
        <v>194</v>
      </c>
      <c r="AB549" t="s">
        <v>196</v>
      </c>
      <c r="AC549" t="s">
        <v>196</v>
      </c>
      <c r="AD549" t="s">
        <v>196</v>
      </c>
      <c r="AE549" t="s">
        <v>196</v>
      </c>
      <c r="AF549" t="s">
        <v>194</v>
      </c>
      <c r="AG549" t="s">
        <v>196</v>
      </c>
      <c r="AH549" t="s">
        <v>196</v>
      </c>
      <c r="AI549" t="s">
        <v>196</v>
      </c>
      <c r="AJ549" t="s">
        <v>196</v>
      </c>
      <c r="AK549" t="s">
        <v>196</v>
      </c>
      <c r="AL549" t="s">
        <v>195</v>
      </c>
      <c r="AM549" t="s">
        <v>195</v>
      </c>
      <c r="AN549" t="s">
        <v>195</v>
      </c>
      <c r="AO549" t="s">
        <v>195</v>
      </c>
      <c r="AP549" t="s">
        <v>195</v>
      </c>
      <c r="AQ549" s="259" t="s">
        <v>2591</v>
      </c>
      <c r="AR549" s="259" t="s">
        <v>334</v>
      </c>
    </row>
    <row r="550" spans="1:45" ht="21.6" x14ac:dyDescent="0.65">
      <c r="A550" s="238">
        <v>120570</v>
      </c>
      <c r="B550" s="264" t="s">
        <v>65</v>
      </c>
      <c r="C550" t="s">
        <v>196</v>
      </c>
      <c r="D550" t="s">
        <v>196</v>
      </c>
      <c r="E550" t="s">
        <v>194</v>
      </c>
      <c r="F550" t="s">
        <v>194</v>
      </c>
      <c r="G550" t="s">
        <v>196</v>
      </c>
      <c r="H550" t="s">
        <v>196</v>
      </c>
      <c r="I550" t="s">
        <v>194</v>
      </c>
      <c r="J550" t="s">
        <v>194</v>
      </c>
      <c r="K550" t="s">
        <v>196</v>
      </c>
      <c r="L550" t="s">
        <v>194</v>
      </c>
      <c r="M550" t="s">
        <v>196</v>
      </c>
      <c r="N550" t="s">
        <v>196</v>
      </c>
      <c r="O550" t="s">
        <v>196</v>
      </c>
      <c r="P550" t="s">
        <v>196</v>
      </c>
      <c r="Q550" t="s">
        <v>196</v>
      </c>
      <c r="R550" t="s">
        <v>196</v>
      </c>
      <c r="S550" t="s">
        <v>196</v>
      </c>
      <c r="T550" t="s">
        <v>195</v>
      </c>
      <c r="U550" t="s">
        <v>196</v>
      </c>
      <c r="V550" t="s">
        <v>196</v>
      </c>
      <c r="W550" t="s">
        <v>196</v>
      </c>
      <c r="X550" t="s">
        <v>196</v>
      </c>
      <c r="Y550" t="s">
        <v>196</v>
      </c>
      <c r="Z550" t="s">
        <v>196</v>
      </c>
      <c r="AA550" t="s">
        <v>194</v>
      </c>
      <c r="AB550" t="s">
        <v>196</v>
      </c>
      <c r="AC550" t="s">
        <v>196</v>
      </c>
      <c r="AD550" t="s">
        <v>196</v>
      </c>
      <c r="AE550" t="s">
        <v>196</v>
      </c>
      <c r="AF550" t="s">
        <v>196</v>
      </c>
      <c r="AG550" t="s">
        <v>195</v>
      </c>
      <c r="AH550" t="s">
        <v>195</v>
      </c>
      <c r="AI550" t="s">
        <v>195</v>
      </c>
      <c r="AJ550" t="s">
        <v>195</v>
      </c>
      <c r="AK550" t="s">
        <v>195</v>
      </c>
      <c r="AQ550" s="259" t="s">
        <v>65</v>
      </c>
      <c r="AR550" s="259" t="s">
        <v>334</v>
      </c>
    </row>
    <row r="551" spans="1:45" ht="21.6" x14ac:dyDescent="0.65">
      <c r="A551" s="266">
        <v>120576</v>
      </c>
      <c r="B551" s="264" t="s">
        <v>59</v>
      </c>
      <c r="C551" t="s">
        <v>196</v>
      </c>
      <c r="D551" t="s">
        <v>196</v>
      </c>
      <c r="E551" t="s">
        <v>196</v>
      </c>
      <c r="F551" t="s">
        <v>194</v>
      </c>
      <c r="G551" t="s">
        <v>196</v>
      </c>
      <c r="H551" t="s">
        <v>196</v>
      </c>
      <c r="I551" t="s">
        <v>196</v>
      </c>
      <c r="J551" t="s">
        <v>196</v>
      </c>
      <c r="K551" t="s">
        <v>196</v>
      </c>
      <c r="L551" t="s">
        <v>196</v>
      </c>
      <c r="M551" t="s">
        <v>196</v>
      </c>
      <c r="N551" t="s">
        <v>196</v>
      </c>
      <c r="O551" t="s">
        <v>196</v>
      </c>
      <c r="P551" t="s">
        <v>196</v>
      </c>
      <c r="Q551" t="s">
        <v>196</v>
      </c>
      <c r="R551" t="s">
        <v>196</v>
      </c>
      <c r="S551" t="s">
        <v>196</v>
      </c>
      <c r="T551" t="s">
        <v>196</v>
      </c>
      <c r="U551" t="s">
        <v>196</v>
      </c>
      <c r="V551" t="s">
        <v>196</v>
      </c>
      <c r="W551" t="s">
        <v>196</v>
      </c>
      <c r="X551" t="s">
        <v>196</v>
      </c>
      <c r="Y551" t="s">
        <v>196</v>
      </c>
      <c r="Z551" t="s">
        <v>196</v>
      </c>
      <c r="AA551" t="s">
        <v>196</v>
      </c>
      <c r="AB551" t="s">
        <v>196</v>
      </c>
      <c r="AC551" t="s">
        <v>196</v>
      </c>
      <c r="AD551" t="s">
        <v>196</v>
      </c>
      <c r="AE551" t="s">
        <v>194</v>
      </c>
      <c r="AF551" t="s">
        <v>194</v>
      </c>
      <c r="AG551" t="s">
        <v>196</v>
      </c>
      <c r="AH551" t="s">
        <v>196</v>
      </c>
      <c r="AI551" t="s">
        <v>196</v>
      </c>
      <c r="AJ551" t="s">
        <v>194</v>
      </c>
      <c r="AK551" t="s">
        <v>194</v>
      </c>
      <c r="AL551" t="s">
        <v>196</v>
      </c>
      <c r="AM551" t="s">
        <v>196</v>
      </c>
      <c r="AN551" t="s">
        <v>196</v>
      </c>
      <c r="AO551" t="s">
        <v>195</v>
      </c>
      <c r="AP551" t="s">
        <v>195</v>
      </c>
      <c r="AQ551" s="259" t="s">
        <v>59</v>
      </c>
      <c r="AR551" s="259" t="s">
        <v>334</v>
      </c>
    </row>
    <row r="552" spans="1:45" ht="21.6" x14ac:dyDescent="0.65">
      <c r="A552" s="266">
        <v>120586</v>
      </c>
      <c r="B552" s="264" t="s">
        <v>59</v>
      </c>
      <c r="C552" t="s">
        <v>196</v>
      </c>
      <c r="D552" t="s">
        <v>196</v>
      </c>
      <c r="E552" t="s">
        <v>194</v>
      </c>
      <c r="F552" t="s">
        <v>194</v>
      </c>
      <c r="G552" t="s">
        <v>196</v>
      </c>
      <c r="H552" t="s">
        <v>196</v>
      </c>
      <c r="I552" t="s">
        <v>196</v>
      </c>
      <c r="J552" t="s">
        <v>194</v>
      </c>
      <c r="K552" t="s">
        <v>194</v>
      </c>
      <c r="L552" t="s">
        <v>196</v>
      </c>
      <c r="M552" t="s">
        <v>196</v>
      </c>
      <c r="N552" t="s">
        <v>196</v>
      </c>
      <c r="O552" t="s">
        <v>196</v>
      </c>
      <c r="P552" t="s">
        <v>196</v>
      </c>
      <c r="Q552" t="s">
        <v>196</v>
      </c>
      <c r="R552" t="s">
        <v>196</v>
      </c>
      <c r="S552" t="s">
        <v>196</v>
      </c>
      <c r="T552" t="s">
        <v>196</v>
      </c>
      <c r="U552" t="s">
        <v>196</v>
      </c>
      <c r="V552" t="s">
        <v>196</v>
      </c>
      <c r="W552" t="s">
        <v>196</v>
      </c>
      <c r="X552" t="s">
        <v>196</v>
      </c>
      <c r="Y552" t="s">
        <v>194</v>
      </c>
      <c r="Z552" t="s">
        <v>194</v>
      </c>
      <c r="AA552" t="s">
        <v>196</v>
      </c>
      <c r="AB552" t="s">
        <v>196</v>
      </c>
      <c r="AC552" t="s">
        <v>196</v>
      </c>
      <c r="AD552" t="s">
        <v>196</v>
      </c>
      <c r="AE552" t="s">
        <v>195</v>
      </c>
      <c r="AF552" t="s">
        <v>196</v>
      </c>
      <c r="AG552" t="s">
        <v>196</v>
      </c>
      <c r="AH552" t="s">
        <v>194</v>
      </c>
      <c r="AI552" t="s">
        <v>196</v>
      </c>
      <c r="AJ552" t="s">
        <v>196</v>
      </c>
      <c r="AK552" t="s">
        <v>194</v>
      </c>
      <c r="AL552" t="s">
        <v>196</v>
      </c>
      <c r="AM552" t="s">
        <v>196</v>
      </c>
      <c r="AN552" t="s">
        <v>196</v>
      </c>
      <c r="AO552" t="s">
        <v>194</v>
      </c>
      <c r="AP552" t="s">
        <v>194</v>
      </c>
      <c r="AQ552" s="259" t="s">
        <v>59</v>
      </c>
      <c r="AR552" s="259" t="s">
        <v>334</v>
      </c>
    </row>
    <row r="553" spans="1:45" ht="14.4" x14ac:dyDescent="0.3">
      <c r="A553" s="279">
        <v>120588</v>
      </c>
      <c r="B553" s="284" t="s">
        <v>59</v>
      </c>
      <c r="C553" s="262" t="s">
        <v>196</v>
      </c>
      <c r="D553" s="262" t="s">
        <v>196</v>
      </c>
      <c r="E553" s="262" t="s">
        <v>196</v>
      </c>
      <c r="F553" s="262" t="s">
        <v>196</v>
      </c>
      <c r="G553" s="262" t="s">
        <v>196</v>
      </c>
      <c r="H553" s="262" t="s">
        <v>196</v>
      </c>
      <c r="I553" s="262" t="s">
        <v>196</v>
      </c>
      <c r="J553" s="262" t="s">
        <v>196</v>
      </c>
      <c r="K553" s="262" t="s">
        <v>196</v>
      </c>
      <c r="L553" s="262" t="s">
        <v>196</v>
      </c>
      <c r="M553" s="262" t="s">
        <v>196</v>
      </c>
      <c r="N553" s="262" t="s">
        <v>196</v>
      </c>
      <c r="O553" s="262" t="s">
        <v>196</v>
      </c>
      <c r="P553" s="262" t="s">
        <v>196</v>
      </c>
      <c r="Q553" s="262" t="s">
        <v>196</v>
      </c>
      <c r="R553" s="262" t="s">
        <v>194</v>
      </c>
      <c r="S553" s="262" t="s">
        <v>194</v>
      </c>
      <c r="T553" s="262" t="s">
        <v>194</v>
      </c>
      <c r="U553" s="262" t="s">
        <v>196</v>
      </c>
      <c r="V553" s="262" t="s">
        <v>196</v>
      </c>
      <c r="W553" s="262" t="s">
        <v>196</v>
      </c>
      <c r="X553" s="262" t="s">
        <v>196</v>
      </c>
      <c r="Y553" s="262" t="s">
        <v>196</v>
      </c>
      <c r="Z553" s="262" t="s">
        <v>194</v>
      </c>
      <c r="AA553" s="262" t="s">
        <v>196</v>
      </c>
      <c r="AB553" s="262" t="s">
        <v>196</v>
      </c>
      <c r="AC553" s="262" t="s">
        <v>194</v>
      </c>
      <c r="AD553" s="262" t="s">
        <v>196</v>
      </c>
      <c r="AE553" s="262" t="s">
        <v>196</v>
      </c>
      <c r="AF553" s="262" t="s">
        <v>196</v>
      </c>
      <c r="AG553" s="262" t="s">
        <v>195</v>
      </c>
      <c r="AH553" s="262" t="s">
        <v>195</v>
      </c>
      <c r="AI553" s="262" t="s">
        <v>195</v>
      </c>
      <c r="AJ553" s="262" t="s">
        <v>195</v>
      </c>
      <c r="AK553" s="262" t="s">
        <v>195</v>
      </c>
      <c r="AL553" s="262" t="s">
        <v>195</v>
      </c>
      <c r="AM553" s="262" t="s">
        <v>195</v>
      </c>
      <c r="AN553" s="262" t="s">
        <v>195</v>
      </c>
      <c r="AO553" s="262" t="s">
        <v>195</v>
      </c>
      <c r="AP553" s="262" t="s">
        <v>195</v>
      </c>
      <c r="AQ553" s="259" t="e">
        <f>VLOOKUP(A553,#REF!,5,0)</f>
        <v>#REF!</v>
      </c>
      <c r="AR553" s="259" t="e">
        <f>VLOOKUP(A553,#REF!,6,0)</f>
        <v>#REF!</v>
      </c>
      <c r="AS553"/>
    </row>
    <row r="554" spans="1:45" ht="43.2" x14ac:dyDescent="0.3">
      <c r="A554" s="281">
        <v>120589</v>
      </c>
      <c r="B554" s="285" t="s">
        <v>59</v>
      </c>
      <c r="C554" s="262" t="s">
        <v>702</v>
      </c>
      <c r="D554" s="262" t="s">
        <v>702</v>
      </c>
      <c r="E554" s="262" t="s">
        <v>702</v>
      </c>
      <c r="F554" s="262" t="s">
        <v>702</v>
      </c>
      <c r="G554" s="262" t="s">
        <v>702</v>
      </c>
      <c r="H554" s="262" t="s">
        <v>702</v>
      </c>
      <c r="I554" s="262" t="s">
        <v>702</v>
      </c>
      <c r="J554" s="262" t="s">
        <v>702</v>
      </c>
      <c r="K554" s="262" t="s">
        <v>702</v>
      </c>
      <c r="L554" s="262" t="s">
        <v>702</v>
      </c>
      <c r="M554" s="262" t="s">
        <v>702</v>
      </c>
      <c r="N554" s="262" t="s">
        <v>702</v>
      </c>
      <c r="O554" s="262" t="s">
        <v>702</v>
      </c>
      <c r="P554" s="262" t="s">
        <v>702</v>
      </c>
      <c r="Q554" s="262" t="s">
        <v>702</v>
      </c>
      <c r="R554" s="262" t="s">
        <v>702</v>
      </c>
      <c r="S554" s="262" t="s">
        <v>702</v>
      </c>
      <c r="T554" s="262" t="s">
        <v>702</v>
      </c>
      <c r="U554" s="262" t="s">
        <v>702</v>
      </c>
      <c r="V554" s="262" t="s">
        <v>702</v>
      </c>
      <c r="W554" s="262" t="s">
        <v>702</v>
      </c>
      <c r="X554" s="262" t="s">
        <v>702</v>
      </c>
      <c r="Y554" s="262" t="s">
        <v>702</v>
      </c>
      <c r="Z554" s="262" t="s">
        <v>702</v>
      </c>
      <c r="AA554" s="262" t="s">
        <v>702</v>
      </c>
      <c r="AB554" s="262" t="s">
        <v>702</v>
      </c>
      <c r="AC554" s="262" t="s">
        <v>702</v>
      </c>
      <c r="AD554" s="262" t="s">
        <v>702</v>
      </c>
      <c r="AE554" s="262" t="s">
        <v>702</v>
      </c>
      <c r="AF554" s="262" t="s">
        <v>702</v>
      </c>
      <c r="AG554" s="262" t="s">
        <v>702</v>
      </c>
      <c r="AH554" s="262" t="s">
        <v>702</v>
      </c>
      <c r="AI554" s="262" t="s">
        <v>702</v>
      </c>
      <c r="AJ554" s="262" t="s">
        <v>702</v>
      </c>
      <c r="AK554" s="262" t="s">
        <v>702</v>
      </c>
      <c r="AL554" s="262" t="s">
        <v>702</v>
      </c>
      <c r="AM554" s="262" t="s">
        <v>702</v>
      </c>
      <c r="AN554" s="262" t="s">
        <v>702</v>
      </c>
      <c r="AO554" s="262" t="s">
        <v>702</v>
      </c>
      <c r="AP554" s="262" t="s">
        <v>702</v>
      </c>
      <c r="AQ554" s="259" t="s">
        <v>59</v>
      </c>
      <c r="AR554" s="259" t="s">
        <v>2766</v>
      </c>
      <c r="AS554"/>
    </row>
    <row r="555" spans="1:45" ht="14.4" x14ac:dyDescent="0.3">
      <c r="A555" s="279">
        <v>120604</v>
      </c>
      <c r="B555" s="284" t="s">
        <v>2531</v>
      </c>
      <c r="C555" s="262" t="s">
        <v>196</v>
      </c>
      <c r="D555" s="262" t="s">
        <v>194</v>
      </c>
      <c r="E555" s="262" t="s">
        <v>194</v>
      </c>
      <c r="F555" s="262" t="s">
        <v>196</v>
      </c>
      <c r="G555" s="262" t="s">
        <v>194</v>
      </c>
      <c r="H555" s="262" t="s">
        <v>194</v>
      </c>
      <c r="I555" s="262" t="s">
        <v>194</v>
      </c>
      <c r="J555" s="262" t="s">
        <v>194</v>
      </c>
      <c r="K555" s="262" t="s">
        <v>194</v>
      </c>
      <c r="L555" s="262" t="s">
        <v>194</v>
      </c>
      <c r="M555" s="262" t="s">
        <v>196</v>
      </c>
      <c r="N555" s="262" t="s">
        <v>196</v>
      </c>
      <c r="O555" s="262" t="s">
        <v>196</v>
      </c>
      <c r="P555" s="262" t="s">
        <v>196</v>
      </c>
      <c r="Q555" s="262" t="s">
        <v>196</v>
      </c>
      <c r="R555" s="262" t="s">
        <v>196</v>
      </c>
      <c r="S555" s="262" t="s">
        <v>196</v>
      </c>
      <c r="T555" s="262" t="s">
        <v>196</v>
      </c>
      <c r="U555" s="262" t="s">
        <v>196</v>
      </c>
      <c r="V555" s="262" t="s">
        <v>196</v>
      </c>
      <c r="W555" s="262" t="s">
        <v>194</v>
      </c>
      <c r="X555" s="262" t="s">
        <v>196</v>
      </c>
      <c r="Y555" s="262" t="s">
        <v>194</v>
      </c>
      <c r="Z555" s="262" t="s">
        <v>196</v>
      </c>
      <c r="AA555" s="262" t="s">
        <v>196</v>
      </c>
      <c r="AB555" s="262" t="s">
        <v>196</v>
      </c>
      <c r="AC555" s="262" t="s">
        <v>196</v>
      </c>
      <c r="AD555" s="262" t="s">
        <v>196</v>
      </c>
      <c r="AE555" s="262" t="s">
        <v>196</v>
      </c>
      <c r="AF555" s="262" t="s">
        <v>194</v>
      </c>
      <c r="AG555" s="262" t="s">
        <v>195</v>
      </c>
      <c r="AH555" s="262" t="s">
        <v>195</v>
      </c>
      <c r="AI555" s="262" t="s">
        <v>195</v>
      </c>
      <c r="AJ555" s="262" t="s">
        <v>195</v>
      </c>
      <c r="AK555" s="262" t="s">
        <v>195</v>
      </c>
      <c r="AL555" s="262" t="s">
        <v>195</v>
      </c>
      <c r="AM555" s="262" t="s">
        <v>195</v>
      </c>
      <c r="AN555" s="262" t="s">
        <v>195</v>
      </c>
      <c r="AO555" s="262" t="s">
        <v>195</v>
      </c>
      <c r="AP555" s="262" t="s">
        <v>195</v>
      </c>
      <c r="AQ555" s="259" t="e">
        <f>VLOOKUP(A555,#REF!,5,0)</f>
        <v>#REF!</v>
      </c>
      <c r="AR555" s="259" t="e">
        <f>VLOOKUP(A555,#REF!,6,0)</f>
        <v>#REF!</v>
      </c>
      <c r="AS555"/>
    </row>
    <row r="556" spans="1:45" ht="21.6" x14ac:dyDescent="0.65">
      <c r="A556" s="238">
        <v>120606</v>
      </c>
      <c r="B556" s="264" t="s">
        <v>59</v>
      </c>
      <c r="C556" t="s">
        <v>196</v>
      </c>
      <c r="D556" t="s">
        <v>194</v>
      </c>
      <c r="E556" t="s">
        <v>196</v>
      </c>
      <c r="F556" t="s">
        <v>194</v>
      </c>
      <c r="G556" t="s">
        <v>196</v>
      </c>
      <c r="H556" t="s">
        <v>196</v>
      </c>
      <c r="I556" t="s">
        <v>196</v>
      </c>
      <c r="J556" t="s">
        <v>194</v>
      </c>
      <c r="K556" t="s">
        <v>196</v>
      </c>
      <c r="L556" t="s">
        <v>196</v>
      </c>
      <c r="M556" t="s">
        <v>196</v>
      </c>
      <c r="N556" t="s">
        <v>194</v>
      </c>
      <c r="O556" t="s">
        <v>196</v>
      </c>
      <c r="P556" t="s">
        <v>194</v>
      </c>
      <c r="Q556" t="s">
        <v>196</v>
      </c>
      <c r="R556" t="s">
        <v>196</v>
      </c>
      <c r="S556" t="s">
        <v>196</v>
      </c>
      <c r="T556" t="s">
        <v>194</v>
      </c>
      <c r="U556" t="s">
        <v>194</v>
      </c>
      <c r="V556" t="s">
        <v>196</v>
      </c>
      <c r="W556" t="s">
        <v>196</v>
      </c>
      <c r="X556" t="s">
        <v>194</v>
      </c>
      <c r="Y556" t="s">
        <v>196</v>
      </c>
      <c r="Z556" t="s">
        <v>196</v>
      </c>
      <c r="AA556" t="s">
        <v>196</v>
      </c>
      <c r="AB556" t="s">
        <v>196</v>
      </c>
      <c r="AC556" t="s">
        <v>196</v>
      </c>
      <c r="AD556" t="s">
        <v>196</v>
      </c>
      <c r="AE556" t="s">
        <v>196</v>
      </c>
      <c r="AF556" t="s">
        <v>196</v>
      </c>
      <c r="AG556" t="s">
        <v>196</v>
      </c>
      <c r="AH556" t="s">
        <v>194</v>
      </c>
      <c r="AI556" t="s">
        <v>196</v>
      </c>
      <c r="AJ556" t="s">
        <v>194</v>
      </c>
      <c r="AK556" t="s">
        <v>195</v>
      </c>
      <c r="AL556" t="s">
        <v>194</v>
      </c>
      <c r="AM556" t="s">
        <v>195</v>
      </c>
      <c r="AN556" t="s">
        <v>194</v>
      </c>
      <c r="AO556" t="s">
        <v>195</v>
      </c>
      <c r="AP556" t="s">
        <v>195</v>
      </c>
      <c r="AQ556" s="259" t="s">
        <v>59</v>
      </c>
      <c r="AR556" s="259" t="s">
        <v>334</v>
      </c>
    </row>
    <row r="557" spans="1:45" ht="43.2" x14ac:dyDescent="0.3">
      <c r="A557" s="281">
        <v>120616</v>
      </c>
      <c r="B557" s="285" t="s">
        <v>59</v>
      </c>
      <c r="C557" s="262" t="s">
        <v>702</v>
      </c>
      <c r="D557" s="262" t="s">
        <v>702</v>
      </c>
      <c r="E557" s="262" t="s">
        <v>702</v>
      </c>
      <c r="F557" s="262" t="s">
        <v>702</v>
      </c>
      <c r="G557" s="262" t="s">
        <v>702</v>
      </c>
      <c r="H557" s="262" t="s">
        <v>702</v>
      </c>
      <c r="I557" s="262" t="s">
        <v>702</v>
      </c>
      <c r="J557" s="262" t="s">
        <v>702</v>
      </c>
      <c r="K557" s="262" t="s">
        <v>702</v>
      </c>
      <c r="L557" s="262" t="s">
        <v>702</v>
      </c>
      <c r="M557" s="262" t="s">
        <v>702</v>
      </c>
      <c r="N557" s="262" t="s">
        <v>702</v>
      </c>
      <c r="O557" s="262" t="s">
        <v>702</v>
      </c>
      <c r="P557" s="262" t="s">
        <v>702</v>
      </c>
      <c r="Q557" s="262" t="s">
        <v>702</v>
      </c>
      <c r="R557" s="262" t="s">
        <v>702</v>
      </c>
      <c r="S557" s="262" t="s">
        <v>702</v>
      </c>
      <c r="T557" s="262" t="s">
        <v>702</v>
      </c>
      <c r="U557" s="262" t="s">
        <v>702</v>
      </c>
      <c r="V557" s="262" t="s">
        <v>702</v>
      </c>
      <c r="W557" s="262" t="s">
        <v>702</v>
      </c>
      <c r="X557" s="262" t="s">
        <v>702</v>
      </c>
      <c r="Y557" s="262" t="s">
        <v>702</v>
      </c>
      <c r="Z557" s="262" t="s">
        <v>702</v>
      </c>
      <c r="AA557" s="262" t="s">
        <v>702</v>
      </c>
      <c r="AB557" s="262" t="s">
        <v>702</v>
      </c>
      <c r="AC557" s="262" t="s">
        <v>702</v>
      </c>
      <c r="AD557" s="262" t="s">
        <v>702</v>
      </c>
      <c r="AE557" s="262" t="s">
        <v>702</v>
      </c>
      <c r="AF557" s="262" t="s">
        <v>702</v>
      </c>
      <c r="AG557" s="262" t="s">
        <v>702</v>
      </c>
      <c r="AH557" s="262" t="s">
        <v>702</v>
      </c>
      <c r="AI557" s="262" t="s">
        <v>702</v>
      </c>
      <c r="AJ557" s="262" t="s">
        <v>702</v>
      </c>
      <c r="AK557" s="262" t="s">
        <v>702</v>
      </c>
      <c r="AL557" s="262" t="s">
        <v>702</v>
      </c>
      <c r="AM557" s="262" t="s">
        <v>702</v>
      </c>
      <c r="AN557" s="262" t="s">
        <v>702</v>
      </c>
      <c r="AO557" s="262" t="s">
        <v>702</v>
      </c>
      <c r="AP557" s="262" t="s">
        <v>702</v>
      </c>
      <c r="AQ557" s="259" t="s">
        <v>59</v>
      </c>
      <c r="AR557" s="259" t="s">
        <v>2766</v>
      </c>
      <c r="AS557"/>
    </row>
    <row r="558" spans="1:45" ht="14.4" x14ac:dyDescent="0.3">
      <c r="A558" s="279">
        <v>120626</v>
      </c>
      <c r="B558" s="284" t="s">
        <v>59</v>
      </c>
      <c r="C558" s="262" t="s">
        <v>195</v>
      </c>
      <c r="D558" s="262" t="s">
        <v>195</v>
      </c>
      <c r="E558" s="262" t="s">
        <v>195</v>
      </c>
      <c r="F558" s="262" t="s">
        <v>195</v>
      </c>
      <c r="G558" s="262" t="s">
        <v>195</v>
      </c>
      <c r="H558" s="262" t="s">
        <v>195</v>
      </c>
      <c r="I558" s="262" t="s">
        <v>195</v>
      </c>
      <c r="J558" s="262" t="s">
        <v>195</v>
      </c>
      <c r="K558" s="262" t="s">
        <v>195</v>
      </c>
      <c r="L558" s="262" t="s">
        <v>195</v>
      </c>
      <c r="M558" s="262" t="s">
        <v>195</v>
      </c>
      <c r="N558" s="262" t="s">
        <v>195</v>
      </c>
      <c r="O558" s="262" t="s">
        <v>195</v>
      </c>
      <c r="P558" s="262" t="s">
        <v>195</v>
      </c>
      <c r="Q558" s="262" t="s">
        <v>195</v>
      </c>
      <c r="R558" s="262" t="s">
        <v>195</v>
      </c>
      <c r="S558" s="262" t="s">
        <v>195</v>
      </c>
      <c r="T558" s="262" t="s">
        <v>195</v>
      </c>
      <c r="U558" s="262" t="s">
        <v>195</v>
      </c>
      <c r="V558" s="262" t="s">
        <v>195</v>
      </c>
      <c r="W558" s="262" t="s">
        <v>195</v>
      </c>
      <c r="X558" s="262" t="s">
        <v>195</v>
      </c>
      <c r="Y558" s="262" t="s">
        <v>195</v>
      </c>
      <c r="Z558" s="262" t="s">
        <v>195</v>
      </c>
      <c r="AA558" s="262" t="s">
        <v>195</v>
      </c>
      <c r="AB558" s="262" t="s">
        <v>195</v>
      </c>
      <c r="AC558" s="262" t="s">
        <v>195</v>
      </c>
      <c r="AD558" s="262" t="s">
        <v>195</v>
      </c>
      <c r="AE558" s="262" t="s">
        <v>195</v>
      </c>
      <c r="AF558" s="262" t="s">
        <v>195</v>
      </c>
      <c r="AG558" s="262" t="s">
        <v>195</v>
      </c>
      <c r="AH558" s="262" t="s">
        <v>195</v>
      </c>
      <c r="AI558" s="262" t="s">
        <v>195</v>
      </c>
      <c r="AJ558" s="262" t="s">
        <v>195</v>
      </c>
      <c r="AK558" s="262" t="s">
        <v>195</v>
      </c>
      <c r="AL558" s="262" t="s">
        <v>195</v>
      </c>
      <c r="AM558" s="262" t="s">
        <v>195</v>
      </c>
      <c r="AN558" s="262" t="s">
        <v>195</v>
      </c>
      <c r="AO558" s="262" t="s">
        <v>195</v>
      </c>
      <c r="AP558" s="262" t="s">
        <v>195</v>
      </c>
      <c r="AQ558" s="259" t="e">
        <f>VLOOKUP(A558,#REF!,5,0)</f>
        <v>#REF!</v>
      </c>
      <c r="AR558" s="259" t="e">
        <f>VLOOKUP(A558,#REF!,6,0)</f>
        <v>#REF!</v>
      </c>
      <c r="AS558"/>
    </row>
    <row r="559" spans="1:45" ht="47.4" x14ac:dyDescent="0.65">
      <c r="A559" s="266">
        <v>120627</v>
      </c>
      <c r="B559" s="264" t="s">
        <v>2591</v>
      </c>
      <c r="C559" t="s">
        <v>702</v>
      </c>
      <c r="D559" t="s">
        <v>702</v>
      </c>
      <c r="E559" t="s">
        <v>702</v>
      </c>
      <c r="F559" t="s">
        <v>702</v>
      </c>
      <c r="G559" t="s">
        <v>702</v>
      </c>
      <c r="H559" t="s">
        <v>702</v>
      </c>
      <c r="I559" t="s">
        <v>702</v>
      </c>
      <c r="J559" t="s">
        <v>702</v>
      </c>
      <c r="K559" t="s">
        <v>702</v>
      </c>
      <c r="L559" t="s">
        <v>702</v>
      </c>
      <c r="M559" t="s">
        <v>702</v>
      </c>
      <c r="N559" t="s">
        <v>702</v>
      </c>
      <c r="O559" t="s">
        <v>702</v>
      </c>
      <c r="P559" t="s">
        <v>702</v>
      </c>
      <c r="Q559" t="s">
        <v>702</v>
      </c>
      <c r="R559" t="s">
        <v>702</v>
      </c>
      <c r="S559" t="s">
        <v>702</v>
      </c>
      <c r="T559" t="s">
        <v>702</v>
      </c>
      <c r="U559" t="s">
        <v>702</v>
      </c>
      <c r="V559" t="s">
        <v>702</v>
      </c>
      <c r="W559" t="s">
        <v>702</v>
      </c>
      <c r="X559" t="s">
        <v>702</v>
      </c>
      <c r="Y559" t="s">
        <v>702</v>
      </c>
      <c r="Z559" t="s">
        <v>702</v>
      </c>
      <c r="AA559" t="s">
        <v>702</v>
      </c>
      <c r="AB559" t="s">
        <v>702</v>
      </c>
      <c r="AC559" t="s">
        <v>702</v>
      </c>
      <c r="AD559" t="s">
        <v>702</v>
      </c>
      <c r="AE559" t="s">
        <v>702</v>
      </c>
      <c r="AF559" t="s">
        <v>702</v>
      </c>
      <c r="AG559" t="s">
        <v>702</v>
      </c>
      <c r="AH559" t="s">
        <v>702</v>
      </c>
      <c r="AI559" t="s">
        <v>702</v>
      </c>
      <c r="AJ559" t="s">
        <v>702</v>
      </c>
      <c r="AK559" t="s">
        <v>702</v>
      </c>
      <c r="AL559" t="s">
        <v>702</v>
      </c>
      <c r="AM559" t="s">
        <v>702</v>
      </c>
      <c r="AN559" t="s">
        <v>702</v>
      </c>
      <c r="AO559" t="s">
        <v>702</v>
      </c>
      <c r="AP559" t="s">
        <v>702</v>
      </c>
      <c r="AQ559" s="259" t="s">
        <v>2591</v>
      </c>
      <c r="AR559" s="259" t="s">
        <v>2759</v>
      </c>
    </row>
    <row r="560" spans="1:45" ht="21.6" x14ac:dyDescent="0.65">
      <c r="A560" s="266">
        <v>120637</v>
      </c>
      <c r="B560" s="264" t="s">
        <v>2531</v>
      </c>
      <c r="C560" t="s">
        <v>196</v>
      </c>
      <c r="D560" t="s">
        <v>196</v>
      </c>
      <c r="E560" t="s">
        <v>196</v>
      </c>
      <c r="F560" t="s">
        <v>194</v>
      </c>
      <c r="G560" t="s">
        <v>196</v>
      </c>
      <c r="H560" t="s">
        <v>196</v>
      </c>
      <c r="I560" t="s">
        <v>196</v>
      </c>
      <c r="J560" t="s">
        <v>196</v>
      </c>
      <c r="K560" t="s">
        <v>196</v>
      </c>
      <c r="L560" t="s">
        <v>196</v>
      </c>
      <c r="M560" t="s">
        <v>194</v>
      </c>
      <c r="N560" t="s">
        <v>194</v>
      </c>
      <c r="O560" t="s">
        <v>194</v>
      </c>
      <c r="P560" t="s">
        <v>195</v>
      </c>
      <c r="Q560" t="s">
        <v>194</v>
      </c>
      <c r="R560" t="s">
        <v>196</v>
      </c>
      <c r="S560" t="s">
        <v>194</v>
      </c>
      <c r="T560" t="s">
        <v>196</v>
      </c>
      <c r="U560" t="s">
        <v>196</v>
      </c>
      <c r="V560" t="s">
        <v>194</v>
      </c>
      <c r="W560" t="s">
        <v>195</v>
      </c>
      <c r="X560" t="s">
        <v>194</v>
      </c>
      <c r="Y560" t="s">
        <v>194</v>
      </c>
      <c r="Z560" t="s">
        <v>196</v>
      </c>
      <c r="AA560" t="s">
        <v>196</v>
      </c>
      <c r="AB560" t="s">
        <v>196</v>
      </c>
      <c r="AC560" t="s">
        <v>194</v>
      </c>
      <c r="AD560" t="s">
        <v>196</v>
      </c>
      <c r="AE560" t="s">
        <v>196</v>
      </c>
      <c r="AF560" t="s">
        <v>194</v>
      </c>
      <c r="AG560" t="s">
        <v>196</v>
      </c>
      <c r="AH560" t="s">
        <v>196</v>
      </c>
      <c r="AI560" t="s">
        <v>196</v>
      </c>
      <c r="AJ560" t="s">
        <v>195</v>
      </c>
      <c r="AK560" t="s">
        <v>195</v>
      </c>
      <c r="AL560" t="s">
        <v>195</v>
      </c>
      <c r="AM560" t="s">
        <v>195</v>
      </c>
      <c r="AN560" t="s">
        <v>195</v>
      </c>
      <c r="AO560" t="s">
        <v>195</v>
      </c>
      <c r="AP560" t="s">
        <v>195</v>
      </c>
      <c r="AQ560" s="259" t="s">
        <v>2531</v>
      </c>
      <c r="AR560" s="259" t="s">
        <v>334</v>
      </c>
    </row>
    <row r="561" spans="1:45" ht="21.6" x14ac:dyDescent="0.65">
      <c r="A561" s="266">
        <v>120640</v>
      </c>
      <c r="B561" s="264" t="s">
        <v>59</v>
      </c>
      <c r="C561" t="s">
        <v>196</v>
      </c>
      <c r="D561" t="s">
        <v>196</v>
      </c>
      <c r="E561" t="s">
        <v>196</v>
      </c>
      <c r="F561" t="s">
        <v>194</v>
      </c>
      <c r="G561" t="s">
        <v>194</v>
      </c>
      <c r="H561" t="s">
        <v>196</v>
      </c>
      <c r="I561" t="s">
        <v>195</v>
      </c>
      <c r="J561" t="s">
        <v>196</v>
      </c>
      <c r="K561" t="s">
        <v>196</v>
      </c>
      <c r="L561" t="s">
        <v>196</v>
      </c>
      <c r="M561" t="s">
        <v>194</v>
      </c>
      <c r="N561" t="s">
        <v>196</v>
      </c>
      <c r="O561" t="s">
        <v>196</v>
      </c>
      <c r="P561" t="s">
        <v>196</v>
      </c>
      <c r="Q561" t="s">
        <v>196</v>
      </c>
      <c r="R561" t="s">
        <v>196</v>
      </c>
      <c r="S561" t="s">
        <v>196</v>
      </c>
      <c r="T561" t="s">
        <v>196</v>
      </c>
      <c r="U561" t="s">
        <v>196</v>
      </c>
      <c r="V561" t="s">
        <v>196</v>
      </c>
      <c r="W561" t="s">
        <v>196</v>
      </c>
      <c r="X561" t="s">
        <v>196</v>
      </c>
      <c r="Y561" t="s">
        <v>196</v>
      </c>
      <c r="Z561" t="s">
        <v>196</v>
      </c>
      <c r="AA561" t="s">
        <v>196</v>
      </c>
      <c r="AB561" t="s">
        <v>196</v>
      </c>
      <c r="AC561" t="s">
        <v>196</v>
      </c>
      <c r="AD561" t="s">
        <v>196</v>
      </c>
      <c r="AE561" t="s">
        <v>196</v>
      </c>
      <c r="AF561" t="s">
        <v>196</v>
      </c>
      <c r="AG561" t="s">
        <v>194</v>
      </c>
      <c r="AH561" t="s">
        <v>194</v>
      </c>
      <c r="AI561" t="s">
        <v>194</v>
      </c>
      <c r="AJ561" t="s">
        <v>196</v>
      </c>
      <c r="AK561" t="s">
        <v>196</v>
      </c>
      <c r="AL561" t="s">
        <v>196</v>
      </c>
      <c r="AM561" t="s">
        <v>196</v>
      </c>
      <c r="AN561" t="s">
        <v>196</v>
      </c>
      <c r="AO561" t="s">
        <v>196</v>
      </c>
      <c r="AP561" t="s">
        <v>196</v>
      </c>
      <c r="AQ561" s="259" t="s">
        <v>59</v>
      </c>
      <c r="AR561" s="259" t="s">
        <v>334</v>
      </c>
    </row>
    <row r="562" spans="1:45" ht="21.6" x14ac:dyDescent="0.65">
      <c r="A562" s="266">
        <v>120641</v>
      </c>
      <c r="B562" s="264" t="s">
        <v>2531</v>
      </c>
      <c r="C562" t="s">
        <v>194</v>
      </c>
      <c r="D562" t="s">
        <v>194</v>
      </c>
      <c r="E562" t="s">
        <v>194</v>
      </c>
      <c r="F562" t="s">
        <v>194</v>
      </c>
      <c r="G562" t="s">
        <v>194</v>
      </c>
      <c r="H562" t="s">
        <v>196</v>
      </c>
      <c r="I562" t="s">
        <v>196</v>
      </c>
      <c r="J562" t="s">
        <v>196</v>
      </c>
      <c r="K562" t="s">
        <v>196</v>
      </c>
      <c r="L562" t="s">
        <v>196</v>
      </c>
      <c r="M562" t="s">
        <v>196</v>
      </c>
      <c r="N562" t="s">
        <v>196</v>
      </c>
      <c r="O562" t="s">
        <v>195</v>
      </c>
      <c r="P562" t="s">
        <v>196</v>
      </c>
      <c r="Q562" t="s">
        <v>196</v>
      </c>
      <c r="R562" t="s">
        <v>195</v>
      </c>
      <c r="S562" t="s">
        <v>196</v>
      </c>
      <c r="T562" t="s">
        <v>195</v>
      </c>
      <c r="U562" t="s">
        <v>194</v>
      </c>
      <c r="V562" t="s">
        <v>196</v>
      </c>
      <c r="W562" t="s">
        <v>196</v>
      </c>
      <c r="X562" t="s">
        <v>196</v>
      </c>
      <c r="Y562" t="s">
        <v>196</v>
      </c>
      <c r="Z562" t="s">
        <v>196</v>
      </c>
      <c r="AA562" t="s">
        <v>196</v>
      </c>
      <c r="AB562" t="s">
        <v>196</v>
      </c>
      <c r="AC562" t="s">
        <v>196</v>
      </c>
      <c r="AD562" t="s">
        <v>196</v>
      </c>
      <c r="AE562" t="s">
        <v>196</v>
      </c>
      <c r="AF562" t="s">
        <v>196</v>
      </c>
      <c r="AG562" t="s">
        <v>196</v>
      </c>
      <c r="AH562" t="s">
        <v>194</v>
      </c>
      <c r="AI562" t="s">
        <v>194</v>
      </c>
      <c r="AJ562" t="s">
        <v>194</v>
      </c>
      <c r="AK562" t="s">
        <v>194</v>
      </c>
      <c r="AL562" t="s">
        <v>196</v>
      </c>
      <c r="AM562" t="s">
        <v>195</v>
      </c>
      <c r="AN562" t="s">
        <v>195</v>
      </c>
      <c r="AO562" t="s">
        <v>195</v>
      </c>
      <c r="AP562" t="s">
        <v>195</v>
      </c>
      <c r="AQ562" s="259" t="s">
        <v>2531</v>
      </c>
      <c r="AR562" s="259" t="s">
        <v>334</v>
      </c>
    </row>
    <row r="563" spans="1:45" ht="21.6" x14ac:dyDescent="0.65">
      <c r="A563" s="266">
        <v>120643</v>
      </c>
      <c r="B563" s="264" t="s">
        <v>2591</v>
      </c>
      <c r="C563" t="s">
        <v>196</v>
      </c>
      <c r="D563" t="s">
        <v>194</v>
      </c>
      <c r="E563" t="s">
        <v>196</v>
      </c>
      <c r="F563" t="s">
        <v>196</v>
      </c>
      <c r="G563" t="s">
        <v>194</v>
      </c>
      <c r="H563" t="s">
        <v>196</v>
      </c>
      <c r="I563" t="s">
        <v>195</v>
      </c>
      <c r="J563" t="s">
        <v>196</v>
      </c>
      <c r="K563" t="s">
        <v>196</v>
      </c>
      <c r="L563" t="s">
        <v>196</v>
      </c>
      <c r="M563" t="s">
        <v>194</v>
      </c>
      <c r="N563" t="s">
        <v>194</v>
      </c>
      <c r="O563" t="s">
        <v>196</v>
      </c>
      <c r="P563" t="s">
        <v>196</v>
      </c>
      <c r="Q563" t="s">
        <v>196</v>
      </c>
      <c r="R563" t="s">
        <v>195</v>
      </c>
      <c r="S563" t="s">
        <v>196</v>
      </c>
      <c r="T563" t="s">
        <v>195</v>
      </c>
      <c r="U563" t="s">
        <v>196</v>
      </c>
      <c r="V563" t="s">
        <v>196</v>
      </c>
      <c r="W563" t="s">
        <v>194</v>
      </c>
      <c r="X563" t="s">
        <v>196</v>
      </c>
      <c r="Y563" t="s">
        <v>196</v>
      </c>
      <c r="Z563" t="s">
        <v>196</v>
      </c>
      <c r="AA563" t="s">
        <v>194</v>
      </c>
      <c r="AB563" t="s">
        <v>196</v>
      </c>
      <c r="AC563" t="s">
        <v>196</v>
      </c>
      <c r="AD563" t="s">
        <v>196</v>
      </c>
      <c r="AE563" t="s">
        <v>196</v>
      </c>
      <c r="AF563" t="s">
        <v>196</v>
      </c>
      <c r="AG563" t="s">
        <v>196</v>
      </c>
      <c r="AH563" t="s">
        <v>196</v>
      </c>
      <c r="AI563" t="s">
        <v>196</v>
      </c>
      <c r="AJ563" t="s">
        <v>196</v>
      </c>
      <c r="AK563" t="s">
        <v>196</v>
      </c>
      <c r="AL563" t="s">
        <v>195</v>
      </c>
      <c r="AM563" t="s">
        <v>195</v>
      </c>
      <c r="AN563" t="s">
        <v>195</v>
      </c>
      <c r="AO563" t="s">
        <v>195</v>
      </c>
      <c r="AP563" t="s">
        <v>195</v>
      </c>
      <c r="AQ563" s="259" t="s">
        <v>2591</v>
      </c>
      <c r="AR563" s="259" t="s">
        <v>334</v>
      </c>
    </row>
    <row r="564" spans="1:45" ht="14.4" x14ac:dyDescent="0.3">
      <c r="A564" s="279">
        <v>120647</v>
      </c>
      <c r="B564" s="284" t="s">
        <v>59</v>
      </c>
      <c r="C564" s="262" t="s">
        <v>196</v>
      </c>
      <c r="D564" s="262" t="s">
        <v>196</v>
      </c>
      <c r="E564" s="262" t="s">
        <v>196</v>
      </c>
      <c r="F564" s="262" t="s">
        <v>196</v>
      </c>
      <c r="G564" s="262" t="s">
        <v>196</v>
      </c>
      <c r="H564" s="262" t="s">
        <v>196</v>
      </c>
      <c r="I564" s="262" t="s">
        <v>196</v>
      </c>
      <c r="J564" s="262" t="s">
        <v>196</v>
      </c>
      <c r="K564" s="262" t="s">
        <v>196</v>
      </c>
      <c r="L564" s="262" t="s">
        <v>196</v>
      </c>
      <c r="M564" s="262" t="s">
        <v>196</v>
      </c>
      <c r="N564" s="262" t="s">
        <v>196</v>
      </c>
      <c r="O564" s="262" t="s">
        <v>194</v>
      </c>
      <c r="P564" s="262" t="s">
        <v>194</v>
      </c>
      <c r="Q564" s="262" t="s">
        <v>196</v>
      </c>
      <c r="R564" s="262" t="s">
        <v>196</v>
      </c>
      <c r="S564" s="262" t="s">
        <v>196</v>
      </c>
      <c r="T564" s="262" t="s">
        <v>196</v>
      </c>
      <c r="U564" s="262" t="s">
        <v>196</v>
      </c>
      <c r="V564" s="262" t="s">
        <v>196</v>
      </c>
      <c r="W564" s="262" t="s">
        <v>196</v>
      </c>
      <c r="X564" s="262" t="s">
        <v>196</v>
      </c>
      <c r="Y564" s="262" t="s">
        <v>196</v>
      </c>
      <c r="Z564" s="262" t="s">
        <v>194</v>
      </c>
      <c r="AA564" s="262" t="s">
        <v>196</v>
      </c>
      <c r="AB564" s="262" t="s">
        <v>196</v>
      </c>
      <c r="AC564" s="262" t="s">
        <v>196</v>
      </c>
      <c r="AD564" s="262" t="s">
        <v>196</v>
      </c>
      <c r="AE564" s="262" t="s">
        <v>194</v>
      </c>
      <c r="AF564" s="262" t="s">
        <v>196</v>
      </c>
      <c r="AG564" s="262" t="s">
        <v>196</v>
      </c>
      <c r="AH564" s="262" t="s">
        <v>194</v>
      </c>
      <c r="AI564" s="262" t="s">
        <v>194</v>
      </c>
      <c r="AJ564" s="262" t="s">
        <v>195</v>
      </c>
      <c r="AK564" s="262" t="s">
        <v>195</v>
      </c>
      <c r="AL564" s="262" t="s">
        <v>196</v>
      </c>
      <c r="AM564" s="262" t="s">
        <v>195</v>
      </c>
      <c r="AN564" s="262" t="s">
        <v>196</v>
      </c>
      <c r="AO564" s="262" t="s">
        <v>196</v>
      </c>
      <c r="AP564" s="262" t="s">
        <v>194</v>
      </c>
      <c r="AQ564" s="259" t="e">
        <f>VLOOKUP(A564,#REF!,5,0)</f>
        <v>#REF!</v>
      </c>
      <c r="AR564" s="259" t="e">
        <f>VLOOKUP(A564,#REF!,6,0)</f>
        <v>#REF!</v>
      </c>
      <c r="AS564"/>
    </row>
    <row r="565" spans="1:45" ht="21.6" x14ac:dyDescent="0.65">
      <c r="A565" s="266">
        <v>120649</v>
      </c>
      <c r="B565" s="264" t="s">
        <v>59</v>
      </c>
      <c r="C565" t="s">
        <v>196</v>
      </c>
      <c r="D565" t="s">
        <v>196</v>
      </c>
      <c r="E565" t="s">
        <v>194</v>
      </c>
      <c r="F565" t="s">
        <v>196</v>
      </c>
      <c r="G565" t="s">
        <v>196</v>
      </c>
      <c r="H565" t="s">
        <v>196</v>
      </c>
      <c r="I565" t="s">
        <v>196</v>
      </c>
      <c r="J565" t="s">
        <v>194</v>
      </c>
      <c r="K565" t="s">
        <v>194</v>
      </c>
      <c r="L565" t="s">
        <v>196</v>
      </c>
      <c r="M565" t="s">
        <v>196</v>
      </c>
      <c r="N565" t="s">
        <v>196</v>
      </c>
      <c r="O565" t="s">
        <v>196</v>
      </c>
      <c r="P565" t="s">
        <v>196</v>
      </c>
      <c r="Q565" t="s">
        <v>194</v>
      </c>
      <c r="R565" t="s">
        <v>196</v>
      </c>
      <c r="S565" t="s">
        <v>196</v>
      </c>
      <c r="T565" t="s">
        <v>194</v>
      </c>
      <c r="U565" t="s">
        <v>196</v>
      </c>
      <c r="V565" t="s">
        <v>194</v>
      </c>
      <c r="W565" t="s">
        <v>196</v>
      </c>
      <c r="X565" t="s">
        <v>196</v>
      </c>
      <c r="Y565" t="s">
        <v>196</v>
      </c>
      <c r="Z565" t="s">
        <v>194</v>
      </c>
      <c r="AA565" t="s">
        <v>196</v>
      </c>
      <c r="AB565" t="s">
        <v>196</v>
      </c>
      <c r="AC565" t="s">
        <v>196</v>
      </c>
      <c r="AD565" t="s">
        <v>196</v>
      </c>
      <c r="AE565" t="s">
        <v>194</v>
      </c>
      <c r="AF565" t="s">
        <v>194</v>
      </c>
      <c r="AG565" t="s">
        <v>196</v>
      </c>
      <c r="AH565" t="s">
        <v>196</v>
      </c>
      <c r="AI565" t="s">
        <v>194</v>
      </c>
      <c r="AJ565" t="s">
        <v>196</v>
      </c>
      <c r="AK565" t="s">
        <v>195</v>
      </c>
      <c r="AL565" t="s">
        <v>194</v>
      </c>
      <c r="AM565" t="s">
        <v>196</v>
      </c>
      <c r="AN565" t="s">
        <v>195</v>
      </c>
      <c r="AO565" t="s">
        <v>196</v>
      </c>
      <c r="AP565" t="s">
        <v>195</v>
      </c>
      <c r="AQ565" s="259" t="s">
        <v>59</v>
      </c>
      <c r="AR565" s="259" t="s">
        <v>334</v>
      </c>
    </row>
    <row r="566" spans="1:45" ht="21.6" x14ac:dyDescent="0.65">
      <c r="A566" s="238">
        <v>120651</v>
      </c>
      <c r="B566" s="264" t="s">
        <v>59</v>
      </c>
      <c r="C566" t="s">
        <v>194</v>
      </c>
      <c r="D566" t="s">
        <v>196</v>
      </c>
      <c r="E566" t="s">
        <v>194</v>
      </c>
      <c r="F566" t="s">
        <v>194</v>
      </c>
      <c r="G566" t="s">
        <v>196</v>
      </c>
      <c r="H566" t="s">
        <v>196</v>
      </c>
      <c r="I566" t="s">
        <v>196</v>
      </c>
      <c r="J566" t="s">
        <v>196</v>
      </c>
      <c r="K566" t="s">
        <v>196</v>
      </c>
      <c r="L566" t="s">
        <v>196</v>
      </c>
      <c r="M566" t="s">
        <v>196</v>
      </c>
      <c r="N566" t="s">
        <v>196</v>
      </c>
      <c r="O566" t="s">
        <v>196</v>
      </c>
      <c r="P566" t="s">
        <v>196</v>
      </c>
      <c r="Q566" t="s">
        <v>196</v>
      </c>
      <c r="R566" t="s">
        <v>196</v>
      </c>
      <c r="S566" t="s">
        <v>196</v>
      </c>
      <c r="T566" t="s">
        <v>196</v>
      </c>
      <c r="U566" t="s">
        <v>196</v>
      </c>
      <c r="V566" t="s">
        <v>196</v>
      </c>
      <c r="W566" t="s">
        <v>196</v>
      </c>
      <c r="X566" t="s">
        <v>196</v>
      </c>
      <c r="Y566" t="s">
        <v>196</v>
      </c>
      <c r="Z566" t="s">
        <v>196</v>
      </c>
      <c r="AA566" t="s">
        <v>196</v>
      </c>
      <c r="AB566" t="s">
        <v>196</v>
      </c>
      <c r="AC566" t="s">
        <v>196</v>
      </c>
      <c r="AD566" t="s">
        <v>196</v>
      </c>
      <c r="AE566" t="s">
        <v>194</v>
      </c>
      <c r="AF566" t="s">
        <v>196</v>
      </c>
      <c r="AG566" t="s">
        <v>194</v>
      </c>
      <c r="AH566" t="s">
        <v>196</v>
      </c>
      <c r="AI566" t="s">
        <v>196</v>
      </c>
      <c r="AJ566" t="s">
        <v>194</v>
      </c>
      <c r="AK566" t="s">
        <v>194</v>
      </c>
      <c r="AL566" t="s">
        <v>195</v>
      </c>
      <c r="AM566" t="s">
        <v>195</v>
      </c>
      <c r="AN566" t="s">
        <v>194</v>
      </c>
      <c r="AO566" t="s">
        <v>194</v>
      </c>
      <c r="AP566" t="s">
        <v>195</v>
      </c>
      <c r="AQ566" s="259" t="s">
        <v>59</v>
      </c>
      <c r="AR566" s="259" t="s">
        <v>334</v>
      </c>
    </row>
    <row r="567" spans="1:45" ht="21.6" x14ac:dyDescent="0.65">
      <c r="A567" s="238">
        <v>120655</v>
      </c>
      <c r="B567" s="264" t="s">
        <v>59</v>
      </c>
      <c r="C567" t="s">
        <v>196</v>
      </c>
      <c r="D567" t="s">
        <v>196</v>
      </c>
      <c r="E567" t="s">
        <v>196</v>
      </c>
      <c r="F567" t="s">
        <v>194</v>
      </c>
      <c r="G567" t="s">
        <v>196</v>
      </c>
      <c r="H567" t="s">
        <v>196</v>
      </c>
      <c r="I567" t="s">
        <v>196</v>
      </c>
      <c r="J567" t="s">
        <v>196</v>
      </c>
      <c r="K567" t="s">
        <v>196</v>
      </c>
      <c r="L567" t="s">
        <v>196</v>
      </c>
      <c r="M567" t="s">
        <v>196</v>
      </c>
      <c r="N567" t="s">
        <v>194</v>
      </c>
      <c r="O567" t="s">
        <v>196</v>
      </c>
      <c r="P567" t="s">
        <v>194</v>
      </c>
      <c r="Q567" t="s">
        <v>196</v>
      </c>
      <c r="R567" t="s">
        <v>196</v>
      </c>
      <c r="S567" t="s">
        <v>196</v>
      </c>
      <c r="T567" t="s">
        <v>196</v>
      </c>
      <c r="U567" t="s">
        <v>196</v>
      </c>
      <c r="V567" t="s">
        <v>196</v>
      </c>
      <c r="W567" t="s">
        <v>196</v>
      </c>
      <c r="X567" t="s">
        <v>194</v>
      </c>
      <c r="Y567" t="s">
        <v>196</v>
      </c>
      <c r="Z567" t="s">
        <v>196</v>
      </c>
      <c r="AA567" t="s">
        <v>196</v>
      </c>
      <c r="AB567" t="s">
        <v>194</v>
      </c>
      <c r="AC567" t="s">
        <v>196</v>
      </c>
      <c r="AD567" t="s">
        <v>196</v>
      </c>
      <c r="AE567" t="s">
        <v>194</v>
      </c>
      <c r="AF567" t="s">
        <v>196</v>
      </c>
      <c r="AG567" t="s">
        <v>196</v>
      </c>
      <c r="AH567" t="s">
        <v>196</v>
      </c>
      <c r="AI567" t="s">
        <v>194</v>
      </c>
      <c r="AJ567" t="s">
        <v>196</v>
      </c>
      <c r="AK567" t="s">
        <v>194</v>
      </c>
      <c r="AL567" t="s">
        <v>196</v>
      </c>
      <c r="AM567" t="s">
        <v>196</v>
      </c>
      <c r="AN567" t="s">
        <v>194</v>
      </c>
      <c r="AO567" t="s">
        <v>195</v>
      </c>
      <c r="AP567" t="s">
        <v>195</v>
      </c>
      <c r="AQ567" s="259" t="s">
        <v>59</v>
      </c>
      <c r="AR567" s="259" t="s">
        <v>334</v>
      </c>
    </row>
    <row r="568" spans="1:45" ht="21.6" x14ac:dyDescent="0.65">
      <c r="A568" s="238">
        <v>120665</v>
      </c>
      <c r="B568" s="264" t="s">
        <v>59</v>
      </c>
      <c r="C568" t="s">
        <v>196</v>
      </c>
      <c r="D568" t="s">
        <v>196</v>
      </c>
      <c r="E568" t="s">
        <v>196</v>
      </c>
      <c r="F568" t="s">
        <v>196</v>
      </c>
      <c r="G568" t="s">
        <v>196</v>
      </c>
      <c r="H568" t="s">
        <v>196</v>
      </c>
      <c r="I568" t="s">
        <v>194</v>
      </c>
      <c r="J568" t="s">
        <v>196</v>
      </c>
      <c r="K568" t="s">
        <v>196</v>
      </c>
      <c r="L568" t="s">
        <v>196</v>
      </c>
      <c r="M568" t="s">
        <v>196</v>
      </c>
      <c r="N568" t="s">
        <v>196</v>
      </c>
      <c r="O568" t="s">
        <v>196</v>
      </c>
      <c r="P568" t="s">
        <v>196</v>
      </c>
      <c r="Q568" t="s">
        <v>196</v>
      </c>
      <c r="R568" t="s">
        <v>196</v>
      </c>
      <c r="S568" t="s">
        <v>196</v>
      </c>
      <c r="T568" t="s">
        <v>196</v>
      </c>
      <c r="U568" t="s">
        <v>194</v>
      </c>
      <c r="V568" t="s">
        <v>196</v>
      </c>
      <c r="W568" t="s">
        <v>196</v>
      </c>
      <c r="X568" t="s">
        <v>196</v>
      </c>
      <c r="Y568" t="s">
        <v>196</v>
      </c>
      <c r="Z568" t="s">
        <v>194</v>
      </c>
      <c r="AA568" t="s">
        <v>196</v>
      </c>
      <c r="AB568" t="s">
        <v>196</v>
      </c>
      <c r="AC568" t="s">
        <v>194</v>
      </c>
      <c r="AD568" t="s">
        <v>196</v>
      </c>
      <c r="AE568" t="s">
        <v>196</v>
      </c>
      <c r="AF568" t="s">
        <v>194</v>
      </c>
      <c r="AG568" t="s">
        <v>195</v>
      </c>
      <c r="AH568" t="s">
        <v>196</v>
      </c>
      <c r="AI568" t="s">
        <v>195</v>
      </c>
      <c r="AJ568" t="s">
        <v>195</v>
      </c>
      <c r="AK568" t="s">
        <v>194</v>
      </c>
      <c r="AL568" t="s">
        <v>196</v>
      </c>
      <c r="AM568" t="s">
        <v>194</v>
      </c>
      <c r="AN568" t="s">
        <v>196</v>
      </c>
      <c r="AO568" t="s">
        <v>194</v>
      </c>
      <c r="AP568" t="s">
        <v>194</v>
      </c>
      <c r="AQ568" s="259" t="s">
        <v>59</v>
      </c>
      <c r="AR568" s="259" t="s">
        <v>334</v>
      </c>
    </row>
    <row r="569" spans="1:45" ht="43.2" x14ac:dyDescent="0.3">
      <c r="A569" s="281">
        <v>120691</v>
      </c>
      <c r="B569" s="285" t="s">
        <v>59</v>
      </c>
      <c r="C569" s="262" t="s">
        <v>702</v>
      </c>
      <c r="D569" s="262" t="s">
        <v>702</v>
      </c>
      <c r="E569" s="262" t="s">
        <v>702</v>
      </c>
      <c r="F569" s="262" t="s">
        <v>702</v>
      </c>
      <c r="G569" s="262" t="s">
        <v>702</v>
      </c>
      <c r="H569" s="262" t="s">
        <v>702</v>
      </c>
      <c r="I569" s="262" t="s">
        <v>702</v>
      </c>
      <c r="J569" s="262" t="s">
        <v>702</v>
      </c>
      <c r="K569" s="262" t="s">
        <v>702</v>
      </c>
      <c r="L569" s="262" t="s">
        <v>702</v>
      </c>
      <c r="M569" s="262" t="s">
        <v>702</v>
      </c>
      <c r="N569" s="262" t="s">
        <v>702</v>
      </c>
      <c r="O569" s="262" t="s">
        <v>702</v>
      </c>
      <c r="P569" s="262" t="s">
        <v>702</v>
      </c>
      <c r="Q569" s="262" t="s">
        <v>702</v>
      </c>
      <c r="R569" s="262" t="s">
        <v>702</v>
      </c>
      <c r="S569" s="262" t="s">
        <v>702</v>
      </c>
      <c r="T569" s="262" t="s">
        <v>702</v>
      </c>
      <c r="U569" s="262" t="s">
        <v>702</v>
      </c>
      <c r="V569" s="262" t="s">
        <v>702</v>
      </c>
      <c r="W569" s="262" t="s">
        <v>702</v>
      </c>
      <c r="X569" s="262" t="s">
        <v>702</v>
      </c>
      <c r="Y569" s="262" t="s">
        <v>702</v>
      </c>
      <c r="Z569" s="262" t="s">
        <v>702</v>
      </c>
      <c r="AA569" s="262" t="s">
        <v>702</v>
      </c>
      <c r="AB569" s="262" t="s">
        <v>702</v>
      </c>
      <c r="AC569" s="262" t="s">
        <v>702</v>
      </c>
      <c r="AD569" s="262" t="s">
        <v>702</v>
      </c>
      <c r="AE569" s="262" t="s">
        <v>702</v>
      </c>
      <c r="AF569" s="262" t="s">
        <v>702</v>
      </c>
      <c r="AG569" s="262" t="s">
        <v>702</v>
      </c>
      <c r="AH569" s="262" t="s">
        <v>702</v>
      </c>
      <c r="AI569" s="262" t="s">
        <v>702</v>
      </c>
      <c r="AJ569" s="262" t="s">
        <v>702</v>
      </c>
      <c r="AK569" s="262" t="s">
        <v>702</v>
      </c>
      <c r="AL569" s="262" t="s">
        <v>702</v>
      </c>
      <c r="AM569" s="262" t="s">
        <v>702</v>
      </c>
      <c r="AN569" s="262" t="s">
        <v>702</v>
      </c>
      <c r="AO569" s="262" t="s">
        <v>702</v>
      </c>
      <c r="AP569" s="262" t="s">
        <v>702</v>
      </c>
      <c r="AQ569" s="259" t="s">
        <v>59</v>
      </c>
      <c r="AR569" s="259" t="s">
        <v>2759</v>
      </c>
      <c r="AS569"/>
    </row>
    <row r="570" spans="1:45" ht="21.6" x14ac:dyDescent="0.65">
      <c r="A570" s="238">
        <v>120696</v>
      </c>
      <c r="B570" s="264" t="s">
        <v>59</v>
      </c>
      <c r="C570" t="s">
        <v>196</v>
      </c>
      <c r="D570" t="s">
        <v>196</v>
      </c>
      <c r="E570" t="s">
        <v>196</v>
      </c>
      <c r="F570" t="s">
        <v>196</v>
      </c>
      <c r="G570" t="s">
        <v>196</v>
      </c>
      <c r="H570" t="s">
        <v>196</v>
      </c>
      <c r="I570" t="s">
        <v>194</v>
      </c>
      <c r="J570" t="s">
        <v>196</v>
      </c>
      <c r="K570" t="s">
        <v>196</v>
      </c>
      <c r="L570" t="s">
        <v>196</v>
      </c>
      <c r="M570" t="s">
        <v>196</v>
      </c>
      <c r="N570" t="s">
        <v>194</v>
      </c>
      <c r="O570" t="s">
        <v>194</v>
      </c>
      <c r="P570" t="s">
        <v>194</v>
      </c>
      <c r="Q570" t="s">
        <v>195</v>
      </c>
      <c r="R570" t="s">
        <v>196</v>
      </c>
      <c r="S570" t="s">
        <v>196</v>
      </c>
      <c r="T570" t="s">
        <v>196</v>
      </c>
      <c r="U570" t="s">
        <v>195</v>
      </c>
      <c r="V570" t="s">
        <v>196</v>
      </c>
      <c r="W570" t="s">
        <v>196</v>
      </c>
      <c r="X570" t="s">
        <v>196</v>
      </c>
      <c r="Y570" t="s">
        <v>196</v>
      </c>
      <c r="Z570" t="s">
        <v>195</v>
      </c>
      <c r="AA570" t="s">
        <v>194</v>
      </c>
      <c r="AB570" t="s">
        <v>196</v>
      </c>
      <c r="AC570" t="s">
        <v>196</v>
      </c>
      <c r="AD570" t="s">
        <v>195</v>
      </c>
      <c r="AE570" t="s">
        <v>196</v>
      </c>
      <c r="AF570" t="s">
        <v>195</v>
      </c>
      <c r="AG570" t="s">
        <v>196</v>
      </c>
      <c r="AH570" t="s">
        <v>196</v>
      </c>
      <c r="AI570" t="s">
        <v>194</v>
      </c>
      <c r="AJ570" t="s">
        <v>196</v>
      </c>
      <c r="AK570" t="s">
        <v>194</v>
      </c>
      <c r="AL570" t="s">
        <v>195</v>
      </c>
      <c r="AM570" t="s">
        <v>195</v>
      </c>
      <c r="AN570" t="s">
        <v>195</v>
      </c>
      <c r="AO570" t="s">
        <v>196</v>
      </c>
      <c r="AP570" t="s">
        <v>195</v>
      </c>
      <c r="AQ570" s="259" t="s">
        <v>59</v>
      </c>
      <c r="AR570" s="259" t="s">
        <v>334</v>
      </c>
    </row>
    <row r="571" spans="1:45" ht="21.6" x14ac:dyDescent="0.65">
      <c r="A571" s="238">
        <v>120698</v>
      </c>
      <c r="B571" s="264" t="s">
        <v>59</v>
      </c>
      <c r="C571" t="s">
        <v>196</v>
      </c>
      <c r="D571" t="s">
        <v>196</v>
      </c>
      <c r="E571" t="s">
        <v>194</v>
      </c>
      <c r="F571" t="s">
        <v>196</v>
      </c>
      <c r="G571" t="s">
        <v>196</v>
      </c>
      <c r="H571" t="s">
        <v>196</v>
      </c>
      <c r="I571" t="s">
        <v>196</v>
      </c>
      <c r="J571" t="s">
        <v>196</v>
      </c>
      <c r="K571" t="s">
        <v>196</v>
      </c>
      <c r="L571" t="s">
        <v>194</v>
      </c>
      <c r="M571" t="s">
        <v>196</v>
      </c>
      <c r="N571" t="s">
        <v>196</v>
      </c>
      <c r="O571" t="s">
        <v>196</v>
      </c>
      <c r="P571" t="s">
        <v>194</v>
      </c>
      <c r="Q571" t="s">
        <v>194</v>
      </c>
      <c r="R571" t="s">
        <v>196</v>
      </c>
      <c r="S571" t="s">
        <v>196</v>
      </c>
      <c r="T571" t="s">
        <v>194</v>
      </c>
      <c r="U571" t="s">
        <v>194</v>
      </c>
      <c r="V571" t="s">
        <v>196</v>
      </c>
      <c r="W571" t="s">
        <v>196</v>
      </c>
      <c r="X571" t="s">
        <v>194</v>
      </c>
      <c r="Y571" t="s">
        <v>196</v>
      </c>
      <c r="Z571" t="s">
        <v>194</v>
      </c>
      <c r="AA571" t="s">
        <v>196</v>
      </c>
      <c r="AB571" t="s">
        <v>196</v>
      </c>
      <c r="AC571" t="s">
        <v>196</v>
      </c>
      <c r="AD571" t="s">
        <v>196</v>
      </c>
      <c r="AE571" t="s">
        <v>194</v>
      </c>
      <c r="AF571" t="s">
        <v>196</v>
      </c>
      <c r="AG571" t="s">
        <v>196</v>
      </c>
      <c r="AH571" t="s">
        <v>194</v>
      </c>
      <c r="AI571" t="s">
        <v>196</v>
      </c>
      <c r="AJ571" t="s">
        <v>195</v>
      </c>
      <c r="AK571" t="s">
        <v>194</v>
      </c>
      <c r="AL571" t="s">
        <v>196</v>
      </c>
      <c r="AM571" t="s">
        <v>194</v>
      </c>
      <c r="AN571" t="s">
        <v>194</v>
      </c>
      <c r="AO571" t="s">
        <v>194</v>
      </c>
      <c r="AP571" t="s">
        <v>194</v>
      </c>
      <c r="AQ571" s="259" t="s">
        <v>59</v>
      </c>
      <c r="AR571" s="259" t="s">
        <v>334</v>
      </c>
    </row>
    <row r="572" spans="1:45" ht="43.2" x14ac:dyDescent="0.3">
      <c r="A572" s="281">
        <v>120702</v>
      </c>
      <c r="B572" s="285" t="s">
        <v>59</v>
      </c>
      <c r="C572" s="262" t="s">
        <v>702</v>
      </c>
      <c r="D572" s="262" t="s">
        <v>702</v>
      </c>
      <c r="E572" s="262" t="s">
        <v>702</v>
      </c>
      <c r="F572" s="262" t="s">
        <v>702</v>
      </c>
      <c r="G572" s="262" t="s">
        <v>702</v>
      </c>
      <c r="H572" s="262" t="s">
        <v>702</v>
      </c>
      <c r="I572" s="262" t="s">
        <v>702</v>
      </c>
      <c r="J572" s="262" t="s">
        <v>702</v>
      </c>
      <c r="K572" s="262" t="s">
        <v>702</v>
      </c>
      <c r="L572" s="262" t="s">
        <v>702</v>
      </c>
      <c r="M572" s="262" t="s">
        <v>702</v>
      </c>
      <c r="N572" s="262" t="s">
        <v>702</v>
      </c>
      <c r="O572" s="262" t="s">
        <v>702</v>
      </c>
      <c r="P572" s="262" t="s">
        <v>702</v>
      </c>
      <c r="Q572" s="262" t="s">
        <v>702</v>
      </c>
      <c r="R572" s="262" t="s">
        <v>702</v>
      </c>
      <c r="S572" s="262" t="s">
        <v>702</v>
      </c>
      <c r="T572" s="262" t="s">
        <v>702</v>
      </c>
      <c r="U572" s="262" t="s">
        <v>702</v>
      </c>
      <c r="V572" s="262" t="s">
        <v>702</v>
      </c>
      <c r="W572" s="262" t="s">
        <v>702</v>
      </c>
      <c r="X572" s="262" t="s">
        <v>702</v>
      </c>
      <c r="Y572" s="262" t="s">
        <v>702</v>
      </c>
      <c r="Z572" s="262" t="s">
        <v>702</v>
      </c>
      <c r="AA572" s="262" t="s">
        <v>702</v>
      </c>
      <c r="AB572" s="262" t="s">
        <v>702</v>
      </c>
      <c r="AC572" s="262" t="s">
        <v>702</v>
      </c>
      <c r="AD572" s="262" t="s">
        <v>702</v>
      </c>
      <c r="AE572" s="262" t="s">
        <v>702</v>
      </c>
      <c r="AF572" s="262" t="s">
        <v>702</v>
      </c>
      <c r="AG572" s="262" t="s">
        <v>702</v>
      </c>
      <c r="AH572" s="262" t="s">
        <v>702</v>
      </c>
      <c r="AI572" s="262" t="s">
        <v>702</v>
      </c>
      <c r="AJ572" s="262" t="s">
        <v>702</v>
      </c>
      <c r="AK572" s="262" t="s">
        <v>702</v>
      </c>
      <c r="AL572" s="262" t="s">
        <v>702</v>
      </c>
      <c r="AM572" s="262" t="s">
        <v>702</v>
      </c>
      <c r="AN572" s="262" t="s">
        <v>702</v>
      </c>
      <c r="AO572" s="262" t="s">
        <v>702</v>
      </c>
      <c r="AP572" s="262" t="s">
        <v>702</v>
      </c>
      <c r="AQ572" s="259" t="s">
        <v>59</v>
      </c>
      <c r="AR572" s="259" t="s">
        <v>2766</v>
      </c>
      <c r="AS572"/>
    </row>
    <row r="573" spans="1:45" ht="14.4" x14ac:dyDescent="0.3">
      <c r="A573" s="279">
        <v>120706</v>
      </c>
      <c r="B573" s="284" t="s">
        <v>59</v>
      </c>
      <c r="C573" s="262" t="s">
        <v>196</v>
      </c>
      <c r="D573" s="262" t="s">
        <v>196</v>
      </c>
      <c r="E573" s="262" t="s">
        <v>194</v>
      </c>
      <c r="F573" s="262" t="s">
        <v>196</v>
      </c>
      <c r="G573" s="262" t="s">
        <v>194</v>
      </c>
      <c r="H573" s="262" t="s">
        <v>196</v>
      </c>
      <c r="I573" s="262" t="s">
        <v>196</v>
      </c>
      <c r="J573" s="262" t="s">
        <v>196</v>
      </c>
      <c r="K573" s="262" t="s">
        <v>195</v>
      </c>
      <c r="L573" s="262" t="s">
        <v>194</v>
      </c>
      <c r="M573" s="262" t="s">
        <v>196</v>
      </c>
      <c r="N573" s="262" t="s">
        <v>194</v>
      </c>
      <c r="O573" s="262" t="s">
        <v>196</v>
      </c>
      <c r="P573" s="262" t="s">
        <v>194</v>
      </c>
      <c r="Q573" s="262" t="s">
        <v>196</v>
      </c>
      <c r="R573" s="262" t="s">
        <v>196</v>
      </c>
      <c r="S573" s="262" t="s">
        <v>196</v>
      </c>
      <c r="T573" s="262" t="s">
        <v>194</v>
      </c>
      <c r="U573" s="262" t="s">
        <v>194</v>
      </c>
      <c r="V573" s="262" t="s">
        <v>196</v>
      </c>
      <c r="W573" s="262" t="s">
        <v>196</v>
      </c>
      <c r="X573" s="262" t="s">
        <v>196</v>
      </c>
      <c r="Y573" s="262" t="s">
        <v>196</v>
      </c>
      <c r="Z573" s="262" t="s">
        <v>196</v>
      </c>
      <c r="AA573" s="262" t="s">
        <v>196</v>
      </c>
      <c r="AB573" s="262" t="s">
        <v>196</v>
      </c>
      <c r="AC573" s="262" t="s">
        <v>196</v>
      </c>
      <c r="AD573" s="262" t="s">
        <v>196</v>
      </c>
      <c r="AE573" s="262" t="s">
        <v>194</v>
      </c>
      <c r="AF573" s="262" t="s">
        <v>196</v>
      </c>
      <c r="AG573" s="262" t="s">
        <v>194</v>
      </c>
      <c r="AH573" s="262" t="s">
        <v>195</v>
      </c>
      <c r="AI573" s="262" t="s">
        <v>194</v>
      </c>
      <c r="AJ573" s="262" t="s">
        <v>196</v>
      </c>
      <c r="AK573" s="262" t="s">
        <v>196</v>
      </c>
      <c r="AL573" s="262" t="s">
        <v>195</v>
      </c>
      <c r="AM573" s="262" t="s">
        <v>196</v>
      </c>
      <c r="AN573" s="262" t="s">
        <v>195</v>
      </c>
      <c r="AO573" s="262" t="s">
        <v>195</v>
      </c>
      <c r="AP573" s="262" t="s">
        <v>195</v>
      </c>
      <c r="AQ573" s="259" t="e">
        <f>VLOOKUP(A573,#REF!,5,0)</f>
        <v>#REF!</v>
      </c>
      <c r="AR573" s="259" t="e">
        <f>VLOOKUP(A573,#REF!,6,0)</f>
        <v>#REF!</v>
      </c>
      <c r="AS573"/>
    </row>
    <row r="574" spans="1:45" ht="14.4" x14ac:dyDescent="0.3">
      <c r="A574" s="279">
        <v>120712</v>
      </c>
      <c r="B574" s="284" t="s">
        <v>59</v>
      </c>
      <c r="C574" s="262" t="s">
        <v>196</v>
      </c>
      <c r="D574" s="262" t="s">
        <v>196</v>
      </c>
      <c r="E574" s="262" t="s">
        <v>196</v>
      </c>
      <c r="F574" s="262" t="s">
        <v>194</v>
      </c>
      <c r="G574" s="262" t="s">
        <v>196</v>
      </c>
      <c r="H574" s="262" t="s">
        <v>196</v>
      </c>
      <c r="I574" s="262" t="s">
        <v>196</v>
      </c>
      <c r="J574" s="262" t="s">
        <v>196</v>
      </c>
      <c r="K574" s="262" t="s">
        <v>196</v>
      </c>
      <c r="L574" s="262" t="s">
        <v>196</v>
      </c>
      <c r="M574" s="262" t="s">
        <v>194</v>
      </c>
      <c r="N574" s="262" t="s">
        <v>194</v>
      </c>
      <c r="O574" s="262" t="s">
        <v>196</v>
      </c>
      <c r="P574" s="262" t="s">
        <v>194</v>
      </c>
      <c r="Q574" s="262" t="s">
        <v>196</v>
      </c>
      <c r="R574" s="262" t="s">
        <v>194</v>
      </c>
      <c r="S574" s="262" t="s">
        <v>196</v>
      </c>
      <c r="T574" s="262" t="s">
        <v>194</v>
      </c>
      <c r="U574" s="262" t="s">
        <v>194</v>
      </c>
      <c r="V574" s="262" t="s">
        <v>196</v>
      </c>
      <c r="W574" s="262" t="s">
        <v>196</v>
      </c>
      <c r="X574" s="262" t="s">
        <v>196</v>
      </c>
      <c r="Y574" s="262" t="s">
        <v>196</v>
      </c>
      <c r="Z574" s="262" t="s">
        <v>195</v>
      </c>
      <c r="AA574" s="262" t="s">
        <v>196</v>
      </c>
      <c r="AB574" s="262" t="s">
        <v>195</v>
      </c>
      <c r="AC574" s="262" t="s">
        <v>196</v>
      </c>
      <c r="AD574" s="262" t="s">
        <v>195</v>
      </c>
      <c r="AE574" s="262" t="s">
        <v>196</v>
      </c>
      <c r="AF574" s="262" t="s">
        <v>194</v>
      </c>
      <c r="AG574" s="262" t="s">
        <v>194</v>
      </c>
      <c r="AH574" s="262" t="s">
        <v>195</v>
      </c>
      <c r="AI574" s="262" t="s">
        <v>194</v>
      </c>
      <c r="AJ574" s="262" t="s">
        <v>196</v>
      </c>
      <c r="AK574" s="262" t="s">
        <v>194</v>
      </c>
      <c r="AL574" s="262" t="s">
        <v>196</v>
      </c>
      <c r="AM574" s="262" t="s">
        <v>195</v>
      </c>
      <c r="AN574" s="262" t="s">
        <v>195</v>
      </c>
      <c r="AO574" s="262" t="s">
        <v>195</v>
      </c>
      <c r="AP574" s="262" t="s">
        <v>195</v>
      </c>
      <c r="AQ574" s="259" t="e">
        <f>VLOOKUP(A574,#REF!,5,0)</f>
        <v>#REF!</v>
      </c>
      <c r="AR574" s="259" t="e">
        <f>VLOOKUP(A574,#REF!,6,0)</f>
        <v>#REF!</v>
      </c>
      <c r="AS574"/>
    </row>
    <row r="575" spans="1:45" ht="21.6" x14ac:dyDescent="0.65">
      <c r="A575" s="266">
        <v>120715</v>
      </c>
      <c r="B575" s="264" t="s">
        <v>65</v>
      </c>
      <c r="C575" t="s">
        <v>194</v>
      </c>
      <c r="D575" t="s">
        <v>194</v>
      </c>
      <c r="E575" t="s">
        <v>194</v>
      </c>
      <c r="F575" t="s">
        <v>194</v>
      </c>
      <c r="G575" t="s">
        <v>194</v>
      </c>
      <c r="H575" t="s">
        <v>194</v>
      </c>
      <c r="I575" t="s">
        <v>196</v>
      </c>
      <c r="J575" t="s">
        <v>196</v>
      </c>
      <c r="K575" t="s">
        <v>194</v>
      </c>
      <c r="L575" t="s">
        <v>194</v>
      </c>
      <c r="M575" t="s">
        <v>194</v>
      </c>
      <c r="N575" t="s">
        <v>194</v>
      </c>
      <c r="O575" t="s">
        <v>196</v>
      </c>
      <c r="P575" t="s">
        <v>194</v>
      </c>
      <c r="Q575" t="s">
        <v>194</v>
      </c>
      <c r="R575" t="s">
        <v>194</v>
      </c>
      <c r="S575" t="s">
        <v>196</v>
      </c>
      <c r="T575" t="s">
        <v>194</v>
      </c>
      <c r="U575" t="s">
        <v>196</v>
      </c>
      <c r="V575" t="s">
        <v>196</v>
      </c>
      <c r="W575" t="s">
        <v>194</v>
      </c>
      <c r="X575" t="s">
        <v>196</v>
      </c>
      <c r="Y575" t="s">
        <v>194</v>
      </c>
      <c r="Z575" t="s">
        <v>196</v>
      </c>
      <c r="AA575" t="s">
        <v>196</v>
      </c>
      <c r="AB575" t="s">
        <v>196</v>
      </c>
      <c r="AC575" t="s">
        <v>196</v>
      </c>
      <c r="AD575" t="s">
        <v>196</v>
      </c>
      <c r="AE575" t="s">
        <v>196</v>
      </c>
      <c r="AF575" t="s">
        <v>196</v>
      </c>
      <c r="AG575" t="s">
        <v>195</v>
      </c>
      <c r="AH575" t="s">
        <v>195</v>
      </c>
      <c r="AI575" t="s">
        <v>195</v>
      </c>
      <c r="AJ575" t="s">
        <v>195</v>
      </c>
      <c r="AK575" t="s">
        <v>195</v>
      </c>
      <c r="AQ575" s="259" t="s">
        <v>65</v>
      </c>
      <c r="AR575" s="259" t="s">
        <v>334</v>
      </c>
      <c r="AS575"/>
    </row>
    <row r="576" spans="1:45" ht="21.6" x14ac:dyDescent="0.65">
      <c r="A576" s="266">
        <v>120716</v>
      </c>
      <c r="B576" s="264" t="s">
        <v>59</v>
      </c>
      <c r="C576" t="s">
        <v>196</v>
      </c>
      <c r="D576" t="s">
        <v>196</v>
      </c>
      <c r="E576" t="s">
        <v>196</v>
      </c>
      <c r="F576" t="s">
        <v>196</v>
      </c>
      <c r="G576" t="s">
        <v>194</v>
      </c>
      <c r="H576" t="s">
        <v>196</v>
      </c>
      <c r="I576" t="s">
        <v>196</v>
      </c>
      <c r="J576" t="s">
        <v>196</v>
      </c>
      <c r="K576" t="s">
        <v>196</v>
      </c>
      <c r="L576" t="s">
        <v>196</v>
      </c>
      <c r="M576" t="s">
        <v>196</v>
      </c>
      <c r="N576" t="s">
        <v>196</v>
      </c>
      <c r="O576" t="s">
        <v>196</v>
      </c>
      <c r="P576" t="s">
        <v>196</v>
      </c>
      <c r="Q576" t="s">
        <v>194</v>
      </c>
      <c r="R576" t="s">
        <v>196</v>
      </c>
      <c r="S576" t="s">
        <v>196</v>
      </c>
      <c r="T576" t="s">
        <v>194</v>
      </c>
      <c r="U576" t="s">
        <v>196</v>
      </c>
      <c r="V576" t="s">
        <v>196</v>
      </c>
      <c r="W576" t="s">
        <v>196</v>
      </c>
      <c r="X576" t="s">
        <v>194</v>
      </c>
      <c r="Y576" t="s">
        <v>196</v>
      </c>
      <c r="Z576" t="s">
        <v>194</v>
      </c>
      <c r="AA576" t="s">
        <v>196</v>
      </c>
      <c r="AB576" t="s">
        <v>196</v>
      </c>
      <c r="AC576" t="s">
        <v>196</v>
      </c>
      <c r="AD576" t="s">
        <v>196</v>
      </c>
      <c r="AE576" t="s">
        <v>194</v>
      </c>
      <c r="AF576" t="s">
        <v>196</v>
      </c>
      <c r="AG576" t="s">
        <v>194</v>
      </c>
      <c r="AH576" t="s">
        <v>194</v>
      </c>
      <c r="AI576" t="s">
        <v>196</v>
      </c>
      <c r="AJ576" t="s">
        <v>194</v>
      </c>
      <c r="AK576" t="s">
        <v>194</v>
      </c>
      <c r="AL576" t="s">
        <v>196</v>
      </c>
      <c r="AM576" t="s">
        <v>196</v>
      </c>
      <c r="AN576" t="s">
        <v>194</v>
      </c>
      <c r="AO576" t="s">
        <v>195</v>
      </c>
      <c r="AP576" t="s">
        <v>195</v>
      </c>
      <c r="AQ576" s="259" t="s">
        <v>59</v>
      </c>
      <c r="AR576" s="259" t="s">
        <v>334</v>
      </c>
    </row>
    <row r="577" spans="1:45" ht="43.2" x14ac:dyDescent="0.3">
      <c r="A577" s="281">
        <v>120735</v>
      </c>
      <c r="B577" s="285" t="s">
        <v>59</v>
      </c>
      <c r="C577" s="262" t="s">
        <v>702</v>
      </c>
      <c r="D577" s="262" t="s">
        <v>702</v>
      </c>
      <c r="E577" s="262" t="s">
        <v>702</v>
      </c>
      <c r="F577" s="262" t="s">
        <v>702</v>
      </c>
      <c r="G577" s="262" t="s">
        <v>702</v>
      </c>
      <c r="H577" s="262" t="s">
        <v>702</v>
      </c>
      <c r="I577" s="262" t="s">
        <v>702</v>
      </c>
      <c r="J577" s="262" t="s">
        <v>702</v>
      </c>
      <c r="K577" s="262" t="s">
        <v>702</v>
      </c>
      <c r="L577" s="262" t="s">
        <v>702</v>
      </c>
      <c r="M577" s="262" t="s">
        <v>702</v>
      </c>
      <c r="N577" s="262" t="s">
        <v>702</v>
      </c>
      <c r="O577" s="262" t="s">
        <v>702</v>
      </c>
      <c r="P577" s="262" t="s">
        <v>702</v>
      </c>
      <c r="Q577" s="262" t="s">
        <v>702</v>
      </c>
      <c r="R577" s="262" t="s">
        <v>702</v>
      </c>
      <c r="S577" s="262" t="s">
        <v>702</v>
      </c>
      <c r="T577" s="262" t="s">
        <v>702</v>
      </c>
      <c r="U577" s="262" t="s">
        <v>702</v>
      </c>
      <c r="V577" s="262" t="s">
        <v>702</v>
      </c>
      <c r="W577" s="262" t="s">
        <v>702</v>
      </c>
      <c r="X577" s="262" t="s">
        <v>702</v>
      </c>
      <c r="Y577" s="262" t="s">
        <v>702</v>
      </c>
      <c r="Z577" s="262" t="s">
        <v>702</v>
      </c>
      <c r="AA577" s="262" t="s">
        <v>702</v>
      </c>
      <c r="AB577" s="262" t="s">
        <v>702</v>
      </c>
      <c r="AC577" s="262" t="s">
        <v>702</v>
      </c>
      <c r="AD577" s="262" t="s">
        <v>702</v>
      </c>
      <c r="AE577" s="262" t="s">
        <v>702</v>
      </c>
      <c r="AF577" s="262" t="s">
        <v>702</v>
      </c>
      <c r="AG577" s="262" t="s">
        <v>702</v>
      </c>
      <c r="AH577" s="262" t="s">
        <v>702</v>
      </c>
      <c r="AI577" s="262" t="s">
        <v>702</v>
      </c>
      <c r="AJ577" s="262" t="s">
        <v>702</v>
      </c>
      <c r="AK577" s="262" t="s">
        <v>702</v>
      </c>
      <c r="AL577" s="262" t="s">
        <v>702</v>
      </c>
      <c r="AM577" s="262" t="s">
        <v>702</v>
      </c>
      <c r="AN577" s="262" t="s">
        <v>702</v>
      </c>
      <c r="AO577" s="262" t="s">
        <v>702</v>
      </c>
      <c r="AP577" s="262" t="s">
        <v>702</v>
      </c>
      <c r="AQ577" s="259" t="s">
        <v>59</v>
      </c>
      <c r="AR577" s="259" t="s">
        <v>2766</v>
      </c>
      <c r="AS577"/>
    </row>
    <row r="578" spans="1:45" ht="21.6" x14ac:dyDescent="0.65">
      <c r="A578" s="266">
        <v>120736</v>
      </c>
      <c r="B578" s="264" t="s">
        <v>59</v>
      </c>
      <c r="C578" t="s">
        <v>196</v>
      </c>
      <c r="D578" t="s">
        <v>196</v>
      </c>
      <c r="E578" t="s">
        <v>196</v>
      </c>
      <c r="F578" t="s">
        <v>194</v>
      </c>
      <c r="G578" t="s">
        <v>194</v>
      </c>
      <c r="H578" t="s">
        <v>196</v>
      </c>
      <c r="I578" t="s">
        <v>196</v>
      </c>
      <c r="J578" t="s">
        <v>196</v>
      </c>
      <c r="K578" t="s">
        <v>196</v>
      </c>
      <c r="L578" t="s">
        <v>196</v>
      </c>
      <c r="M578" t="s">
        <v>196</v>
      </c>
      <c r="N578" t="s">
        <v>196</v>
      </c>
      <c r="O578" t="s">
        <v>196</v>
      </c>
      <c r="P578" t="s">
        <v>194</v>
      </c>
      <c r="Q578" t="s">
        <v>196</v>
      </c>
      <c r="R578" t="s">
        <v>196</v>
      </c>
      <c r="S578" t="s">
        <v>196</v>
      </c>
      <c r="T578" t="s">
        <v>196</v>
      </c>
      <c r="U578" t="s">
        <v>196</v>
      </c>
      <c r="V578" t="s">
        <v>196</v>
      </c>
      <c r="W578" t="s">
        <v>196</v>
      </c>
      <c r="X578" t="s">
        <v>196</v>
      </c>
      <c r="Y578" t="s">
        <v>196</v>
      </c>
      <c r="Z578" t="s">
        <v>196</v>
      </c>
      <c r="AA578" t="s">
        <v>196</v>
      </c>
      <c r="AB578" t="s">
        <v>196</v>
      </c>
      <c r="AC578" t="s">
        <v>196</v>
      </c>
      <c r="AD578" t="s">
        <v>196</v>
      </c>
      <c r="AE578" t="s">
        <v>196</v>
      </c>
      <c r="AF578" t="s">
        <v>196</v>
      </c>
      <c r="AG578" t="s">
        <v>196</v>
      </c>
      <c r="AH578" t="s">
        <v>196</v>
      </c>
      <c r="AI578" t="s">
        <v>196</v>
      </c>
      <c r="AJ578" t="s">
        <v>196</v>
      </c>
      <c r="AK578" t="s">
        <v>194</v>
      </c>
      <c r="AL578" t="s">
        <v>196</v>
      </c>
      <c r="AM578" t="s">
        <v>195</v>
      </c>
      <c r="AN578" t="s">
        <v>196</v>
      </c>
      <c r="AO578" t="s">
        <v>194</v>
      </c>
      <c r="AP578" t="s">
        <v>194</v>
      </c>
      <c r="AQ578" s="259" t="s">
        <v>59</v>
      </c>
      <c r="AR578" s="259" t="s">
        <v>334</v>
      </c>
    </row>
    <row r="579" spans="1:45" ht="21.6" x14ac:dyDescent="0.65">
      <c r="A579" s="266">
        <v>120738</v>
      </c>
      <c r="B579" s="264" t="s">
        <v>59</v>
      </c>
      <c r="C579" t="s">
        <v>196</v>
      </c>
      <c r="D579" t="s">
        <v>196</v>
      </c>
      <c r="E579" t="s">
        <v>196</v>
      </c>
      <c r="F579" t="s">
        <v>194</v>
      </c>
      <c r="G579" t="s">
        <v>194</v>
      </c>
      <c r="H579" t="s">
        <v>196</v>
      </c>
      <c r="I579" t="s">
        <v>196</v>
      </c>
      <c r="J579" t="s">
        <v>196</v>
      </c>
      <c r="K579" t="s">
        <v>196</v>
      </c>
      <c r="L579" t="s">
        <v>196</v>
      </c>
      <c r="M579" t="s">
        <v>196</v>
      </c>
      <c r="N579" t="s">
        <v>196</v>
      </c>
      <c r="O579" t="s">
        <v>196</v>
      </c>
      <c r="P579" t="s">
        <v>194</v>
      </c>
      <c r="Q579" t="s">
        <v>196</v>
      </c>
      <c r="R579" t="s">
        <v>196</v>
      </c>
      <c r="S579" t="s">
        <v>196</v>
      </c>
      <c r="T579" t="s">
        <v>196</v>
      </c>
      <c r="U579" t="s">
        <v>194</v>
      </c>
      <c r="V579" t="s">
        <v>196</v>
      </c>
      <c r="W579" t="s">
        <v>196</v>
      </c>
      <c r="X579" t="s">
        <v>196</v>
      </c>
      <c r="Y579" t="s">
        <v>196</v>
      </c>
      <c r="Z579" t="s">
        <v>196</v>
      </c>
      <c r="AA579" t="s">
        <v>196</v>
      </c>
      <c r="AB579" t="s">
        <v>196</v>
      </c>
      <c r="AC579" t="s">
        <v>196</v>
      </c>
      <c r="AD579" t="s">
        <v>196</v>
      </c>
      <c r="AE579" t="s">
        <v>196</v>
      </c>
      <c r="AF579" t="s">
        <v>194</v>
      </c>
      <c r="AG579" t="s">
        <v>196</v>
      </c>
      <c r="AH579" t="s">
        <v>196</v>
      </c>
      <c r="AI579" t="s">
        <v>196</v>
      </c>
      <c r="AJ579" t="s">
        <v>196</v>
      </c>
      <c r="AK579" t="s">
        <v>194</v>
      </c>
      <c r="AL579" t="s">
        <v>196</v>
      </c>
      <c r="AM579" t="s">
        <v>195</v>
      </c>
      <c r="AN579" t="s">
        <v>196</v>
      </c>
      <c r="AO579" t="s">
        <v>196</v>
      </c>
      <c r="AP579" t="s">
        <v>194</v>
      </c>
      <c r="AQ579" s="259" t="s">
        <v>59</v>
      </c>
      <c r="AR579" s="259" t="s">
        <v>334</v>
      </c>
    </row>
    <row r="580" spans="1:45" ht="14.4" x14ac:dyDescent="0.3">
      <c r="A580" s="279">
        <v>120740</v>
      </c>
      <c r="B580" s="284" t="s">
        <v>59</v>
      </c>
      <c r="C580" s="262" t="s">
        <v>195</v>
      </c>
      <c r="D580" s="262" t="s">
        <v>195</v>
      </c>
      <c r="E580" s="262" t="s">
        <v>195</v>
      </c>
      <c r="F580" s="262" t="s">
        <v>195</v>
      </c>
      <c r="G580" s="262" t="s">
        <v>195</v>
      </c>
      <c r="H580" s="262" t="s">
        <v>195</v>
      </c>
      <c r="I580" s="262" t="s">
        <v>195</v>
      </c>
      <c r="J580" s="262" t="s">
        <v>195</v>
      </c>
      <c r="K580" s="262" t="s">
        <v>195</v>
      </c>
      <c r="L580" s="262" t="s">
        <v>195</v>
      </c>
      <c r="M580" s="262" t="s">
        <v>195</v>
      </c>
      <c r="N580" s="262" t="s">
        <v>195</v>
      </c>
      <c r="O580" s="262" t="s">
        <v>195</v>
      </c>
      <c r="P580" s="262" t="s">
        <v>195</v>
      </c>
      <c r="Q580" s="262" t="s">
        <v>195</v>
      </c>
      <c r="R580" s="262" t="s">
        <v>195</v>
      </c>
      <c r="S580" s="262" t="s">
        <v>195</v>
      </c>
      <c r="T580" s="262" t="s">
        <v>195</v>
      </c>
      <c r="U580" s="262" t="s">
        <v>195</v>
      </c>
      <c r="V580" s="262" t="s">
        <v>195</v>
      </c>
      <c r="W580" s="262" t="s">
        <v>195</v>
      </c>
      <c r="X580" s="262" t="s">
        <v>195</v>
      </c>
      <c r="Y580" s="262" t="s">
        <v>195</v>
      </c>
      <c r="Z580" s="262" t="s">
        <v>195</v>
      </c>
      <c r="AA580" s="262" t="s">
        <v>195</v>
      </c>
      <c r="AB580" s="262" t="s">
        <v>195</v>
      </c>
      <c r="AC580" s="262" t="s">
        <v>195</v>
      </c>
      <c r="AD580" s="262" t="s">
        <v>195</v>
      </c>
      <c r="AE580" s="262" t="s">
        <v>195</v>
      </c>
      <c r="AF580" s="262" t="s">
        <v>195</v>
      </c>
      <c r="AG580" s="262" t="s">
        <v>195</v>
      </c>
      <c r="AH580" s="262" t="s">
        <v>195</v>
      </c>
      <c r="AI580" s="262" t="s">
        <v>195</v>
      </c>
      <c r="AJ580" s="262" t="s">
        <v>195</v>
      </c>
      <c r="AK580" s="262" t="s">
        <v>195</v>
      </c>
      <c r="AL580" s="262" t="s">
        <v>195</v>
      </c>
      <c r="AM580" s="262" t="s">
        <v>195</v>
      </c>
      <c r="AN580" s="262" t="s">
        <v>195</v>
      </c>
      <c r="AO580" s="262" t="s">
        <v>195</v>
      </c>
      <c r="AP580" s="262" t="s">
        <v>195</v>
      </c>
      <c r="AQ580" s="259" t="e">
        <f>VLOOKUP(A580,#REF!,5,0)</f>
        <v>#REF!</v>
      </c>
      <c r="AR580" s="259" t="e">
        <f>VLOOKUP(A580,#REF!,6,0)</f>
        <v>#REF!</v>
      </c>
      <c r="AS580"/>
    </row>
    <row r="581" spans="1:45" ht="43.2" x14ac:dyDescent="0.3">
      <c r="A581" s="281">
        <v>120749</v>
      </c>
      <c r="B581" s="285" t="s">
        <v>59</v>
      </c>
      <c r="C581" s="262" t="s">
        <v>702</v>
      </c>
      <c r="D581" s="262" t="s">
        <v>702</v>
      </c>
      <c r="E581" s="262" t="s">
        <v>702</v>
      </c>
      <c r="F581" s="262" t="s">
        <v>702</v>
      </c>
      <c r="G581" s="262" t="s">
        <v>702</v>
      </c>
      <c r="H581" s="262" t="s">
        <v>702</v>
      </c>
      <c r="I581" s="262" t="s">
        <v>702</v>
      </c>
      <c r="J581" s="262" t="s">
        <v>702</v>
      </c>
      <c r="K581" s="262" t="s">
        <v>702</v>
      </c>
      <c r="L581" s="262" t="s">
        <v>702</v>
      </c>
      <c r="M581" s="262" t="s">
        <v>702</v>
      </c>
      <c r="N581" s="262" t="s">
        <v>702</v>
      </c>
      <c r="O581" s="262" t="s">
        <v>702</v>
      </c>
      <c r="P581" s="262" t="s">
        <v>702</v>
      </c>
      <c r="Q581" s="262" t="s">
        <v>702</v>
      </c>
      <c r="R581" s="262" t="s">
        <v>702</v>
      </c>
      <c r="S581" s="262" t="s">
        <v>702</v>
      </c>
      <c r="T581" s="262" t="s">
        <v>702</v>
      </c>
      <c r="U581" s="262" t="s">
        <v>702</v>
      </c>
      <c r="V581" s="262" t="s">
        <v>702</v>
      </c>
      <c r="W581" s="262" t="s">
        <v>702</v>
      </c>
      <c r="X581" s="262" t="s">
        <v>702</v>
      </c>
      <c r="Y581" s="262" t="s">
        <v>702</v>
      </c>
      <c r="Z581" s="262" t="s">
        <v>702</v>
      </c>
      <c r="AA581" s="262" t="s">
        <v>702</v>
      </c>
      <c r="AB581" s="262" t="s">
        <v>702</v>
      </c>
      <c r="AC581" s="262" t="s">
        <v>702</v>
      </c>
      <c r="AD581" s="262" t="s">
        <v>702</v>
      </c>
      <c r="AE581" s="262" t="s">
        <v>702</v>
      </c>
      <c r="AF581" s="262" t="s">
        <v>702</v>
      </c>
      <c r="AG581" s="262" t="s">
        <v>702</v>
      </c>
      <c r="AH581" s="262" t="s">
        <v>702</v>
      </c>
      <c r="AI581" s="262" t="s">
        <v>702</v>
      </c>
      <c r="AJ581" s="262" t="s">
        <v>702</v>
      </c>
      <c r="AK581" s="262" t="s">
        <v>702</v>
      </c>
      <c r="AL581" s="262" t="s">
        <v>702</v>
      </c>
      <c r="AM581" s="262" t="s">
        <v>702</v>
      </c>
      <c r="AN581" s="262" t="s">
        <v>702</v>
      </c>
      <c r="AO581" s="262" t="s">
        <v>702</v>
      </c>
      <c r="AP581" s="262" t="s">
        <v>702</v>
      </c>
      <c r="AQ581" s="259" t="s">
        <v>59</v>
      </c>
      <c r="AR581" s="259" t="s">
        <v>2766</v>
      </c>
      <c r="AS581"/>
    </row>
    <row r="582" spans="1:45" ht="14.4" x14ac:dyDescent="0.3">
      <c r="A582" s="279">
        <v>120753</v>
      </c>
      <c r="B582" s="284" t="s">
        <v>59</v>
      </c>
      <c r="C582" s="262" t="s">
        <v>196</v>
      </c>
      <c r="D582" s="262" t="s">
        <v>196</v>
      </c>
      <c r="E582" s="262" t="s">
        <v>194</v>
      </c>
      <c r="F582" s="262" t="s">
        <v>196</v>
      </c>
      <c r="G582" s="262" t="s">
        <v>194</v>
      </c>
      <c r="H582" s="262" t="s">
        <v>196</v>
      </c>
      <c r="I582" s="262" t="s">
        <v>196</v>
      </c>
      <c r="J582" s="262" t="s">
        <v>196</v>
      </c>
      <c r="K582" s="262" t="s">
        <v>196</v>
      </c>
      <c r="L582" s="262" t="s">
        <v>196</v>
      </c>
      <c r="M582" s="262" t="s">
        <v>194</v>
      </c>
      <c r="N582" s="262" t="s">
        <v>196</v>
      </c>
      <c r="O582" s="262" t="s">
        <v>194</v>
      </c>
      <c r="P582" s="262" t="s">
        <v>196</v>
      </c>
      <c r="Q582" s="262" t="s">
        <v>194</v>
      </c>
      <c r="R582" s="262" t="s">
        <v>196</v>
      </c>
      <c r="S582" s="262" t="s">
        <v>196</v>
      </c>
      <c r="T582" s="262" t="s">
        <v>194</v>
      </c>
      <c r="U582" s="262" t="s">
        <v>196</v>
      </c>
      <c r="V582" s="262" t="s">
        <v>196</v>
      </c>
      <c r="W582" s="262" t="s">
        <v>196</v>
      </c>
      <c r="X582" s="262" t="s">
        <v>196</v>
      </c>
      <c r="Y582" s="262" t="s">
        <v>196</v>
      </c>
      <c r="Z582" s="262" t="s">
        <v>194</v>
      </c>
      <c r="AA582" s="262" t="s">
        <v>196</v>
      </c>
      <c r="AB582" s="262" t="s">
        <v>195</v>
      </c>
      <c r="AC582" s="262" t="s">
        <v>194</v>
      </c>
      <c r="AD582" s="262" t="s">
        <v>196</v>
      </c>
      <c r="AE582" s="262" t="s">
        <v>196</v>
      </c>
      <c r="AF582" s="262" t="s">
        <v>196</v>
      </c>
      <c r="AG582" s="262" t="s">
        <v>195</v>
      </c>
      <c r="AH582" s="262" t="s">
        <v>195</v>
      </c>
      <c r="AI582" s="262" t="s">
        <v>194</v>
      </c>
      <c r="AJ582" s="262" t="s">
        <v>196</v>
      </c>
      <c r="AK582" s="262" t="s">
        <v>196</v>
      </c>
      <c r="AL582" s="262" t="s">
        <v>195</v>
      </c>
      <c r="AM582" s="262" t="s">
        <v>195</v>
      </c>
      <c r="AN582" s="262" t="s">
        <v>196</v>
      </c>
      <c r="AO582" s="262" t="s">
        <v>195</v>
      </c>
      <c r="AP582" s="262" t="s">
        <v>195</v>
      </c>
      <c r="AQ582" s="259" t="e">
        <f>VLOOKUP(A582,#REF!,5,0)</f>
        <v>#REF!</v>
      </c>
      <c r="AR582" s="259" t="e">
        <f>VLOOKUP(A582,#REF!,6,0)</f>
        <v>#REF!</v>
      </c>
      <c r="AS582"/>
    </row>
    <row r="583" spans="1:45" ht="21.6" x14ac:dyDescent="0.65">
      <c r="A583" s="266">
        <v>120754</v>
      </c>
      <c r="B583" s="264" t="s">
        <v>2531</v>
      </c>
      <c r="C583" t="s">
        <v>196</v>
      </c>
      <c r="D583" t="s">
        <v>196</v>
      </c>
      <c r="E583" t="s">
        <v>194</v>
      </c>
      <c r="F583" t="s">
        <v>194</v>
      </c>
      <c r="G583" t="s">
        <v>196</v>
      </c>
      <c r="H583" t="s">
        <v>196</v>
      </c>
      <c r="I583" t="s">
        <v>195</v>
      </c>
      <c r="J583" t="s">
        <v>194</v>
      </c>
      <c r="K583" t="s">
        <v>196</v>
      </c>
      <c r="L583" t="s">
        <v>196</v>
      </c>
      <c r="M583" t="s">
        <v>194</v>
      </c>
      <c r="N583" t="s">
        <v>196</v>
      </c>
      <c r="O583" t="s">
        <v>195</v>
      </c>
      <c r="P583" t="s">
        <v>196</v>
      </c>
      <c r="Q583" t="s">
        <v>196</v>
      </c>
      <c r="R583" t="s">
        <v>194</v>
      </c>
      <c r="S583" t="s">
        <v>196</v>
      </c>
      <c r="T583" t="s">
        <v>194</v>
      </c>
      <c r="U583" t="s">
        <v>194</v>
      </c>
      <c r="V583" t="s">
        <v>196</v>
      </c>
      <c r="W583" t="s">
        <v>194</v>
      </c>
      <c r="X583" t="s">
        <v>196</v>
      </c>
      <c r="Y583" t="s">
        <v>194</v>
      </c>
      <c r="Z583" t="s">
        <v>196</v>
      </c>
      <c r="AA583" t="s">
        <v>196</v>
      </c>
      <c r="AB583" t="s">
        <v>196</v>
      </c>
      <c r="AC583" t="s">
        <v>194</v>
      </c>
      <c r="AD583" t="s">
        <v>196</v>
      </c>
      <c r="AE583" t="s">
        <v>194</v>
      </c>
      <c r="AF583" t="s">
        <v>194</v>
      </c>
      <c r="AG583" t="s">
        <v>195</v>
      </c>
      <c r="AH583" t="s">
        <v>195</v>
      </c>
      <c r="AI583" t="s">
        <v>194</v>
      </c>
      <c r="AJ583" t="s">
        <v>194</v>
      </c>
      <c r="AK583" t="s">
        <v>196</v>
      </c>
      <c r="AL583" t="s">
        <v>196</v>
      </c>
      <c r="AM583" t="s">
        <v>195</v>
      </c>
      <c r="AN583" t="s">
        <v>196</v>
      </c>
      <c r="AO583" t="s">
        <v>195</v>
      </c>
      <c r="AP583" t="s">
        <v>195</v>
      </c>
      <c r="AQ583" s="259" t="s">
        <v>2531</v>
      </c>
      <c r="AR583" s="259" t="s">
        <v>334</v>
      </c>
    </row>
    <row r="584" spans="1:45" ht="21.6" x14ac:dyDescent="0.65">
      <c r="A584" s="266">
        <v>120766</v>
      </c>
      <c r="B584" s="264" t="s">
        <v>59</v>
      </c>
      <c r="C584" t="s">
        <v>196</v>
      </c>
      <c r="D584" t="s">
        <v>196</v>
      </c>
      <c r="E584" t="s">
        <v>196</v>
      </c>
      <c r="F584" t="s">
        <v>196</v>
      </c>
      <c r="G584" t="s">
        <v>195</v>
      </c>
      <c r="H584" t="s">
        <v>196</v>
      </c>
      <c r="I584" t="s">
        <v>196</v>
      </c>
      <c r="J584" t="s">
        <v>196</v>
      </c>
      <c r="K584" t="s">
        <v>196</v>
      </c>
      <c r="L584" t="s">
        <v>196</v>
      </c>
      <c r="M584" t="s">
        <v>196</v>
      </c>
      <c r="N584" t="s">
        <v>196</v>
      </c>
      <c r="O584" t="s">
        <v>196</v>
      </c>
      <c r="P584" t="s">
        <v>194</v>
      </c>
      <c r="Q584" t="s">
        <v>196</v>
      </c>
      <c r="R584" t="s">
        <v>196</v>
      </c>
      <c r="S584" t="s">
        <v>196</v>
      </c>
      <c r="T584" t="s">
        <v>196</v>
      </c>
      <c r="U584" t="s">
        <v>194</v>
      </c>
      <c r="V584" t="s">
        <v>196</v>
      </c>
      <c r="W584" t="s">
        <v>196</v>
      </c>
      <c r="X584" t="s">
        <v>194</v>
      </c>
      <c r="Y584" t="s">
        <v>196</v>
      </c>
      <c r="Z584" t="s">
        <v>196</v>
      </c>
      <c r="AA584" t="s">
        <v>196</v>
      </c>
      <c r="AB584" t="s">
        <v>196</v>
      </c>
      <c r="AC584" t="s">
        <v>196</v>
      </c>
      <c r="AD584" t="s">
        <v>196</v>
      </c>
      <c r="AE584" t="s">
        <v>196</v>
      </c>
      <c r="AF584" t="s">
        <v>196</v>
      </c>
      <c r="AG584" t="s">
        <v>196</v>
      </c>
      <c r="AH584" t="s">
        <v>196</v>
      </c>
      <c r="AI584" t="s">
        <v>196</v>
      </c>
      <c r="AJ584" t="s">
        <v>196</v>
      </c>
      <c r="AK584" t="s">
        <v>194</v>
      </c>
      <c r="AL584" t="s">
        <v>196</v>
      </c>
      <c r="AM584" t="s">
        <v>195</v>
      </c>
      <c r="AN584" t="s">
        <v>196</v>
      </c>
      <c r="AO584" t="s">
        <v>196</v>
      </c>
      <c r="AP584" t="s">
        <v>194</v>
      </c>
      <c r="AQ584" s="259" t="s">
        <v>59</v>
      </c>
      <c r="AR584" s="259" t="s">
        <v>334</v>
      </c>
    </row>
    <row r="585" spans="1:45" ht="21.6" x14ac:dyDescent="0.65">
      <c r="A585" s="266">
        <v>120767</v>
      </c>
      <c r="B585" s="264" t="s">
        <v>59</v>
      </c>
      <c r="C585" t="s">
        <v>196</v>
      </c>
      <c r="D585" t="s">
        <v>196</v>
      </c>
      <c r="E585" t="s">
        <v>196</v>
      </c>
      <c r="F585" t="s">
        <v>196</v>
      </c>
      <c r="G585" t="s">
        <v>196</v>
      </c>
      <c r="H585" t="s">
        <v>196</v>
      </c>
      <c r="I585" t="s">
        <v>196</v>
      </c>
      <c r="J585" t="s">
        <v>194</v>
      </c>
      <c r="K585" t="s">
        <v>196</v>
      </c>
      <c r="L585" t="s">
        <v>194</v>
      </c>
      <c r="M585" t="s">
        <v>196</v>
      </c>
      <c r="N585" t="s">
        <v>194</v>
      </c>
      <c r="O585" t="s">
        <v>196</v>
      </c>
      <c r="P585" t="s">
        <v>196</v>
      </c>
      <c r="Q585" t="s">
        <v>196</v>
      </c>
      <c r="R585" t="s">
        <v>196</v>
      </c>
      <c r="S585" t="s">
        <v>196</v>
      </c>
      <c r="T585" t="s">
        <v>194</v>
      </c>
      <c r="U585" t="s">
        <v>195</v>
      </c>
      <c r="V585" t="s">
        <v>196</v>
      </c>
      <c r="W585" t="s">
        <v>196</v>
      </c>
      <c r="X585" t="s">
        <v>194</v>
      </c>
      <c r="Y585" t="s">
        <v>194</v>
      </c>
      <c r="Z585" t="s">
        <v>196</v>
      </c>
      <c r="AA585" t="s">
        <v>196</v>
      </c>
      <c r="AB585" t="s">
        <v>195</v>
      </c>
      <c r="AC585" t="s">
        <v>195</v>
      </c>
      <c r="AD585" t="s">
        <v>195</v>
      </c>
      <c r="AE585" t="s">
        <v>196</v>
      </c>
      <c r="AF585" t="s">
        <v>195</v>
      </c>
      <c r="AG585" t="s">
        <v>194</v>
      </c>
      <c r="AH585" t="s">
        <v>194</v>
      </c>
      <c r="AI585" t="s">
        <v>194</v>
      </c>
      <c r="AJ585" t="s">
        <v>194</v>
      </c>
      <c r="AK585" t="s">
        <v>194</v>
      </c>
      <c r="AL585" t="s">
        <v>195</v>
      </c>
      <c r="AM585" t="s">
        <v>195</v>
      </c>
      <c r="AN585" t="s">
        <v>195</v>
      </c>
      <c r="AO585" t="s">
        <v>195</v>
      </c>
      <c r="AP585" t="s">
        <v>195</v>
      </c>
      <c r="AQ585" s="259" t="s">
        <v>59</v>
      </c>
      <c r="AR585" s="259" t="s">
        <v>334</v>
      </c>
    </row>
    <row r="586" spans="1:45" ht="14.4" x14ac:dyDescent="0.3">
      <c r="A586" s="279">
        <v>120772</v>
      </c>
      <c r="B586" s="284" t="s">
        <v>59</v>
      </c>
      <c r="C586" s="262" t="s">
        <v>195</v>
      </c>
      <c r="D586" s="262" t="s">
        <v>195</v>
      </c>
      <c r="E586" s="262" t="s">
        <v>195</v>
      </c>
      <c r="F586" s="262" t="s">
        <v>195</v>
      </c>
      <c r="G586" s="262" t="s">
        <v>195</v>
      </c>
      <c r="H586" s="262" t="s">
        <v>195</v>
      </c>
      <c r="I586" s="262" t="s">
        <v>195</v>
      </c>
      <c r="J586" s="262" t="s">
        <v>195</v>
      </c>
      <c r="K586" s="262" t="s">
        <v>195</v>
      </c>
      <c r="L586" s="262" t="s">
        <v>195</v>
      </c>
      <c r="M586" s="262" t="s">
        <v>195</v>
      </c>
      <c r="N586" s="262" t="s">
        <v>195</v>
      </c>
      <c r="O586" s="262" t="s">
        <v>195</v>
      </c>
      <c r="P586" s="262" t="s">
        <v>195</v>
      </c>
      <c r="Q586" s="262" t="s">
        <v>195</v>
      </c>
      <c r="R586" s="262" t="s">
        <v>195</v>
      </c>
      <c r="S586" s="262" t="s">
        <v>195</v>
      </c>
      <c r="T586" s="262" t="s">
        <v>195</v>
      </c>
      <c r="U586" s="262" t="s">
        <v>195</v>
      </c>
      <c r="V586" s="262" t="s">
        <v>195</v>
      </c>
      <c r="W586" s="262" t="s">
        <v>195</v>
      </c>
      <c r="X586" s="262" t="s">
        <v>195</v>
      </c>
      <c r="Y586" s="262" t="s">
        <v>195</v>
      </c>
      <c r="Z586" s="262" t="s">
        <v>195</v>
      </c>
      <c r="AA586" s="262" t="s">
        <v>195</v>
      </c>
      <c r="AB586" s="262" t="s">
        <v>195</v>
      </c>
      <c r="AC586" s="262" t="s">
        <v>195</v>
      </c>
      <c r="AD586" s="262" t="s">
        <v>195</v>
      </c>
      <c r="AE586" s="262" t="s">
        <v>195</v>
      </c>
      <c r="AF586" s="262" t="s">
        <v>195</v>
      </c>
      <c r="AG586" s="262" t="s">
        <v>195</v>
      </c>
      <c r="AH586" s="262" t="s">
        <v>195</v>
      </c>
      <c r="AI586" s="262" t="s">
        <v>195</v>
      </c>
      <c r="AJ586" s="262" t="s">
        <v>195</v>
      </c>
      <c r="AK586" s="262" t="s">
        <v>195</v>
      </c>
      <c r="AL586" s="262" t="s">
        <v>195</v>
      </c>
      <c r="AM586" s="262" t="s">
        <v>195</v>
      </c>
      <c r="AN586" s="262" t="s">
        <v>195</v>
      </c>
      <c r="AO586" s="262" t="s">
        <v>195</v>
      </c>
      <c r="AP586" s="262" t="s">
        <v>195</v>
      </c>
      <c r="AQ586" s="259" t="e">
        <f>VLOOKUP(A586,#REF!,5,0)</f>
        <v>#REF!</v>
      </c>
      <c r="AR586" s="259" t="e">
        <f>VLOOKUP(A586,#REF!,6,0)</f>
        <v>#REF!</v>
      </c>
      <c r="AS586"/>
    </row>
    <row r="587" spans="1:45" ht="21.6" x14ac:dyDescent="0.65">
      <c r="A587" s="266">
        <v>120775</v>
      </c>
      <c r="B587" s="264" t="s">
        <v>59</v>
      </c>
      <c r="C587" t="s">
        <v>196</v>
      </c>
      <c r="D587" t="s">
        <v>196</v>
      </c>
      <c r="E587" t="s">
        <v>194</v>
      </c>
      <c r="F587" t="s">
        <v>196</v>
      </c>
      <c r="G587" t="s">
        <v>194</v>
      </c>
      <c r="H587" t="s">
        <v>196</v>
      </c>
      <c r="I587" t="s">
        <v>196</v>
      </c>
      <c r="J587" t="s">
        <v>196</v>
      </c>
      <c r="K587" t="s">
        <v>196</v>
      </c>
      <c r="L587" t="s">
        <v>196</v>
      </c>
      <c r="M587" t="s">
        <v>196</v>
      </c>
      <c r="N587" t="s">
        <v>196</v>
      </c>
      <c r="O587" t="s">
        <v>196</v>
      </c>
      <c r="P587" t="s">
        <v>196</v>
      </c>
      <c r="Q587" t="s">
        <v>196</v>
      </c>
      <c r="R587" t="s">
        <v>196</v>
      </c>
      <c r="S587" t="s">
        <v>196</v>
      </c>
      <c r="T587" t="s">
        <v>196</v>
      </c>
      <c r="U587" t="s">
        <v>196</v>
      </c>
      <c r="V587" t="s">
        <v>196</v>
      </c>
      <c r="W587" t="s">
        <v>196</v>
      </c>
      <c r="X587" t="s">
        <v>196</v>
      </c>
      <c r="Y587" t="s">
        <v>196</v>
      </c>
      <c r="Z587" t="s">
        <v>196</v>
      </c>
      <c r="AA587" t="s">
        <v>194</v>
      </c>
      <c r="AB587" t="s">
        <v>196</v>
      </c>
      <c r="AC587" t="s">
        <v>196</v>
      </c>
      <c r="AD587" t="s">
        <v>196</v>
      </c>
      <c r="AE587" t="s">
        <v>196</v>
      </c>
      <c r="AF587" t="s">
        <v>196</v>
      </c>
      <c r="AG587" t="s">
        <v>196</v>
      </c>
      <c r="AH587" t="s">
        <v>194</v>
      </c>
      <c r="AI587" t="s">
        <v>195</v>
      </c>
      <c r="AJ587" t="s">
        <v>195</v>
      </c>
      <c r="AK587" t="s">
        <v>196</v>
      </c>
      <c r="AL587" t="s">
        <v>195</v>
      </c>
      <c r="AM587" t="s">
        <v>195</v>
      </c>
      <c r="AN587" t="s">
        <v>195</v>
      </c>
      <c r="AO587" t="s">
        <v>196</v>
      </c>
      <c r="AP587" t="s">
        <v>196</v>
      </c>
      <c r="AQ587" s="259" t="s">
        <v>59</v>
      </c>
      <c r="AR587" s="259" t="s">
        <v>334</v>
      </c>
    </row>
    <row r="588" spans="1:45" ht="14.4" x14ac:dyDescent="0.3">
      <c r="A588" s="279">
        <v>120780</v>
      </c>
      <c r="B588" s="284" t="s">
        <v>59</v>
      </c>
      <c r="C588" s="262" t="s">
        <v>194</v>
      </c>
      <c r="D588" s="262" t="s">
        <v>196</v>
      </c>
      <c r="E588" s="262" t="s">
        <v>196</v>
      </c>
      <c r="F588" s="262" t="s">
        <v>194</v>
      </c>
      <c r="G588" s="262" t="s">
        <v>196</v>
      </c>
      <c r="H588" s="262" t="s">
        <v>196</v>
      </c>
      <c r="I588" s="262" t="s">
        <v>196</v>
      </c>
      <c r="J588" s="262" t="s">
        <v>196</v>
      </c>
      <c r="K588" s="262" t="s">
        <v>196</v>
      </c>
      <c r="L588" s="262" t="s">
        <v>196</v>
      </c>
      <c r="M588" s="262" t="s">
        <v>196</v>
      </c>
      <c r="N588" s="262" t="s">
        <v>196</v>
      </c>
      <c r="O588" s="262" t="s">
        <v>196</v>
      </c>
      <c r="P588" s="262" t="s">
        <v>196</v>
      </c>
      <c r="Q588" s="262" t="s">
        <v>194</v>
      </c>
      <c r="R588" s="262" t="s">
        <v>196</v>
      </c>
      <c r="S588" s="262" t="s">
        <v>196</v>
      </c>
      <c r="T588" s="262" t="s">
        <v>194</v>
      </c>
      <c r="U588" s="262" t="s">
        <v>196</v>
      </c>
      <c r="V588" s="262" t="s">
        <v>196</v>
      </c>
      <c r="W588" s="262" t="s">
        <v>196</v>
      </c>
      <c r="X588" s="262" t="s">
        <v>196</v>
      </c>
      <c r="Y588" s="262" t="s">
        <v>196</v>
      </c>
      <c r="Z588" s="262" t="s">
        <v>194</v>
      </c>
      <c r="AA588" s="262" t="s">
        <v>196</v>
      </c>
      <c r="AB588" s="262" t="s">
        <v>196</v>
      </c>
      <c r="AC588" s="262" t="s">
        <v>194</v>
      </c>
      <c r="AD588" s="262" t="s">
        <v>196</v>
      </c>
      <c r="AE588" s="262" t="s">
        <v>194</v>
      </c>
      <c r="AF588" s="262" t="s">
        <v>196</v>
      </c>
      <c r="AG588" s="262" t="s">
        <v>196</v>
      </c>
      <c r="AH588" s="262" t="s">
        <v>196</v>
      </c>
      <c r="AI588" s="262" t="s">
        <v>196</v>
      </c>
      <c r="AJ588" s="262" t="s">
        <v>196</v>
      </c>
      <c r="AK588" s="262" t="s">
        <v>195</v>
      </c>
      <c r="AL588" s="262" t="s">
        <v>196</v>
      </c>
      <c r="AM588" s="262" t="s">
        <v>195</v>
      </c>
      <c r="AN588" s="262" t="s">
        <v>196</v>
      </c>
      <c r="AO588" s="262" t="s">
        <v>195</v>
      </c>
      <c r="AP588" s="262" t="s">
        <v>195</v>
      </c>
      <c r="AQ588" s="259" t="e">
        <f>VLOOKUP(A588,#REF!,5,0)</f>
        <v>#REF!</v>
      </c>
      <c r="AR588" s="259" t="e">
        <f>VLOOKUP(A588,#REF!,6,0)</f>
        <v>#REF!</v>
      </c>
      <c r="AS588"/>
    </row>
    <row r="589" spans="1:45" ht="21.6" x14ac:dyDescent="0.65">
      <c r="A589" s="238">
        <v>120781</v>
      </c>
      <c r="B589" s="264" t="s">
        <v>2531</v>
      </c>
      <c r="C589" t="s">
        <v>194</v>
      </c>
      <c r="D589" t="s">
        <v>196</v>
      </c>
      <c r="E589" t="s">
        <v>196</v>
      </c>
      <c r="F589" t="s">
        <v>194</v>
      </c>
      <c r="G589" t="s">
        <v>196</v>
      </c>
      <c r="H589" t="s">
        <v>196</v>
      </c>
      <c r="I589" t="s">
        <v>196</v>
      </c>
      <c r="J589" t="s">
        <v>196</v>
      </c>
      <c r="K589" t="s">
        <v>196</v>
      </c>
      <c r="L589" t="s">
        <v>196</v>
      </c>
      <c r="M589" t="s">
        <v>196</v>
      </c>
      <c r="N589" t="s">
        <v>196</v>
      </c>
      <c r="O589" t="s">
        <v>195</v>
      </c>
      <c r="P589" t="s">
        <v>194</v>
      </c>
      <c r="Q589" t="s">
        <v>196</v>
      </c>
      <c r="R589" t="s">
        <v>196</v>
      </c>
      <c r="S589" t="s">
        <v>196</v>
      </c>
      <c r="T589" t="s">
        <v>195</v>
      </c>
      <c r="U589" t="s">
        <v>196</v>
      </c>
      <c r="V589" t="s">
        <v>196</v>
      </c>
      <c r="W589" t="s">
        <v>196</v>
      </c>
      <c r="X589" t="s">
        <v>196</v>
      </c>
      <c r="Y589" t="s">
        <v>196</v>
      </c>
      <c r="Z589" t="s">
        <v>196</v>
      </c>
      <c r="AA589" t="s">
        <v>196</v>
      </c>
      <c r="AB589" t="s">
        <v>195</v>
      </c>
      <c r="AC589" t="s">
        <v>195</v>
      </c>
      <c r="AD589" t="s">
        <v>196</v>
      </c>
      <c r="AE589" t="s">
        <v>194</v>
      </c>
      <c r="AF589" t="s">
        <v>195</v>
      </c>
      <c r="AG589" t="s">
        <v>195</v>
      </c>
      <c r="AH589" t="s">
        <v>195</v>
      </c>
      <c r="AI589" t="s">
        <v>195</v>
      </c>
      <c r="AJ589" t="s">
        <v>195</v>
      </c>
      <c r="AK589" t="s">
        <v>195</v>
      </c>
      <c r="AL589" t="s">
        <v>195</v>
      </c>
      <c r="AM589" t="s">
        <v>195</v>
      </c>
      <c r="AN589" t="s">
        <v>195</v>
      </c>
      <c r="AO589" t="s">
        <v>195</v>
      </c>
      <c r="AP589" t="s">
        <v>195</v>
      </c>
      <c r="AQ589" s="259" t="s">
        <v>2531</v>
      </c>
      <c r="AR589" s="259" t="s">
        <v>334</v>
      </c>
    </row>
    <row r="590" spans="1:45" ht="21.6" x14ac:dyDescent="0.65">
      <c r="A590" s="238">
        <v>120784</v>
      </c>
      <c r="B590" s="264" t="s">
        <v>2591</v>
      </c>
      <c r="C590" t="s">
        <v>196</v>
      </c>
      <c r="D590" t="s">
        <v>194</v>
      </c>
      <c r="E590" t="s">
        <v>196</v>
      </c>
      <c r="F590" t="s">
        <v>196</v>
      </c>
      <c r="G590" t="s">
        <v>194</v>
      </c>
      <c r="H590" t="s">
        <v>194</v>
      </c>
      <c r="I590" t="s">
        <v>196</v>
      </c>
      <c r="J590" t="s">
        <v>196</v>
      </c>
      <c r="K590" t="s">
        <v>196</v>
      </c>
      <c r="L590" t="s">
        <v>196</v>
      </c>
      <c r="M590" t="s">
        <v>196</v>
      </c>
      <c r="N590" t="s">
        <v>196</v>
      </c>
      <c r="O590" t="s">
        <v>196</v>
      </c>
      <c r="P590" t="s">
        <v>196</v>
      </c>
      <c r="Q590" t="s">
        <v>196</v>
      </c>
      <c r="R590" t="s">
        <v>194</v>
      </c>
      <c r="S590" t="s">
        <v>196</v>
      </c>
      <c r="T590" t="s">
        <v>196</v>
      </c>
      <c r="U590" t="s">
        <v>196</v>
      </c>
      <c r="V590" t="s">
        <v>196</v>
      </c>
      <c r="W590" t="s">
        <v>196</v>
      </c>
      <c r="X590" t="s">
        <v>196</v>
      </c>
      <c r="Y590" t="s">
        <v>196</v>
      </c>
      <c r="Z590" t="s">
        <v>196</v>
      </c>
      <c r="AA590" t="s">
        <v>196</v>
      </c>
      <c r="AB590" t="s">
        <v>196</v>
      </c>
      <c r="AC590" t="s">
        <v>196</v>
      </c>
      <c r="AD590" t="s">
        <v>196</v>
      </c>
      <c r="AE590" t="s">
        <v>196</v>
      </c>
      <c r="AF590" t="s">
        <v>196</v>
      </c>
      <c r="AG590" t="s">
        <v>196</v>
      </c>
      <c r="AH590" t="s">
        <v>196</v>
      </c>
      <c r="AI590" t="s">
        <v>196</v>
      </c>
      <c r="AJ590" t="s">
        <v>196</v>
      </c>
      <c r="AK590" t="s">
        <v>196</v>
      </c>
      <c r="AL590" t="s">
        <v>195</v>
      </c>
      <c r="AM590" t="s">
        <v>195</v>
      </c>
      <c r="AN590" t="s">
        <v>195</v>
      </c>
      <c r="AO590" t="s">
        <v>195</v>
      </c>
      <c r="AP590" t="s">
        <v>195</v>
      </c>
      <c r="AQ590" s="259" t="s">
        <v>2591</v>
      </c>
      <c r="AR590" s="259" t="s">
        <v>334</v>
      </c>
      <c r="AS590"/>
    </row>
    <row r="591" spans="1:45" ht="21.6" x14ac:dyDescent="0.65">
      <c r="A591" s="238">
        <v>120785</v>
      </c>
      <c r="B591" s="264" t="s">
        <v>2531</v>
      </c>
      <c r="C591" t="s">
        <v>195</v>
      </c>
      <c r="D591" t="s">
        <v>195</v>
      </c>
      <c r="E591" t="s">
        <v>195</v>
      </c>
      <c r="F591" t="s">
        <v>195</v>
      </c>
      <c r="G591" t="s">
        <v>195</v>
      </c>
      <c r="H591" t="s">
        <v>195</v>
      </c>
      <c r="I591" t="s">
        <v>195</v>
      </c>
      <c r="J591" t="s">
        <v>195</v>
      </c>
      <c r="K591" t="s">
        <v>194</v>
      </c>
      <c r="L591" t="s">
        <v>195</v>
      </c>
      <c r="M591" t="s">
        <v>195</v>
      </c>
      <c r="N591" t="s">
        <v>195</v>
      </c>
      <c r="O591" t="s">
        <v>195</v>
      </c>
      <c r="P591" t="s">
        <v>194</v>
      </c>
      <c r="Q591" t="s">
        <v>195</v>
      </c>
      <c r="R591" t="s">
        <v>194</v>
      </c>
      <c r="S591" t="s">
        <v>195</v>
      </c>
      <c r="T591" t="s">
        <v>196</v>
      </c>
      <c r="U591" t="s">
        <v>195</v>
      </c>
      <c r="V591" t="s">
        <v>195</v>
      </c>
      <c r="W591" t="s">
        <v>194</v>
      </c>
      <c r="X591" t="s">
        <v>194</v>
      </c>
      <c r="Y591" t="s">
        <v>196</v>
      </c>
      <c r="Z591" t="s">
        <v>196</v>
      </c>
      <c r="AA591" t="s">
        <v>196</v>
      </c>
      <c r="AB591" t="s">
        <v>194</v>
      </c>
      <c r="AC591" t="s">
        <v>196</v>
      </c>
      <c r="AD591" t="s">
        <v>194</v>
      </c>
      <c r="AE591" t="s">
        <v>196</v>
      </c>
      <c r="AF591" t="s">
        <v>196</v>
      </c>
      <c r="AG591" t="s">
        <v>196</v>
      </c>
      <c r="AH591" t="s">
        <v>195</v>
      </c>
      <c r="AI591" t="s">
        <v>195</v>
      </c>
      <c r="AJ591" t="s">
        <v>195</v>
      </c>
      <c r="AK591" t="s">
        <v>195</v>
      </c>
      <c r="AL591" t="s">
        <v>195</v>
      </c>
      <c r="AM591" t="s">
        <v>195</v>
      </c>
      <c r="AN591" t="s">
        <v>195</v>
      </c>
      <c r="AO591" t="s">
        <v>195</v>
      </c>
      <c r="AP591" t="s">
        <v>195</v>
      </c>
      <c r="AQ591" s="259" t="s">
        <v>2531</v>
      </c>
      <c r="AR591" s="259" t="s">
        <v>334</v>
      </c>
    </row>
    <row r="592" spans="1:45" ht="21.6" x14ac:dyDescent="0.65">
      <c r="A592" s="238">
        <v>120787</v>
      </c>
      <c r="B592" s="264" t="s">
        <v>59</v>
      </c>
      <c r="C592" t="s">
        <v>196</v>
      </c>
      <c r="D592" t="s">
        <v>196</v>
      </c>
      <c r="E592" t="s">
        <v>196</v>
      </c>
      <c r="F592" t="s">
        <v>194</v>
      </c>
      <c r="G592" t="s">
        <v>196</v>
      </c>
      <c r="H592" t="s">
        <v>196</v>
      </c>
      <c r="I592" t="s">
        <v>196</v>
      </c>
      <c r="J592" t="s">
        <v>196</v>
      </c>
      <c r="K592" t="s">
        <v>196</v>
      </c>
      <c r="L592" t="s">
        <v>194</v>
      </c>
      <c r="M592" t="s">
        <v>196</v>
      </c>
      <c r="N592" t="s">
        <v>196</v>
      </c>
      <c r="O592" t="s">
        <v>196</v>
      </c>
      <c r="P592" t="s">
        <v>194</v>
      </c>
      <c r="Q592" t="s">
        <v>196</v>
      </c>
      <c r="R592" t="s">
        <v>196</v>
      </c>
      <c r="S592" t="s">
        <v>194</v>
      </c>
      <c r="T592" t="s">
        <v>196</v>
      </c>
      <c r="U592" t="s">
        <v>194</v>
      </c>
      <c r="V592" t="s">
        <v>196</v>
      </c>
      <c r="W592" t="s">
        <v>194</v>
      </c>
      <c r="X592" t="s">
        <v>194</v>
      </c>
      <c r="Y592" t="s">
        <v>196</v>
      </c>
      <c r="Z592" t="s">
        <v>194</v>
      </c>
      <c r="AA592" t="s">
        <v>196</v>
      </c>
      <c r="AB592" t="s">
        <v>194</v>
      </c>
      <c r="AC592" t="s">
        <v>194</v>
      </c>
      <c r="AD592" t="s">
        <v>196</v>
      </c>
      <c r="AE592" t="s">
        <v>194</v>
      </c>
      <c r="AF592" t="s">
        <v>196</v>
      </c>
      <c r="AG592" t="s">
        <v>194</v>
      </c>
      <c r="AH592" t="s">
        <v>194</v>
      </c>
      <c r="AI592" t="s">
        <v>194</v>
      </c>
      <c r="AJ592" t="s">
        <v>196</v>
      </c>
      <c r="AK592" t="s">
        <v>194</v>
      </c>
      <c r="AL592" t="s">
        <v>196</v>
      </c>
      <c r="AM592" t="s">
        <v>196</v>
      </c>
      <c r="AN592" t="s">
        <v>196</v>
      </c>
      <c r="AO592" t="s">
        <v>196</v>
      </c>
      <c r="AP592" t="s">
        <v>194</v>
      </c>
      <c r="AQ592" s="259" t="s">
        <v>59</v>
      </c>
      <c r="AR592" s="259" t="s">
        <v>334</v>
      </c>
    </row>
    <row r="593" spans="1:45" ht="21.6" x14ac:dyDescent="0.65">
      <c r="A593" s="266">
        <v>120793</v>
      </c>
      <c r="B593" s="264" t="s">
        <v>2591</v>
      </c>
      <c r="C593" t="s">
        <v>194</v>
      </c>
      <c r="D593" t="s">
        <v>194</v>
      </c>
      <c r="E593" t="s">
        <v>196</v>
      </c>
      <c r="F593" t="s">
        <v>194</v>
      </c>
      <c r="G593" t="s">
        <v>196</v>
      </c>
      <c r="H593" t="s">
        <v>194</v>
      </c>
      <c r="I593" t="s">
        <v>196</v>
      </c>
      <c r="J593" t="s">
        <v>196</v>
      </c>
      <c r="K593" t="s">
        <v>196</v>
      </c>
      <c r="L593" t="s">
        <v>196</v>
      </c>
      <c r="M593" t="s">
        <v>196</v>
      </c>
      <c r="N593" t="s">
        <v>194</v>
      </c>
      <c r="O593" t="s">
        <v>194</v>
      </c>
      <c r="P593" t="s">
        <v>194</v>
      </c>
      <c r="Q593" t="s">
        <v>194</v>
      </c>
      <c r="R593" t="s">
        <v>196</v>
      </c>
      <c r="S593" t="s">
        <v>195</v>
      </c>
      <c r="T593" t="s">
        <v>194</v>
      </c>
      <c r="U593" t="s">
        <v>196</v>
      </c>
      <c r="V593" t="s">
        <v>196</v>
      </c>
      <c r="W593" t="s">
        <v>194</v>
      </c>
      <c r="X593" t="s">
        <v>194</v>
      </c>
      <c r="Y593" t="s">
        <v>196</v>
      </c>
      <c r="Z593" t="s">
        <v>196</v>
      </c>
      <c r="AA593" t="s">
        <v>196</v>
      </c>
      <c r="AB593" t="s">
        <v>196</v>
      </c>
      <c r="AC593" t="s">
        <v>194</v>
      </c>
      <c r="AD593" t="s">
        <v>196</v>
      </c>
      <c r="AE593" t="s">
        <v>196</v>
      </c>
      <c r="AF593" t="s">
        <v>194</v>
      </c>
      <c r="AG593" t="s">
        <v>196</v>
      </c>
      <c r="AH593" t="s">
        <v>196</v>
      </c>
      <c r="AI593" t="s">
        <v>196</v>
      </c>
      <c r="AJ593" t="s">
        <v>196</v>
      </c>
      <c r="AK593" t="s">
        <v>196</v>
      </c>
      <c r="AL593" t="s">
        <v>195</v>
      </c>
      <c r="AM593" t="s">
        <v>195</v>
      </c>
      <c r="AN593" t="s">
        <v>195</v>
      </c>
      <c r="AO593" t="s">
        <v>195</v>
      </c>
      <c r="AP593" t="s">
        <v>195</v>
      </c>
      <c r="AQ593" s="259" t="s">
        <v>2591</v>
      </c>
      <c r="AR593" s="259" t="s">
        <v>334</v>
      </c>
    </row>
    <row r="594" spans="1:45" ht="21.6" x14ac:dyDescent="0.65">
      <c r="A594" s="238">
        <v>120798</v>
      </c>
      <c r="B594" s="264" t="s">
        <v>59</v>
      </c>
      <c r="C594" t="s">
        <v>196</v>
      </c>
      <c r="D594" t="s">
        <v>196</v>
      </c>
      <c r="E594" t="s">
        <v>194</v>
      </c>
      <c r="F594" t="s">
        <v>196</v>
      </c>
      <c r="G594" t="s">
        <v>194</v>
      </c>
      <c r="H594" t="s">
        <v>196</v>
      </c>
      <c r="I594" t="s">
        <v>196</v>
      </c>
      <c r="J594" t="s">
        <v>196</v>
      </c>
      <c r="K594" t="s">
        <v>196</v>
      </c>
      <c r="L594" t="s">
        <v>194</v>
      </c>
      <c r="M594" t="s">
        <v>196</v>
      </c>
      <c r="N594" t="s">
        <v>196</v>
      </c>
      <c r="O594" t="s">
        <v>196</v>
      </c>
      <c r="P594" t="s">
        <v>196</v>
      </c>
      <c r="Q594" t="s">
        <v>196</v>
      </c>
      <c r="R594" t="s">
        <v>196</v>
      </c>
      <c r="S594" t="s">
        <v>196</v>
      </c>
      <c r="T594" t="s">
        <v>194</v>
      </c>
      <c r="U594" t="s">
        <v>194</v>
      </c>
      <c r="V594" t="s">
        <v>196</v>
      </c>
      <c r="W594" t="s">
        <v>195</v>
      </c>
      <c r="X594" t="s">
        <v>196</v>
      </c>
      <c r="Y594" t="s">
        <v>196</v>
      </c>
      <c r="Z594" t="s">
        <v>196</v>
      </c>
      <c r="AA594" t="s">
        <v>196</v>
      </c>
      <c r="AB594" t="s">
        <v>196</v>
      </c>
      <c r="AC594" t="s">
        <v>196</v>
      </c>
      <c r="AD594" t="s">
        <v>196</v>
      </c>
      <c r="AE594" t="s">
        <v>196</v>
      </c>
      <c r="AF594" t="s">
        <v>194</v>
      </c>
      <c r="AG594" t="s">
        <v>194</v>
      </c>
      <c r="AH594" t="s">
        <v>196</v>
      </c>
      <c r="AI594" t="s">
        <v>196</v>
      </c>
      <c r="AJ594" t="s">
        <v>196</v>
      </c>
      <c r="AK594" t="s">
        <v>194</v>
      </c>
      <c r="AL594" t="s">
        <v>194</v>
      </c>
      <c r="AM594" t="s">
        <v>195</v>
      </c>
      <c r="AN594" t="s">
        <v>194</v>
      </c>
      <c r="AO594" t="s">
        <v>195</v>
      </c>
      <c r="AP594" t="s">
        <v>195</v>
      </c>
      <c r="AQ594" s="259" t="s">
        <v>59</v>
      </c>
      <c r="AR594" s="259" t="s">
        <v>334</v>
      </c>
    </row>
    <row r="595" spans="1:45" ht="21.6" x14ac:dyDescent="0.65">
      <c r="A595" s="266">
        <v>120799</v>
      </c>
      <c r="B595" s="264" t="s">
        <v>2531</v>
      </c>
      <c r="C595" t="s">
        <v>194</v>
      </c>
      <c r="D595" t="s">
        <v>194</v>
      </c>
      <c r="E595" t="s">
        <v>194</v>
      </c>
      <c r="F595" t="s">
        <v>194</v>
      </c>
      <c r="G595" t="s">
        <v>194</v>
      </c>
      <c r="H595" t="s">
        <v>194</v>
      </c>
      <c r="I595" t="s">
        <v>194</v>
      </c>
      <c r="J595" t="s">
        <v>194</v>
      </c>
      <c r="K595" t="s">
        <v>194</v>
      </c>
      <c r="L595" t="s">
        <v>194</v>
      </c>
      <c r="M595" t="s">
        <v>194</v>
      </c>
      <c r="N595" t="s">
        <v>194</v>
      </c>
      <c r="O595" t="s">
        <v>194</v>
      </c>
      <c r="P595" t="s">
        <v>194</v>
      </c>
      <c r="Q595" t="s">
        <v>194</v>
      </c>
      <c r="R595" t="s">
        <v>194</v>
      </c>
      <c r="S595" t="s">
        <v>194</v>
      </c>
      <c r="T595" t="s">
        <v>194</v>
      </c>
      <c r="U595" t="s">
        <v>194</v>
      </c>
      <c r="V595" t="s">
        <v>194</v>
      </c>
      <c r="W595" t="s">
        <v>194</v>
      </c>
      <c r="X595" t="s">
        <v>194</v>
      </c>
      <c r="Y595" t="s">
        <v>194</v>
      </c>
      <c r="Z595" t="s">
        <v>196</v>
      </c>
      <c r="AA595" t="s">
        <v>194</v>
      </c>
      <c r="AB595" t="s">
        <v>194</v>
      </c>
      <c r="AC595" t="s">
        <v>194</v>
      </c>
      <c r="AD595" t="s">
        <v>194</v>
      </c>
      <c r="AE595" t="s">
        <v>194</v>
      </c>
      <c r="AF595" t="s">
        <v>194</v>
      </c>
      <c r="AG595" t="s">
        <v>195</v>
      </c>
      <c r="AH595" t="s">
        <v>195</v>
      </c>
      <c r="AI595" t="s">
        <v>196</v>
      </c>
      <c r="AJ595" t="s">
        <v>195</v>
      </c>
      <c r="AK595" t="s">
        <v>195</v>
      </c>
      <c r="AL595" t="s">
        <v>195</v>
      </c>
      <c r="AM595" t="s">
        <v>195</v>
      </c>
      <c r="AN595" t="s">
        <v>195</v>
      </c>
      <c r="AO595" t="s">
        <v>195</v>
      </c>
      <c r="AP595" t="s">
        <v>195</v>
      </c>
      <c r="AQ595" s="259" t="s">
        <v>2531</v>
      </c>
      <c r="AR595" s="259" t="s">
        <v>334</v>
      </c>
    </row>
    <row r="596" spans="1:45" ht="21.6" x14ac:dyDescent="0.65">
      <c r="A596" s="266">
        <v>120799</v>
      </c>
      <c r="B596" s="264" t="s">
        <v>2531</v>
      </c>
      <c r="C596" t="s">
        <v>194</v>
      </c>
      <c r="D596" t="s">
        <v>194</v>
      </c>
      <c r="E596" t="s">
        <v>194</v>
      </c>
      <c r="F596" t="s">
        <v>194</v>
      </c>
      <c r="G596" t="s">
        <v>194</v>
      </c>
      <c r="H596" t="s">
        <v>194</v>
      </c>
      <c r="I596" t="s">
        <v>194</v>
      </c>
      <c r="J596" t="s">
        <v>194</v>
      </c>
      <c r="K596" t="s">
        <v>194</v>
      </c>
      <c r="L596" t="s">
        <v>194</v>
      </c>
      <c r="M596" t="s">
        <v>194</v>
      </c>
      <c r="N596" t="s">
        <v>194</v>
      </c>
      <c r="O596" t="s">
        <v>194</v>
      </c>
      <c r="P596" t="s">
        <v>194</v>
      </c>
      <c r="Q596" t="s">
        <v>194</v>
      </c>
      <c r="R596" t="s">
        <v>194</v>
      </c>
      <c r="S596" t="s">
        <v>194</v>
      </c>
      <c r="T596" t="s">
        <v>194</v>
      </c>
      <c r="U596" t="s">
        <v>194</v>
      </c>
      <c r="V596" t="s">
        <v>194</v>
      </c>
      <c r="W596" t="s">
        <v>194</v>
      </c>
      <c r="X596" t="s">
        <v>194</v>
      </c>
      <c r="Y596" t="s">
        <v>194</v>
      </c>
      <c r="Z596" t="s">
        <v>196</v>
      </c>
      <c r="AA596" t="s">
        <v>194</v>
      </c>
      <c r="AB596" t="s">
        <v>194</v>
      </c>
      <c r="AC596" t="s">
        <v>194</v>
      </c>
      <c r="AD596" t="s">
        <v>194</v>
      </c>
      <c r="AE596" t="s">
        <v>194</v>
      </c>
      <c r="AF596" t="s">
        <v>194</v>
      </c>
      <c r="AG596" t="s">
        <v>195</v>
      </c>
      <c r="AH596" t="s">
        <v>195</v>
      </c>
      <c r="AI596" t="s">
        <v>196</v>
      </c>
      <c r="AJ596" t="s">
        <v>195</v>
      </c>
      <c r="AK596" t="s">
        <v>195</v>
      </c>
      <c r="AL596" t="s">
        <v>195</v>
      </c>
      <c r="AM596" t="s">
        <v>195</v>
      </c>
      <c r="AN596" t="s">
        <v>195</v>
      </c>
      <c r="AO596" t="s">
        <v>195</v>
      </c>
      <c r="AP596" t="s">
        <v>195</v>
      </c>
      <c r="AQ596" s="259" t="s">
        <v>2531</v>
      </c>
      <c r="AR596" s="259" t="s">
        <v>334</v>
      </c>
    </row>
    <row r="597" spans="1:45" ht="47.4" x14ac:dyDescent="0.65">
      <c r="A597" s="266">
        <v>120800</v>
      </c>
      <c r="B597" s="264" t="s">
        <v>59</v>
      </c>
      <c r="C597" t="s">
        <v>702</v>
      </c>
      <c r="D597" t="s">
        <v>702</v>
      </c>
      <c r="E597" t="s">
        <v>702</v>
      </c>
      <c r="F597" t="s">
        <v>702</v>
      </c>
      <c r="G597" t="s">
        <v>702</v>
      </c>
      <c r="H597" t="s">
        <v>702</v>
      </c>
      <c r="I597" t="s">
        <v>702</v>
      </c>
      <c r="J597" t="s">
        <v>702</v>
      </c>
      <c r="K597" t="s">
        <v>702</v>
      </c>
      <c r="L597" t="s">
        <v>702</v>
      </c>
      <c r="M597" t="s">
        <v>702</v>
      </c>
      <c r="N597" t="s">
        <v>702</v>
      </c>
      <c r="O597" t="s">
        <v>702</v>
      </c>
      <c r="P597" t="s">
        <v>702</v>
      </c>
      <c r="Q597" t="s">
        <v>702</v>
      </c>
      <c r="R597" t="s">
        <v>702</v>
      </c>
      <c r="S597" t="s">
        <v>702</v>
      </c>
      <c r="T597" t="s">
        <v>702</v>
      </c>
      <c r="U597" t="s">
        <v>702</v>
      </c>
      <c r="V597" t="s">
        <v>702</v>
      </c>
      <c r="W597" t="s">
        <v>702</v>
      </c>
      <c r="X597" t="s">
        <v>702</v>
      </c>
      <c r="Y597" t="s">
        <v>702</v>
      </c>
      <c r="Z597" t="s">
        <v>702</v>
      </c>
      <c r="AA597" t="s">
        <v>702</v>
      </c>
      <c r="AB597" t="s">
        <v>702</v>
      </c>
      <c r="AC597" t="s">
        <v>702</v>
      </c>
      <c r="AD597" t="s">
        <v>702</v>
      </c>
      <c r="AE597" t="s">
        <v>702</v>
      </c>
      <c r="AF597" t="s">
        <v>702</v>
      </c>
      <c r="AG597" t="s">
        <v>702</v>
      </c>
      <c r="AH597" t="s">
        <v>702</v>
      </c>
      <c r="AI597" t="s">
        <v>702</v>
      </c>
      <c r="AJ597" t="s">
        <v>702</v>
      </c>
      <c r="AK597" t="s">
        <v>702</v>
      </c>
      <c r="AL597" t="s">
        <v>702</v>
      </c>
      <c r="AM597" t="s">
        <v>702</v>
      </c>
      <c r="AN597" t="s">
        <v>702</v>
      </c>
      <c r="AO597" t="s">
        <v>702</v>
      </c>
      <c r="AP597" t="s">
        <v>702</v>
      </c>
      <c r="AQ597" s="259" t="s">
        <v>59</v>
      </c>
      <c r="AR597" s="259" t="s">
        <v>2766</v>
      </c>
      <c r="AS597"/>
    </row>
    <row r="598" spans="1:45" ht="21.6" x14ac:dyDescent="0.65">
      <c r="A598" s="238">
        <v>120804</v>
      </c>
      <c r="B598" s="264" t="s">
        <v>2531</v>
      </c>
      <c r="C598" t="s">
        <v>196</v>
      </c>
      <c r="D598" t="s">
        <v>196</v>
      </c>
      <c r="E598" t="s">
        <v>194</v>
      </c>
      <c r="F598" t="s">
        <v>194</v>
      </c>
      <c r="G598" t="s">
        <v>196</v>
      </c>
      <c r="H598" t="s">
        <v>194</v>
      </c>
      <c r="I598" t="s">
        <v>194</v>
      </c>
      <c r="J598" t="s">
        <v>194</v>
      </c>
      <c r="K598" t="s">
        <v>196</v>
      </c>
      <c r="L598" t="s">
        <v>194</v>
      </c>
      <c r="M598" t="s">
        <v>196</v>
      </c>
      <c r="N598" t="s">
        <v>194</v>
      </c>
      <c r="O598" t="s">
        <v>194</v>
      </c>
      <c r="P598" t="s">
        <v>194</v>
      </c>
      <c r="Q598" t="s">
        <v>196</v>
      </c>
      <c r="R598" t="s">
        <v>196</v>
      </c>
      <c r="S598" t="s">
        <v>196</v>
      </c>
      <c r="T598" t="s">
        <v>194</v>
      </c>
      <c r="U598" t="s">
        <v>194</v>
      </c>
      <c r="V598" t="s">
        <v>196</v>
      </c>
      <c r="W598" t="s">
        <v>196</v>
      </c>
      <c r="X598" t="s">
        <v>196</v>
      </c>
      <c r="Y598" t="s">
        <v>196</v>
      </c>
      <c r="Z598" t="s">
        <v>196</v>
      </c>
      <c r="AA598" t="s">
        <v>196</v>
      </c>
      <c r="AB598" t="s">
        <v>196</v>
      </c>
      <c r="AC598" t="s">
        <v>196</v>
      </c>
      <c r="AD598" t="s">
        <v>196</v>
      </c>
      <c r="AE598" t="s">
        <v>196</v>
      </c>
      <c r="AF598" t="s">
        <v>194</v>
      </c>
      <c r="AG598" t="s">
        <v>196</v>
      </c>
      <c r="AH598" t="s">
        <v>196</v>
      </c>
      <c r="AI598" t="s">
        <v>194</v>
      </c>
      <c r="AJ598" t="s">
        <v>196</v>
      </c>
      <c r="AK598" t="s">
        <v>196</v>
      </c>
      <c r="AL598" t="s">
        <v>196</v>
      </c>
      <c r="AM598" t="s">
        <v>196</v>
      </c>
      <c r="AN598" t="s">
        <v>196</v>
      </c>
      <c r="AO598" t="s">
        <v>196</v>
      </c>
      <c r="AP598" t="s">
        <v>196</v>
      </c>
      <c r="AQ598" s="259" t="s">
        <v>2531</v>
      </c>
      <c r="AR598" s="259" t="s">
        <v>334</v>
      </c>
    </row>
    <row r="599" spans="1:45" ht="21.6" x14ac:dyDescent="0.65">
      <c r="A599" s="266">
        <v>120808</v>
      </c>
      <c r="B599" s="264" t="s">
        <v>2591</v>
      </c>
      <c r="C599" t="s">
        <v>194</v>
      </c>
      <c r="D599" t="s">
        <v>196</v>
      </c>
      <c r="E599" t="s">
        <v>194</v>
      </c>
      <c r="F599" t="s">
        <v>194</v>
      </c>
      <c r="G599" t="s">
        <v>196</v>
      </c>
      <c r="H599" t="s">
        <v>194</v>
      </c>
      <c r="I599" t="s">
        <v>194</v>
      </c>
      <c r="J599" t="s">
        <v>196</v>
      </c>
      <c r="K599" t="s">
        <v>196</v>
      </c>
      <c r="L599" t="s">
        <v>194</v>
      </c>
      <c r="M599" t="s">
        <v>196</v>
      </c>
      <c r="N599" t="s">
        <v>196</v>
      </c>
      <c r="O599" t="s">
        <v>194</v>
      </c>
      <c r="P599" t="s">
        <v>194</v>
      </c>
      <c r="Q599" t="s">
        <v>194</v>
      </c>
      <c r="R599" t="s">
        <v>196</v>
      </c>
      <c r="S599" t="s">
        <v>196</v>
      </c>
      <c r="T599" t="s">
        <v>196</v>
      </c>
      <c r="U599" t="s">
        <v>194</v>
      </c>
      <c r="V599" t="s">
        <v>194</v>
      </c>
      <c r="W599" t="s">
        <v>196</v>
      </c>
      <c r="X599" t="s">
        <v>194</v>
      </c>
      <c r="Y599" t="s">
        <v>196</v>
      </c>
      <c r="Z599" t="s">
        <v>196</v>
      </c>
      <c r="AA599" t="s">
        <v>194</v>
      </c>
      <c r="AB599" t="s">
        <v>196</v>
      </c>
      <c r="AC599" t="s">
        <v>194</v>
      </c>
      <c r="AD599" t="s">
        <v>196</v>
      </c>
      <c r="AE599" t="s">
        <v>194</v>
      </c>
      <c r="AF599" t="s">
        <v>194</v>
      </c>
      <c r="AG599" t="s">
        <v>196</v>
      </c>
      <c r="AH599" t="s">
        <v>196</v>
      </c>
      <c r="AI599" t="s">
        <v>196</v>
      </c>
      <c r="AJ599" t="s">
        <v>196</v>
      </c>
      <c r="AK599" t="s">
        <v>196</v>
      </c>
      <c r="AL599" t="s">
        <v>195</v>
      </c>
      <c r="AM599" t="s">
        <v>195</v>
      </c>
      <c r="AN599" t="s">
        <v>195</v>
      </c>
      <c r="AO599" t="s">
        <v>195</v>
      </c>
      <c r="AP599" t="s">
        <v>195</v>
      </c>
      <c r="AQ599" s="259" t="s">
        <v>2591</v>
      </c>
      <c r="AR599" s="259" t="s">
        <v>334</v>
      </c>
    </row>
    <row r="600" spans="1:45" ht="21.6" x14ac:dyDescent="0.65">
      <c r="A600" s="266">
        <v>120813</v>
      </c>
      <c r="B600" s="264" t="s">
        <v>59</v>
      </c>
      <c r="C600" t="s">
        <v>194</v>
      </c>
      <c r="D600" t="s">
        <v>194</v>
      </c>
      <c r="E600" t="s">
        <v>196</v>
      </c>
      <c r="F600" t="s">
        <v>195</v>
      </c>
      <c r="G600" t="s">
        <v>196</v>
      </c>
      <c r="H600" t="s">
        <v>194</v>
      </c>
      <c r="I600" t="s">
        <v>194</v>
      </c>
      <c r="J600" t="s">
        <v>196</v>
      </c>
      <c r="K600" t="s">
        <v>196</v>
      </c>
      <c r="L600" t="s">
        <v>194</v>
      </c>
      <c r="M600" t="s">
        <v>196</v>
      </c>
      <c r="N600" t="s">
        <v>194</v>
      </c>
      <c r="O600" t="s">
        <v>194</v>
      </c>
      <c r="P600" t="s">
        <v>194</v>
      </c>
      <c r="Q600" t="s">
        <v>196</v>
      </c>
      <c r="R600" t="s">
        <v>195</v>
      </c>
      <c r="S600" t="s">
        <v>196</v>
      </c>
      <c r="T600" t="s">
        <v>196</v>
      </c>
      <c r="U600" t="s">
        <v>194</v>
      </c>
      <c r="V600" t="s">
        <v>196</v>
      </c>
      <c r="W600" t="s">
        <v>196</v>
      </c>
      <c r="X600" t="s">
        <v>196</v>
      </c>
      <c r="Y600" t="s">
        <v>196</v>
      </c>
      <c r="Z600" t="s">
        <v>196</v>
      </c>
      <c r="AA600" t="s">
        <v>194</v>
      </c>
      <c r="AB600" t="s">
        <v>196</v>
      </c>
      <c r="AC600" t="s">
        <v>194</v>
      </c>
      <c r="AD600" t="s">
        <v>196</v>
      </c>
      <c r="AE600" t="s">
        <v>196</v>
      </c>
      <c r="AF600" t="s">
        <v>195</v>
      </c>
      <c r="AG600" t="s">
        <v>196</v>
      </c>
      <c r="AH600" t="s">
        <v>195</v>
      </c>
      <c r="AI600" t="s">
        <v>194</v>
      </c>
      <c r="AJ600" t="s">
        <v>196</v>
      </c>
      <c r="AK600" t="s">
        <v>195</v>
      </c>
      <c r="AL600" t="s">
        <v>196</v>
      </c>
      <c r="AM600" t="s">
        <v>195</v>
      </c>
      <c r="AN600" t="s">
        <v>195</v>
      </c>
      <c r="AO600" t="s">
        <v>195</v>
      </c>
      <c r="AP600" t="s">
        <v>195</v>
      </c>
      <c r="AQ600" s="259" t="s">
        <v>59</v>
      </c>
      <c r="AR600" s="259" t="s">
        <v>334</v>
      </c>
    </row>
    <row r="601" spans="1:45" ht="21.6" x14ac:dyDescent="0.65">
      <c r="A601" s="238">
        <v>120828</v>
      </c>
      <c r="B601" s="264" t="s">
        <v>2531</v>
      </c>
      <c r="C601" t="s">
        <v>194</v>
      </c>
      <c r="D601" t="s">
        <v>194</v>
      </c>
      <c r="E601" t="s">
        <v>194</v>
      </c>
      <c r="F601" t="s">
        <v>194</v>
      </c>
      <c r="G601" t="s">
        <v>194</v>
      </c>
      <c r="H601" t="s">
        <v>196</v>
      </c>
      <c r="I601" t="s">
        <v>196</v>
      </c>
      <c r="J601" t="s">
        <v>196</v>
      </c>
      <c r="K601" t="s">
        <v>196</v>
      </c>
      <c r="L601" t="s">
        <v>196</v>
      </c>
      <c r="M601" t="s">
        <v>196</v>
      </c>
      <c r="N601" t="s">
        <v>194</v>
      </c>
      <c r="O601" t="s">
        <v>196</v>
      </c>
      <c r="P601" t="s">
        <v>194</v>
      </c>
      <c r="Q601" t="s">
        <v>196</v>
      </c>
      <c r="R601" t="s">
        <v>196</v>
      </c>
      <c r="S601" t="s">
        <v>195</v>
      </c>
      <c r="T601" t="s">
        <v>196</v>
      </c>
      <c r="U601" t="s">
        <v>196</v>
      </c>
      <c r="V601" t="s">
        <v>196</v>
      </c>
      <c r="W601" t="s">
        <v>196</v>
      </c>
      <c r="X601" t="s">
        <v>196</v>
      </c>
      <c r="Y601" t="s">
        <v>194</v>
      </c>
      <c r="Z601" t="s">
        <v>196</v>
      </c>
      <c r="AA601" t="s">
        <v>196</v>
      </c>
      <c r="AB601" t="s">
        <v>196</v>
      </c>
      <c r="AC601" t="s">
        <v>196</v>
      </c>
      <c r="AD601" t="s">
        <v>196</v>
      </c>
      <c r="AE601" t="s">
        <v>194</v>
      </c>
      <c r="AF601" t="s">
        <v>196</v>
      </c>
      <c r="AG601" t="s">
        <v>196</v>
      </c>
      <c r="AH601" t="s">
        <v>196</v>
      </c>
      <c r="AI601" t="s">
        <v>196</v>
      </c>
      <c r="AJ601" t="s">
        <v>196</v>
      </c>
      <c r="AK601" t="s">
        <v>196</v>
      </c>
      <c r="AL601" t="s">
        <v>195</v>
      </c>
      <c r="AM601" t="s">
        <v>195</v>
      </c>
      <c r="AN601" t="s">
        <v>195</v>
      </c>
      <c r="AO601" t="s">
        <v>195</v>
      </c>
      <c r="AP601" t="s">
        <v>195</v>
      </c>
      <c r="AQ601" s="259" t="s">
        <v>2531</v>
      </c>
      <c r="AR601" s="259" t="s">
        <v>334</v>
      </c>
    </row>
    <row r="602" spans="1:45" ht="21.6" x14ac:dyDescent="0.65">
      <c r="A602" s="238">
        <v>120846</v>
      </c>
      <c r="B602" s="264" t="s">
        <v>59</v>
      </c>
      <c r="C602" t="s">
        <v>196</v>
      </c>
      <c r="D602" t="s">
        <v>196</v>
      </c>
      <c r="E602" t="s">
        <v>196</v>
      </c>
      <c r="F602" t="s">
        <v>194</v>
      </c>
      <c r="G602" t="s">
        <v>196</v>
      </c>
      <c r="H602" t="s">
        <v>196</v>
      </c>
      <c r="I602" t="s">
        <v>196</v>
      </c>
      <c r="J602" t="s">
        <v>196</v>
      </c>
      <c r="K602" t="s">
        <v>196</v>
      </c>
      <c r="L602" t="s">
        <v>196</v>
      </c>
      <c r="M602" t="s">
        <v>196</v>
      </c>
      <c r="N602" t="s">
        <v>194</v>
      </c>
      <c r="O602" t="s">
        <v>196</v>
      </c>
      <c r="P602" t="s">
        <v>194</v>
      </c>
      <c r="Q602" t="s">
        <v>194</v>
      </c>
      <c r="R602" t="s">
        <v>196</v>
      </c>
      <c r="S602" t="s">
        <v>196</v>
      </c>
      <c r="T602" t="s">
        <v>194</v>
      </c>
      <c r="U602" t="s">
        <v>196</v>
      </c>
      <c r="V602" t="s">
        <v>196</v>
      </c>
      <c r="W602" t="s">
        <v>194</v>
      </c>
      <c r="X602" t="s">
        <v>196</v>
      </c>
      <c r="Y602" t="s">
        <v>194</v>
      </c>
      <c r="Z602" t="s">
        <v>196</v>
      </c>
      <c r="AA602" t="s">
        <v>196</v>
      </c>
      <c r="AB602" t="s">
        <v>196</v>
      </c>
      <c r="AC602" t="s">
        <v>194</v>
      </c>
      <c r="AD602" t="s">
        <v>196</v>
      </c>
      <c r="AE602" t="s">
        <v>196</v>
      </c>
      <c r="AF602" t="s">
        <v>194</v>
      </c>
      <c r="AG602" t="s">
        <v>196</v>
      </c>
      <c r="AH602" t="s">
        <v>195</v>
      </c>
      <c r="AI602" t="s">
        <v>196</v>
      </c>
      <c r="AJ602" t="s">
        <v>194</v>
      </c>
      <c r="AK602" t="s">
        <v>195</v>
      </c>
      <c r="AL602" t="s">
        <v>196</v>
      </c>
      <c r="AM602" t="s">
        <v>195</v>
      </c>
      <c r="AN602" t="s">
        <v>196</v>
      </c>
      <c r="AO602" t="s">
        <v>195</v>
      </c>
      <c r="AP602" t="s">
        <v>196</v>
      </c>
      <c r="AQ602" s="259" t="s">
        <v>59</v>
      </c>
      <c r="AR602" s="259" t="s">
        <v>334</v>
      </c>
    </row>
    <row r="603" spans="1:45" ht="47.4" x14ac:dyDescent="0.65">
      <c r="A603" s="238">
        <v>120849</v>
      </c>
      <c r="B603" s="264" t="s">
        <v>59</v>
      </c>
      <c r="C603" t="s">
        <v>702</v>
      </c>
      <c r="D603" t="s">
        <v>702</v>
      </c>
      <c r="E603" t="s">
        <v>702</v>
      </c>
      <c r="F603" t="s">
        <v>702</v>
      </c>
      <c r="G603" t="s">
        <v>702</v>
      </c>
      <c r="H603" t="s">
        <v>702</v>
      </c>
      <c r="I603" t="s">
        <v>702</v>
      </c>
      <c r="J603" t="s">
        <v>702</v>
      </c>
      <c r="K603" t="s">
        <v>702</v>
      </c>
      <c r="L603" t="s">
        <v>702</v>
      </c>
      <c r="M603" t="s">
        <v>702</v>
      </c>
      <c r="N603" t="s">
        <v>702</v>
      </c>
      <c r="O603" t="s">
        <v>702</v>
      </c>
      <c r="P603" t="s">
        <v>702</v>
      </c>
      <c r="Q603" t="s">
        <v>702</v>
      </c>
      <c r="R603" t="s">
        <v>702</v>
      </c>
      <c r="S603" t="s">
        <v>702</v>
      </c>
      <c r="T603" t="s">
        <v>702</v>
      </c>
      <c r="U603" t="s">
        <v>702</v>
      </c>
      <c r="V603" t="s">
        <v>702</v>
      </c>
      <c r="W603" t="s">
        <v>702</v>
      </c>
      <c r="X603" t="s">
        <v>702</v>
      </c>
      <c r="Y603" t="s">
        <v>702</v>
      </c>
      <c r="Z603" t="s">
        <v>702</v>
      </c>
      <c r="AA603" t="s">
        <v>702</v>
      </c>
      <c r="AB603" t="s">
        <v>702</v>
      </c>
      <c r="AC603" t="s">
        <v>702</v>
      </c>
      <c r="AD603" t="s">
        <v>702</v>
      </c>
      <c r="AE603" t="s">
        <v>702</v>
      </c>
      <c r="AF603" t="s">
        <v>702</v>
      </c>
      <c r="AG603" t="s">
        <v>702</v>
      </c>
      <c r="AH603" t="s">
        <v>702</v>
      </c>
      <c r="AI603" t="s">
        <v>702</v>
      </c>
      <c r="AJ603" t="s">
        <v>702</v>
      </c>
      <c r="AK603" t="s">
        <v>702</v>
      </c>
      <c r="AL603" t="s">
        <v>702</v>
      </c>
      <c r="AM603" t="s">
        <v>702</v>
      </c>
      <c r="AN603" t="s">
        <v>702</v>
      </c>
      <c r="AO603" t="s">
        <v>702</v>
      </c>
      <c r="AP603" t="s">
        <v>702</v>
      </c>
      <c r="AQ603" s="259" t="s">
        <v>59</v>
      </c>
      <c r="AR603" s="259" t="s">
        <v>2766</v>
      </c>
    </row>
    <row r="604" spans="1:45" ht="21.6" x14ac:dyDescent="0.65">
      <c r="A604" s="238">
        <v>120868</v>
      </c>
      <c r="B604" s="264" t="s">
        <v>2591</v>
      </c>
      <c r="C604" t="s">
        <v>196</v>
      </c>
      <c r="D604" t="s">
        <v>196</v>
      </c>
      <c r="E604" t="s">
        <v>196</v>
      </c>
      <c r="F604" t="s">
        <v>196</v>
      </c>
      <c r="G604" t="s">
        <v>196</v>
      </c>
      <c r="H604" t="s">
        <v>196</v>
      </c>
      <c r="I604" t="s">
        <v>196</v>
      </c>
      <c r="J604" t="s">
        <v>196</v>
      </c>
      <c r="K604" t="s">
        <v>196</v>
      </c>
      <c r="L604" t="s">
        <v>196</v>
      </c>
      <c r="M604" t="s">
        <v>196</v>
      </c>
      <c r="N604" t="s">
        <v>196</v>
      </c>
      <c r="O604" t="s">
        <v>196</v>
      </c>
      <c r="P604" t="s">
        <v>196</v>
      </c>
      <c r="Q604" t="s">
        <v>196</v>
      </c>
      <c r="R604" t="s">
        <v>196</v>
      </c>
      <c r="S604" t="s">
        <v>196</v>
      </c>
      <c r="T604" t="s">
        <v>196</v>
      </c>
      <c r="U604" t="s">
        <v>196</v>
      </c>
      <c r="V604" t="s">
        <v>196</v>
      </c>
      <c r="W604" t="s">
        <v>196</v>
      </c>
      <c r="X604" t="s">
        <v>196</v>
      </c>
      <c r="Y604" t="s">
        <v>196</v>
      </c>
      <c r="Z604" t="s">
        <v>196</v>
      </c>
      <c r="AA604" t="s">
        <v>196</v>
      </c>
      <c r="AB604" t="s">
        <v>196</v>
      </c>
      <c r="AC604" t="s">
        <v>196</v>
      </c>
      <c r="AD604" t="s">
        <v>196</v>
      </c>
      <c r="AE604" t="s">
        <v>196</v>
      </c>
      <c r="AF604" t="s">
        <v>195</v>
      </c>
      <c r="AG604" t="s">
        <v>195</v>
      </c>
      <c r="AH604" t="s">
        <v>195</v>
      </c>
      <c r="AI604" t="s">
        <v>196</v>
      </c>
      <c r="AJ604" t="s">
        <v>195</v>
      </c>
      <c r="AK604" t="s">
        <v>195</v>
      </c>
      <c r="AL604" t="s">
        <v>195</v>
      </c>
      <c r="AM604" t="s">
        <v>195</v>
      </c>
      <c r="AN604" t="s">
        <v>195</v>
      </c>
      <c r="AO604" t="s">
        <v>195</v>
      </c>
      <c r="AP604" t="s">
        <v>195</v>
      </c>
      <c r="AQ604" s="259" t="s">
        <v>2591</v>
      </c>
      <c r="AR604" s="259" t="s">
        <v>334</v>
      </c>
    </row>
    <row r="605" spans="1:45" ht="21.6" x14ac:dyDescent="0.65">
      <c r="A605" s="238">
        <v>120869</v>
      </c>
      <c r="B605" s="264" t="s">
        <v>59</v>
      </c>
      <c r="C605" t="s">
        <v>196</v>
      </c>
      <c r="D605" t="s">
        <v>196</v>
      </c>
      <c r="E605" t="s">
        <v>196</v>
      </c>
      <c r="F605" t="s">
        <v>196</v>
      </c>
      <c r="G605" t="s">
        <v>194</v>
      </c>
      <c r="H605" t="s">
        <v>196</v>
      </c>
      <c r="I605" t="s">
        <v>196</v>
      </c>
      <c r="J605" t="s">
        <v>196</v>
      </c>
      <c r="K605" t="s">
        <v>196</v>
      </c>
      <c r="L605" t="s">
        <v>196</v>
      </c>
      <c r="M605" t="s">
        <v>196</v>
      </c>
      <c r="N605" t="s">
        <v>196</v>
      </c>
      <c r="O605" t="s">
        <v>196</v>
      </c>
      <c r="P605" t="s">
        <v>196</v>
      </c>
      <c r="Q605" t="s">
        <v>196</v>
      </c>
      <c r="R605" t="s">
        <v>196</v>
      </c>
      <c r="S605" t="s">
        <v>196</v>
      </c>
      <c r="T605" t="s">
        <v>196</v>
      </c>
      <c r="U605" t="s">
        <v>194</v>
      </c>
      <c r="V605" t="s">
        <v>194</v>
      </c>
      <c r="W605" t="s">
        <v>196</v>
      </c>
      <c r="X605" t="s">
        <v>196</v>
      </c>
      <c r="Y605" t="s">
        <v>194</v>
      </c>
      <c r="Z605" t="s">
        <v>195</v>
      </c>
      <c r="AA605" t="s">
        <v>196</v>
      </c>
      <c r="AB605" t="s">
        <v>196</v>
      </c>
      <c r="AC605" t="s">
        <v>194</v>
      </c>
      <c r="AD605" t="s">
        <v>195</v>
      </c>
      <c r="AE605" t="s">
        <v>194</v>
      </c>
      <c r="AF605" t="s">
        <v>196</v>
      </c>
      <c r="AG605" t="s">
        <v>196</v>
      </c>
      <c r="AH605" t="s">
        <v>194</v>
      </c>
      <c r="AI605" t="s">
        <v>194</v>
      </c>
      <c r="AJ605" t="s">
        <v>194</v>
      </c>
      <c r="AK605" t="s">
        <v>195</v>
      </c>
      <c r="AL605" t="s">
        <v>195</v>
      </c>
      <c r="AM605" t="s">
        <v>194</v>
      </c>
      <c r="AN605" t="s">
        <v>195</v>
      </c>
      <c r="AO605" t="s">
        <v>196</v>
      </c>
      <c r="AP605" t="s">
        <v>196</v>
      </c>
      <c r="AQ605" s="259" t="s">
        <v>59</v>
      </c>
      <c r="AR605" s="259" t="s">
        <v>334</v>
      </c>
    </row>
    <row r="606" spans="1:45" ht="21.6" x14ac:dyDescent="0.65">
      <c r="A606" s="266">
        <v>120881</v>
      </c>
      <c r="B606" s="264" t="s">
        <v>59</v>
      </c>
      <c r="C606" t="s">
        <v>194</v>
      </c>
      <c r="D606" t="s">
        <v>194</v>
      </c>
      <c r="E606" t="s">
        <v>194</v>
      </c>
      <c r="F606" t="s">
        <v>194</v>
      </c>
      <c r="G606" t="s">
        <v>196</v>
      </c>
      <c r="H606" t="s">
        <v>196</v>
      </c>
      <c r="I606" t="s">
        <v>194</v>
      </c>
      <c r="J606" t="s">
        <v>196</v>
      </c>
      <c r="K606" t="s">
        <v>196</v>
      </c>
      <c r="L606" t="s">
        <v>196</v>
      </c>
      <c r="M606" t="s">
        <v>196</v>
      </c>
      <c r="N606" t="s">
        <v>196</v>
      </c>
      <c r="O606" t="s">
        <v>196</v>
      </c>
      <c r="P606" t="s">
        <v>194</v>
      </c>
      <c r="Q606" t="s">
        <v>194</v>
      </c>
      <c r="R606" t="s">
        <v>196</v>
      </c>
      <c r="S606" t="s">
        <v>194</v>
      </c>
      <c r="T606" t="s">
        <v>196</v>
      </c>
      <c r="U606" t="s">
        <v>196</v>
      </c>
      <c r="V606" t="s">
        <v>194</v>
      </c>
      <c r="W606" t="s">
        <v>196</v>
      </c>
      <c r="X606" t="s">
        <v>196</v>
      </c>
      <c r="Y606" t="s">
        <v>194</v>
      </c>
      <c r="Z606" t="s">
        <v>194</v>
      </c>
      <c r="AA606" t="s">
        <v>194</v>
      </c>
      <c r="AB606" t="s">
        <v>195</v>
      </c>
      <c r="AC606" t="s">
        <v>194</v>
      </c>
      <c r="AD606" t="s">
        <v>196</v>
      </c>
      <c r="AE606" t="s">
        <v>194</v>
      </c>
      <c r="AF606" t="s">
        <v>194</v>
      </c>
      <c r="AG606" t="s">
        <v>196</v>
      </c>
      <c r="AH606" t="s">
        <v>194</v>
      </c>
      <c r="AI606" t="s">
        <v>194</v>
      </c>
      <c r="AJ606" t="s">
        <v>196</v>
      </c>
      <c r="AK606" t="s">
        <v>194</v>
      </c>
      <c r="AL606" t="s">
        <v>196</v>
      </c>
      <c r="AM606" t="s">
        <v>194</v>
      </c>
      <c r="AN606" t="s">
        <v>194</v>
      </c>
      <c r="AO606" t="s">
        <v>194</v>
      </c>
      <c r="AP606" t="s">
        <v>194</v>
      </c>
      <c r="AQ606" s="259" t="s">
        <v>59</v>
      </c>
      <c r="AR606" s="259" t="s">
        <v>334</v>
      </c>
    </row>
    <row r="607" spans="1:45" ht="21.6" x14ac:dyDescent="0.65">
      <c r="A607" s="238">
        <v>120883</v>
      </c>
      <c r="B607" s="264" t="s">
        <v>2531</v>
      </c>
      <c r="C607" t="s">
        <v>195</v>
      </c>
      <c r="D607" t="s">
        <v>195</v>
      </c>
      <c r="E607" t="s">
        <v>195</v>
      </c>
      <c r="F607" t="s">
        <v>195</v>
      </c>
      <c r="G607" t="s">
        <v>195</v>
      </c>
      <c r="H607" t="s">
        <v>195</v>
      </c>
      <c r="I607" t="s">
        <v>195</v>
      </c>
      <c r="J607" t="s">
        <v>195</v>
      </c>
      <c r="K607" t="s">
        <v>195</v>
      </c>
      <c r="L607" t="s">
        <v>195</v>
      </c>
      <c r="M607" t="s">
        <v>195</v>
      </c>
      <c r="N607" t="s">
        <v>195</v>
      </c>
      <c r="O607" t="s">
        <v>194</v>
      </c>
      <c r="P607" t="s">
        <v>194</v>
      </c>
      <c r="Q607" t="s">
        <v>195</v>
      </c>
      <c r="R607" t="s">
        <v>195</v>
      </c>
      <c r="S607" t="s">
        <v>196</v>
      </c>
      <c r="T607" t="s">
        <v>194</v>
      </c>
      <c r="U607" t="s">
        <v>194</v>
      </c>
      <c r="V607" t="s">
        <v>195</v>
      </c>
      <c r="W607" t="s">
        <v>196</v>
      </c>
      <c r="X607" t="s">
        <v>196</v>
      </c>
      <c r="Y607" t="s">
        <v>194</v>
      </c>
      <c r="Z607" t="s">
        <v>196</v>
      </c>
      <c r="AA607" t="s">
        <v>194</v>
      </c>
      <c r="AB607" t="s">
        <v>196</v>
      </c>
      <c r="AC607" t="s">
        <v>196</v>
      </c>
      <c r="AD607" t="s">
        <v>194</v>
      </c>
      <c r="AE607" t="s">
        <v>194</v>
      </c>
      <c r="AF607" t="s">
        <v>194</v>
      </c>
      <c r="AG607" t="s">
        <v>196</v>
      </c>
      <c r="AH607" t="s">
        <v>195</v>
      </c>
      <c r="AI607" t="s">
        <v>196</v>
      </c>
      <c r="AJ607" t="s">
        <v>195</v>
      </c>
      <c r="AK607" t="s">
        <v>195</v>
      </c>
      <c r="AL607" t="s">
        <v>195</v>
      </c>
      <c r="AM607" t="s">
        <v>195</v>
      </c>
      <c r="AN607" t="s">
        <v>195</v>
      </c>
      <c r="AO607" t="s">
        <v>195</v>
      </c>
      <c r="AP607" t="s">
        <v>195</v>
      </c>
      <c r="AQ607" s="259" t="s">
        <v>2531</v>
      </c>
      <c r="AR607" s="259" t="s">
        <v>334</v>
      </c>
    </row>
    <row r="608" spans="1:45" ht="21.6" x14ac:dyDescent="0.65">
      <c r="A608" s="266">
        <v>120885</v>
      </c>
      <c r="B608" s="264" t="s">
        <v>59</v>
      </c>
      <c r="C608" t="s">
        <v>196</v>
      </c>
      <c r="D608" t="s">
        <v>196</v>
      </c>
      <c r="E608" t="s">
        <v>196</v>
      </c>
      <c r="F608" t="s">
        <v>196</v>
      </c>
      <c r="G608" t="s">
        <v>196</v>
      </c>
      <c r="H608" t="s">
        <v>196</v>
      </c>
      <c r="I608" t="s">
        <v>196</v>
      </c>
      <c r="J608" t="s">
        <v>196</v>
      </c>
      <c r="K608" t="s">
        <v>196</v>
      </c>
      <c r="L608" t="s">
        <v>196</v>
      </c>
      <c r="M608" t="s">
        <v>196</v>
      </c>
      <c r="N608" t="s">
        <v>196</v>
      </c>
      <c r="O608" t="s">
        <v>196</v>
      </c>
      <c r="P608" t="s">
        <v>196</v>
      </c>
      <c r="Q608" t="s">
        <v>196</v>
      </c>
      <c r="R608" t="s">
        <v>196</v>
      </c>
      <c r="S608" t="s">
        <v>196</v>
      </c>
      <c r="T608" t="s">
        <v>196</v>
      </c>
      <c r="U608" t="s">
        <v>196</v>
      </c>
      <c r="V608" t="s">
        <v>196</v>
      </c>
      <c r="W608" t="s">
        <v>196</v>
      </c>
      <c r="X608" t="s">
        <v>196</v>
      </c>
      <c r="Y608" t="s">
        <v>196</v>
      </c>
      <c r="Z608" t="s">
        <v>196</v>
      </c>
      <c r="AA608" t="s">
        <v>196</v>
      </c>
      <c r="AB608" t="s">
        <v>196</v>
      </c>
      <c r="AC608" t="s">
        <v>196</v>
      </c>
      <c r="AD608" t="s">
        <v>196</v>
      </c>
      <c r="AE608" t="s">
        <v>196</v>
      </c>
      <c r="AF608" t="s">
        <v>196</v>
      </c>
      <c r="AG608" t="s">
        <v>196</v>
      </c>
      <c r="AH608" t="s">
        <v>196</v>
      </c>
      <c r="AI608" t="s">
        <v>196</v>
      </c>
      <c r="AJ608" t="s">
        <v>196</v>
      </c>
      <c r="AK608" t="s">
        <v>196</v>
      </c>
      <c r="AL608" t="s">
        <v>196</v>
      </c>
      <c r="AM608" t="s">
        <v>196</v>
      </c>
      <c r="AN608" t="s">
        <v>196</v>
      </c>
      <c r="AO608" t="s">
        <v>195</v>
      </c>
      <c r="AP608" t="s">
        <v>195</v>
      </c>
      <c r="AQ608" s="259" t="s">
        <v>59</v>
      </c>
      <c r="AR608" s="259" t="s">
        <v>334</v>
      </c>
    </row>
    <row r="609" spans="1:45" ht="21.6" x14ac:dyDescent="0.65">
      <c r="A609" s="238">
        <v>120895</v>
      </c>
      <c r="B609" s="264" t="s">
        <v>2591</v>
      </c>
      <c r="C609" t="s">
        <v>196</v>
      </c>
      <c r="D609" t="s">
        <v>194</v>
      </c>
      <c r="E609" t="s">
        <v>194</v>
      </c>
      <c r="F609" t="s">
        <v>194</v>
      </c>
      <c r="G609" t="s">
        <v>194</v>
      </c>
      <c r="H609" t="s">
        <v>196</v>
      </c>
      <c r="I609" t="s">
        <v>194</v>
      </c>
      <c r="J609" t="s">
        <v>196</v>
      </c>
      <c r="K609" t="s">
        <v>196</v>
      </c>
      <c r="L609" t="s">
        <v>196</v>
      </c>
      <c r="M609" t="s">
        <v>196</v>
      </c>
      <c r="N609" t="s">
        <v>194</v>
      </c>
      <c r="O609" t="s">
        <v>196</v>
      </c>
      <c r="P609" t="s">
        <v>196</v>
      </c>
      <c r="Q609" t="s">
        <v>194</v>
      </c>
      <c r="R609" t="s">
        <v>194</v>
      </c>
      <c r="S609" t="s">
        <v>194</v>
      </c>
      <c r="T609" t="s">
        <v>196</v>
      </c>
      <c r="U609" t="s">
        <v>194</v>
      </c>
      <c r="V609" t="s">
        <v>196</v>
      </c>
      <c r="W609" t="s">
        <v>196</v>
      </c>
      <c r="X609" t="s">
        <v>196</v>
      </c>
      <c r="Y609" t="s">
        <v>196</v>
      </c>
      <c r="Z609" t="s">
        <v>196</v>
      </c>
      <c r="AA609" t="s">
        <v>196</v>
      </c>
      <c r="AB609" t="s">
        <v>194</v>
      </c>
      <c r="AC609" t="s">
        <v>194</v>
      </c>
      <c r="AD609" t="s">
        <v>196</v>
      </c>
      <c r="AE609" t="s">
        <v>196</v>
      </c>
      <c r="AF609" t="s">
        <v>194</v>
      </c>
      <c r="AG609" t="s">
        <v>196</v>
      </c>
      <c r="AH609" t="s">
        <v>196</v>
      </c>
      <c r="AI609" t="s">
        <v>196</v>
      </c>
      <c r="AJ609" t="s">
        <v>196</v>
      </c>
      <c r="AK609" t="s">
        <v>196</v>
      </c>
      <c r="AL609" t="s">
        <v>195</v>
      </c>
      <c r="AM609" t="s">
        <v>195</v>
      </c>
      <c r="AN609" t="s">
        <v>195</v>
      </c>
      <c r="AO609" t="s">
        <v>195</v>
      </c>
      <c r="AP609" t="s">
        <v>195</v>
      </c>
      <c r="AQ609" s="259" t="s">
        <v>2591</v>
      </c>
      <c r="AR609" s="259" t="s">
        <v>334</v>
      </c>
    </row>
    <row r="610" spans="1:45" ht="21.6" x14ac:dyDescent="0.65">
      <c r="A610" s="266">
        <v>120899</v>
      </c>
      <c r="B610" s="264" t="s">
        <v>2531</v>
      </c>
      <c r="C610" t="s">
        <v>196</v>
      </c>
      <c r="D610" t="s">
        <v>196</v>
      </c>
      <c r="E610" t="s">
        <v>194</v>
      </c>
      <c r="F610" t="s">
        <v>194</v>
      </c>
      <c r="G610" t="s">
        <v>196</v>
      </c>
      <c r="H610" t="s">
        <v>196</v>
      </c>
      <c r="I610" t="s">
        <v>196</v>
      </c>
      <c r="J610" t="s">
        <v>196</v>
      </c>
      <c r="K610" t="s">
        <v>194</v>
      </c>
      <c r="L610" t="s">
        <v>196</v>
      </c>
      <c r="M610" t="s">
        <v>194</v>
      </c>
      <c r="N610" t="s">
        <v>196</v>
      </c>
      <c r="O610" t="s">
        <v>194</v>
      </c>
      <c r="P610" t="s">
        <v>196</v>
      </c>
      <c r="Q610" t="s">
        <v>196</v>
      </c>
      <c r="R610" t="s">
        <v>196</v>
      </c>
      <c r="S610" t="s">
        <v>196</v>
      </c>
      <c r="T610" t="s">
        <v>194</v>
      </c>
      <c r="U610" t="s">
        <v>194</v>
      </c>
      <c r="V610" t="s">
        <v>194</v>
      </c>
      <c r="W610" t="s">
        <v>196</v>
      </c>
      <c r="X610" t="s">
        <v>194</v>
      </c>
      <c r="Y610" t="s">
        <v>194</v>
      </c>
      <c r="Z610" t="s">
        <v>196</v>
      </c>
      <c r="AA610" t="s">
        <v>194</v>
      </c>
      <c r="AB610" t="s">
        <v>196</v>
      </c>
      <c r="AC610" t="s">
        <v>196</v>
      </c>
      <c r="AD610" t="s">
        <v>194</v>
      </c>
      <c r="AE610" t="s">
        <v>196</v>
      </c>
      <c r="AF610" t="s">
        <v>196</v>
      </c>
      <c r="AG610" t="s">
        <v>196</v>
      </c>
      <c r="AH610" t="s">
        <v>195</v>
      </c>
      <c r="AI610" t="s">
        <v>196</v>
      </c>
      <c r="AJ610" t="s">
        <v>196</v>
      </c>
      <c r="AK610" t="s">
        <v>195</v>
      </c>
      <c r="AL610" t="s">
        <v>195</v>
      </c>
      <c r="AM610" t="s">
        <v>195</v>
      </c>
      <c r="AN610" t="s">
        <v>195</v>
      </c>
      <c r="AO610" t="s">
        <v>195</v>
      </c>
      <c r="AP610" t="s">
        <v>195</v>
      </c>
      <c r="AQ610" s="259" t="s">
        <v>2531</v>
      </c>
      <c r="AR610" s="259" t="s">
        <v>334</v>
      </c>
    </row>
    <row r="611" spans="1:45" ht="21.6" x14ac:dyDescent="0.65">
      <c r="A611" s="266">
        <v>120901</v>
      </c>
      <c r="B611" s="264" t="s">
        <v>59</v>
      </c>
      <c r="C611" t="s">
        <v>196</v>
      </c>
      <c r="D611" t="s">
        <v>194</v>
      </c>
      <c r="E611" t="s">
        <v>196</v>
      </c>
      <c r="F611" t="s">
        <v>194</v>
      </c>
      <c r="G611" t="s">
        <v>196</v>
      </c>
      <c r="H611" t="s">
        <v>196</v>
      </c>
      <c r="I611" t="s">
        <v>196</v>
      </c>
      <c r="J611" t="s">
        <v>196</v>
      </c>
      <c r="K611" t="s">
        <v>196</v>
      </c>
      <c r="L611" t="s">
        <v>196</v>
      </c>
      <c r="M611" t="s">
        <v>196</v>
      </c>
      <c r="N611" t="s">
        <v>196</v>
      </c>
      <c r="O611" t="s">
        <v>196</v>
      </c>
      <c r="P611" t="s">
        <v>196</v>
      </c>
      <c r="Q611" t="s">
        <v>196</v>
      </c>
      <c r="R611" t="s">
        <v>196</v>
      </c>
      <c r="S611" t="s">
        <v>196</v>
      </c>
      <c r="T611" t="s">
        <v>196</v>
      </c>
      <c r="U611" t="s">
        <v>196</v>
      </c>
      <c r="V611" t="s">
        <v>196</v>
      </c>
      <c r="W611" t="s">
        <v>196</v>
      </c>
      <c r="X611" t="s">
        <v>196</v>
      </c>
      <c r="Y611" t="s">
        <v>196</v>
      </c>
      <c r="Z611" t="s">
        <v>196</v>
      </c>
      <c r="AA611" t="s">
        <v>196</v>
      </c>
      <c r="AB611" t="s">
        <v>196</v>
      </c>
      <c r="AC611" t="s">
        <v>196</v>
      </c>
      <c r="AD611" t="s">
        <v>196</v>
      </c>
      <c r="AE611" t="s">
        <v>196</v>
      </c>
      <c r="AF611" t="s">
        <v>194</v>
      </c>
      <c r="AG611" t="s">
        <v>196</v>
      </c>
      <c r="AH611" t="s">
        <v>195</v>
      </c>
      <c r="AI611" t="s">
        <v>196</v>
      </c>
      <c r="AJ611" t="s">
        <v>194</v>
      </c>
      <c r="AK611" t="s">
        <v>194</v>
      </c>
      <c r="AL611" t="s">
        <v>196</v>
      </c>
      <c r="AM611" t="s">
        <v>195</v>
      </c>
      <c r="AN611" t="s">
        <v>194</v>
      </c>
      <c r="AO611" t="s">
        <v>194</v>
      </c>
      <c r="AP611" t="s">
        <v>195</v>
      </c>
      <c r="AQ611" s="259" t="s">
        <v>59</v>
      </c>
      <c r="AR611" s="259" t="s">
        <v>334</v>
      </c>
    </row>
    <row r="612" spans="1:45" ht="21.6" x14ac:dyDescent="0.65">
      <c r="A612" s="266">
        <v>120907</v>
      </c>
      <c r="B612" s="264" t="s">
        <v>2531</v>
      </c>
      <c r="C612" t="s">
        <v>196</v>
      </c>
      <c r="D612" t="s">
        <v>196</v>
      </c>
      <c r="E612" t="s">
        <v>194</v>
      </c>
      <c r="F612" t="s">
        <v>194</v>
      </c>
      <c r="G612" t="s">
        <v>196</v>
      </c>
      <c r="H612" t="s">
        <v>196</v>
      </c>
      <c r="I612" t="s">
        <v>196</v>
      </c>
      <c r="J612" t="s">
        <v>194</v>
      </c>
      <c r="K612" t="s">
        <v>196</v>
      </c>
      <c r="L612" t="s">
        <v>194</v>
      </c>
      <c r="M612" t="s">
        <v>196</v>
      </c>
      <c r="N612" t="s">
        <v>194</v>
      </c>
      <c r="O612" t="s">
        <v>196</v>
      </c>
      <c r="P612" t="s">
        <v>194</v>
      </c>
      <c r="Q612" t="s">
        <v>194</v>
      </c>
      <c r="R612" t="s">
        <v>196</v>
      </c>
      <c r="S612" t="s">
        <v>194</v>
      </c>
      <c r="T612" t="s">
        <v>194</v>
      </c>
      <c r="U612" t="s">
        <v>194</v>
      </c>
      <c r="V612" t="s">
        <v>194</v>
      </c>
      <c r="W612" t="s">
        <v>194</v>
      </c>
      <c r="X612" t="s">
        <v>196</v>
      </c>
      <c r="Y612" t="s">
        <v>196</v>
      </c>
      <c r="Z612" t="s">
        <v>196</v>
      </c>
      <c r="AA612" t="s">
        <v>196</v>
      </c>
      <c r="AB612" t="s">
        <v>194</v>
      </c>
      <c r="AC612" t="s">
        <v>196</v>
      </c>
      <c r="AD612" t="s">
        <v>196</v>
      </c>
      <c r="AE612" t="s">
        <v>196</v>
      </c>
      <c r="AF612" t="s">
        <v>194</v>
      </c>
      <c r="AG612" t="s">
        <v>196</v>
      </c>
      <c r="AH612" t="s">
        <v>196</v>
      </c>
      <c r="AI612" t="s">
        <v>196</v>
      </c>
      <c r="AJ612" t="s">
        <v>196</v>
      </c>
      <c r="AK612" t="s">
        <v>196</v>
      </c>
      <c r="AL612" t="s">
        <v>195</v>
      </c>
      <c r="AM612" t="s">
        <v>195</v>
      </c>
      <c r="AN612" t="s">
        <v>195</v>
      </c>
      <c r="AO612" t="s">
        <v>195</v>
      </c>
      <c r="AP612" t="s">
        <v>195</v>
      </c>
      <c r="AQ612" s="259" t="s">
        <v>2531</v>
      </c>
      <c r="AR612" s="259" t="s">
        <v>334</v>
      </c>
    </row>
    <row r="613" spans="1:45" ht="21.6" x14ac:dyDescent="0.65">
      <c r="A613" s="238">
        <v>120911</v>
      </c>
      <c r="B613" s="264" t="s">
        <v>59</v>
      </c>
      <c r="C613" t="s">
        <v>196</v>
      </c>
      <c r="D613" t="s">
        <v>196</v>
      </c>
      <c r="E613" t="s">
        <v>194</v>
      </c>
      <c r="F613" t="s">
        <v>196</v>
      </c>
      <c r="G613" t="s">
        <v>196</v>
      </c>
      <c r="H613" t="s">
        <v>196</v>
      </c>
      <c r="I613" t="s">
        <v>196</v>
      </c>
      <c r="J613" t="s">
        <v>196</v>
      </c>
      <c r="K613" t="s">
        <v>196</v>
      </c>
      <c r="L613" t="s">
        <v>196</v>
      </c>
      <c r="M613" t="s">
        <v>196</v>
      </c>
      <c r="N613" t="s">
        <v>196</v>
      </c>
      <c r="O613" t="s">
        <v>196</v>
      </c>
      <c r="P613" t="s">
        <v>194</v>
      </c>
      <c r="Q613" t="s">
        <v>196</v>
      </c>
      <c r="R613" t="s">
        <v>196</v>
      </c>
      <c r="S613" t="s">
        <v>196</v>
      </c>
      <c r="T613" t="s">
        <v>196</v>
      </c>
      <c r="U613" t="s">
        <v>194</v>
      </c>
      <c r="V613" t="s">
        <v>196</v>
      </c>
      <c r="W613" t="s">
        <v>196</v>
      </c>
      <c r="X613" t="s">
        <v>194</v>
      </c>
      <c r="Y613" t="s">
        <v>196</v>
      </c>
      <c r="Z613" t="s">
        <v>196</v>
      </c>
      <c r="AA613" t="s">
        <v>194</v>
      </c>
      <c r="AB613" t="s">
        <v>196</v>
      </c>
      <c r="AC613" t="s">
        <v>196</v>
      </c>
      <c r="AD613" t="s">
        <v>196</v>
      </c>
      <c r="AE613" t="s">
        <v>194</v>
      </c>
      <c r="AF613" t="s">
        <v>196</v>
      </c>
      <c r="AG613" t="s">
        <v>196</v>
      </c>
      <c r="AH613" t="s">
        <v>194</v>
      </c>
      <c r="AI613" t="s">
        <v>196</v>
      </c>
      <c r="AJ613" t="s">
        <v>196</v>
      </c>
      <c r="AK613" t="s">
        <v>194</v>
      </c>
      <c r="AL613" t="s">
        <v>196</v>
      </c>
      <c r="AM613" t="s">
        <v>196</v>
      </c>
      <c r="AN613" t="s">
        <v>196</v>
      </c>
      <c r="AO613" t="s">
        <v>194</v>
      </c>
      <c r="AP613" t="s">
        <v>196</v>
      </c>
      <c r="AQ613" s="259" t="s">
        <v>59</v>
      </c>
      <c r="AR613" s="259" t="s">
        <v>334</v>
      </c>
    </row>
    <row r="614" spans="1:45" ht="21.6" x14ac:dyDescent="0.65">
      <c r="A614" s="238">
        <v>120929</v>
      </c>
      <c r="B614" s="264" t="s">
        <v>59</v>
      </c>
      <c r="C614" t="s">
        <v>196</v>
      </c>
      <c r="D614" t="s">
        <v>196</v>
      </c>
      <c r="E614" t="s">
        <v>194</v>
      </c>
      <c r="F614" t="s">
        <v>194</v>
      </c>
      <c r="G614" t="s">
        <v>194</v>
      </c>
      <c r="H614" t="s">
        <v>196</v>
      </c>
      <c r="I614" t="s">
        <v>196</v>
      </c>
      <c r="J614" t="s">
        <v>196</v>
      </c>
      <c r="K614" t="s">
        <v>196</v>
      </c>
      <c r="L614" t="s">
        <v>196</v>
      </c>
      <c r="M614" t="s">
        <v>196</v>
      </c>
      <c r="N614" t="s">
        <v>196</v>
      </c>
      <c r="O614" t="s">
        <v>196</v>
      </c>
      <c r="P614" t="s">
        <v>196</v>
      </c>
      <c r="Q614" t="s">
        <v>194</v>
      </c>
      <c r="R614" t="s">
        <v>196</v>
      </c>
      <c r="S614" t="s">
        <v>194</v>
      </c>
      <c r="T614" t="s">
        <v>194</v>
      </c>
      <c r="U614" t="s">
        <v>194</v>
      </c>
      <c r="V614" t="s">
        <v>194</v>
      </c>
      <c r="W614" t="s">
        <v>196</v>
      </c>
      <c r="X614" t="s">
        <v>194</v>
      </c>
      <c r="Y614" t="s">
        <v>194</v>
      </c>
      <c r="Z614" t="s">
        <v>194</v>
      </c>
      <c r="AA614" t="s">
        <v>196</v>
      </c>
      <c r="AB614" t="s">
        <v>194</v>
      </c>
      <c r="AC614" t="s">
        <v>194</v>
      </c>
      <c r="AD614" t="s">
        <v>196</v>
      </c>
      <c r="AE614" t="s">
        <v>196</v>
      </c>
      <c r="AF614" t="s">
        <v>195</v>
      </c>
      <c r="AG614" t="s">
        <v>194</v>
      </c>
      <c r="AH614" t="s">
        <v>194</v>
      </c>
      <c r="AI614" t="s">
        <v>194</v>
      </c>
      <c r="AJ614" t="s">
        <v>194</v>
      </c>
      <c r="AK614" t="s">
        <v>195</v>
      </c>
      <c r="AL614" t="s">
        <v>194</v>
      </c>
      <c r="AM614" t="s">
        <v>195</v>
      </c>
      <c r="AN614" t="s">
        <v>196</v>
      </c>
      <c r="AO614" t="s">
        <v>195</v>
      </c>
      <c r="AP614" t="s">
        <v>195</v>
      </c>
      <c r="AQ614" s="259" t="s">
        <v>59</v>
      </c>
      <c r="AR614" s="259" t="s">
        <v>334</v>
      </c>
    </row>
    <row r="615" spans="1:45" ht="14.4" x14ac:dyDescent="0.3">
      <c r="A615" s="279">
        <v>120932</v>
      </c>
      <c r="B615" s="284" t="s">
        <v>59</v>
      </c>
      <c r="C615" s="262" t="s">
        <v>196</v>
      </c>
      <c r="D615" s="262" t="s">
        <v>196</v>
      </c>
      <c r="E615" s="262" t="s">
        <v>196</v>
      </c>
      <c r="F615" s="262" t="s">
        <v>196</v>
      </c>
      <c r="G615" s="262" t="s">
        <v>196</v>
      </c>
      <c r="H615" s="262" t="s">
        <v>196</v>
      </c>
      <c r="I615" s="262" t="s">
        <v>196</v>
      </c>
      <c r="J615" s="262" t="s">
        <v>196</v>
      </c>
      <c r="K615" s="262" t="s">
        <v>196</v>
      </c>
      <c r="L615" s="262" t="s">
        <v>196</v>
      </c>
      <c r="M615" s="262" t="s">
        <v>196</v>
      </c>
      <c r="N615" s="262" t="s">
        <v>196</v>
      </c>
      <c r="O615" s="262" t="s">
        <v>194</v>
      </c>
      <c r="P615" s="262" t="s">
        <v>196</v>
      </c>
      <c r="Q615" s="262" t="s">
        <v>196</v>
      </c>
      <c r="R615" s="262" t="s">
        <v>196</v>
      </c>
      <c r="S615" s="262" t="s">
        <v>196</v>
      </c>
      <c r="T615" s="262" t="s">
        <v>196</v>
      </c>
      <c r="U615" s="262" t="s">
        <v>196</v>
      </c>
      <c r="V615" s="262" t="s">
        <v>196</v>
      </c>
      <c r="W615" s="262" t="s">
        <v>196</v>
      </c>
      <c r="X615" s="262" t="s">
        <v>196</v>
      </c>
      <c r="Y615" s="262" t="s">
        <v>196</v>
      </c>
      <c r="Z615" s="262" t="s">
        <v>196</v>
      </c>
      <c r="AA615" s="262" t="s">
        <v>196</v>
      </c>
      <c r="AB615" s="262" t="s">
        <v>196</v>
      </c>
      <c r="AC615" s="262" t="s">
        <v>196</v>
      </c>
      <c r="AD615" s="262" t="s">
        <v>196</v>
      </c>
      <c r="AE615" s="262" t="s">
        <v>196</v>
      </c>
      <c r="AF615" s="262" t="s">
        <v>196</v>
      </c>
      <c r="AG615" s="262" t="s">
        <v>196</v>
      </c>
      <c r="AH615" s="262" t="s">
        <v>196</v>
      </c>
      <c r="AI615" s="262" t="s">
        <v>196</v>
      </c>
      <c r="AJ615" s="262" t="s">
        <v>196</v>
      </c>
      <c r="AK615" s="262" t="s">
        <v>196</v>
      </c>
      <c r="AL615" s="262" t="s">
        <v>196</v>
      </c>
      <c r="AM615" s="262" t="s">
        <v>196</v>
      </c>
      <c r="AN615" s="262" t="s">
        <v>196</v>
      </c>
      <c r="AO615" s="262" t="s">
        <v>195</v>
      </c>
      <c r="AP615" s="262" t="s">
        <v>196</v>
      </c>
      <c r="AQ615" s="259" t="e">
        <f>VLOOKUP(A615,#REF!,5,0)</f>
        <v>#REF!</v>
      </c>
      <c r="AR615" s="259" t="e">
        <f>VLOOKUP(A615,#REF!,6,0)</f>
        <v>#REF!</v>
      </c>
      <c r="AS615"/>
    </row>
    <row r="616" spans="1:45" ht="43.2" x14ac:dyDescent="0.3">
      <c r="A616" s="281">
        <v>120933</v>
      </c>
      <c r="B616" s="285" t="s">
        <v>59</v>
      </c>
      <c r="C616" s="262" t="s">
        <v>702</v>
      </c>
      <c r="D616" s="262" t="s">
        <v>702</v>
      </c>
      <c r="E616" s="262" t="s">
        <v>702</v>
      </c>
      <c r="F616" s="262" t="s">
        <v>702</v>
      </c>
      <c r="G616" s="262" t="s">
        <v>702</v>
      </c>
      <c r="H616" s="262" t="s">
        <v>702</v>
      </c>
      <c r="I616" s="262" t="s">
        <v>702</v>
      </c>
      <c r="J616" s="262" t="s">
        <v>702</v>
      </c>
      <c r="K616" s="262" t="s">
        <v>702</v>
      </c>
      <c r="L616" s="262" t="s">
        <v>702</v>
      </c>
      <c r="M616" s="262" t="s">
        <v>702</v>
      </c>
      <c r="N616" s="262" t="s">
        <v>702</v>
      </c>
      <c r="O616" s="262" t="s">
        <v>702</v>
      </c>
      <c r="P616" s="262" t="s">
        <v>702</v>
      </c>
      <c r="Q616" s="262" t="s">
        <v>702</v>
      </c>
      <c r="R616" s="262" t="s">
        <v>702</v>
      </c>
      <c r="S616" s="262" t="s">
        <v>702</v>
      </c>
      <c r="T616" s="262" t="s">
        <v>702</v>
      </c>
      <c r="U616" s="262" t="s">
        <v>702</v>
      </c>
      <c r="V616" s="262" t="s">
        <v>702</v>
      </c>
      <c r="W616" s="262" t="s">
        <v>702</v>
      </c>
      <c r="X616" s="262" t="s">
        <v>702</v>
      </c>
      <c r="Y616" s="262" t="s">
        <v>702</v>
      </c>
      <c r="Z616" s="262" t="s">
        <v>702</v>
      </c>
      <c r="AA616" s="262" t="s">
        <v>702</v>
      </c>
      <c r="AB616" s="262" t="s">
        <v>702</v>
      </c>
      <c r="AC616" s="262" t="s">
        <v>702</v>
      </c>
      <c r="AD616" s="262" t="s">
        <v>702</v>
      </c>
      <c r="AE616" s="262" t="s">
        <v>702</v>
      </c>
      <c r="AF616" s="262" t="s">
        <v>702</v>
      </c>
      <c r="AG616" s="262" t="s">
        <v>702</v>
      </c>
      <c r="AH616" s="262" t="s">
        <v>702</v>
      </c>
      <c r="AI616" s="262" t="s">
        <v>702</v>
      </c>
      <c r="AJ616" s="262" t="s">
        <v>702</v>
      </c>
      <c r="AK616" s="262" t="s">
        <v>702</v>
      </c>
      <c r="AL616" s="262" t="s">
        <v>702</v>
      </c>
      <c r="AM616" s="262" t="s">
        <v>702</v>
      </c>
      <c r="AN616" s="262" t="s">
        <v>702</v>
      </c>
      <c r="AO616" s="262" t="s">
        <v>702</v>
      </c>
      <c r="AP616" s="262" t="s">
        <v>702</v>
      </c>
      <c r="AQ616" s="259" t="s">
        <v>59</v>
      </c>
      <c r="AR616" s="259" t="s">
        <v>2766</v>
      </c>
      <c r="AS616"/>
    </row>
    <row r="617" spans="1:45" ht="21.6" x14ac:dyDescent="0.65">
      <c r="A617" s="266">
        <v>120934</v>
      </c>
      <c r="B617" s="264" t="s">
        <v>59</v>
      </c>
      <c r="C617" t="s">
        <v>334</v>
      </c>
      <c r="D617" t="s">
        <v>334</v>
      </c>
      <c r="E617" t="s">
        <v>334</v>
      </c>
      <c r="F617" t="s">
        <v>334</v>
      </c>
      <c r="G617" t="s">
        <v>334</v>
      </c>
      <c r="H617" t="s">
        <v>334</v>
      </c>
      <c r="I617" t="s">
        <v>334</v>
      </c>
      <c r="J617" t="s">
        <v>334</v>
      </c>
      <c r="K617" t="s">
        <v>334</v>
      </c>
      <c r="L617" t="s">
        <v>334</v>
      </c>
      <c r="M617" t="s">
        <v>334</v>
      </c>
      <c r="N617" t="s">
        <v>334</v>
      </c>
      <c r="O617" t="s">
        <v>334</v>
      </c>
      <c r="P617" t="s">
        <v>334</v>
      </c>
      <c r="Q617" t="s">
        <v>334</v>
      </c>
      <c r="R617" t="s">
        <v>2267</v>
      </c>
      <c r="S617" t="s">
        <v>2267</v>
      </c>
      <c r="T617" t="s">
        <v>195</v>
      </c>
      <c r="U617" t="s">
        <v>195</v>
      </c>
      <c r="V617" t="s">
        <v>334</v>
      </c>
      <c r="W617" t="s">
        <v>334</v>
      </c>
      <c r="X617" t="s">
        <v>334</v>
      </c>
      <c r="Y617" t="s">
        <v>334</v>
      </c>
      <c r="Z617" t="s">
        <v>194</v>
      </c>
      <c r="AA617" t="s">
        <v>334</v>
      </c>
      <c r="AB617" t="s">
        <v>334</v>
      </c>
      <c r="AC617" t="s">
        <v>334</v>
      </c>
      <c r="AD617" t="s">
        <v>334</v>
      </c>
      <c r="AE617" t="s">
        <v>334</v>
      </c>
      <c r="AF617" t="s">
        <v>194</v>
      </c>
      <c r="AG617" t="s">
        <v>196</v>
      </c>
      <c r="AH617" t="s">
        <v>194</v>
      </c>
      <c r="AI617" t="s">
        <v>196</v>
      </c>
      <c r="AJ617" t="s">
        <v>194</v>
      </c>
      <c r="AK617" t="s">
        <v>194</v>
      </c>
      <c r="AL617" t="s">
        <v>194</v>
      </c>
      <c r="AM617" t="s">
        <v>196</v>
      </c>
      <c r="AN617" t="s">
        <v>194</v>
      </c>
      <c r="AO617" t="s">
        <v>194</v>
      </c>
      <c r="AP617" t="s">
        <v>196</v>
      </c>
      <c r="AQ617" s="259" t="s">
        <v>59</v>
      </c>
      <c r="AR617" s="259" t="s">
        <v>334</v>
      </c>
    </row>
    <row r="618" spans="1:45" ht="21.6" x14ac:dyDescent="0.65">
      <c r="A618" s="266">
        <v>120939</v>
      </c>
      <c r="B618" s="264" t="s">
        <v>2591</v>
      </c>
      <c r="C618" t="s">
        <v>196</v>
      </c>
      <c r="D618" t="s">
        <v>196</v>
      </c>
      <c r="E618" t="s">
        <v>196</v>
      </c>
      <c r="F618" t="s">
        <v>194</v>
      </c>
      <c r="G618" t="s">
        <v>196</v>
      </c>
      <c r="H618" t="s">
        <v>196</v>
      </c>
      <c r="I618" t="s">
        <v>196</v>
      </c>
      <c r="J618" t="s">
        <v>196</v>
      </c>
      <c r="K618" t="s">
        <v>194</v>
      </c>
      <c r="L618" t="s">
        <v>196</v>
      </c>
      <c r="M618" t="s">
        <v>196</v>
      </c>
      <c r="N618" t="s">
        <v>194</v>
      </c>
      <c r="O618" t="s">
        <v>196</v>
      </c>
      <c r="P618" t="s">
        <v>194</v>
      </c>
      <c r="Q618" t="s">
        <v>194</v>
      </c>
      <c r="R618" t="s">
        <v>196</v>
      </c>
      <c r="S618" t="s">
        <v>196</v>
      </c>
      <c r="T618" t="s">
        <v>196</v>
      </c>
      <c r="U618" t="s">
        <v>196</v>
      </c>
      <c r="V618" t="s">
        <v>194</v>
      </c>
      <c r="W618" t="s">
        <v>194</v>
      </c>
      <c r="X618" t="s">
        <v>196</v>
      </c>
      <c r="Y618" t="s">
        <v>196</v>
      </c>
      <c r="Z618" t="s">
        <v>196</v>
      </c>
      <c r="AA618" t="s">
        <v>194</v>
      </c>
      <c r="AB618" t="s">
        <v>196</v>
      </c>
      <c r="AC618" t="s">
        <v>196</v>
      </c>
      <c r="AD618" t="s">
        <v>196</v>
      </c>
      <c r="AE618" t="s">
        <v>196</v>
      </c>
      <c r="AF618" t="s">
        <v>196</v>
      </c>
      <c r="AG618" t="s">
        <v>196</v>
      </c>
      <c r="AH618" t="s">
        <v>195</v>
      </c>
      <c r="AI618" t="s">
        <v>196</v>
      </c>
      <c r="AJ618" t="s">
        <v>196</v>
      </c>
      <c r="AK618" t="s">
        <v>196</v>
      </c>
      <c r="AL618" t="s">
        <v>195</v>
      </c>
      <c r="AM618" t="s">
        <v>195</v>
      </c>
      <c r="AN618" t="s">
        <v>195</v>
      </c>
      <c r="AO618" t="s">
        <v>195</v>
      </c>
      <c r="AP618" t="s">
        <v>195</v>
      </c>
      <c r="AQ618" s="259" t="s">
        <v>2591</v>
      </c>
      <c r="AR618" s="259" t="s">
        <v>334</v>
      </c>
    </row>
    <row r="619" spans="1:45" ht="14.4" x14ac:dyDescent="0.3">
      <c r="A619" s="279">
        <v>120940</v>
      </c>
      <c r="B619" s="284" t="s">
        <v>59</v>
      </c>
      <c r="C619" s="262" t="s">
        <v>195</v>
      </c>
      <c r="D619" s="262" t="s">
        <v>195</v>
      </c>
      <c r="E619" s="262" t="s">
        <v>195</v>
      </c>
      <c r="F619" s="262" t="s">
        <v>195</v>
      </c>
      <c r="G619" s="262" t="s">
        <v>195</v>
      </c>
      <c r="H619" s="262" t="s">
        <v>195</v>
      </c>
      <c r="I619" s="262" t="s">
        <v>195</v>
      </c>
      <c r="J619" s="262" t="s">
        <v>195</v>
      </c>
      <c r="K619" s="262" t="s">
        <v>195</v>
      </c>
      <c r="L619" s="262" t="s">
        <v>195</v>
      </c>
      <c r="M619" s="262" t="s">
        <v>195</v>
      </c>
      <c r="N619" s="262" t="s">
        <v>195</v>
      </c>
      <c r="O619" s="262" t="s">
        <v>195</v>
      </c>
      <c r="P619" s="262" t="s">
        <v>195</v>
      </c>
      <c r="Q619" s="262" t="s">
        <v>195</v>
      </c>
      <c r="R619" s="262" t="s">
        <v>195</v>
      </c>
      <c r="S619" s="262" t="s">
        <v>195</v>
      </c>
      <c r="T619" s="262" t="s">
        <v>195</v>
      </c>
      <c r="U619" s="262" t="s">
        <v>195</v>
      </c>
      <c r="V619" s="262" t="s">
        <v>195</v>
      </c>
      <c r="W619" s="262" t="s">
        <v>195</v>
      </c>
      <c r="X619" s="262" t="s">
        <v>195</v>
      </c>
      <c r="Y619" s="262" t="s">
        <v>195</v>
      </c>
      <c r="Z619" s="262" t="s">
        <v>195</v>
      </c>
      <c r="AA619" s="262" t="s">
        <v>195</v>
      </c>
      <c r="AB619" s="262" t="s">
        <v>195</v>
      </c>
      <c r="AC619" s="262" t="s">
        <v>195</v>
      </c>
      <c r="AD619" s="262" t="s">
        <v>195</v>
      </c>
      <c r="AE619" s="262" t="s">
        <v>195</v>
      </c>
      <c r="AF619" s="262" t="s">
        <v>195</v>
      </c>
      <c r="AG619" s="262" t="s">
        <v>195</v>
      </c>
      <c r="AH619" s="262" t="s">
        <v>195</v>
      </c>
      <c r="AI619" s="262" t="s">
        <v>195</v>
      </c>
      <c r="AJ619" s="262" t="s">
        <v>195</v>
      </c>
      <c r="AK619" s="262" t="s">
        <v>195</v>
      </c>
      <c r="AL619" s="262" t="s">
        <v>195</v>
      </c>
      <c r="AM619" s="262" t="s">
        <v>195</v>
      </c>
      <c r="AN619" s="262" t="s">
        <v>195</v>
      </c>
      <c r="AO619" s="262" t="s">
        <v>195</v>
      </c>
      <c r="AP619" s="262" t="s">
        <v>195</v>
      </c>
      <c r="AQ619" s="259" t="e">
        <f>VLOOKUP(A619,#REF!,5,0)</f>
        <v>#REF!</v>
      </c>
      <c r="AR619" s="259" t="e">
        <f>VLOOKUP(A619,#REF!,6,0)</f>
        <v>#REF!</v>
      </c>
      <c r="AS619"/>
    </row>
    <row r="620" spans="1:45" ht="21.6" x14ac:dyDescent="0.65">
      <c r="A620" s="266">
        <v>120943</v>
      </c>
      <c r="B620" s="264" t="s">
        <v>59</v>
      </c>
      <c r="C620" t="s">
        <v>196</v>
      </c>
      <c r="D620" t="s">
        <v>196</v>
      </c>
      <c r="E620" t="s">
        <v>196</v>
      </c>
      <c r="F620" t="s">
        <v>196</v>
      </c>
      <c r="G620" t="s">
        <v>196</v>
      </c>
      <c r="H620" t="s">
        <v>196</v>
      </c>
      <c r="I620" t="s">
        <v>196</v>
      </c>
      <c r="J620" t="s">
        <v>196</v>
      </c>
      <c r="K620" t="s">
        <v>196</v>
      </c>
      <c r="L620" t="s">
        <v>196</v>
      </c>
      <c r="M620" t="s">
        <v>196</v>
      </c>
      <c r="N620" t="s">
        <v>196</v>
      </c>
      <c r="O620" t="s">
        <v>196</v>
      </c>
      <c r="P620" t="s">
        <v>196</v>
      </c>
      <c r="Q620" t="s">
        <v>196</v>
      </c>
      <c r="R620" t="s">
        <v>194</v>
      </c>
      <c r="S620" t="s">
        <v>196</v>
      </c>
      <c r="T620" t="s">
        <v>196</v>
      </c>
      <c r="U620" t="s">
        <v>196</v>
      </c>
      <c r="V620" t="s">
        <v>196</v>
      </c>
      <c r="W620" t="s">
        <v>196</v>
      </c>
      <c r="X620" t="s">
        <v>194</v>
      </c>
      <c r="Y620" t="s">
        <v>196</v>
      </c>
      <c r="Z620" t="s">
        <v>196</v>
      </c>
      <c r="AA620" t="s">
        <v>196</v>
      </c>
      <c r="AB620" t="s">
        <v>195</v>
      </c>
      <c r="AC620" t="s">
        <v>194</v>
      </c>
      <c r="AD620" t="s">
        <v>196</v>
      </c>
      <c r="AE620" t="s">
        <v>194</v>
      </c>
      <c r="AF620" t="s">
        <v>196</v>
      </c>
      <c r="AG620" t="s">
        <v>194</v>
      </c>
      <c r="AH620" t="s">
        <v>195</v>
      </c>
      <c r="AI620" t="s">
        <v>196</v>
      </c>
      <c r="AJ620" t="s">
        <v>195</v>
      </c>
      <c r="AK620" t="s">
        <v>195</v>
      </c>
      <c r="AL620" t="s">
        <v>196</v>
      </c>
      <c r="AM620" t="s">
        <v>195</v>
      </c>
      <c r="AN620" t="s">
        <v>195</v>
      </c>
      <c r="AO620" t="s">
        <v>195</v>
      </c>
      <c r="AP620" t="s">
        <v>195</v>
      </c>
      <c r="AQ620" s="259" t="s">
        <v>59</v>
      </c>
      <c r="AR620" s="259" t="s">
        <v>334</v>
      </c>
    </row>
    <row r="621" spans="1:45" ht="43.2" x14ac:dyDescent="0.3">
      <c r="A621" s="281">
        <v>120944</v>
      </c>
      <c r="B621" s="285" t="s">
        <v>59</v>
      </c>
      <c r="C621" s="262" t="s">
        <v>702</v>
      </c>
      <c r="D621" s="262" t="s">
        <v>702</v>
      </c>
      <c r="E621" s="262" t="s">
        <v>702</v>
      </c>
      <c r="F621" s="262" t="s">
        <v>702</v>
      </c>
      <c r="G621" s="262" t="s">
        <v>702</v>
      </c>
      <c r="H621" s="262" t="s">
        <v>702</v>
      </c>
      <c r="I621" s="262" t="s">
        <v>702</v>
      </c>
      <c r="J621" s="262" t="s">
        <v>702</v>
      </c>
      <c r="K621" s="262" t="s">
        <v>702</v>
      </c>
      <c r="L621" s="262" t="s">
        <v>702</v>
      </c>
      <c r="M621" s="262" t="s">
        <v>702</v>
      </c>
      <c r="N621" s="262" t="s">
        <v>702</v>
      </c>
      <c r="O621" s="262" t="s">
        <v>702</v>
      </c>
      <c r="P621" s="262" t="s">
        <v>702</v>
      </c>
      <c r="Q621" s="262" t="s">
        <v>702</v>
      </c>
      <c r="R621" s="262" t="s">
        <v>702</v>
      </c>
      <c r="S621" s="262" t="s">
        <v>702</v>
      </c>
      <c r="T621" s="262" t="s">
        <v>702</v>
      </c>
      <c r="U621" s="262" t="s">
        <v>702</v>
      </c>
      <c r="V621" s="262" t="s">
        <v>702</v>
      </c>
      <c r="W621" s="262" t="s">
        <v>702</v>
      </c>
      <c r="X621" s="262" t="s">
        <v>702</v>
      </c>
      <c r="Y621" s="262" t="s">
        <v>702</v>
      </c>
      <c r="Z621" s="262" t="s">
        <v>702</v>
      </c>
      <c r="AA621" s="262" t="s">
        <v>702</v>
      </c>
      <c r="AB621" s="262" t="s">
        <v>702</v>
      </c>
      <c r="AC621" s="262" t="s">
        <v>702</v>
      </c>
      <c r="AD621" s="262" t="s">
        <v>702</v>
      </c>
      <c r="AE621" s="262" t="s">
        <v>702</v>
      </c>
      <c r="AF621" s="262" t="s">
        <v>702</v>
      </c>
      <c r="AG621" s="262" t="s">
        <v>702</v>
      </c>
      <c r="AH621" s="262" t="s">
        <v>702</v>
      </c>
      <c r="AI621" s="262" t="s">
        <v>702</v>
      </c>
      <c r="AJ621" s="262" t="s">
        <v>702</v>
      </c>
      <c r="AK621" s="262" t="s">
        <v>702</v>
      </c>
      <c r="AL621" s="262" t="s">
        <v>702</v>
      </c>
      <c r="AM621" s="262" t="s">
        <v>702</v>
      </c>
      <c r="AN621" s="262" t="s">
        <v>702</v>
      </c>
      <c r="AO621" s="262" t="s">
        <v>702</v>
      </c>
      <c r="AP621" s="262" t="s">
        <v>702</v>
      </c>
      <c r="AQ621" s="259" t="s">
        <v>59</v>
      </c>
      <c r="AR621" s="259" t="s">
        <v>2772</v>
      </c>
      <c r="AS621"/>
    </row>
    <row r="622" spans="1:45" ht="14.4" x14ac:dyDescent="0.3">
      <c r="A622" s="279">
        <v>120947</v>
      </c>
      <c r="B622" s="284" t="s">
        <v>59</v>
      </c>
      <c r="C622" s="262" t="s">
        <v>196</v>
      </c>
      <c r="D622" s="262" t="s">
        <v>196</v>
      </c>
      <c r="E622" s="262" t="s">
        <v>196</v>
      </c>
      <c r="F622" s="262" t="s">
        <v>194</v>
      </c>
      <c r="G622" s="262" t="s">
        <v>196</v>
      </c>
      <c r="H622" s="262" t="s">
        <v>196</v>
      </c>
      <c r="I622" s="262" t="s">
        <v>196</v>
      </c>
      <c r="J622" s="262" t="s">
        <v>196</v>
      </c>
      <c r="K622" s="262" t="s">
        <v>196</v>
      </c>
      <c r="L622" s="262" t="s">
        <v>196</v>
      </c>
      <c r="M622" s="262" t="s">
        <v>196</v>
      </c>
      <c r="N622" s="262" t="s">
        <v>196</v>
      </c>
      <c r="O622" s="262" t="s">
        <v>194</v>
      </c>
      <c r="P622" s="262" t="s">
        <v>194</v>
      </c>
      <c r="Q622" s="262" t="s">
        <v>196</v>
      </c>
      <c r="R622" s="262" t="s">
        <v>196</v>
      </c>
      <c r="S622" s="262" t="s">
        <v>196</v>
      </c>
      <c r="T622" s="262" t="s">
        <v>196</v>
      </c>
      <c r="U622" s="262" t="s">
        <v>194</v>
      </c>
      <c r="V622" s="262" t="s">
        <v>196</v>
      </c>
      <c r="W622" s="262" t="s">
        <v>196</v>
      </c>
      <c r="X622" s="262" t="s">
        <v>196</v>
      </c>
      <c r="Y622" s="262" t="s">
        <v>194</v>
      </c>
      <c r="Z622" s="262" t="s">
        <v>194</v>
      </c>
      <c r="AA622" s="262" t="s">
        <v>196</v>
      </c>
      <c r="AB622" s="262" t="s">
        <v>196</v>
      </c>
      <c r="AC622" s="262" t="s">
        <v>196</v>
      </c>
      <c r="AD622" s="262" t="s">
        <v>196</v>
      </c>
      <c r="AE622" s="262" t="s">
        <v>194</v>
      </c>
      <c r="AF622" s="262" t="s">
        <v>194</v>
      </c>
      <c r="AG622" s="262" t="s">
        <v>196</v>
      </c>
      <c r="AH622" s="262" t="s">
        <v>196</v>
      </c>
      <c r="AI622" s="262" t="s">
        <v>196</v>
      </c>
      <c r="AJ622" s="262" t="s">
        <v>194</v>
      </c>
      <c r="AK622" s="262" t="s">
        <v>195</v>
      </c>
      <c r="AL622" s="262" t="s">
        <v>196</v>
      </c>
      <c r="AM622" s="262" t="s">
        <v>194</v>
      </c>
      <c r="AN622" s="262" t="s">
        <v>194</v>
      </c>
      <c r="AO622" s="262" t="s">
        <v>196</v>
      </c>
      <c r="AP622" s="262" t="s">
        <v>195</v>
      </c>
      <c r="AQ622" s="259" t="e">
        <f>VLOOKUP(A622,#REF!,5,0)</f>
        <v>#REF!</v>
      </c>
      <c r="AR622" s="259" t="e">
        <f>VLOOKUP(A622,#REF!,6,0)</f>
        <v>#REF!</v>
      </c>
      <c r="AS622"/>
    </row>
    <row r="623" spans="1:45" ht="21.6" x14ac:dyDescent="0.65">
      <c r="A623" s="266">
        <v>120954</v>
      </c>
      <c r="B623" s="264" t="s">
        <v>59</v>
      </c>
      <c r="C623" t="s">
        <v>702</v>
      </c>
      <c r="D623" t="s">
        <v>702</v>
      </c>
      <c r="E623" t="s">
        <v>702</v>
      </c>
      <c r="F623" t="s">
        <v>702</v>
      </c>
      <c r="G623" t="s">
        <v>702</v>
      </c>
      <c r="H623" t="s">
        <v>702</v>
      </c>
      <c r="I623" t="s">
        <v>702</v>
      </c>
      <c r="J623" t="s">
        <v>702</v>
      </c>
      <c r="K623" t="s">
        <v>702</v>
      </c>
      <c r="L623" t="s">
        <v>702</v>
      </c>
      <c r="M623" t="s">
        <v>702</v>
      </c>
      <c r="N623" t="s">
        <v>702</v>
      </c>
      <c r="O623" t="s">
        <v>702</v>
      </c>
      <c r="P623" t="s">
        <v>702</v>
      </c>
      <c r="Q623" t="s">
        <v>702</v>
      </c>
      <c r="R623" t="s">
        <v>702</v>
      </c>
      <c r="S623" t="s">
        <v>702</v>
      </c>
      <c r="T623" t="s">
        <v>702</v>
      </c>
      <c r="U623" t="s">
        <v>702</v>
      </c>
      <c r="V623" t="s">
        <v>702</v>
      </c>
      <c r="W623" t="s">
        <v>702</v>
      </c>
      <c r="X623" t="s">
        <v>702</v>
      </c>
      <c r="Y623" t="s">
        <v>702</v>
      </c>
      <c r="Z623" t="s">
        <v>702</v>
      </c>
      <c r="AA623" t="s">
        <v>702</v>
      </c>
      <c r="AB623" t="s">
        <v>702</v>
      </c>
      <c r="AC623" t="s">
        <v>702</v>
      </c>
      <c r="AD623" t="s">
        <v>702</v>
      </c>
      <c r="AE623" t="s">
        <v>702</v>
      </c>
      <c r="AF623" t="s">
        <v>702</v>
      </c>
      <c r="AG623" t="s">
        <v>702</v>
      </c>
      <c r="AH623" t="s">
        <v>702</v>
      </c>
      <c r="AI623" t="s">
        <v>702</v>
      </c>
      <c r="AJ623" t="s">
        <v>702</v>
      </c>
      <c r="AK623" t="s">
        <v>702</v>
      </c>
      <c r="AL623" t="s">
        <v>702</v>
      </c>
      <c r="AM623" t="s">
        <v>702</v>
      </c>
      <c r="AN623" t="s">
        <v>702</v>
      </c>
      <c r="AO623" t="s">
        <v>702</v>
      </c>
      <c r="AP623" t="s">
        <v>702</v>
      </c>
      <c r="AQ623" s="259" t="s">
        <v>59</v>
      </c>
      <c r="AR623" s="259" t="s">
        <v>334</v>
      </c>
    </row>
    <row r="624" spans="1:45" ht="14.4" x14ac:dyDescent="0.3">
      <c r="A624" s="279">
        <v>120962</v>
      </c>
      <c r="B624" s="284" t="s">
        <v>59</v>
      </c>
      <c r="C624" s="262" t="s">
        <v>196</v>
      </c>
      <c r="D624" s="262" t="s">
        <v>196</v>
      </c>
      <c r="E624" s="262" t="s">
        <v>194</v>
      </c>
      <c r="F624" s="262" t="s">
        <v>196</v>
      </c>
      <c r="G624" s="262" t="s">
        <v>196</v>
      </c>
      <c r="H624" s="262" t="s">
        <v>196</v>
      </c>
      <c r="I624" s="262" t="s">
        <v>196</v>
      </c>
      <c r="J624" s="262" t="s">
        <v>196</v>
      </c>
      <c r="K624" s="262" t="s">
        <v>196</v>
      </c>
      <c r="L624" s="262" t="s">
        <v>196</v>
      </c>
      <c r="M624" s="262" t="s">
        <v>196</v>
      </c>
      <c r="N624" s="262" t="s">
        <v>194</v>
      </c>
      <c r="O624" s="262" t="s">
        <v>196</v>
      </c>
      <c r="P624" s="262" t="s">
        <v>194</v>
      </c>
      <c r="Q624" s="262" t="s">
        <v>194</v>
      </c>
      <c r="R624" s="262" t="s">
        <v>196</v>
      </c>
      <c r="S624" s="262" t="s">
        <v>196</v>
      </c>
      <c r="T624" s="262" t="s">
        <v>194</v>
      </c>
      <c r="U624" s="262" t="s">
        <v>196</v>
      </c>
      <c r="V624" s="262" t="s">
        <v>196</v>
      </c>
      <c r="W624" s="262" t="s">
        <v>196</v>
      </c>
      <c r="X624" s="262" t="s">
        <v>196</v>
      </c>
      <c r="Y624" s="262" t="s">
        <v>196</v>
      </c>
      <c r="Z624" s="262" t="s">
        <v>196</v>
      </c>
      <c r="AA624" s="262" t="s">
        <v>196</v>
      </c>
      <c r="AB624" s="262" t="s">
        <v>196</v>
      </c>
      <c r="AC624" s="262" t="s">
        <v>196</v>
      </c>
      <c r="AD624" s="262" t="s">
        <v>196</v>
      </c>
      <c r="AE624" s="262" t="s">
        <v>194</v>
      </c>
      <c r="AF624" s="262" t="s">
        <v>194</v>
      </c>
      <c r="AG624" s="262" t="s">
        <v>196</v>
      </c>
      <c r="AH624" s="262" t="s">
        <v>196</v>
      </c>
      <c r="AI624" s="262" t="s">
        <v>196</v>
      </c>
      <c r="AJ624" s="262" t="s">
        <v>196</v>
      </c>
      <c r="AK624" s="262" t="s">
        <v>195</v>
      </c>
      <c r="AL624" s="262" t="s">
        <v>196</v>
      </c>
      <c r="AM624" s="262" t="s">
        <v>195</v>
      </c>
      <c r="AN624" s="262" t="s">
        <v>194</v>
      </c>
      <c r="AO624" s="262" t="s">
        <v>195</v>
      </c>
      <c r="AP624" s="262" t="s">
        <v>195</v>
      </c>
      <c r="AQ624" s="259" t="e">
        <f>VLOOKUP(A624,#REF!,5,0)</f>
        <v>#REF!</v>
      </c>
      <c r="AR624" s="259" t="e">
        <f>VLOOKUP(A624,#REF!,6,0)</f>
        <v>#REF!</v>
      </c>
      <c r="AS624"/>
    </row>
    <row r="625" spans="1:45" ht="43.2" x14ac:dyDescent="0.3">
      <c r="A625" s="281">
        <v>120980</v>
      </c>
      <c r="B625" s="285" t="s">
        <v>59</v>
      </c>
      <c r="C625" s="262" t="s">
        <v>702</v>
      </c>
      <c r="D625" s="262" t="s">
        <v>702</v>
      </c>
      <c r="E625" s="262" t="s">
        <v>702</v>
      </c>
      <c r="F625" s="262" t="s">
        <v>702</v>
      </c>
      <c r="G625" s="262" t="s">
        <v>702</v>
      </c>
      <c r="H625" s="262" t="s">
        <v>702</v>
      </c>
      <c r="I625" s="262" t="s">
        <v>702</v>
      </c>
      <c r="J625" s="262" t="s">
        <v>702</v>
      </c>
      <c r="K625" s="262" t="s">
        <v>702</v>
      </c>
      <c r="L625" s="262" t="s">
        <v>702</v>
      </c>
      <c r="M625" s="262" t="s">
        <v>702</v>
      </c>
      <c r="N625" s="262" t="s">
        <v>702</v>
      </c>
      <c r="O625" s="262" t="s">
        <v>702</v>
      </c>
      <c r="P625" s="262" t="s">
        <v>702</v>
      </c>
      <c r="Q625" s="262" t="s">
        <v>702</v>
      </c>
      <c r="R625" s="262" t="s">
        <v>702</v>
      </c>
      <c r="S625" s="262" t="s">
        <v>702</v>
      </c>
      <c r="T625" s="262" t="s">
        <v>702</v>
      </c>
      <c r="U625" s="262" t="s">
        <v>702</v>
      </c>
      <c r="V625" s="262" t="s">
        <v>702</v>
      </c>
      <c r="W625" s="262" t="s">
        <v>702</v>
      </c>
      <c r="X625" s="262" t="s">
        <v>702</v>
      </c>
      <c r="Y625" s="262" t="s">
        <v>702</v>
      </c>
      <c r="Z625" s="262" t="s">
        <v>702</v>
      </c>
      <c r="AA625" s="262" t="s">
        <v>702</v>
      </c>
      <c r="AB625" s="262" t="s">
        <v>702</v>
      </c>
      <c r="AC625" s="262" t="s">
        <v>702</v>
      </c>
      <c r="AD625" s="262" t="s">
        <v>702</v>
      </c>
      <c r="AE625" s="262" t="s">
        <v>702</v>
      </c>
      <c r="AF625" s="262" t="s">
        <v>702</v>
      </c>
      <c r="AG625" s="262" t="s">
        <v>702</v>
      </c>
      <c r="AH625" s="262" t="s">
        <v>702</v>
      </c>
      <c r="AI625" s="262" t="s">
        <v>702</v>
      </c>
      <c r="AJ625" s="262" t="s">
        <v>702</v>
      </c>
      <c r="AK625" s="262" t="s">
        <v>702</v>
      </c>
      <c r="AL625" s="262" t="s">
        <v>702</v>
      </c>
      <c r="AM625" s="262" t="s">
        <v>702</v>
      </c>
      <c r="AN625" s="262" t="s">
        <v>702</v>
      </c>
      <c r="AO625" s="262" t="s">
        <v>702</v>
      </c>
      <c r="AP625" s="262" t="s">
        <v>702</v>
      </c>
      <c r="AQ625" s="259" t="s">
        <v>59</v>
      </c>
      <c r="AR625" s="259" t="s">
        <v>2762</v>
      </c>
      <c r="AS625"/>
    </row>
    <row r="626" spans="1:45" ht="43.2" x14ac:dyDescent="0.3">
      <c r="A626" s="281">
        <v>120982</v>
      </c>
      <c r="B626" s="285" t="s">
        <v>59</v>
      </c>
      <c r="C626" s="262" t="s">
        <v>702</v>
      </c>
      <c r="D626" s="262" t="s">
        <v>702</v>
      </c>
      <c r="E626" s="262" t="s">
        <v>702</v>
      </c>
      <c r="F626" s="262" t="s">
        <v>702</v>
      </c>
      <c r="G626" s="262" t="s">
        <v>702</v>
      </c>
      <c r="H626" s="262" t="s">
        <v>702</v>
      </c>
      <c r="I626" s="262" t="s">
        <v>702</v>
      </c>
      <c r="J626" s="262" t="s">
        <v>702</v>
      </c>
      <c r="K626" s="262" t="s">
        <v>702</v>
      </c>
      <c r="L626" s="262" t="s">
        <v>702</v>
      </c>
      <c r="M626" s="262" t="s">
        <v>702</v>
      </c>
      <c r="N626" s="262" t="s">
        <v>702</v>
      </c>
      <c r="O626" s="262" t="s">
        <v>702</v>
      </c>
      <c r="P626" s="262" t="s">
        <v>702</v>
      </c>
      <c r="Q626" s="262" t="s">
        <v>702</v>
      </c>
      <c r="R626" s="262" t="s">
        <v>702</v>
      </c>
      <c r="S626" s="262" t="s">
        <v>702</v>
      </c>
      <c r="T626" s="262" t="s">
        <v>702</v>
      </c>
      <c r="U626" s="262" t="s">
        <v>702</v>
      </c>
      <c r="V626" s="262" t="s">
        <v>702</v>
      </c>
      <c r="W626" s="262" t="s">
        <v>702</v>
      </c>
      <c r="X626" s="262" t="s">
        <v>702</v>
      </c>
      <c r="Y626" s="262" t="s">
        <v>702</v>
      </c>
      <c r="Z626" s="262" t="s">
        <v>702</v>
      </c>
      <c r="AA626" s="262" t="s">
        <v>702</v>
      </c>
      <c r="AB626" s="262" t="s">
        <v>702</v>
      </c>
      <c r="AC626" s="262" t="s">
        <v>702</v>
      </c>
      <c r="AD626" s="262" t="s">
        <v>702</v>
      </c>
      <c r="AE626" s="262" t="s">
        <v>702</v>
      </c>
      <c r="AF626" s="262" t="s">
        <v>702</v>
      </c>
      <c r="AG626" s="262" t="s">
        <v>702</v>
      </c>
      <c r="AH626" s="262" t="s">
        <v>702</v>
      </c>
      <c r="AI626" s="262" t="s">
        <v>702</v>
      </c>
      <c r="AJ626" s="262" t="s">
        <v>702</v>
      </c>
      <c r="AK626" s="262" t="s">
        <v>702</v>
      </c>
      <c r="AL626" s="262" t="s">
        <v>702</v>
      </c>
      <c r="AM626" s="262" t="s">
        <v>702</v>
      </c>
      <c r="AN626" s="262" t="s">
        <v>702</v>
      </c>
      <c r="AO626" s="262" t="s">
        <v>702</v>
      </c>
      <c r="AP626" s="262" t="s">
        <v>702</v>
      </c>
      <c r="AQ626" s="259" t="s">
        <v>59</v>
      </c>
      <c r="AR626" s="259" t="s">
        <v>2766</v>
      </c>
      <c r="AS626"/>
    </row>
    <row r="627" spans="1:45" ht="21.6" x14ac:dyDescent="0.65">
      <c r="A627" s="266">
        <v>120983</v>
      </c>
      <c r="B627" s="264" t="s">
        <v>59</v>
      </c>
      <c r="C627" t="s">
        <v>196</v>
      </c>
      <c r="D627" t="s">
        <v>196</v>
      </c>
      <c r="E627" t="s">
        <v>194</v>
      </c>
      <c r="F627" t="s">
        <v>196</v>
      </c>
      <c r="G627" t="s">
        <v>196</v>
      </c>
      <c r="H627" t="s">
        <v>196</v>
      </c>
      <c r="I627" t="s">
        <v>196</v>
      </c>
      <c r="J627" t="s">
        <v>196</v>
      </c>
      <c r="K627" t="s">
        <v>196</v>
      </c>
      <c r="L627" t="s">
        <v>196</v>
      </c>
      <c r="M627" t="s">
        <v>196</v>
      </c>
      <c r="N627" t="s">
        <v>194</v>
      </c>
      <c r="O627" t="s">
        <v>194</v>
      </c>
      <c r="P627" t="s">
        <v>196</v>
      </c>
      <c r="Q627" t="s">
        <v>196</v>
      </c>
      <c r="R627" t="s">
        <v>196</v>
      </c>
      <c r="S627" t="s">
        <v>194</v>
      </c>
      <c r="T627" t="s">
        <v>196</v>
      </c>
      <c r="U627" t="s">
        <v>194</v>
      </c>
      <c r="V627" t="s">
        <v>196</v>
      </c>
      <c r="W627" t="s">
        <v>196</v>
      </c>
      <c r="X627" t="s">
        <v>196</v>
      </c>
      <c r="Y627" t="s">
        <v>194</v>
      </c>
      <c r="Z627" t="s">
        <v>194</v>
      </c>
      <c r="AA627" t="s">
        <v>196</v>
      </c>
      <c r="AB627" t="s">
        <v>194</v>
      </c>
      <c r="AC627" t="s">
        <v>196</v>
      </c>
      <c r="AD627" t="s">
        <v>196</v>
      </c>
      <c r="AE627" t="s">
        <v>194</v>
      </c>
      <c r="AF627" t="s">
        <v>194</v>
      </c>
      <c r="AG627" t="s">
        <v>196</v>
      </c>
      <c r="AH627" t="s">
        <v>196</v>
      </c>
      <c r="AI627" t="s">
        <v>194</v>
      </c>
      <c r="AJ627" t="s">
        <v>194</v>
      </c>
      <c r="AK627" t="s">
        <v>194</v>
      </c>
      <c r="AL627" t="s">
        <v>196</v>
      </c>
      <c r="AM627" t="s">
        <v>194</v>
      </c>
      <c r="AN627" t="s">
        <v>194</v>
      </c>
      <c r="AO627" t="s">
        <v>194</v>
      </c>
      <c r="AP627" t="s">
        <v>194</v>
      </c>
      <c r="AQ627" s="259" t="s">
        <v>59</v>
      </c>
      <c r="AR627" s="259" t="s">
        <v>334</v>
      </c>
    </row>
    <row r="628" spans="1:45" ht="21.6" x14ac:dyDescent="0.65">
      <c r="A628" s="266">
        <v>120990</v>
      </c>
      <c r="B628" s="264" t="s">
        <v>2531</v>
      </c>
      <c r="C628" t="s">
        <v>196</v>
      </c>
      <c r="D628" t="s">
        <v>194</v>
      </c>
      <c r="E628" t="s">
        <v>196</v>
      </c>
      <c r="F628" t="s">
        <v>196</v>
      </c>
      <c r="G628" t="s">
        <v>194</v>
      </c>
      <c r="H628" t="s">
        <v>194</v>
      </c>
      <c r="I628" t="s">
        <v>194</v>
      </c>
      <c r="J628" t="s">
        <v>194</v>
      </c>
      <c r="K628" t="s">
        <v>194</v>
      </c>
      <c r="L628" t="s">
        <v>196</v>
      </c>
      <c r="M628" t="s">
        <v>196</v>
      </c>
      <c r="N628" t="s">
        <v>196</v>
      </c>
      <c r="O628" t="s">
        <v>196</v>
      </c>
      <c r="P628" t="s">
        <v>196</v>
      </c>
      <c r="Q628" t="s">
        <v>196</v>
      </c>
      <c r="R628" t="s">
        <v>196</v>
      </c>
      <c r="S628" t="s">
        <v>196</v>
      </c>
      <c r="T628" t="s">
        <v>196</v>
      </c>
      <c r="U628" t="s">
        <v>196</v>
      </c>
      <c r="V628" t="s">
        <v>196</v>
      </c>
      <c r="W628" t="s">
        <v>194</v>
      </c>
      <c r="X628" t="s">
        <v>196</v>
      </c>
      <c r="Y628" t="s">
        <v>196</v>
      </c>
      <c r="Z628" t="s">
        <v>196</v>
      </c>
      <c r="AA628" t="s">
        <v>196</v>
      </c>
      <c r="AB628" t="s">
        <v>195</v>
      </c>
      <c r="AC628" t="s">
        <v>195</v>
      </c>
      <c r="AD628" t="s">
        <v>195</v>
      </c>
      <c r="AE628" t="s">
        <v>196</v>
      </c>
      <c r="AF628" t="s">
        <v>196</v>
      </c>
      <c r="AG628" t="s">
        <v>196</v>
      </c>
      <c r="AH628" t="s">
        <v>195</v>
      </c>
      <c r="AI628" t="s">
        <v>196</v>
      </c>
      <c r="AJ628" t="s">
        <v>195</v>
      </c>
      <c r="AK628" t="s">
        <v>195</v>
      </c>
      <c r="AL628" t="s">
        <v>195</v>
      </c>
      <c r="AM628" t="s">
        <v>195</v>
      </c>
      <c r="AN628" t="s">
        <v>195</v>
      </c>
      <c r="AO628" t="s">
        <v>195</v>
      </c>
      <c r="AP628" t="s">
        <v>195</v>
      </c>
      <c r="AQ628" s="259" t="s">
        <v>2531</v>
      </c>
      <c r="AR628" s="259" t="s">
        <v>334</v>
      </c>
    </row>
    <row r="629" spans="1:45" ht="21.6" x14ac:dyDescent="0.65">
      <c r="A629" s="238">
        <v>120992</v>
      </c>
      <c r="B629" s="264" t="s">
        <v>59</v>
      </c>
      <c r="C629" t="s">
        <v>194</v>
      </c>
      <c r="D629" t="s">
        <v>194</v>
      </c>
      <c r="E629" t="s">
        <v>196</v>
      </c>
      <c r="F629" t="s">
        <v>194</v>
      </c>
      <c r="G629" t="s">
        <v>196</v>
      </c>
      <c r="H629" t="s">
        <v>196</v>
      </c>
      <c r="I629" t="s">
        <v>196</v>
      </c>
      <c r="J629" t="s">
        <v>196</v>
      </c>
      <c r="K629" t="s">
        <v>194</v>
      </c>
      <c r="L629" t="s">
        <v>194</v>
      </c>
      <c r="M629" t="s">
        <v>194</v>
      </c>
      <c r="N629" t="s">
        <v>196</v>
      </c>
      <c r="O629" t="s">
        <v>196</v>
      </c>
      <c r="P629" t="s">
        <v>194</v>
      </c>
      <c r="Q629" t="s">
        <v>196</v>
      </c>
      <c r="R629" t="s">
        <v>194</v>
      </c>
      <c r="S629" t="s">
        <v>196</v>
      </c>
      <c r="T629" t="s">
        <v>196</v>
      </c>
      <c r="U629" t="s">
        <v>194</v>
      </c>
      <c r="V629" t="s">
        <v>196</v>
      </c>
      <c r="W629" t="s">
        <v>196</v>
      </c>
      <c r="X629" t="s">
        <v>194</v>
      </c>
      <c r="Y629" t="s">
        <v>196</v>
      </c>
      <c r="Z629" t="s">
        <v>194</v>
      </c>
      <c r="AA629" t="s">
        <v>196</v>
      </c>
      <c r="AB629" t="s">
        <v>196</v>
      </c>
      <c r="AC629" t="s">
        <v>196</v>
      </c>
      <c r="AD629" t="s">
        <v>196</v>
      </c>
      <c r="AE629" t="s">
        <v>194</v>
      </c>
      <c r="AF629" t="s">
        <v>194</v>
      </c>
      <c r="AG629" t="s">
        <v>196</v>
      </c>
      <c r="AH629" t="s">
        <v>194</v>
      </c>
      <c r="AI629" t="s">
        <v>196</v>
      </c>
      <c r="AJ629" t="s">
        <v>196</v>
      </c>
      <c r="AK629" t="s">
        <v>196</v>
      </c>
      <c r="AL629" t="s">
        <v>196</v>
      </c>
      <c r="AM629" t="s">
        <v>194</v>
      </c>
      <c r="AN629" t="s">
        <v>196</v>
      </c>
      <c r="AO629" t="s">
        <v>194</v>
      </c>
      <c r="AP629" t="s">
        <v>194</v>
      </c>
      <c r="AQ629" s="259" t="s">
        <v>59</v>
      </c>
      <c r="AR629" s="259" t="s">
        <v>334</v>
      </c>
    </row>
    <row r="630" spans="1:45" ht="21.6" x14ac:dyDescent="0.65">
      <c r="A630" s="266">
        <v>120996</v>
      </c>
      <c r="B630" s="264" t="s">
        <v>59</v>
      </c>
      <c r="C630" t="s">
        <v>196</v>
      </c>
      <c r="D630" t="s">
        <v>196</v>
      </c>
      <c r="E630" t="s">
        <v>196</v>
      </c>
      <c r="F630" t="s">
        <v>194</v>
      </c>
      <c r="G630" t="s">
        <v>196</v>
      </c>
      <c r="H630" t="s">
        <v>196</v>
      </c>
      <c r="I630" t="s">
        <v>194</v>
      </c>
      <c r="J630" t="s">
        <v>196</v>
      </c>
      <c r="K630" t="s">
        <v>196</v>
      </c>
      <c r="L630" t="s">
        <v>194</v>
      </c>
      <c r="M630" t="s">
        <v>196</v>
      </c>
      <c r="N630" t="s">
        <v>194</v>
      </c>
      <c r="O630" t="s">
        <v>194</v>
      </c>
      <c r="P630" t="s">
        <v>194</v>
      </c>
      <c r="Q630" t="s">
        <v>196</v>
      </c>
      <c r="R630" t="s">
        <v>196</v>
      </c>
      <c r="S630" t="s">
        <v>194</v>
      </c>
      <c r="T630" t="s">
        <v>196</v>
      </c>
      <c r="U630" t="s">
        <v>194</v>
      </c>
      <c r="V630" t="s">
        <v>194</v>
      </c>
      <c r="W630" t="s">
        <v>196</v>
      </c>
      <c r="X630" t="s">
        <v>194</v>
      </c>
      <c r="Y630" t="s">
        <v>196</v>
      </c>
      <c r="Z630" t="s">
        <v>194</v>
      </c>
      <c r="AA630" t="s">
        <v>196</v>
      </c>
      <c r="AB630" t="s">
        <v>196</v>
      </c>
      <c r="AC630" t="s">
        <v>196</v>
      </c>
      <c r="AD630" t="s">
        <v>196</v>
      </c>
      <c r="AE630" t="s">
        <v>194</v>
      </c>
      <c r="AF630" t="s">
        <v>194</v>
      </c>
      <c r="AG630" t="s">
        <v>194</v>
      </c>
      <c r="AH630" t="s">
        <v>196</v>
      </c>
      <c r="AI630" t="s">
        <v>194</v>
      </c>
      <c r="AJ630" t="s">
        <v>196</v>
      </c>
      <c r="AK630" t="s">
        <v>194</v>
      </c>
      <c r="AL630" t="s">
        <v>194</v>
      </c>
      <c r="AM630" t="s">
        <v>194</v>
      </c>
      <c r="AN630" t="s">
        <v>194</v>
      </c>
      <c r="AO630" t="s">
        <v>194</v>
      </c>
      <c r="AP630" t="s">
        <v>194</v>
      </c>
      <c r="AQ630" s="259" t="s">
        <v>59</v>
      </c>
      <c r="AR630" s="259" t="s">
        <v>334</v>
      </c>
    </row>
    <row r="631" spans="1:45" ht="14.4" x14ac:dyDescent="0.3">
      <c r="A631" s="279">
        <v>121001</v>
      </c>
      <c r="B631" s="284" t="s">
        <v>59</v>
      </c>
      <c r="C631" s="262" t="s">
        <v>194</v>
      </c>
      <c r="D631" s="262" t="s">
        <v>196</v>
      </c>
      <c r="E631" s="262" t="s">
        <v>196</v>
      </c>
      <c r="F631" s="262" t="s">
        <v>194</v>
      </c>
      <c r="G631" s="262" t="s">
        <v>196</v>
      </c>
      <c r="H631" s="262" t="s">
        <v>196</v>
      </c>
      <c r="I631" s="262" t="s">
        <v>196</v>
      </c>
      <c r="J631" s="262" t="s">
        <v>196</v>
      </c>
      <c r="K631" s="262" t="s">
        <v>196</v>
      </c>
      <c r="L631" s="262" t="s">
        <v>196</v>
      </c>
      <c r="M631" s="262" t="s">
        <v>196</v>
      </c>
      <c r="N631" s="262" t="s">
        <v>196</v>
      </c>
      <c r="O631" s="262" t="s">
        <v>196</v>
      </c>
      <c r="P631" s="262" t="s">
        <v>196</v>
      </c>
      <c r="Q631" s="262" t="s">
        <v>196</v>
      </c>
      <c r="R631" s="262" t="s">
        <v>196</v>
      </c>
      <c r="S631" s="262" t="s">
        <v>196</v>
      </c>
      <c r="T631" s="262" t="s">
        <v>196</v>
      </c>
      <c r="U631" s="262" t="s">
        <v>194</v>
      </c>
      <c r="V631" s="262" t="s">
        <v>196</v>
      </c>
      <c r="W631" s="262" t="s">
        <v>196</v>
      </c>
      <c r="X631" s="262" t="s">
        <v>194</v>
      </c>
      <c r="Y631" s="262" t="s">
        <v>196</v>
      </c>
      <c r="Z631" s="262" t="s">
        <v>196</v>
      </c>
      <c r="AA631" s="262" t="s">
        <v>196</v>
      </c>
      <c r="AB631" s="262" t="s">
        <v>194</v>
      </c>
      <c r="AC631" s="262" t="s">
        <v>194</v>
      </c>
      <c r="AD631" s="262" t="s">
        <v>196</v>
      </c>
      <c r="AE631" s="262" t="s">
        <v>194</v>
      </c>
      <c r="AF631" s="262" t="s">
        <v>194</v>
      </c>
      <c r="AG631" s="262" t="s">
        <v>196</v>
      </c>
      <c r="AH631" s="262" t="s">
        <v>196</v>
      </c>
      <c r="AI631" s="262" t="s">
        <v>196</v>
      </c>
      <c r="AJ631" s="262" t="s">
        <v>194</v>
      </c>
      <c r="AK631" s="262" t="s">
        <v>194</v>
      </c>
      <c r="AL631" s="262" t="s">
        <v>195</v>
      </c>
      <c r="AM631" s="262" t="s">
        <v>195</v>
      </c>
      <c r="AN631" s="262" t="s">
        <v>195</v>
      </c>
      <c r="AO631" s="262" t="s">
        <v>195</v>
      </c>
      <c r="AP631" s="262" t="s">
        <v>195</v>
      </c>
      <c r="AQ631" s="259" t="e">
        <f>VLOOKUP(A631,#REF!,5,0)</f>
        <v>#REF!</v>
      </c>
      <c r="AR631" s="259" t="e">
        <f>VLOOKUP(A631,#REF!,6,0)</f>
        <v>#REF!</v>
      </c>
      <c r="AS631"/>
    </row>
    <row r="632" spans="1:45" ht="21.6" x14ac:dyDescent="0.65">
      <c r="A632" s="238">
        <v>121003</v>
      </c>
      <c r="B632" s="264" t="s">
        <v>59</v>
      </c>
      <c r="C632" t="s">
        <v>196</v>
      </c>
      <c r="D632" t="s">
        <v>194</v>
      </c>
      <c r="E632" t="s">
        <v>194</v>
      </c>
      <c r="F632" t="s">
        <v>194</v>
      </c>
      <c r="G632" t="s">
        <v>194</v>
      </c>
      <c r="H632" t="s">
        <v>196</v>
      </c>
      <c r="I632" t="s">
        <v>194</v>
      </c>
      <c r="J632" t="s">
        <v>194</v>
      </c>
      <c r="K632" t="s">
        <v>196</v>
      </c>
      <c r="L632" t="s">
        <v>196</v>
      </c>
      <c r="M632" t="s">
        <v>196</v>
      </c>
      <c r="N632" t="s">
        <v>194</v>
      </c>
      <c r="O632" t="s">
        <v>196</v>
      </c>
      <c r="P632" t="s">
        <v>196</v>
      </c>
      <c r="Q632" t="s">
        <v>196</v>
      </c>
      <c r="R632" t="s">
        <v>194</v>
      </c>
      <c r="S632" t="s">
        <v>196</v>
      </c>
      <c r="T632" t="s">
        <v>196</v>
      </c>
      <c r="U632" t="s">
        <v>195</v>
      </c>
      <c r="V632" t="s">
        <v>196</v>
      </c>
      <c r="W632" t="s">
        <v>194</v>
      </c>
      <c r="X632" t="s">
        <v>196</v>
      </c>
      <c r="Y632" t="s">
        <v>194</v>
      </c>
      <c r="Z632" t="s">
        <v>196</v>
      </c>
      <c r="AA632" t="s">
        <v>194</v>
      </c>
      <c r="AB632" t="s">
        <v>194</v>
      </c>
      <c r="AC632" t="s">
        <v>196</v>
      </c>
      <c r="AD632" t="s">
        <v>194</v>
      </c>
      <c r="AE632" t="s">
        <v>194</v>
      </c>
      <c r="AF632" t="s">
        <v>194</v>
      </c>
      <c r="AG632" t="s">
        <v>196</v>
      </c>
      <c r="AH632" t="s">
        <v>194</v>
      </c>
      <c r="AI632" t="s">
        <v>194</v>
      </c>
      <c r="AJ632" t="s">
        <v>194</v>
      </c>
      <c r="AK632" t="s">
        <v>196</v>
      </c>
      <c r="AL632" t="s">
        <v>196</v>
      </c>
      <c r="AM632" t="s">
        <v>196</v>
      </c>
      <c r="AN632" t="s">
        <v>196</v>
      </c>
      <c r="AO632" t="s">
        <v>196</v>
      </c>
      <c r="AP632" t="s">
        <v>196</v>
      </c>
      <c r="AQ632" s="259" t="s">
        <v>59</v>
      </c>
      <c r="AR632" s="259" t="s">
        <v>334</v>
      </c>
    </row>
    <row r="633" spans="1:45" ht="21.6" x14ac:dyDescent="0.65">
      <c r="A633" s="238">
        <v>121010</v>
      </c>
      <c r="B633" s="264" t="s">
        <v>59</v>
      </c>
      <c r="C633" t="s">
        <v>196</v>
      </c>
      <c r="D633" t="s">
        <v>195</v>
      </c>
      <c r="E633" t="s">
        <v>194</v>
      </c>
      <c r="F633" t="s">
        <v>194</v>
      </c>
      <c r="G633" t="s">
        <v>196</v>
      </c>
      <c r="H633" t="s">
        <v>194</v>
      </c>
      <c r="I633" t="s">
        <v>196</v>
      </c>
      <c r="J633" t="s">
        <v>196</v>
      </c>
      <c r="K633" t="s">
        <v>196</v>
      </c>
      <c r="L633" t="s">
        <v>196</v>
      </c>
      <c r="M633" t="s">
        <v>194</v>
      </c>
      <c r="N633" t="s">
        <v>196</v>
      </c>
      <c r="O633" t="s">
        <v>194</v>
      </c>
      <c r="P633" t="s">
        <v>194</v>
      </c>
      <c r="Q633" t="s">
        <v>196</v>
      </c>
      <c r="R633" t="s">
        <v>196</v>
      </c>
      <c r="S633" t="s">
        <v>194</v>
      </c>
      <c r="T633" t="s">
        <v>194</v>
      </c>
      <c r="U633" t="s">
        <v>194</v>
      </c>
      <c r="V633" t="s">
        <v>196</v>
      </c>
      <c r="W633" t="s">
        <v>194</v>
      </c>
      <c r="X633" t="s">
        <v>196</v>
      </c>
      <c r="Y633" t="s">
        <v>196</v>
      </c>
      <c r="Z633" t="s">
        <v>194</v>
      </c>
      <c r="AA633" t="s">
        <v>194</v>
      </c>
      <c r="AB633" t="s">
        <v>196</v>
      </c>
      <c r="AC633" t="s">
        <v>196</v>
      </c>
      <c r="AD633" t="s">
        <v>196</v>
      </c>
      <c r="AE633" t="s">
        <v>194</v>
      </c>
      <c r="AF633" t="s">
        <v>194</v>
      </c>
      <c r="AG633" t="s">
        <v>194</v>
      </c>
      <c r="AH633" t="s">
        <v>194</v>
      </c>
      <c r="AI633" t="s">
        <v>196</v>
      </c>
      <c r="AJ633" t="s">
        <v>196</v>
      </c>
      <c r="AK633" t="s">
        <v>196</v>
      </c>
      <c r="AL633" t="s">
        <v>196</v>
      </c>
      <c r="AM633" t="s">
        <v>195</v>
      </c>
      <c r="AN633" t="s">
        <v>194</v>
      </c>
      <c r="AO633" t="s">
        <v>195</v>
      </c>
      <c r="AP633" t="s">
        <v>195</v>
      </c>
      <c r="AQ633" s="259" t="s">
        <v>59</v>
      </c>
      <c r="AR633" s="259" t="s">
        <v>334</v>
      </c>
    </row>
    <row r="634" spans="1:45" ht="43.2" x14ac:dyDescent="0.3">
      <c r="A634" s="281">
        <v>121011</v>
      </c>
      <c r="B634" s="285" t="s">
        <v>59</v>
      </c>
      <c r="C634" s="262" t="s">
        <v>702</v>
      </c>
      <c r="D634" s="262" t="s">
        <v>702</v>
      </c>
      <c r="E634" s="262" t="s">
        <v>702</v>
      </c>
      <c r="F634" s="262" t="s">
        <v>702</v>
      </c>
      <c r="G634" s="262" t="s">
        <v>702</v>
      </c>
      <c r="H634" s="262" t="s">
        <v>702</v>
      </c>
      <c r="I634" s="262" t="s">
        <v>702</v>
      </c>
      <c r="J634" s="262" t="s">
        <v>702</v>
      </c>
      <c r="K634" s="262" t="s">
        <v>702</v>
      </c>
      <c r="L634" s="262" t="s">
        <v>702</v>
      </c>
      <c r="M634" s="262" t="s">
        <v>702</v>
      </c>
      <c r="N634" s="262" t="s">
        <v>702</v>
      </c>
      <c r="O634" s="262" t="s">
        <v>702</v>
      </c>
      <c r="P634" s="262" t="s">
        <v>702</v>
      </c>
      <c r="Q634" s="262" t="s">
        <v>702</v>
      </c>
      <c r="R634" s="262" t="s">
        <v>702</v>
      </c>
      <c r="S634" s="262" t="s">
        <v>702</v>
      </c>
      <c r="T634" s="262" t="s">
        <v>702</v>
      </c>
      <c r="U634" s="262" t="s">
        <v>702</v>
      </c>
      <c r="V634" s="262" t="s">
        <v>702</v>
      </c>
      <c r="W634" s="262" t="s">
        <v>702</v>
      </c>
      <c r="X634" s="262" t="s">
        <v>702</v>
      </c>
      <c r="Y634" s="262" t="s">
        <v>702</v>
      </c>
      <c r="Z634" s="262" t="s">
        <v>702</v>
      </c>
      <c r="AA634" s="262" t="s">
        <v>702</v>
      </c>
      <c r="AB634" s="262" t="s">
        <v>702</v>
      </c>
      <c r="AC634" s="262" t="s">
        <v>702</v>
      </c>
      <c r="AD634" s="262" t="s">
        <v>702</v>
      </c>
      <c r="AE634" s="262" t="s">
        <v>702</v>
      </c>
      <c r="AF634" s="262" t="s">
        <v>702</v>
      </c>
      <c r="AG634" s="262" t="s">
        <v>702</v>
      </c>
      <c r="AH634" s="262" t="s">
        <v>702</v>
      </c>
      <c r="AI634" s="262" t="s">
        <v>702</v>
      </c>
      <c r="AJ634" s="262" t="s">
        <v>702</v>
      </c>
      <c r="AK634" s="262" t="s">
        <v>702</v>
      </c>
      <c r="AL634" s="262" t="s">
        <v>702</v>
      </c>
      <c r="AM634" s="262" t="s">
        <v>702</v>
      </c>
      <c r="AN634" s="262" t="s">
        <v>702</v>
      </c>
      <c r="AO634" s="262" t="s">
        <v>702</v>
      </c>
      <c r="AP634" s="262" t="s">
        <v>702</v>
      </c>
      <c r="AQ634" s="259" t="s">
        <v>59</v>
      </c>
      <c r="AR634" s="259" t="s">
        <v>2766</v>
      </c>
      <c r="AS634"/>
    </row>
    <row r="635" spans="1:45" ht="14.4" x14ac:dyDescent="0.3">
      <c r="A635" s="279">
        <v>121012</v>
      </c>
      <c r="B635" s="284" t="s">
        <v>59</v>
      </c>
      <c r="C635" s="262" t="s">
        <v>196</v>
      </c>
      <c r="D635" s="262" t="s">
        <v>196</v>
      </c>
      <c r="E635" s="262" t="s">
        <v>196</v>
      </c>
      <c r="F635" s="262" t="s">
        <v>196</v>
      </c>
      <c r="G635" s="262" t="s">
        <v>196</v>
      </c>
      <c r="H635" s="262" t="s">
        <v>196</v>
      </c>
      <c r="I635" s="262" t="s">
        <v>196</v>
      </c>
      <c r="J635" s="262" t="s">
        <v>196</v>
      </c>
      <c r="K635" s="262" t="s">
        <v>196</v>
      </c>
      <c r="L635" s="262" t="s">
        <v>196</v>
      </c>
      <c r="M635" s="262" t="s">
        <v>196</v>
      </c>
      <c r="N635" s="262" t="s">
        <v>196</v>
      </c>
      <c r="O635" s="262" t="s">
        <v>194</v>
      </c>
      <c r="P635" s="262" t="s">
        <v>196</v>
      </c>
      <c r="Q635" s="262" t="s">
        <v>194</v>
      </c>
      <c r="R635" s="262" t="s">
        <v>194</v>
      </c>
      <c r="S635" s="262" t="s">
        <v>196</v>
      </c>
      <c r="T635" s="262" t="s">
        <v>194</v>
      </c>
      <c r="U635" s="262" t="s">
        <v>194</v>
      </c>
      <c r="V635" s="262" t="s">
        <v>196</v>
      </c>
      <c r="W635" s="262" t="s">
        <v>196</v>
      </c>
      <c r="X635" s="262" t="s">
        <v>196</v>
      </c>
      <c r="Y635" s="262" t="s">
        <v>196</v>
      </c>
      <c r="Z635" s="262" t="s">
        <v>194</v>
      </c>
      <c r="AA635" s="262" t="s">
        <v>194</v>
      </c>
      <c r="AB635" s="262" t="s">
        <v>196</v>
      </c>
      <c r="AC635" s="262" t="s">
        <v>196</v>
      </c>
      <c r="AD635" s="262" t="s">
        <v>196</v>
      </c>
      <c r="AE635" s="262" t="s">
        <v>195</v>
      </c>
      <c r="AF635" s="262" t="s">
        <v>194</v>
      </c>
      <c r="AG635" s="262" t="s">
        <v>196</v>
      </c>
      <c r="AH635" s="262" t="s">
        <v>196</v>
      </c>
      <c r="AI635" s="262" t="s">
        <v>196</v>
      </c>
      <c r="AJ635" s="262" t="s">
        <v>195</v>
      </c>
      <c r="AK635" s="262" t="s">
        <v>195</v>
      </c>
      <c r="AL635" s="262" t="s">
        <v>196</v>
      </c>
      <c r="AM635" s="262" t="s">
        <v>196</v>
      </c>
      <c r="AN635" s="262" t="s">
        <v>196</v>
      </c>
      <c r="AO635" s="262" t="s">
        <v>195</v>
      </c>
      <c r="AP635" s="262" t="s">
        <v>195</v>
      </c>
      <c r="AQ635" s="259" t="e">
        <f>VLOOKUP(A635,#REF!,5,0)</f>
        <v>#REF!</v>
      </c>
      <c r="AR635" s="259" t="e">
        <f>VLOOKUP(A635,#REF!,6,0)</f>
        <v>#REF!</v>
      </c>
      <c r="AS635"/>
    </row>
    <row r="636" spans="1:45" ht="47.4" x14ac:dyDescent="0.65">
      <c r="A636" s="266">
        <v>121022</v>
      </c>
      <c r="B636" s="264" t="s">
        <v>59</v>
      </c>
      <c r="C636" t="s">
        <v>702</v>
      </c>
      <c r="D636" t="s">
        <v>702</v>
      </c>
      <c r="E636" t="s">
        <v>702</v>
      </c>
      <c r="F636" t="s">
        <v>702</v>
      </c>
      <c r="G636" t="s">
        <v>702</v>
      </c>
      <c r="H636" t="s">
        <v>702</v>
      </c>
      <c r="I636" t="s">
        <v>702</v>
      </c>
      <c r="J636" t="s">
        <v>702</v>
      </c>
      <c r="K636" t="s">
        <v>702</v>
      </c>
      <c r="L636" t="s">
        <v>702</v>
      </c>
      <c r="M636" t="s">
        <v>702</v>
      </c>
      <c r="N636" t="s">
        <v>702</v>
      </c>
      <c r="O636" t="s">
        <v>702</v>
      </c>
      <c r="P636" t="s">
        <v>702</v>
      </c>
      <c r="Q636" t="s">
        <v>702</v>
      </c>
      <c r="R636" t="s">
        <v>702</v>
      </c>
      <c r="S636" t="s">
        <v>702</v>
      </c>
      <c r="T636" t="s">
        <v>702</v>
      </c>
      <c r="U636" t="s">
        <v>702</v>
      </c>
      <c r="V636" t="s">
        <v>702</v>
      </c>
      <c r="W636" t="s">
        <v>702</v>
      </c>
      <c r="X636" t="s">
        <v>702</v>
      </c>
      <c r="Y636" t="s">
        <v>702</v>
      </c>
      <c r="Z636" t="s">
        <v>702</v>
      </c>
      <c r="AA636" t="s">
        <v>702</v>
      </c>
      <c r="AB636" t="s">
        <v>702</v>
      </c>
      <c r="AC636" t="s">
        <v>702</v>
      </c>
      <c r="AD636" t="s">
        <v>702</v>
      </c>
      <c r="AE636" t="s">
        <v>702</v>
      </c>
      <c r="AF636" t="s">
        <v>702</v>
      </c>
      <c r="AG636" t="s">
        <v>702</v>
      </c>
      <c r="AH636" t="s">
        <v>702</v>
      </c>
      <c r="AI636" t="s">
        <v>702</v>
      </c>
      <c r="AJ636" t="s">
        <v>702</v>
      </c>
      <c r="AK636" t="s">
        <v>702</v>
      </c>
      <c r="AL636" t="s">
        <v>702</v>
      </c>
      <c r="AM636" t="s">
        <v>702</v>
      </c>
      <c r="AN636" t="s">
        <v>702</v>
      </c>
      <c r="AO636" t="s">
        <v>702</v>
      </c>
      <c r="AP636" t="s">
        <v>702</v>
      </c>
      <c r="AQ636" s="259" t="s">
        <v>59</v>
      </c>
      <c r="AR636" s="259" t="s">
        <v>2772</v>
      </c>
    </row>
    <row r="637" spans="1:45" ht="43.2" x14ac:dyDescent="0.3">
      <c r="A637" s="281">
        <v>121030</v>
      </c>
      <c r="B637" s="285" t="s">
        <v>59</v>
      </c>
      <c r="C637" s="262" t="s">
        <v>702</v>
      </c>
      <c r="D637" s="262" t="s">
        <v>702</v>
      </c>
      <c r="E637" s="262" t="s">
        <v>702</v>
      </c>
      <c r="F637" s="262" t="s">
        <v>702</v>
      </c>
      <c r="G637" s="262" t="s">
        <v>702</v>
      </c>
      <c r="H637" s="262" t="s">
        <v>702</v>
      </c>
      <c r="I637" s="262" t="s">
        <v>702</v>
      </c>
      <c r="J637" s="262" t="s">
        <v>702</v>
      </c>
      <c r="K637" s="262" t="s">
        <v>702</v>
      </c>
      <c r="L637" s="262" t="s">
        <v>702</v>
      </c>
      <c r="M637" s="262" t="s">
        <v>702</v>
      </c>
      <c r="N637" s="262" t="s">
        <v>702</v>
      </c>
      <c r="O637" s="262" t="s">
        <v>702</v>
      </c>
      <c r="P637" s="262" t="s">
        <v>702</v>
      </c>
      <c r="Q637" s="262" t="s">
        <v>702</v>
      </c>
      <c r="R637" s="262" t="s">
        <v>702</v>
      </c>
      <c r="S637" s="262" t="s">
        <v>702</v>
      </c>
      <c r="T637" s="262" t="s">
        <v>702</v>
      </c>
      <c r="U637" s="262" t="s">
        <v>702</v>
      </c>
      <c r="V637" s="262" t="s">
        <v>702</v>
      </c>
      <c r="W637" s="262" t="s">
        <v>702</v>
      </c>
      <c r="X637" s="262" t="s">
        <v>702</v>
      </c>
      <c r="Y637" s="262" t="s">
        <v>702</v>
      </c>
      <c r="Z637" s="262" t="s">
        <v>702</v>
      </c>
      <c r="AA637" s="262" t="s">
        <v>702</v>
      </c>
      <c r="AB637" s="262" t="s">
        <v>702</v>
      </c>
      <c r="AC637" s="262" t="s">
        <v>702</v>
      </c>
      <c r="AD637" s="262" t="s">
        <v>702</v>
      </c>
      <c r="AE637" s="262" t="s">
        <v>702</v>
      </c>
      <c r="AF637" s="262" t="s">
        <v>702</v>
      </c>
      <c r="AG637" s="262" t="s">
        <v>702</v>
      </c>
      <c r="AH637" s="262" t="s">
        <v>702</v>
      </c>
      <c r="AI637" s="262" t="s">
        <v>702</v>
      </c>
      <c r="AJ637" s="262" t="s">
        <v>702</v>
      </c>
      <c r="AK637" s="262" t="s">
        <v>702</v>
      </c>
      <c r="AL637" s="262" t="s">
        <v>702</v>
      </c>
      <c r="AM637" s="262" t="s">
        <v>702</v>
      </c>
      <c r="AN637" s="262" t="s">
        <v>702</v>
      </c>
      <c r="AO637" s="262" t="s">
        <v>702</v>
      </c>
      <c r="AP637" s="262" t="s">
        <v>702</v>
      </c>
      <c r="AQ637" s="259" t="s">
        <v>59</v>
      </c>
      <c r="AR637" s="259" t="s">
        <v>2766</v>
      </c>
      <c r="AS637"/>
    </row>
    <row r="638" spans="1:45" ht="21.6" x14ac:dyDescent="0.65">
      <c r="A638" s="238">
        <v>121034</v>
      </c>
      <c r="B638" s="264" t="s">
        <v>59</v>
      </c>
      <c r="C638" t="s">
        <v>334</v>
      </c>
      <c r="D638" t="s">
        <v>334</v>
      </c>
      <c r="E638" t="s">
        <v>334</v>
      </c>
      <c r="F638" t="s">
        <v>334</v>
      </c>
      <c r="G638" t="s">
        <v>334</v>
      </c>
      <c r="H638" t="s">
        <v>334</v>
      </c>
      <c r="I638" t="s">
        <v>334</v>
      </c>
      <c r="J638" t="s">
        <v>334</v>
      </c>
      <c r="K638" t="s">
        <v>334</v>
      </c>
      <c r="L638" t="s">
        <v>334</v>
      </c>
      <c r="M638" t="s">
        <v>334</v>
      </c>
      <c r="N638" t="s">
        <v>334</v>
      </c>
      <c r="O638" t="s">
        <v>334</v>
      </c>
      <c r="P638" t="s">
        <v>334</v>
      </c>
      <c r="Q638" t="s">
        <v>334</v>
      </c>
      <c r="R638" t="s">
        <v>2267</v>
      </c>
      <c r="S638" t="s">
        <v>2267</v>
      </c>
      <c r="T638" t="s">
        <v>195</v>
      </c>
      <c r="U638" t="s">
        <v>195</v>
      </c>
      <c r="V638" t="s">
        <v>334</v>
      </c>
      <c r="W638" t="s">
        <v>334</v>
      </c>
      <c r="X638" t="s">
        <v>334</v>
      </c>
      <c r="Y638" t="s">
        <v>334</v>
      </c>
      <c r="Z638" t="s">
        <v>334</v>
      </c>
      <c r="AA638" t="s">
        <v>334</v>
      </c>
      <c r="AB638" t="s">
        <v>334</v>
      </c>
      <c r="AC638" t="s">
        <v>334</v>
      </c>
      <c r="AD638" t="s">
        <v>334</v>
      </c>
      <c r="AE638" t="s">
        <v>334</v>
      </c>
      <c r="AF638" t="s">
        <v>334</v>
      </c>
      <c r="AG638" t="s">
        <v>194</v>
      </c>
      <c r="AH638" t="s">
        <v>702</v>
      </c>
      <c r="AI638" t="s">
        <v>194</v>
      </c>
      <c r="AJ638" t="s">
        <v>194</v>
      </c>
      <c r="AK638" t="s">
        <v>702</v>
      </c>
      <c r="AL638" t="s">
        <v>334</v>
      </c>
      <c r="AM638" t="s">
        <v>334</v>
      </c>
      <c r="AN638" t="s">
        <v>194</v>
      </c>
      <c r="AO638" t="s">
        <v>334</v>
      </c>
      <c r="AP638" t="s">
        <v>194</v>
      </c>
      <c r="AQ638" s="259" t="s">
        <v>59</v>
      </c>
      <c r="AR638" s="259" t="s">
        <v>334</v>
      </c>
    </row>
    <row r="639" spans="1:45" ht="21.6" x14ac:dyDescent="0.65">
      <c r="A639" s="266">
        <v>121035</v>
      </c>
      <c r="B639" s="264" t="s">
        <v>59</v>
      </c>
      <c r="C639" t="s">
        <v>196</v>
      </c>
      <c r="D639" t="s">
        <v>196</v>
      </c>
      <c r="E639" t="s">
        <v>194</v>
      </c>
      <c r="F639" t="s">
        <v>196</v>
      </c>
      <c r="G639" t="s">
        <v>194</v>
      </c>
      <c r="H639" t="s">
        <v>196</v>
      </c>
      <c r="I639" t="s">
        <v>196</v>
      </c>
      <c r="J639" t="s">
        <v>194</v>
      </c>
      <c r="K639" t="s">
        <v>196</v>
      </c>
      <c r="L639" t="s">
        <v>196</v>
      </c>
      <c r="M639" t="s">
        <v>196</v>
      </c>
      <c r="N639" t="s">
        <v>194</v>
      </c>
      <c r="O639" t="s">
        <v>196</v>
      </c>
      <c r="P639" t="s">
        <v>194</v>
      </c>
      <c r="Q639" t="s">
        <v>196</v>
      </c>
      <c r="R639" t="s">
        <v>196</v>
      </c>
      <c r="S639" t="s">
        <v>196</v>
      </c>
      <c r="T639" t="s">
        <v>196</v>
      </c>
      <c r="U639" t="s">
        <v>194</v>
      </c>
      <c r="V639" t="s">
        <v>196</v>
      </c>
      <c r="W639" t="s">
        <v>196</v>
      </c>
      <c r="X639" t="s">
        <v>194</v>
      </c>
      <c r="Y639" t="s">
        <v>196</v>
      </c>
      <c r="Z639" t="s">
        <v>194</v>
      </c>
      <c r="AA639" t="s">
        <v>196</v>
      </c>
      <c r="AB639" t="s">
        <v>196</v>
      </c>
      <c r="AC639" t="s">
        <v>194</v>
      </c>
      <c r="AD639" t="s">
        <v>196</v>
      </c>
      <c r="AE639" t="s">
        <v>195</v>
      </c>
      <c r="AF639" t="s">
        <v>195</v>
      </c>
      <c r="AG639" t="s">
        <v>196</v>
      </c>
      <c r="AH639" t="s">
        <v>194</v>
      </c>
      <c r="AI639" t="s">
        <v>194</v>
      </c>
      <c r="AJ639" t="s">
        <v>196</v>
      </c>
      <c r="AK639" t="s">
        <v>194</v>
      </c>
      <c r="AL639" t="s">
        <v>196</v>
      </c>
      <c r="AM639" t="s">
        <v>194</v>
      </c>
      <c r="AN639" t="s">
        <v>194</v>
      </c>
      <c r="AO639" t="s">
        <v>194</v>
      </c>
      <c r="AP639" t="s">
        <v>194</v>
      </c>
      <c r="AQ639" s="259" t="s">
        <v>59</v>
      </c>
      <c r="AR639" s="259" t="s">
        <v>334</v>
      </c>
    </row>
    <row r="640" spans="1:45" ht="21.6" x14ac:dyDescent="0.65">
      <c r="A640" s="266">
        <v>121038</v>
      </c>
      <c r="B640" s="264" t="s">
        <v>59</v>
      </c>
      <c r="C640" t="s">
        <v>196</v>
      </c>
      <c r="D640" t="s">
        <v>194</v>
      </c>
      <c r="E640" t="s">
        <v>194</v>
      </c>
      <c r="F640" t="s">
        <v>194</v>
      </c>
      <c r="G640" t="s">
        <v>196</v>
      </c>
      <c r="H640" t="s">
        <v>196</v>
      </c>
      <c r="I640" t="s">
        <v>194</v>
      </c>
      <c r="J640" t="s">
        <v>196</v>
      </c>
      <c r="K640" t="s">
        <v>196</v>
      </c>
      <c r="L640" t="s">
        <v>196</v>
      </c>
      <c r="M640" t="s">
        <v>196</v>
      </c>
      <c r="N640" t="s">
        <v>194</v>
      </c>
      <c r="O640" t="s">
        <v>196</v>
      </c>
      <c r="P640" t="s">
        <v>194</v>
      </c>
      <c r="Q640" t="s">
        <v>194</v>
      </c>
      <c r="R640" t="s">
        <v>196</v>
      </c>
      <c r="S640" t="s">
        <v>196</v>
      </c>
      <c r="T640" t="s">
        <v>194</v>
      </c>
      <c r="U640" t="s">
        <v>196</v>
      </c>
      <c r="V640" t="s">
        <v>196</v>
      </c>
      <c r="W640" t="s">
        <v>196</v>
      </c>
      <c r="X640" t="s">
        <v>196</v>
      </c>
      <c r="Y640" t="s">
        <v>196</v>
      </c>
      <c r="Z640" t="s">
        <v>196</v>
      </c>
      <c r="AA640" t="s">
        <v>196</v>
      </c>
      <c r="AB640" t="s">
        <v>196</v>
      </c>
      <c r="AC640" t="s">
        <v>195</v>
      </c>
      <c r="AD640" t="s">
        <v>196</v>
      </c>
      <c r="AE640" t="s">
        <v>195</v>
      </c>
      <c r="AF640" t="s">
        <v>194</v>
      </c>
      <c r="AG640" t="s">
        <v>196</v>
      </c>
      <c r="AH640" t="s">
        <v>194</v>
      </c>
      <c r="AI640" t="s">
        <v>194</v>
      </c>
      <c r="AJ640" t="s">
        <v>196</v>
      </c>
      <c r="AK640" t="s">
        <v>194</v>
      </c>
      <c r="AL640" t="s">
        <v>195</v>
      </c>
      <c r="AM640" t="s">
        <v>195</v>
      </c>
      <c r="AN640" t="s">
        <v>195</v>
      </c>
      <c r="AO640" t="s">
        <v>194</v>
      </c>
      <c r="AP640" t="s">
        <v>196</v>
      </c>
      <c r="AQ640" s="259" t="s">
        <v>59</v>
      </c>
      <c r="AR640" s="259" t="s">
        <v>334</v>
      </c>
    </row>
    <row r="641" spans="1:45" ht="21.6" x14ac:dyDescent="0.65">
      <c r="A641" s="238">
        <v>121039</v>
      </c>
      <c r="B641" s="264" t="s">
        <v>59</v>
      </c>
      <c r="C641" t="s">
        <v>196</v>
      </c>
      <c r="D641" t="s">
        <v>194</v>
      </c>
      <c r="E641" t="s">
        <v>194</v>
      </c>
      <c r="F641" t="s">
        <v>194</v>
      </c>
      <c r="G641" t="s">
        <v>196</v>
      </c>
      <c r="H641" t="s">
        <v>196</v>
      </c>
      <c r="I641" t="s">
        <v>196</v>
      </c>
      <c r="J641" t="s">
        <v>196</v>
      </c>
      <c r="K641" t="s">
        <v>196</v>
      </c>
      <c r="L641" t="s">
        <v>194</v>
      </c>
      <c r="M641" t="s">
        <v>194</v>
      </c>
      <c r="N641" t="s">
        <v>196</v>
      </c>
      <c r="O641" t="s">
        <v>196</v>
      </c>
      <c r="P641" t="s">
        <v>194</v>
      </c>
      <c r="Q641" t="s">
        <v>196</v>
      </c>
      <c r="R641" t="s">
        <v>196</v>
      </c>
      <c r="S641" t="s">
        <v>196</v>
      </c>
      <c r="T641" t="s">
        <v>194</v>
      </c>
      <c r="U641" t="s">
        <v>196</v>
      </c>
      <c r="V641" t="s">
        <v>194</v>
      </c>
      <c r="W641" t="s">
        <v>196</v>
      </c>
      <c r="X641" t="s">
        <v>196</v>
      </c>
      <c r="Y641" t="s">
        <v>196</v>
      </c>
      <c r="Z641" t="s">
        <v>194</v>
      </c>
      <c r="AA641" t="s">
        <v>196</v>
      </c>
      <c r="AB641" t="s">
        <v>196</v>
      </c>
      <c r="AC641" t="s">
        <v>196</v>
      </c>
      <c r="AD641" t="s">
        <v>196</v>
      </c>
      <c r="AE641" t="s">
        <v>196</v>
      </c>
      <c r="AF641" t="s">
        <v>194</v>
      </c>
      <c r="AG641" t="s">
        <v>196</v>
      </c>
      <c r="AH641" t="s">
        <v>196</v>
      </c>
      <c r="AI641" t="s">
        <v>195</v>
      </c>
      <c r="AJ641" t="s">
        <v>196</v>
      </c>
      <c r="AK641" t="s">
        <v>195</v>
      </c>
      <c r="AL641" t="s">
        <v>196</v>
      </c>
      <c r="AM641" t="s">
        <v>196</v>
      </c>
      <c r="AN641" t="s">
        <v>194</v>
      </c>
      <c r="AO641" t="s">
        <v>196</v>
      </c>
      <c r="AP641" t="s">
        <v>195</v>
      </c>
      <c r="AQ641" s="259" t="s">
        <v>59</v>
      </c>
      <c r="AR641" s="259" t="s">
        <v>334</v>
      </c>
    </row>
    <row r="642" spans="1:45" ht="21.6" x14ac:dyDescent="0.65">
      <c r="A642" s="238">
        <v>121039</v>
      </c>
      <c r="B642" s="264" t="s">
        <v>59</v>
      </c>
      <c r="C642" t="s">
        <v>196</v>
      </c>
      <c r="D642" t="s">
        <v>194</v>
      </c>
      <c r="E642" t="s">
        <v>194</v>
      </c>
      <c r="F642" t="s">
        <v>194</v>
      </c>
      <c r="G642" t="s">
        <v>196</v>
      </c>
      <c r="H642" t="s">
        <v>196</v>
      </c>
      <c r="I642" t="s">
        <v>196</v>
      </c>
      <c r="J642" t="s">
        <v>196</v>
      </c>
      <c r="K642" t="s">
        <v>196</v>
      </c>
      <c r="L642" t="s">
        <v>194</v>
      </c>
      <c r="M642" t="s">
        <v>194</v>
      </c>
      <c r="N642" t="s">
        <v>196</v>
      </c>
      <c r="O642" t="s">
        <v>196</v>
      </c>
      <c r="P642" t="s">
        <v>194</v>
      </c>
      <c r="Q642" t="s">
        <v>196</v>
      </c>
      <c r="R642" t="s">
        <v>196</v>
      </c>
      <c r="S642" t="s">
        <v>196</v>
      </c>
      <c r="T642" t="s">
        <v>194</v>
      </c>
      <c r="U642" t="s">
        <v>196</v>
      </c>
      <c r="V642" t="s">
        <v>194</v>
      </c>
      <c r="W642" t="s">
        <v>196</v>
      </c>
      <c r="X642" t="s">
        <v>196</v>
      </c>
      <c r="Y642" t="s">
        <v>196</v>
      </c>
      <c r="Z642" t="s">
        <v>194</v>
      </c>
      <c r="AA642" t="s">
        <v>196</v>
      </c>
      <c r="AB642" t="s">
        <v>196</v>
      </c>
      <c r="AC642" t="s">
        <v>196</v>
      </c>
      <c r="AD642" t="s">
        <v>196</v>
      </c>
      <c r="AE642" t="s">
        <v>196</v>
      </c>
      <c r="AF642" t="s">
        <v>194</v>
      </c>
      <c r="AG642" t="s">
        <v>196</v>
      </c>
      <c r="AH642" t="s">
        <v>196</v>
      </c>
      <c r="AI642" t="s">
        <v>195</v>
      </c>
      <c r="AJ642" t="s">
        <v>196</v>
      </c>
      <c r="AK642" t="s">
        <v>195</v>
      </c>
      <c r="AL642" t="s">
        <v>196</v>
      </c>
      <c r="AM642" t="s">
        <v>196</v>
      </c>
      <c r="AN642" t="s">
        <v>194</v>
      </c>
      <c r="AO642" t="s">
        <v>196</v>
      </c>
      <c r="AP642" t="s">
        <v>195</v>
      </c>
      <c r="AQ642" s="259" t="s">
        <v>59</v>
      </c>
      <c r="AR642" s="259" t="s">
        <v>334</v>
      </c>
    </row>
    <row r="643" spans="1:45" ht="21.6" x14ac:dyDescent="0.65">
      <c r="A643" s="266">
        <v>121041</v>
      </c>
      <c r="B643" s="264" t="s">
        <v>59</v>
      </c>
      <c r="C643" t="s">
        <v>194</v>
      </c>
      <c r="D643" t="s">
        <v>196</v>
      </c>
      <c r="E643" t="s">
        <v>196</v>
      </c>
      <c r="F643" t="s">
        <v>194</v>
      </c>
      <c r="G643" t="s">
        <v>194</v>
      </c>
      <c r="H643" t="s">
        <v>196</v>
      </c>
      <c r="I643" t="s">
        <v>196</v>
      </c>
      <c r="J643" t="s">
        <v>194</v>
      </c>
      <c r="K643" t="s">
        <v>194</v>
      </c>
      <c r="L643" t="s">
        <v>196</v>
      </c>
      <c r="M643" t="s">
        <v>196</v>
      </c>
      <c r="N643" t="s">
        <v>194</v>
      </c>
      <c r="O643" t="s">
        <v>196</v>
      </c>
      <c r="P643" t="s">
        <v>194</v>
      </c>
      <c r="Q643" t="s">
        <v>196</v>
      </c>
      <c r="R643" t="s">
        <v>196</v>
      </c>
      <c r="S643" t="s">
        <v>196</v>
      </c>
      <c r="T643" t="s">
        <v>196</v>
      </c>
      <c r="U643" t="s">
        <v>194</v>
      </c>
      <c r="V643" t="s">
        <v>196</v>
      </c>
      <c r="W643" t="s">
        <v>196</v>
      </c>
      <c r="X643" t="s">
        <v>196</v>
      </c>
      <c r="Y643" t="s">
        <v>194</v>
      </c>
      <c r="Z643" t="s">
        <v>196</v>
      </c>
      <c r="AA643" t="s">
        <v>196</v>
      </c>
      <c r="AB643" t="s">
        <v>196</v>
      </c>
      <c r="AC643" t="s">
        <v>196</v>
      </c>
      <c r="AD643" t="s">
        <v>196</v>
      </c>
      <c r="AE643" t="s">
        <v>196</v>
      </c>
      <c r="AF643" t="s">
        <v>194</v>
      </c>
      <c r="AG643" t="s">
        <v>194</v>
      </c>
      <c r="AH643" t="s">
        <v>194</v>
      </c>
      <c r="AI643" t="s">
        <v>194</v>
      </c>
      <c r="AJ643" t="s">
        <v>194</v>
      </c>
      <c r="AK643" t="s">
        <v>194</v>
      </c>
      <c r="AL643" t="s">
        <v>196</v>
      </c>
      <c r="AM643" t="s">
        <v>196</v>
      </c>
      <c r="AN643" t="s">
        <v>195</v>
      </c>
      <c r="AO643" t="s">
        <v>196</v>
      </c>
      <c r="AP643" t="s">
        <v>196</v>
      </c>
      <c r="AQ643" s="259" t="s">
        <v>59</v>
      </c>
      <c r="AR643" s="259" t="s">
        <v>334</v>
      </c>
    </row>
    <row r="644" spans="1:45" ht="21.6" x14ac:dyDescent="0.65">
      <c r="A644" s="238">
        <v>121050</v>
      </c>
      <c r="B644" s="264" t="s">
        <v>59</v>
      </c>
      <c r="C644" t="s">
        <v>196</v>
      </c>
      <c r="D644" t="s">
        <v>194</v>
      </c>
      <c r="E644" t="s">
        <v>194</v>
      </c>
      <c r="F644" t="s">
        <v>194</v>
      </c>
      <c r="G644" t="s">
        <v>196</v>
      </c>
      <c r="H644" t="s">
        <v>196</v>
      </c>
      <c r="I644" t="s">
        <v>196</v>
      </c>
      <c r="J644" t="s">
        <v>196</v>
      </c>
      <c r="K644" t="s">
        <v>196</v>
      </c>
      <c r="L644" t="s">
        <v>196</v>
      </c>
      <c r="M644" t="s">
        <v>196</v>
      </c>
      <c r="N644" t="s">
        <v>194</v>
      </c>
      <c r="O644" t="s">
        <v>194</v>
      </c>
      <c r="P644" t="s">
        <v>196</v>
      </c>
      <c r="Q644" t="s">
        <v>196</v>
      </c>
      <c r="R644" t="s">
        <v>196</v>
      </c>
      <c r="S644" t="s">
        <v>196</v>
      </c>
      <c r="T644" t="s">
        <v>194</v>
      </c>
      <c r="U644" t="s">
        <v>194</v>
      </c>
      <c r="V644" t="s">
        <v>196</v>
      </c>
      <c r="W644" t="s">
        <v>196</v>
      </c>
      <c r="X644" t="s">
        <v>195</v>
      </c>
      <c r="Y644" t="s">
        <v>196</v>
      </c>
      <c r="Z644" t="s">
        <v>194</v>
      </c>
      <c r="AA644" t="s">
        <v>196</v>
      </c>
      <c r="AB644" t="s">
        <v>196</v>
      </c>
      <c r="AC644" t="s">
        <v>196</v>
      </c>
      <c r="AD644" t="s">
        <v>196</v>
      </c>
      <c r="AE644" t="s">
        <v>194</v>
      </c>
      <c r="AF644" t="s">
        <v>194</v>
      </c>
      <c r="AG644" t="s">
        <v>196</v>
      </c>
      <c r="AH644" t="s">
        <v>194</v>
      </c>
      <c r="AI644" t="s">
        <v>196</v>
      </c>
      <c r="AJ644" t="s">
        <v>194</v>
      </c>
      <c r="AK644" t="s">
        <v>194</v>
      </c>
      <c r="AL644" t="s">
        <v>196</v>
      </c>
      <c r="AM644" t="s">
        <v>196</v>
      </c>
      <c r="AN644" t="s">
        <v>194</v>
      </c>
      <c r="AO644" t="s">
        <v>194</v>
      </c>
      <c r="AP644" t="s">
        <v>194</v>
      </c>
      <c r="AQ644" s="259" t="s">
        <v>59</v>
      </c>
      <c r="AR644" s="259" t="s">
        <v>334</v>
      </c>
    </row>
    <row r="645" spans="1:45" ht="21.6" x14ac:dyDescent="0.65">
      <c r="A645" s="266">
        <v>121053</v>
      </c>
      <c r="B645" s="264" t="s">
        <v>2591</v>
      </c>
      <c r="C645" t="s">
        <v>195</v>
      </c>
      <c r="D645" t="s">
        <v>195</v>
      </c>
      <c r="E645" t="s">
        <v>196</v>
      </c>
      <c r="F645" t="s">
        <v>195</v>
      </c>
      <c r="G645" t="s">
        <v>195</v>
      </c>
      <c r="H645" t="s">
        <v>195</v>
      </c>
      <c r="I645" t="s">
        <v>195</v>
      </c>
      <c r="J645" t="s">
        <v>195</v>
      </c>
      <c r="K645" t="s">
        <v>195</v>
      </c>
      <c r="L645" t="s">
        <v>195</v>
      </c>
      <c r="M645" t="s">
        <v>196</v>
      </c>
      <c r="N645" t="s">
        <v>195</v>
      </c>
      <c r="O645" t="s">
        <v>195</v>
      </c>
      <c r="P645" t="s">
        <v>195</v>
      </c>
      <c r="Q645" t="s">
        <v>195</v>
      </c>
      <c r="R645" t="s">
        <v>195</v>
      </c>
      <c r="S645" t="s">
        <v>195</v>
      </c>
      <c r="T645" t="s">
        <v>195</v>
      </c>
      <c r="U645" t="s">
        <v>195</v>
      </c>
      <c r="V645" t="s">
        <v>195</v>
      </c>
      <c r="W645" t="s">
        <v>195</v>
      </c>
      <c r="X645" t="s">
        <v>194</v>
      </c>
      <c r="Y645" t="s">
        <v>196</v>
      </c>
      <c r="Z645" t="s">
        <v>196</v>
      </c>
      <c r="AA645" t="s">
        <v>196</v>
      </c>
      <c r="AB645" t="s">
        <v>196</v>
      </c>
      <c r="AC645" t="s">
        <v>196</v>
      </c>
      <c r="AD645" t="s">
        <v>196</v>
      </c>
      <c r="AE645" t="s">
        <v>194</v>
      </c>
      <c r="AF645" t="s">
        <v>196</v>
      </c>
      <c r="AG645" t="s">
        <v>196</v>
      </c>
      <c r="AH645" t="s">
        <v>196</v>
      </c>
      <c r="AI645" t="s">
        <v>196</v>
      </c>
      <c r="AJ645" t="s">
        <v>196</v>
      </c>
      <c r="AK645" t="s">
        <v>196</v>
      </c>
      <c r="AL645" t="s">
        <v>195</v>
      </c>
      <c r="AM645" t="s">
        <v>195</v>
      </c>
      <c r="AN645" t="s">
        <v>195</v>
      </c>
      <c r="AO645" t="s">
        <v>195</v>
      </c>
      <c r="AP645" t="s">
        <v>195</v>
      </c>
      <c r="AQ645" s="259" t="s">
        <v>2591</v>
      </c>
      <c r="AR645" s="259" t="s">
        <v>334</v>
      </c>
    </row>
    <row r="646" spans="1:45" ht="47.4" x14ac:dyDescent="0.65">
      <c r="A646" s="238">
        <v>121060</v>
      </c>
      <c r="B646" s="264" t="s">
        <v>59</v>
      </c>
      <c r="C646" t="s">
        <v>702</v>
      </c>
      <c r="D646" t="s">
        <v>702</v>
      </c>
      <c r="E646" t="s">
        <v>702</v>
      </c>
      <c r="F646" t="s">
        <v>702</v>
      </c>
      <c r="G646" t="s">
        <v>702</v>
      </c>
      <c r="H646" t="s">
        <v>702</v>
      </c>
      <c r="I646" t="s">
        <v>702</v>
      </c>
      <c r="J646" t="s">
        <v>702</v>
      </c>
      <c r="K646" t="s">
        <v>702</v>
      </c>
      <c r="L646" t="s">
        <v>702</v>
      </c>
      <c r="M646" t="s">
        <v>702</v>
      </c>
      <c r="N646" t="s">
        <v>702</v>
      </c>
      <c r="O646" t="s">
        <v>702</v>
      </c>
      <c r="P646" t="s">
        <v>702</v>
      </c>
      <c r="Q646" t="s">
        <v>702</v>
      </c>
      <c r="R646" t="s">
        <v>702</v>
      </c>
      <c r="S646" t="s">
        <v>702</v>
      </c>
      <c r="T646" t="s">
        <v>702</v>
      </c>
      <c r="U646" t="s">
        <v>702</v>
      </c>
      <c r="V646" t="s">
        <v>702</v>
      </c>
      <c r="W646" t="s">
        <v>702</v>
      </c>
      <c r="X646" t="s">
        <v>702</v>
      </c>
      <c r="Y646" t="s">
        <v>702</v>
      </c>
      <c r="Z646" t="s">
        <v>702</v>
      </c>
      <c r="AA646" t="s">
        <v>702</v>
      </c>
      <c r="AB646" t="s">
        <v>702</v>
      </c>
      <c r="AC646" t="s">
        <v>702</v>
      </c>
      <c r="AD646" t="s">
        <v>702</v>
      </c>
      <c r="AE646" t="s">
        <v>702</v>
      </c>
      <c r="AF646" t="s">
        <v>702</v>
      </c>
      <c r="AG646" t="s">
        <v>702</v>
      </c>
      <c r="AH646" t="s">
        <v>702</v>
      </c>
      <c r="AI646" t="s">
        <v>702</v>
      </c>
      <c r="AJ646" t="s">
        <v>702</v>
      </c>
      <c r="AK646" t="s">
        <v>702</v>
      </c>
      <c r="AL646" t="s">
        <v>702</v>
      </c>
      <c r="AM646" t="s">
        <v>702</v>
      </c>
      <c r="AN646" t="s">
        <v>702</v>
      </c>
      <c r="AO646" t="s">
        <v>702</v>
      </c>
      <c r="AP646" t="s">
        <v>702</v>
      </c>
      <c r="AQ646" s="259" t="s">
        <v>59</v>
      </c>
      <c r="AR646" s="259" t="s">
        <v>2772</v>
      </c>
    </row>
    <row r="647" spans="1:45" ht="14.4" x14ac:dyDescent="0.3">
      <c r="A647" s="279">
        <v>121064</v>
      </c>
      <c r="B647" s="284" t="s">
        <v>59</v>
      </c>
      <c r="C647" s="262" t="s">
        <v>195</v>
      </c>
      <c r="D647" s="262" t="s">
        <v>195</v>
      </c>
      <c r="E647" s="262" t="s">
        <v>195</v>
      </c>
      <c r="F647" s="262" t="s">
        <v>195</v>
      </c>
      <c r="G647" s="262" t="s">
        <v>195</v>
      </c>
      <c r="H647" s="262" t="s">
        <v>195</v>
      </c>
      <c r="I647" s="262" t="s">
        <v>195</v>
      </c>
      <c r="J647" s="262" t="s">
        <v>195</v>
      </c>
      <c r="K647" s="262" t="s">
        <v>195</v>
      </c>
      <c r="L647" s="262" t="s">
        <v>195</v>
      </c>
      <c r="M647" s="262" t="s">
        <v>195</v>
      </c>
      <c r="N647" s="262" t="s">
        <v>195</v>
      </c>
      <c r="O647" s="262" t="s">
        <v>195</v>
      </c>
      <c r="P647" s="262" t="s">
        <v>195</v>
      </c>
      <c r="Q647" s="262" t="s">
        <v>195</v>
      </c>
      <c r="R647" s="262" t="s">
        <v>195</v>
      </c>
      <c r="S647" s="262" t="s">
        <v>195</v>
      </c>
      <c r="T647" s="262" t="s">
        <v>195</v>
      </c>
      <c r="U647" s="262" t="s">
        <v>195</v>
      </c>
      <c r="V647" s="262" t="s">
        <v>195</v>
      </c>
      <c r="W647" s="262" t="s">
        <v>195</v>
      </c>
      <c r="X647" s="262" t="s">
        <v>195</v>
      </c>
      <c r="Y647" s="262" t="s">
        <v>195</v>
      </c>
      <c r="Z647" s="262" t="s">
        <v>195</v>
      </c>
      <c r="AA647" s="262" t="s">
        <v>195</v>
      </c>
      <c r="AB647" s="262" t="s">
        <v>195</v>
      </c>
      <c r="AC647" s="262" t="s">
        <v>195</v>
      </c>
      <c r="AD647" s="262" t="s">
        <v>195</v>
      </c>
      <c r="AE647" s="262" t="s">
        <v>195</v>
      </c>
      <c r="AF647" s="262" t="s">
        <v>195</v>
      </c>
      <c r="AG647" s="262" t="s">
        <v>195</v>
      </c>
      <c r="AH647" s="262" t="s">
        <v>195</v>
      </c>
      <c r="AI647" s="262" t="s">
        <v>195</v>
      </c>
      <c r="AJ647" s="262" t="s">
        <v>195</v>
      </c>
      <c r="AK647" s="262" t="s">
        <v>195</v>
      </c>
      <c r="AL647" s="262" t="s">
        <v>195</v>
      </c>
      <c r="AM647" s="262" t="s">
        <v>195</v>
      </c>
      <c r="AN647" s="262" t="s">
        <v>195</v>
      </c>
      <c r="AO647" s="262" t="s">
        <v>195</v>
      </c>
      <c r="AP647" s="262" t="s">
        <v>195</v>
      </c>
      <c r="AQ647" s="259" t="e">
        <f>VLOOKUP(A647,#REF!,5,0)</f>
        <v>#REF!</v>
      </c>
      <c r="AR647" s="259" t="e">
        <f>VLOOKUP(A647,#REF!,6,0)</f>
        <v>#REF!</v>
      </c>
      <c r="AS647"/>
    </row>
    <row r="648" spans="1:45" ht="21.6" x14ac:dyDescent="0.65">
      <c r="A648" s="238">
        <v>121074</v>
      </c>
      <c r="B648" s="264" t="s">
        <v>59</v>
      </c>
      <c r="C648" t="s">
        <v>196</v>
      </c>
      <c r="D648" t="s">
        <v>196</v>
      </c>
      <c r="E648" t="s">
        <v>194</v>
      </c>
      <c r="F648" t="s">
        <v>194</v>
      </c>
      <c r="G648" t="s">
        <v>196</v>
      </c>
      <c r="H648" t="s">
        <v>196</v>
      </c>
      <c r="I648" t="s">
        <v>194</v>
      </c>
      <c r="J648" t="s">
        <v>196</v>
      </c>
      <c r="K648" t="s">
        <v>196</v>
      </c>
      <c r="L648" t="s">
        <v>196</v>
      </c>
      <c r="M648" t="s">
        <v>196</v>
      </c>
      <c r="N648" t="s">
        <v>196</v>
      </c>
      <c r="O648" t="s">
        <v>196</v>
      </c>
      <c r="P648" t="s">
        <v>196</v>
      </c>
      <c r="Q648" t="s">
        <v>194</v>
      </c>
      <c r="R648" t="s">
        <v>196</v>
      </c>
      <c r="S648" t="s">
        <v>196</v>
      </c>
      <c r="T648" t="s">
        <v>196</v>
      </c>
      <c r="U648" t="s">
        <v>196</v>
      </c>
      <c r="V648" t="s">
        <v>196</v>
      </c>
      <c r="W648" t="s">
        <v>196</v>
      </c>
      <c r="X648" t="s">
        <v>194</v>
      </c>
      <c r="Y648" t="s">
        <v>194</v>
      </c>
      <c r="Z648" t="s">
        <v>196</v>
      </c>
      <c r="AA648" t="s">
        <v>196</v>
      </c>
      <c r="AB648" t="s">
        <v>194</v>
      </c>
      <c r="AC648" t="s">
        <v>194</v>
      </c>
      <c r="AD648" t="s">
        <v>196</v>
      </c>
      <c r="AE648" t="s">
        <v>196</v>
      </c>
      <c r="AF648" t="s">
        <v>196</v>
      </c>
      <c r="AG648" t="s">
        <v>194</v>
      </c>
      <c r="AH648" t="s">
        <v>196</v>
      </c>
      <c r="AI648" t="s">
        <v>194</v>
      </c>
      <c r="AJ648" t="s">
        <v>196</v>
      </c>
      <c r="AK648" t="s">
        <v>195</v>
      </c>
      <c r="AL648" t="s">
        <v>196</v>
      </c>
      <c r="AM648" t="s">
        <v>194</v>
      </c>
      <c r="AN648" t="s">
        <v>194</v>
      </c>
      <c r="AO648" t="s">
        <v>194</v>
      </c>
      <c r="AP648" t="s">
        <v>196</v>
      </c>
      <c r="AQ648" s="259" t="s">
        <v>59</v>
      </c>
      <c r="AR648" s="259" t="s">
        <v>334</v>
      </c>
    </row>
    <row r="649" spans="1:45" ht="21.6" x14ac:dyDescent="0.65">
      <c r="A649" s="266">
        <v>121076</v>
      </c>
      <c r="B649" s="264" t="s">
        <v>59</v>
      </c>
      <c r="C649" t="s">
        <v>196</v>
      </c>
      <c r="D649" t="s">
        <v>196</v>
      </c>
      <c r="E649" t="s">
        <v>196</v>
      </c>
      <c r="F649" t="s">
        <v>196</v>
      </c>
      <c r="G649" t="s">
        <v>196</v>
      </c>
      <c r="H649" t="s">
        <v>196</v>
      </c>
      <c r="I649" t="s">
        <v>196</v>
      </c>
      <c r="J649" t="s">
        <v>196</v>
      </c>
      <c r="K649" t="s">
        <v>196</v>
      </c>
      <c r="L649" t="s">
        <v>196</v>
      </c>
      <c r="M649" t="s">
        <v>196</v>
      </c>
      <c r="N649" t="s">
        <v>196</v>
      </c>
      <c r="O649" t="s">
        <v>196</v>
      </c>
      <c r="P649" t="s">
        <v>196</v>
      </c>
      <c r="Q649" t="s">
        <v>196</v>
      </c>
      <c r="R649" t="s">
        <v>196</v>
      </c>
      <c r="S649" t="s">
        <v>194</v>
      </c>
      <c r="T649" t="s">
        <v>194</v>
      </c>
      <c r="U649" t="s">
        <v>196</v>
      </c>
      <c r="V649" t="s">
        <v>194</v>
      </c>
      <c r="W649" t="s">
        <v>196</v>
      </c>
      <c r="X649" t="s">
        <v>196</v>
      </c>
      <c r="Y649" t="s">
        <v>196</v>
      </c>
      <c r="Z649" t="s">
        <v>196</v>
      </c>
      <c r="AA649" t="s">
        <v>196</v>
      </c>
      <c r="AB649" t="s">
        <v>196</v>
      </c>
      <c r="AC649" t="s">
        <v>196</v>
      </c>
      <c r="AD649" t="s">
        <v>196</v>
      </c>
      <c r="AE649" t="s">
        <v>196</v>
      </c>
      <c r="AF649" t="s">
        <v>195</v>
      </c>
      <c r="AG649" t="s">
        <v>196</v>
      </c>
      <c r="AH649" t="s">
        <v>196</v>
      </c>
      <c r="AI649" t="s">
        <v>196</v>
      </c>
      <c r="AJ649" t="s">
        <v>196</v>
      </c>
      <c r="AK649" t="s">
        <v>195</v>
      </c>
      <c r="AL649" t="s">
        <v>196</v>
      </c>
      <c r="AM649" t="s">
        <v>196</v>
      </c>
      <c r="AN649" t="s">
        <v>196</v>
      </c>
      <c r="AO649" t="s">
        <v>195</v>
      </c>
      <c r="AP649" t="s">
        <v>195</v>
      </c>
      <c r="AQ649" s="259" t="s">
        <v>59</v>
      </c>
      <c r="AR649" s="259" t="s">
        <v>334</v>
      </c>
    </row>
    <row r="650" spans="1:45" ht="14.4" x14ac:dyDescent="0.3">
      <c r="A650" s="279">
        <v>121078</v>
      </c>
      <c r="B650" s="284" t="s">
        <v>2531</v>
      </c>
      <c r="C650" s="262" t="s">
        <v>196</v>
      </c>
      <c r="D650" s="262" t="s">
        <v>196</v>
      </c>
      <c r="E650" s="262" t="s">
        <v>196</v>
      </c>
      <c r="F650" s="262" t="s">
        <v>196</v>
      </c>
      <c r="G650" s="262" t="s">
        <v>196</v>
      </c>
      <c r="H650" s="262" t="s">
        <v>196</v>
      </c>
      <c r="I650" s="262" t="s">
        <v>196</v>
      </c>
      <c r="J650" s="262" t="s">
        <v>196</v>
      </c>
      <c r="K650" s="262" t="s">
        <v>196</v>
      </c>
      <c r="L650" s="262" t="s">
        <v>196</v>
      </c>
      <c r="M650" s="262" t="s">
        <v>196</v>
      </c>
      <c r="N650" s="262" t="s">
        <v>196</v>
      </c>
      <c r="O650" s="262" t="s">
        <v>196</v>
      </c>
      <c r="P650" s="262" t="s">
        <v>196</v>
      </c>
      <c r="Q650" s="262" t="s">
        <v>196</v>
      </c>
      <c r="R650" s="262" t="s">
        <v>194</v>
      </c>
      <c r="S650" s="262" t="s">
        <v>196</v>
      </c>
      <c r="T650" s="262" t="s">
        <v>196</v>
      </c>
      <c r="U650" s="262" t="s">
        <v>194</v>
      </c>
      <c r="V650" s="262" t="s">
        <v>194</v>
      </c>
      <c r="W650" s="262" t="s">
        <v>196</v>
      </c>
      <c r="X650" s="262" t="s">
        <v>196</v>
      </c>
      <c r="Y650" s="262" t="s">
        <v>194</v>
      </c>
      <c r="Z650" s="262" t="s">
        <v>196</v>
      </c>
      <c r="AA650" s="262" t="s">
        <v>196</v>
      </c>
      <c r="AB650" s="262" t="s">
        <v>196</v>
      </c>
      <c r="AC650" s="262" t="s">
        <v>196</v>
      </c>
      <c r="AD650" s="262" t="s">
        <v>196</v>
      </c>
      <c r="AE650" s="262" t="s">
        <v>194</v>
      </c>
      <c r="AF650" s="262" t="s">
        <v>194</v>
      </c>
      <c r="AG650" s="262" t="s">
        <v>195</v>
      </c>
      <c r="AH650" s="262" t="s">
        <v>195</v>
      </c>
      <c r="AI650" s="262" t="s">
        <v>195</v>
      </c>
      <c r="AJ650" s="262" t="s">
        <v>195</v>
      </c>
      <c r="AK650" s="262" t="s">
        <v>195</v>
      </c>
      <c r="AL650" s="262" t="s">
        <v>195</v>
      </c>
      <c r="AM650" s="262" t="s">
        <v>195</v>
      </c>
      <c r="AN650" s="262" t="s">
        <v>195</v>
      </c>
      <c r="AO650" s="262" t="s">
        <v>195</v>
      </c>
      <c r="AP650" s="262" t="s">
        <v>195</v>
      </c>
      <c r="AQ650" s="259" t="e">
        <f>VLOOKUP(A650,#REF!,5,0)</f>
        <v>#REF!</v>
      </c>
      <c r="AR650" s="259" t="e">
        <f>VLOOKUP(A650,#REF!,6,0)</f>
        <v>#REF!</v>
      </c>
      <c r="AS650"/>
    </row>
    <row r="651" spans="1:45" ht="14.4" x14ac:dyDescent="0.3">
      <c r="A651" s="279">
        <v>121100</v>
      </c>
      <c r="B651" s="284" t="s">
        <v>59</v>
      </c>
      <c r="C651" s="262" t="s">
        <v>195</v>
      </c>
      <c r="D651" s="262" t="s">
        <v>195</v>
      </c>
      <c r="E651" s="262" t="s">
        <v>195</v>
      </c>
      <c r="F651" s="262" t="s">
        <v>195</v>
      </c>
      <c r="G651" s="262" t="s">
        <v>195</v>
      </c>
      <c r="H651" s="262" t="s">
        <v>195</v>
      </c>
      <c r="I651" s="262" t="s">
        <v>195</v>
      </c>
      <c r="J651" s="262" t="s">
        <v>195</v>
      </c>
      <c r="K651" s="262" t="s">
        <v>195</v>
      </c>
      <c r="L651" s="262" t="s">
        <v>195</v>
      </c>
      <c r="M651" s="262" t="s">
        <v>195</v>
      </c>
      <c r="N651" s="262" t="s">
        <v>195</v>
      </c>
      <c r="O651" s="262" t="s">
        <v>195</v>
      </c>
      <c r="P651" s="262" t="s">
        <v>195</v>
      </c>
      <c r="Q651" s="262" t="s">
        <v>195</v>
      </c>
      <c r="R651" s="262" t="s">
        <v>195</v>
      </c>
      <c r="S651" s="262" t="s">
        <v>195</v>
      </c>
      <c r="T651" s="262" t="s">
        <v>195</v>
      </c>
      <c r="U651" s="262" t="s">
        <v>195</v>
      </c>
      <c r="V651" s="262" t="s">
        <v>195</v>
      </c>
      <c r="W651" s="262" t="s">
        <v>195</v>
      </c>
      <c r="X651" s="262" t="s">
        <v>195</v>
      </c>
      <c r="Y651" s="262" t="s">
        <v>195</v>
      </c>
      <c r="Z651" s="262" t="s">
        <v>195</v>
      </c>
      <c r="AA651" s="262" t="s">
        <v>195</v>
      </c>
      <c r="AB651" s="262" t="s">
        <v>195</v>
      </c>
      <c r="AC651" s="262" t="s">
        <v>195</v>
      </c>
      <c r="AD651" s="262" t="s">
        <v>195</v>
      </c>
      <c r="AE651" s="262" t="s">
        <v>195</v>
      </c>
      <c r="AF651" s="262" t="s">
        <v>195</v>
      </c>
      <c r="AG651" s="262" t="s">
        <v>195</v>
      </c>
      <c r="AH651" s="262" t="s">
        <v>195</v>
      </c>
      <c r="AI651" s="262" t="s">
        <v>195</v>
      </c>
      <c r="AJ651" s="262" t="s">
        <v>195</v>
      </c>
      <c r="AK651" s="262" t="s">
        <v>195</v>
      </c>
      <c r="AL651" s="262" t="s">
        <v>195</v>
      </c>
      <c r="AM651" s="262" t="s">
        <v>195</v>
      </c>
      <c r="AN651" s="262" t="s">
        <v>195</v>
      </c>
      <c r="AO651" s="262" t="s">
        <v>195</v>
      </c>
      <c r="AP651" s="262" t="s">
        <v>195</v>
      </c>
      <c r="AQ651" s="259" t="e">
        <f>VLOOKUP(A651,#REF!,5,0)</f>
        <v>#REF!</v>
      </c>
      <c r="AR651" s="259" t="e">
        <f>VLOOKUP(A651,#REF!,6,0)</f>
        <v>#REF!</v>
      </c>
      <c r="AS651"/>
    </row>
    <row r="652" spans="1:45" ht="21.6" x14ac:dyDescent="0.65">
      <c r="A652" s="238">
        <v>121102</v>
      </c>
      <c r="B652" s="264" t="s">
        <v>59</v>
      </c>
      <c r="C652" t="s">
        <v>196</v>
      </c>
      <c r="D652" t="s">
        <v>196</v>
      </c>
      <c r="E652" t="s">
        <v>196</v>
      </c>
      <c r="F652" t="s">
        <v>194</v>
      </c>
      <c r="G652" t="s">
        <v>196</v>
      </c>
      <c r="H652" t="s">
        <v>196</v>
      </c>
      <c r="I652" t="s">
        <v>196</v>
      </c>
      <c r="J652" t="s">
        <v>196</v>
      </c>
      <c r="K652" t="s">
        <v>196</v>
      </c>
      <c r="L652" t="s">
        <v>196</v>
      </c>
      <c r="M652" t="s">
        <v>196</v>
      </c>
      <c r="N652" t="s">
        <v>196</v>
      </c>
      <c r="O652" t="s">
        <v>196</v>
      </c>
      <c r="P652" t="s">
        <v>196</v>
      </c>
      <c r="Q652" t="s">
        <v>196</v>
      </c>
      <c r="R652" t="s">
        <v>196</v>
      </c>
      <c r="S652" t="s">
        <v>196</v>
      </c>
      <c r="T652" t="s">
        <v>196</v>
      </c>
      <c r="U652" t="s">
        <v>194</v>
      </c>
      <c r="V652" t="s">
        <v>196</v>
      </c>
      <c r="W652" t="s">
        <v>196</v>
      </c>
      <c r="X652" t="s">
        <v>196</v>
      </c>
      <c r="Y652" t="s">
        <v>196</v>
      </c>
      <c r="Z652" t="s">
        <v>196</v>
      </c>
      <c r="AA652" t="s">
        <v>196</v>
      </c>
      <c r="AB652" t="s">
        <v>196</v>
      </c>
      <c r="AC652" t="s">
        <v>194</v>
      </c>
      <c r="AD652" t="s">
        <v>196</v>
      </c>
      <c r="AE652" t="s">
        <v>196</v>
      </c>
      <c r="AF652" t="s">
        <v>194</v>
      </c>
      <c r="AG652" t="s">
        <v>194</v>
      </c>
      <c r="AH652" t="s">
        <v>195</v>
      </c>
      <c r="AI652" t="s">
        <v>196</v>
      </c>
      <c r="AJ652" t="s">
        <v>196</v>
      </c>
      <c r="AK652" t="s">
        <v>195</v>
      </c>
      <c r="AL652" t="s">
        <v>196</v>
      </c>
      <c r="AM652" t="s">
        <v>195</v>
      </c>
      <c r="AN652" t="s">
        <v>194</v>
      </c>
      <c r="AO652" t="s">
        <v>194</v>
      </c>
      <c r="AP652" t="s">
        <v>195</v>
      </c>
      <c r="AQ652" s="259" t="s">
        <v>59</v>
      </c>
      <c r="AR652" s="259" t="s">
        <v>334</v>
      </c>
    </row>
    <row r="653" spans="1:45" ht="14.4" x14ac:dyDescent="0.3">
      <c r="A653" s="279">
        <v>121107</v>
      </c>
      <c r="B653" s="284" t="s">
        <v>59</v>
      </c>
      <c r="C653" s="262" t="s">
        <v>196</v>
      </c>
      <c r="D653" s="262" t="s">
        <v>196</v>
      </c>
      <c r="E653" s="262" t="s">
        <v>194</v>
      </c>
      <c r="F653" s="262" t="s">
        <v>196</v>
      </c>
      <c r="G653" s="262" t="s">
        <v>196</v>
      </c>
      <c r="H653" s="262" t="s">
        <v>196</v>
      </c>
      <c r="I653" s="262" t="s">
        <v>194</v>
      </c>
      <c r="J653" s="262" t="s">
        <v>196</v>
      </c>
      <c r="K653" s="262" t="s">
        <v>196</v>
      </c>
      <c r="L653" s="262" t="s">
        <v>196</v>
      </c>
      <c r="M653" s="262" t="s">
        <v>196</v>
      </c>
      <c r="N653" s="262" t="s">
        <v>196</v>
      </c>
      <c r="O653" s="262" t="s">
        <v>196</v>
      </c>
      <c r="P653" s="262" t="s">
        <v>196</v>
      </c>
      <c r="Q653" s="262" t="s">
        <v>196</v>
      </c>
      <c r="R653" s="262" t="s">
        <v>196</v>
      </c>
      <c r="S653" s="262" t="s">
        <v>194</v>
      </c>
      <c r="T653" s="262" t="s">
        <v>194</v>
      </c>
      <c r="U653" s="262" t="s">
        <v>196</v>
      </c>
      <c r="V653" s="262" t="s">
        <v>196</v>
      </c>
      <c r="W653" s="262" t="s">
        <v>194</v>
      </c>
      <c r="X653" s="262" t="s">
        <v>196</v>
      </c>
      <c r="Y653" s="262" t="s">
        <v>196</v>
      </c>
      <c r="Z653" s="262" t="s">
        <v>195</v>
      </c>
      <c r="AA653" s="262" t="s">
        <v>196</v>
      </c>
      <c r="AB653" s="262" t="s">
        <v>196</v>
      </c>
      <c r="AC653" s="262" t="s">
        <v>196</v>
      </c>
      <c r="AD653" s="262" t="s">
        <v>195</v>
      </c>
      <c r="AE653" s="262" t="s">
        <v>196</v>
      </c>
      <c r="AF653" s="262" t="s">
        <v>194</v>
      </c>
      <c r="AG653" s="262" t="s">
        <v>196</v>
      </c>
      <c r="AH653" s="262" t="s">
        <v>195</v>
      </c>
      <c r="AI653" s="262" t="s">
        <v>194</v>
      </c>
      <c r="AJ653" s="262" t="s">
        <v>196</v>
      </c>
      <c r="AK653" s="262" t="s">
        <v>195</v>
      </c>
      <c r="AL653" s="262" t="s">
        <v>195</v>
      </c>
      <c r="AM653" s="262" t="s">
        <v>195</v>
      </c>
      <c r="AN653" s="262" t="s">
        <v>195</v>
      </c>
      <c r="AO653" s="262" t="s">
        <v>195</v>
      </c>
      <c r="AP653" s="262" t="s">
        <v>195</v>
      </c>
      <c r="AQ653" s="259" t="e">
        <f>VLOOKUP(A653,#REF!,5,0)</f>
        <v>#REF!</v>
      </c>
      <c r="AR653" s="259" t="e">
        <f>VLOOKUP(A653,#REF!,6,0)</f>
        <v>#REF!</v>
      </c>
      <c r="AS653"/>
    </row>
    <row r="654" spans="1:45" ht="43.2" x14ac:dyDescent="0.3">
      <c r="A654" s="281">
        <v>121110</v>
      </c>
      <c r="B654" s="285" t="s">
        <v>59</v>
      </c>
      <c r="C654" s="262" t="s">
        <v>702</v>
      </c>
      <c r="D654" s="262" t="s">
        <v>702</v>
      </c>
      <c r="E654" s="262" t="s">
        <v>702</v>
      </c>
      <c r="F654" s="262" t="s">
        <v>702</v>
      </c>
      <c r="G654" s="262" t="s">
        <v>702</v>
      </c>
      <c r="H654" s="262" t="s">
        <v>702</v>
      </c>
      <c r="I654" s="262" t="s">
        <v>702</v>
      </c>
      <c r="J654" s="262" t="s">
        <v>702</v>
      </c>
      <c r="K654" s="262" t="s">
        <v>702</v>
      </c>
      <c r="L654" s="262" t="s">
        <v>702</v>
      </c>
      <c r="M654" s="262" t="s">
        <v>702</v>
      </c>
      <c r="N654" s="262" t="s">
        <v>702</v>
      </c>
      <c r="O654" s="262" t="s">
        <v>702</v>
      </c>
      <c r="P654" s="262" t="s">
        <v>702</v>
      </c>
      <c r="Q654" s="262" t="s">
        <v>702</v>
      </c>
      <c r="R654" s="262" t="s">
        <v>702</v>
      </c>
      <c r="S654" s="262" t="s">
        <v>702</v>
      </c>
      <c r="T654" s="262" t="s">
        <v>702</v>
      </c>
      <c r="U654" s="262" t="s">
        <v>702</v>
      </c>
      <c r="V654" s="262" t="s">
        <v>702</v>
      </c>
      <c r="W654" s="262" t="s">
        <v>702</v>
      </c>
      <c r="X654" s="262" t="s">
        <v>702</v>
      </c>
      <c r="Y654" s="262" t="s">
        <v>702</v>
      </c>
      <c r="Z654" s="262" t="s">
        <v>702</v>
      </c>
      <c r="AA654" s="262" t="s">
        <v>702</v>
      </c>
      <c r="AB654" s="262" t="s">
        <v>702</v>
      </c>
      <c r="AC654" s="262" t="s">
        <v>702</v>
      </c>
      <c r="AD654" s="262" t="s">
        <v>702</v>
      </c>
      <c r="AE654" s="262" t="s">
        <v>702</v>
      </c>
      <c r="AF654" s="262" t="s">
        <v>702</v>
      </c>
      <c r="AG654" s="262" t="s">
        <v>702</v>
      </c>
      <c r="AH654" s="262" t="s">
        <v>702</v>
      </c>
      <c r="AI654" s="262" t="s">
        <v>702</v>
      </c>
      <c r="AJ654" s="262" t="s">
        <v>702</v>
      </c>
      <c r="AK654" s="262" t="s">
        <v>702</v>
      </c>
      <c r="AL654" s="262" t="s">
        <v>702</v>
      </c>
      <c r="AM654" s="262" t="s">
        <v>702</v>
      </c>
      <c r="AN654" s="262" t="s">
        <v>702</v>
      </c>
      <c r="AO654" s="262" t="s">
        <v>702</v>
      </c>
      <c r="AP654" s="262" t="s">
        <v>702</v>
      </c>
      <c r="AQ654" s="259" t="s">
        <v>59</v>
      </c>
      <c r="AR654" s="259" t="s">
        <v>2772</v>
      </c>
      <c r="AS654"/>
    </row>
    <row r="655" spans="1:45" ht="14.4" x14ac:dyDescent="0.3">
      <c r="A655" s="279">
        <v>121141</v>
      </c>
      <c r="B655" s="284" t="s">
        <v>2591</v>
      </c>
      <c r="C655" s="262" t="s">
        <v>195</v>
      </c>
      <c r="D655" s="262" t="s">
        <v>194</v>
      </c>
      <c r="E655" s="262" t="s">
        <v>194</v>
      </c>
      <c r="F655" s="262" t="s">
        <v>194</v>
      </c>
      <c r="G655" s="262" t="s">
        <v>195</v>
      </c>
      <c r="H655" s="262" t="s">
        <v>194</v>
      </c>
      <c r="I655" s="262" t="s">
        <v>196</v>
      </c>
      <c r="J655" s="262" t="s">
        <v>196</v>
      </c>
      <c r="K655" s="262" t="s">
        <v>196</v>
      </c>
      <c r="L655" s="262" t="s">
        <v>196</v>
      </c>
      <c r="M655" s="262" t="s">
        <v>196</v>
      </c>
      <c r="N655" s="262" t="s">
        <v>194</v>
      </c>
      <c r="O655" s="262" t="s">
        <v>194</v>
      </c>
      <c r="P655" s="262" t="s">
        <v>196</v>
      </c>
      <c r="Q655" s="262" t="s">
        <v>196</v>
      </c>
      <c r="R655" s="262" t="s">
        <v>196</v>
      </c>
      <c r="S655" s="262" t="s">
        <v>196</v>
      </c>
      <c r="T655" s="262" t="s">
        <v>196</v>
      </c>
      <c r="U655" s="262" t="s">
        <v>194</v>
      </c>
      <c r="V655" s="262" t="s">
        <v>196</v>
      </c>
      <c r="W655" s="262" t="s">
        <v>196</v>
      </c>
      <c r="X655" s="262" t="s">
        <v>196</v>
      </c>
      <c r="Y655" s="262" t="s">
        <v>196</v>
      </c>
      <c r="Z655" s="262" t="s">
        <v>194</v>
      </c>
      <c r="AA655" s="262" t="s">
        <v>194</v>
      </c>
      <c r="AB655" s="262" t="s">
        <v>196</v>
      </c>
      <c r="AC655" s="262" t="s">
        <v>194</v>
      </c>
      <c r="AD655" s="262" t="s">
        <v>194</v>
      </c>
      <c r="AE655" s="262" t="s">
        <v>194</v>
      </c>
      <c r="AF655" s="262" t="s">
        <v>194</v>
      </c>
      <c r="AG655" s="262" t="s">
        <v>195</v>
      </c>
      <c r="AH655" s="262" t="s">
        <v>195</v>
      </c>
      <c r="AI655" s="262" t="s">
        <v>195</v>
      </c>
      <c r="AJ655" s="262" t="s">
        <v>195</v>
      </c>
      <c r="AK655" s="262" t="s">
        <v>195</v>
      </c>
      <c r="AL655" s="262" t="s">
        <v>195</v>
      </c>
      <c r="AM655" s="262" t="s">
        <v>195</v>
      </c>
      <c r="AN655" s="262" t="s">
        <v>195</v>
      </c>
      <c r="AO655" s="262" t="s">
        <v>195</v>
      </c>
      <c r="AP655" s="262" t="s">
        <v>195</v>
      </c>
      <c r="AQ655" s="259" t="e">
        <f>VLOOKUP(A655,#REF!,5,0)</f>
        <v>#REF!</v>
      </c>
      <c r="AR655" s="259" t="e">
        <f>VLOOKUP(A655,#REF!,6,0)</f>
        <v>#REF!</v>
      </c>
      <c r="AS655"/>
    </row>
    <row r="656" spans="1:45" ht="14.4" x14ac:dyDescent="0.3">
      <c r="A656" s="279">
        <v>121146</v>
      </c>
      <c r="B656" s="284" t="s">
        <v>59</v>
      </c>
      <c r="C656" s="262" t="s">
        <v>195</v>
      </c>
      <c r="D656" s="262" t="s">
        <v>195</v>
      </c>
      <c r="E656" s="262" t="s">
        <v>195</v>
      </c>
      <c r="F656" s="262" t="s">
        <v>195</v>
      </c>
      <c r="G656" s="262" t="s">
        <v>195</v>
      </c>
      <c r="H656" s="262" t="s">
        <v>195</v>
      </c>
      <c r="I656" s="262" t="s">
        <v>195</v>
      </c>
      <c r="J656" s="262" t="s">
        <v>195</v>
      </c>
      <c r="K656" s="262" t="s">
        <v>195</v>
      </c>
      <c r="L656" s="262" t="s">
        <v>195</v>
      </c>
      <c r="M656" s="262" t="s">
        <v>195</v>
      </c>
      <c r="N656" s="262" t="s">
        <v>195</v>
      </c>
      <c r="O656" s="262" t="s">
        <v>195</v>
      </c>
      <c r="P656" s="262" t="s">
        <v>195</v>
      </c>
      <c r="Q656" s="262" t="s">
        <v>195</v>
      </c>
      <c r="R656" s="262" t="s">
        <v>195</v>
      </c>
      <c r="S656" s="262" t="s">
        <v>195</v>
      </c>
      <c r="T656" s="262" t="s">
        <v>195</v>
      </c>
      <c r="U656" s="262" t="s">
        <v>195</v>
      </c>
      <c r="V656" s="262" t="s">
        <v>195</v>
      </c>
      <c r="W656" s="262" t="s">
        <v>195</v>
      </c>
      <c r="X656" s="262" t="s">
        <v>195</v>
      </c>
      <c r="Y656" s="262" t="s">
        <v>195</v>
      </c>
      <c r="Z656" s="262" t="s">
        <v>195</v>
      </c>
      <c r="AA656" s="262" t="s">
        <v>195</v>
      </c>
      <c r="AB656" s="262" t="s">
        <v>195</v>
      </c>
      <c r="AC656" s="262" t="s">
        <v>195</v>
      </c>
      <c r="AD656" s="262" t="s">
        <v>195</v>
      </c>
      <c r="AE656" s="262" t="s">
        <v>195</v>
      </c>
      <c r="AF656" s="262" t="s">
        <v>195</v>
      </c>
      <c r="AG656" s="262" t="s">
        <v>195</v>
      </c>
      <c r="AH656" s="262" t="s">
        <v>195</v>
      </c>
      <c r="AI656" s="262" t="s">
        <v>195</v>
      </c>
      <c r="AJ656" s="262" t="s">
        <v>195</v>
      </c>
      <c r="AK656" s="262" t="s">
        <v>195</v>
      </c>
      <c r="AL656" s="262" t="s">
        <v>195</v>
      </c>
      <c r="AM656" s="262" t="s">
        <v>195</v>
      </c>
      <c r="AN656" s="262" t="s">
        <v>195</v>
      </c>
      <c r="AO656" s="262" t="s">
        <v>195</v>
      </c>
      <c r="AP656" s="262" t="s">
        <v>195</v>
      </c>
      <c r="AQ656" s="259" t="e">
        <f>VLOOKUP(A656,#REF!,5,0)</f>
        <v>#REF!</v>
      </c>
      <c r="AR656" s="259" t="e">
        <f>VLOOKUP(A656,#REF!,6,0)</f>
        <v>#REF!</v>
      </c>
      <c r="AS656"/>
    </row>
    <row r="657" spans="1:45" ht="43.2" x14ac:dyDescent="0.3">
      <c r="A657" s="281">
        <v>121149</v>
      </c>
      <c r="B657" s="285" t="s">
        <v>59</v>
      </c>
      <c r="C657" s="262" t="s">
        <v>702</v>
      </c>
      <c r="D657" s="262" t="s">
        <v>702</v>
      </c>
      <c r="E657" s="262" t="s">
        <v>702</v>
      </c>
      <c r="F657" s="262" t="s">
        <v>702</v>
      </c>
      <c r="G657" s="262" t="s">
        <v>702</v>
      </c>
      <c r="H657" s="262" t="s">
        <v>702</v>
      </c>
      <c r="I657" s="262" t="s">
        <v>702</v>
      </c>
      <c r="J657" s="262" t="s">
        <v>702</v>
      </c>
      <c r="K657" s="262" t="s">
        <v>702</v>
      </c>
      <c r="L657" s="262" t="s">
        <v>702</v>
      </c>
      <c r="M657" s="262" t="s">
        <v>702</v>
      </c>
      <c r="N657" s="262" t="s">
        <v>702</v>
      </c>
      <c r="O657" s="262" t="s">
        <v>702</v>
      </c>
      <c r="P657" s="262" t="s">
        <v>702</v>
      </c>
      <c r="Q657" s="262" t="s">
        <v>702</v>
      </c>
      <c r="R657" s="262" t="s">
        <v>702</v>
      </c>
      <c r="S657" s="262" t="s">
        <v>702</v>
      </c>
      <c r="T657" s="262" t="s">
        <v>702</v>
      </c>
      <c r="U657" s="262" t="s">
        <v>702</v>
      </c>
      <c r="V657" s="262" t="s">
        <v>702</v>
      </c>
      <c r="W657" s="262" t="s">
        <v>702</v>
      </c>
      <c r="X657" s="262" t="s">
        <v>702</v>
      </c>
      <c r="Y657" s="262" t="s">
        <v>702</v>
      </c>
      <c r="Z657" s="262" t="s">
        <v>702</v>
      </c>
      <c r="AA657" s="262" t="s">
        <v>702</v>
      </c>
      <c r="AB657" s="262" t="s">
        <v>702</v>
      </c>
      <c r="AC657" s="262" t="s">
        <v>702</v>
      </c>
      <c r="AD657" s="262" t="s">
        <v>702</v>
      </c>
      <c r="AE657" s="262" t="s">
        <v>702</v>
      </c>
      <c r="AF657" s="262" t="s">
        <v>702</v>
      </c>
      <c r="AG657" s="262" t="s">
        <v>702</v>
      </c>
      <c r="AH657" s="262" t="s">
        <v>702</v>
      </c>
      <c r="AI657" s="262" t="s">
        <v>702</v>
      </c>
      <c r="AJ657" s="262" t="s">
        <v>702</v>
      </c>
      <c r="AK657" s="262" t="s">
        <v>702</v>
      </c>
      <c r="AL657" s="262" t="s">
        <v>702</v>
      </c>
      <c r="AM657" s="262" t="s">
        <v>702</v>
      </c>
      <c r="AN657" s="262" t="s">
        <v>702</v>
      </c>
      <c r="AO657" s="262" t="s">
        <v>702</v>
      </c>
      <c r="AP657" s="262" t="s">
        <v>702</v>
      </c>
      <c r="AQ657" s="259" t="s">
        <v>59</v>
      </c>
      <c r="AR657" s="259" t="s">
        <v>2772</v>
      </c>
      <c r="AS657"/>
    </row>
    <row r="658" spans="1:45" ht="21.6" x14ac:dyDescent="0.65">
      <c r="A658" s="266">
        <v>121154</v>
      </c>
      <c r="B658" s="264" t="s">
        <v>2531</v>
      </c>
      <c r="C658" t="s">
        <v>194</v>
      </c>
      <c r="D658" t="s">
        <v>194</v>
      </c>
      <c r="E658" t="s">
        <v>194</v>
      </c>
      <c r="F658" t="s">
        <v>194</v>
      </c>
      <c r="G658" t="s">
        <v>194</v>
      </c>
      <c r="H658" t="s">
        <v>194</v>
      </c>
      <c r="I658" t="s">
        <v>194</v>
      </c>
      <c r="J658" t="s">
        <v>196</v>
      </c>
      <c r="K658" t="s">
        <v>194</v>
      </c>
      <c r="L658" t="s">
        <v>194</v>
      </c>
      <c r="M658" t="s">
        <v>194</v>
      </c>
      <c r="N658" t="s">
        <v>196</v>
      </c>
      <c r="O658" t="s">
        <v>194</v>
      </c>
      <c r="P658" t="s">
        <v>194</v>
      </c>
      <c r="Q658" t="s">
        <v>194</v>
      </c>
      <c r="R658" t="s">
        <v>194</v>
      </c>
      <c r="S658" t="s">
        <v>194</v>
      </c>
      <c r="T658" t="s">
        <v>196</v>
      </c>
      <c r="U658" t="s">
        <v>194</v>
      </c>
      <c r="V658" t="s">
        <v>194</v>
      </c>
      <c r="W658" t="s">
        <v>194</v>
      </c>
      <c r="X658" t="s">
        <v>196</v>
      </c>
      <c r="Y658" t="s">
        <v>194</v>
      </c>
      <c r="Z658" t="s">
        <v>196</v>
      </c>
      <c r="AA658" t="s">
        <v>196</v>
      </c>
      <c r="AB658" t="s">
        <v>194</v>
      </c>
      <c r="AC658" t="s">
        <v>196</v>
      </c>
      <c r="AD658" t="s">
        <v>196</v>
      </c>
      <c r="AE658" t="s">
        <v>196</v>
      </c>
      <c r="AF658" t="s">
        <v>194</v>
      </c>
      <c r="AG658" t="s">
        <v>195</v>
      </c>
      <c r="AH658" t="s">
        <v>195</v>
      </c>
      <c r="AI658" t="s">
        <v>195</v>
      </c>
      <c r="AJ658" t="s">
        <v>195</v>
      </c>
      <c r="AK658" t="s">
        <v>195</v>
      </c>
      <c r="AL658" t="s">
        <v>195</v>
      </c>
      <c r="AM658" t="s">
        <v>195</v>
      </c>
      <c r="AN658" t="s">
        <v>195</v>
      </c>
      <c r="AO658" t="s">
        <v>195</v>
      </c>
      <c r="AP658" t="s">
        <v>195</v>
      </c>
      <c r="AQ658" s="259" t="s">
        <v>2531</v>
      </c>
      <c r="AR658" s="259" t="s">
        <v>334</v>
      </c>
    </row>
    <row r="659" spans="1:45" ht="47.4" x14ac:dyDescent="0.65">
      <c r="A659" s="238">
        <v>121160</v>
      </c>
      <c r="B659" s="264" t="s">
        <v>2591</v>
      </c>
      <c r="C659" t="s">
        <v>702</v>
      </c>
      <c r="D659" t="s">
        <v>702</v>
      </c>
      <c r="E659" t="s">
        <v>702</v>
      </c>
      <c r="F659" t="s">
        <v>702</v>
      </c>
      <c r="G659" t="s">
        <v>702</v>
      </c>
      <c r="H659" t="s">
        <v>702</v>
      </c>
      <c r="I659" t="s">
        <v>702</v>
      </c>
      <c r="J659" t="s">
        <v>702</v>
      </c>
      <c r="K659" t="s">
        <v>702</v>
      </c>
      <c r="L659" t="s">
        <v>702</v>
      </c>
      <c r="M659" t="s">
        <v>702</v>
      </c>
      <c r="N659" t="s">
        <v>702</v>
      </c>
      <c r="O659" t="s">
        <v>702</v>
      </c>
      <c r="P659" t="s">
        <v>702</v>
      </c>
      <c r="Q659" t="s">
        <v>702</v>
      </c>
      <c r="R659" t="s">
        <v>702</v>
      </c>
      <c r="S659" t="s">
        <v>702</v>
      </c>
      <c r="T659" t="s">
        <v>702</v>
      </c>
      <c r="U659" t="s">
        <v>702</v>
      </c>
      <c r="V659" t="s">
        <v>702</v>
      </c>
      <c r="W659" t="s">
        <v>702</v>
      </c>
      <c r="X659" t="s">
        <v>702</v>
      </c>
      <c r="Y659" t="s">
        <v>702</v>
      </c>
      <c r="Z659" t="s">
        <v>702</v>
      </c>
      <c r="AA659" t="s">
        <v>702</v>
      </c>
      <c r="AB659" t="s">
        <v>702</v>
      </c>
      <c r="AC659" t="s">
        <v>702</v>
      </c>
      <c r="AD659" t="s">
        <v>702</v>
      </c>
      <c r="AE659" t="s">
        <v>702</v>
      </c>
      <c r="AF659" t="s">
        <v>702</v>
      </c>
      <c r="AG659" t="s">
        <v>702</v>
      </c>
      <c r="AH659" t="s">
        <v>702</v>
      </c>
      <c r="AI659" t="s">
        <v>702</v>
      </c>
      <c r="AJ659" t="s">
        <v>702</v>
      </c>
      <c r="AK659" t="s">
        <v>702</v>
      </c>
      <c r="AL659" t="s">
        <v>702</v>
      </c>
      <c r="AM659" t="s">
        <v>702</v>
      </c>
      <c r="AN659" t="s">
        <v>702</v>
      </c>
      <c r="AO659" t="s">
        <v>702</v>
      </c>
      <c r="AP659" t="s">
        <v>702</v>
      </c>
      <c r="AQ659" s="259" t="s">
        <v>2591</v>
      </c>
      <c r="AR659" s="259" t="s">
        <v>2762</v>
      </c>
    </row>
    <row r="660" spans="1:45" ht="43.2" x14ac:dyDescent="0.3">
      <c r="A660" s="281">
        <v>121165</v>
      </c>
      <c r="B660" s="285" t="s">
        <v>59</v>
      </c>
      <c r="C660" s="262" t="s">
        <v>702</v>
      </c>
      <c r="D660" s="262" t="s">
        <v>702</v>
      </c>
      <c r="E660" s="262" t="s">
        <v>702</v>
      </c>
      <c r="F660" s="262" t="s">
        <v>702</v>
      </c>
      <c r="G660" s="262" t="s">
        <v>702</v>
      </c>
      <c r="H660" s="262" t="s">
        <v>702</v>
      </c>
      <c r="I660" s="262" t="s">
        <v>702</v>
      </c>
      <c r="J660" s="262" t="s">
        <v>702</v>
      </c>
      <c r="K660" s="262" t="s">
        <v>702</v>
      </c>
      <c r="L660" s="262" t="s">
        <v>702</v>
      </c>
      <c r="M660" s="262" t="s">
        <v>702</v>
      </c>
      <c r="N660" s="262" t="s">
        <v>702</v>
      </c>
      <c r="O660" s="262" t="s">
        <v>702</v>
      </c>
      <c r="P660" s="262" t="s">
        <v>702</v>
      </c>
      <c r="Q660" s="262" t="s">
        <v>702</v>
      </c>
      <c r="R660" s="262" t="s">
        <v>702</v>
      </c>
      <c r="S660" s="262" t="s">
        <v>702</v>
      </c>
      <c r="T660" s="262" t="s">
        <v>702</v>
      </c>
      <c r="U660" s="262" t="s">
        <v>702</v>
      </c>
      <c r="V660" s="262" t="s">
        <v>702</v>
      </c>
      <c r="W660" s="262" t="s">
        <v>702</v>
      </c>
      <c r="X660" s="262" t="s">
        <v>702</v>
      </c>
      <c r="Y660" s="262" t="s">
        <v>702</v>
      </c>
      <c r="Z660" s="262" t="s">
        <v>702</v>
      </c>
      <c r="AA660" s="262" t="s">
        <v>702</v>
      </c>
      <c r="AB660" s="262" t="s">
        <v>702</v>
      </c>
      <c r="AC660" s="262" t="s">
        <v>702</v>
      </c>
      <c r="AD660" s="262" t="s">
        <v>702</v>
      </c>
      <c r="AE660" s="262" t="s">
        <v>702</v>
      </c>
      <c r="AF660" s="262" t="s">
        <v>702</v>
      </c>
      <c r="AG660" s="262" t="s">
        <v>702</v>
      </c>
      <c r="AH660" s="262" t="s">
        <v>702</v>
      </c>
      <c r="AI660" s="262" t="s">
        <v>702</v>
      </c>
      <c r="AJ660" s="262" t="s">
        <v>702</v>
      </c>
      <c r="AK660" s="262" t="s">
        <v>702</v>
      </c>
      <c r="AL660" s="262" t="s">
        <v>702</v>
      </c>
      <c r="AM660" s="262" t="s">
        <v>702</v>
      </c>
      <c r="AN660" s="262" t="s">
        <v>702</v>
      </c>
      <c r="AO660" s="262" t="s">
        <v>702</v>
      </c>
      <c r="AP660" s="262" t="s">
        <v>702</v>
      </c>
      <c r="AQ660" s="259" t="s">
        <v>59</v>
      </c>
      <c r="AR660" s="259" t="s">
        <v>2766</v>
      </c>
      <c r="AS660"/>
    </row>
    <row r="661" spans="1:45" ht="21.6" x14ac:dyDescent="0.65">
      <c r="A661" s="266">
        <v>121177</v>
      </c>
      <c r="B661" s="264" t="s">
        <v>59</v>
      </c>
      <c r="C661" t="s">
        <v>196</v>
      </c>
      <c r="D661" t="s">
        <v>196</v>
      </c>
      <c r="E661" t="s">
        <v>196</v>
      </c>
      <c r="F661" t="s">
        <v>196</v>
      </c>
      <c r="G661" t="s">
        <v>196</v>
      </c>
      <c r="H661" t="s">
        <v>196</v>
      </c>
      <c r="I661" t="s">
        <v>196</v>
      </c>
      <c r="J661" t="s">
        <v>196</v>
      </c>
      <c r="K661" t="s">
        <v>196</v>
      </c>
      <c r="L661" t="s">
        <v>196</v>
      </c>
      <c r="M661" t="s">
        <v>196</v>
      </c>
      <c r="N661" t="s">
        <v>196</v>
      </c>
      <c r="O661" t="s">
        <v>194</v>
      </c>
      <c r="P661" t="s">
        <v>196</v>
      </c>
      <c r="Q661" t="s">
        <v>196</v>
      </c>
      <c r="R661" t="s">
        <v>196</v>
      </c>
      <c r="S661" t="s">
        <v>196</v>
      </c>
      <c r="T661" t="s">
        <v>196</v>
      </c>
      <c r="U661" t="s">
        <v>196</v>
      </c>
      <c r="V661" t="s">
        <v>196</v>
      </c>
      <c r="W661" t="s">
        <v>196</v>
      </c>
      <c r="X661" t="s">
        <v>196</v>
      </c>
      <c r="Y661" t="s">
        <v>196</v>
      </c>
      <c r="Z661" t="s">
        <v>196</v>
      </c>
      <c r="AA661" t="s">
        <v>196</v>
      </c>
      <c r="AB661" t="s">
        <v>194</v>
      </c>
      <c r="AC661" t="s">
        <v>194</v>
      </c>
      <c r="AD661" t="s">
        <v>196</v>
      </c>
      <c r="AE661" t="s">
        <v>196</v>
      </c>
      <c r="AF661" t="s">
        <v>196</v>
      </c>
      <c r="AG661" t="s">
        <v>194</v>
      </c>
      <c r="AH661" t="s">
        <v>194</v>
      </c>
      <c r="AI661" t="s">
        <v>194</v>
      </c>
      <c r="AJ661" t="s">
        <v>194</v>
      </c>
      <c r="AK661" t="s">
        <v>194</v>
      </c>
      <c r="AL661" t="s">
        <v>195</v>
      </c>
      <c r="AM661" t="s">
        <v>195</v>
      </c>
      <c r="AN661" t="s">
        <v>196</v>
      </c>
      <c r="AO661" t="s">
        <v>196</v>
      </c>
      <c r="AP661" t="s">
        <v>195</v>
      </c>
      <c r="AQ661" s="259" t="s">
        <v>59</v>
      </c>
      <c r="AR661" s="259" t="s">
        <v>334</v>
      </c>
    </row>
    <row r="662" spans="1:45" ht="21.6" x14ac:dyDescent="0.65">
      <c r="A662" s="238">
        <v>121188</v>
      </c>
      <c r="B662" s="264" t="s">
        <v>59</v>
      </c>
      <c r="C662" t="s">
        <v>196</v>
      </c>
      <c r="D662" t="s">
        <v>196</v>
      </c>
      <c r="E662" t="s">
        <v>194</v>
      </c>
      <c r="F662" t="s">
        <v>194</v>
      </c>
      <c r="G662" t="s">
        <v>196</v>
      </c>
      <c r="H662" t="s">
        <v>196</v>
      </c>
      <c r="I662" t="s">
        <v>196</v>
      </c>
      <c r="J662" t="s">
        <v>196</v>
      </c>
      <c r="K662" t="s">
        <v>196</v>
      </c>
      <c r="L662" t="s">
        <v>194</v>
      </c>
      <c r="M662" t="s">
        <v>194</v>
      </c>
      <c r="N662" t="s">
        <v>194</v>
      </c>
      <c r="O662" t="s">
        <v>196</v>
      </c>
      <c r="P662" t="s">
        <v>196</v>
      </c>
      <c r="Q662" t="s">
        <v>196</v>
      </c>
      <c r="R662" t="s">
        <v>196</v>
      </c>
      <c r="S662" t="s">
        <v>196</v>
      </c>
      <c r="T662" t="s">
        <v>196</v>
      </c>
      <c r="U662" t="s">
        <v>194</v>
      </c>
      <c r="V662" t="s">
        <v>196</v>
      </c>
      <c r="W662" t="s">
        <v>194</v>
      </c>
      <c r="X662" t="s">
        <v>194</v>
      </c>
      <c r="Y662" t="s">
        <v>196</v>
      </c>
      <c r="Z662" t="s">
        <v>194</v>
      </c>
      <c r="AA662" t="s">
        <v>194</v>
      </c>
      <c r="AB662" t="s">
        <v>194</v>
      </c>
      <c r="AC662" t="s">
        <v>194</v>
      </c>
      <c r="AD662" t="s">
        <v>194</v>
      </c>
      <c r="AE662" t="s">
        <v>194</v>
      </c>
      <c r="AF662" t="s">
        <v>196</v>
      </c>
      <c r="AG662" t="s">
        <v>194</v>
      </c>
      <c r="AH662" t="s">
        <v>194</v>
      </c>
      <c r="AI662" t="s">
        <v>196</v>
      </c>
      <c r="AJ662" t="s">
        <v>196</v>
      </c>
      <c r="AK662" t="s">
        <v>194</v>
      </c>
      <c r="AL662" t="s">
        <v>196</v>
      </c>
      <c r="AM662" t="s">
        <v>196</v>
      </c>
      <c r="AN662" t="s">
        <v>196</v>
      </c>
      <c r="AO662" t="s">
        <v>194</v>
      </c>
      <c r="AP662" t="s">
        <v>194</v>
      </c>
      <c r="AQ662" s="259" t="s">
        <v>59</v>
      </c>
      <c r="AR662" s="259" t="s">
        <v>334</v>
      </c>
    </row>
    <row r="663" spans="1:45" ht="21.6" x14ac:dyDescent="0.65">
      <c r="A663" s="266">
        <v>121189</v>
      </c>
      <c r="B663" s="264" t="s">
        <v>59</v>
      </c>
      <c r="C663" t="s">
        <v>194</v>
      </c>
      <c r="D663" t="s">
        <v>194</v>
      </c>
      <c r="E663" t="s">
        <v>194</v>
      </c>
      <c r="F663" t="s">
        <v>194</v>
      </c>
      <c r="G663" t="s">
        <v>194</v>
      </c>
      <c r="H663" t="s">
        <v>196</v>
      </c>
      <c r="I663" t="s">
        <v>194</v>
      </c>
      <c r="J663" t="s">
        <v>196</v>
      </c>
      <c r="K663" t="s">
        <v>196</v>
      </c>
      <c r="L663" t="s">
        <v>194</v>
      </c>
      <c r="M663" t="s">
        <v>196</v>
      </c>
      <c r="N663" t="s">
        <v>194</v>
      </c>
      <c r="O663" t="s">
        <v>194</v>
      </c>
      <c r="P663" t="s">
        <v>196</v>
      </c>
      <c r="Q663" t="s">
        <v>194</v>
      </c>
      <c r="R663" t="s">
        <v>196</v>
      </c>
      <c r="S663" t="s">
        <v>196</v>
      </c>
      <c r="T663" t="s">
        <v>194</v>
      </c>
      <c r="U663" t="s">
        <v>196</v>
      </c>
      <c r="V663" t="s">
        <v>196</v>
      </c>
      <c r="W663" t="s">
        <v>196</v>
      </c>
      <c r="X663" t="s">
        <v>196</v>
      </c>
      <c r="Y663" t="s">
        <v>196</v>
      </c>
      <c r="Z663" t="s">
        <v>196</v>
      </c>
      <c r="AA663" t="s">
        <v>196</v>
      </c>
      <c r="AB663" t="s">
        <v>196</v>
      </c>
      <c r="AC663" t="s">
        <v>194</v>
      </c>
      <c r="AD663" t="s">
        <v>2824</v>
      </c>
      <c r="AE663" t="s">
        <v>196</v>
      </c>
      <c r="AF663" t="s">
        <v>196</v>
      </c>
      <c r="AG663" t="s">
        <v>196</v>
      </c>
      <c r="AH663" t="s">
        <v>196</v>
      </c>
      <c r="AI663" t="s">
        <v>196</v>
      </c>
      <c r="AJ663" t="s">
        <v>196</v>
      </c>
      <c r="AK663" t="s">
        <v>196</v>
      </c>
      <c r="AL663" t="s">
        <v>195</v>
      </c>
      <c r="AM663" t="s">
        <v>195</v>
      </c>
      <c r="AN663" t="s">
        <v>195</v>
      </c>
      <c r="AO663" t="s">
        <v>195</v>
      </c>
      <c r="AP663" t="s">
        <v>195</v>
      </c>
      <c r="AQ663" s="259" t="s">
        <v>59</v>
      </c>
      <c r="AR663" s="259" t="s">
        <v>334</v>
      </c>
    </row>
    <row r="664" spans="1:45" ht="43.2" x14ac:dyDescent="0.3">
      <c r="A664" s="281">
        <v>121190</v>
      </c>
      <c r="B664" s="285" t="s">
        <v>59</v>
      </c>
      <c r="C664" s="262" t="s">
        <v>702</v>
      </c>
      <c r="D664" s="262" t="s">
        <v>702</v>
      </c>
      <c r="E664" s="262" t="s">
        <v>702</v>
      </c>
      <c r="F664" s="262" t="s">
        <v>702</v>
      </c>
      <c r="G664" s="262" t="s">
        <v>702</v>
      </c>
      <c r="H664" s="262" t="s">
        <v>702</v>
      </c>
      <c r="I664" s="262" t="s">
        <v>702</v>
      </c>
      <c r="J664" s="262" t="s">
        <v>702</v>
      </c>
      <c r="K664" s="262" t="s">
        <v>702</v>
      </c>
      <c r="L664" s="262" t="s">
        <v>702</v>
      </c>
      <c r="M664" s="262" t="s">
        <v>702</v>
      </c>
      <c r="N664" s="262" t="s">
        <v>702</v>
      </c>
      <c r="O664" s="262" t="s">
        <v>702</v>
      </c>
      <c r="P664" s="262" t="s">
        <v>702</v>
      </c>
      <c r="Q664" s="262" t="s">
        <v>702</v>
      </c>
      <c r="R664" s="262" t="s">
        <v>702</v>
      </c>
      <c r="S664" s="262" t="s">
        <v>702</v>
      </c>
      <c r="T664" s="262" t="s">
        <v>702</v>
      </c>
      <c r="U664" s="262" t="s">
        <v>702</v>
      </c>
      <c r="V664" s="262" t="s">
        <v>702</v>
      </c>
      <c r="W664" s="262" t="s">
        <v>702</v>
      </c>
      <c r="X664" s="262" t="s">
        <v>702</v>
      </c>
      <c r="Y664" s="262" t="s">
        <v>702</v>
      </c>
      <c r="Z664" s="262" t="s">
        <v>702</v>
      </c>
      <c r="AA664" s="262" t="s">
        <v>702</v>
      </c>
      <c r="AB664" s="262" t="s">
        <v>702</v>
      </c>
      <c r="AC664" s="262" t="s">
        <v>702</v>
      </c>
      <c r="AD664" s="262" t="s">
        <v>702</v>
      </c>
      <c r="AE664" s="262" t="s">
        <v>702</v>
      </c>
      <c r="AF664" s="262" t="s">
        <v>702</v>
      </c>
      <c r="AG664" s="262" t="s">
        <v>702</v>
      </c>
      <c r="AH664" s="262" t="s">
        <v>702</v>
      </c>
      <c r="AI664" s="262" t="s">
        <v>702</v>
      </c>
      <c r="AJ664" s="262" t="s">
        <v>702</v>
      </c>
      <c r="AK664" s="262" t="s">
        <v>702</v>
      </c>
      <c r="AL664" s="262" t="s">
        <v>702</v>
      </c>
      <c r="AM664" s="262" t="s">
        <v>702</v>
      </c>
      <c r="AN664" s="262" t="s">
        <v>702</v>
      </c>
      <c r="AO664" s="262" t="s">
        <v>702</v>
      </c>
      <c r="AP664" s="262" t="s">
        <v>702</v>
      </c>
      <c r="AQ664" s="259" t="s">
        <v>59</v>
      </c>
      <c r="AR664" s="259" t="s">
        <v>2772</v>
      </c>
      <c r="AS664"/>
    </row>
    <row r="665" spans="1:45" ht="43.2" x14ac:dyDescent="0.3">
      <c r="A665" s="281">
        <v>121194</v>
      </c>
      <c r="B665" s="285" t="s">
        <v>59</v>
      </c>
      <c r="C665" s="262" t="s">
        <v>702</v>
      </c>
      <c r="D665" s="262" t="s">
        <v>702</v>
      </c>
      <c r="E665" s="262" t="s">
        <v>702</v>
      </c>
      <c r="F665" s="262" t="s">
        <v>702</v>
      </c>
      <c r="G665" s="262" t="s">
        <v>702</v>
      </c>
      <c r="H665" s="262" t="s">
        <v>702</v>
      </c>
      <c r="I665" s="262" t="s">
        <v>702</v>
      </c>
      <c r="J665" s="262" t="s">
        <v>702</v>
      </c>
      <c r="K665" s="262" t="s">
        <v>702</v>
      </c>
      <c r="L665" s="262" t="s">
        <v>702</v>
      </c>
      <c r="M665" s="262" t="s">
        <v>702</v>
      </c>
      <c r="N665" s="262" t="s">
        <v>702</v>
      </c>
      <c r="O665" s="262" t="s">
        <v>702</v>
      </c>
      <c r="P665" s="262" t="s">
        <v>702</v>
      </c>
      <c r="Q665" s="262" t="s">
        <v>702</v>
      </c>
      <c r="R665" s="262" t="s">
        <v>702</v>
      </c>
      <c r="S665" s="262" t="s">
        <v>702</v>
      </c>
      <c r="T665" s="262" t="s">
        <v>702</v>
      </c>
      <c r="U665" s="262" t="s">
        <v>702</v>
      </c>
      <c r="V665" s="262" t="s">
        <v>702</v>
      </c>
      <c r="W665" s="262" t="s">
        <v>702</v>
      </c>
      <c r="X665" s="262" t="s">
        <v>702</v>
      </c>
      <c r="Y665" s="262" t="s">
        <v>702</v>
      </c>
      <c r="Z665" s="262" t="s">
        <v>702</v>
      </c>
      <c r="AA665" s="262" t="s">
        <v>702</v>
      </c>
      <c r="AB665" s="262" t="s">
        <v>702</v>
      </c>
      <c r="AC665" s="262" t="s">
        <v>702</v>
      </c>
      <c r="AD665" s="262" t="s">
        <v>702</v>
      </c>
      <c r="AE665" s="262" t="s">
        <v>702</v>
      </c>
      <c r="AF665" s="262" t="s">
        <v>702</v>
      </c>
      <c r="AG665" s="262" t="s">
        <v>702</v>
      </c>
      <c r="AH665" s="262" t="s">
        <v>702</v>
      </c>
      <c r="AI665" s="262" t="s">
        <v>702</v>
      </c>
      <c r="AJ665" s="262" t="s">
        <v>702</v>
      </c>
      <c r="AK665" s="262" t="s">
        <v>702</v>
      </c>
      <c r="AL665" s="262" t="s">
        <v>702</v>
      </c>
      <c r="AM665" s="262" t="s">
        <v>702</v>
      </c>
      <c r="AN665" s="262" t="s">
        <v>702</v>
      </c>
      <c r="AO665" s="262" t="s">
        <v>702</v>
      </c>
      <c r="AP665" s="262" t="s">
        <v>702</v>
      </c>
      <c r="AQ665" s="259" t="s">
        <v>59</v>
      </c>
      <c r="AR665" s="259" t="s">
        <v>2772</v>
      </c>
      <c r="AS665"/>
    </row>
    <row r="666" spans="1:45" ht="43.2" x14ac:dyDescent="0.3">
      <c r="A666" s="281">
        <v>121199</v>
      </c>
      <c r="B666" s="285" t="s">
        <v>59</v>
      </c>
      <c r="C666" s="262" t="s">
        <v>702</v>
      </c>
      <c r="D666" s="262" t="s">
        <v>702</v>
      </c>
      <c r="E666" s="262" t="s">
        <v>702</v>
      </c>
      <c r="F666" s="262" t="s">
        <v>702</v>
      </c>
      <c r="G666" s="262" t="s">
        <v>702</v>
      </c>
      <c r="H666" s="262" t="s">
        <v>702</v>
      </c>
      <c r="I666" s="262" t="s">
        <v>702</v>
      </c>
      <c r="J666" s="262" t="s">
        <v>702</v>
      </c>
      <c r="K666" s="262" t="s">
        <v>702</v>
      </c>
      <c r="L666" s="262" t="s">
        <v>702</v>
      </c>
      <c r="M666" s="262" t="s">
        <v>702</v>
      </c>
      <c r="N666" s="262" t="s">
        <v>702</v>
      </c>
      <c r="O666" s="262" t="s">
        <v>702</v>
      </c>
      <c r="P666" s="262" t="s">
        <v>702</v>
      </c>
      <c r="Q666" s="262" t="s">
        <v>702</v>
      </c>
      <c r="R666" s="262" t="s">
        <v>702</v>
      </c>
      <c r="S666" s="262" t="s">
        <v>702</v>
      </c>
      <c r="T666" s="262" t="s">
        <v>702</v>
      </c>
      <c r="U666" s="262" t="s">
        <v>702</v>
      </c>
      <c r="V666" s="262" t="s">
        <v>702</v>
      </c>
      <c r="W666" s="262" t="s">
        <v>702</v>
      </c>
      <c r="X666" s="262" t="s">
        <v>702</v>
      </c>
      <c r="Y666" s="262" t="s">
        <v>702</v>
      </c>
      <c r="Z666" s="262" t="s">
        <v>702</v>
      </c>
      <c r="AA666" s="262" t="s">
        <v>702</v>
      </c>
      <c r="AB666" s="262" t="s">
        <v>702</v>
      </c>
      <c r="AC666" s="262" t="s">
        <v>702</v>
      </c>
      <c r="AD666" s="262" t="s">
        <v>702</v>
      </c>
      <c r="AE666" s="262" t="s">
        <v>702</v>
      </c>
      <c r="AF666" s="262" t="s">
        <v>702</v>
      </c>
      <c r="AG666" s="262" t="s">
        <v>702</v>
      </c>
      <c r="AH666" s="262" t="s">
        <v>702</v>
      </c>
      <c r="AI666" s="262" t="s">
        <v>702</v>
      </c>
      <c r="AJ666" s="262" t="s">
        <v>702</v>
      </c>
      <c r="AK666" s="262" t="s">
        <v>702</v>
      </c>
      <c r="AL666" s="262" t="s">
        <v>702</v>
      </c>
      <c r="AM666" s="262" t="s">
        <v>702</v>
      </c>
      <c r="AN666" s="262" t="s">
        <v>702</v>
      </c>
      <c r="AO666" s="262" t="s">
        <v>702</v>
      </c>
      <c r="AP666" s="262" t="s">
        <v>702</v>
      </c>
      <c r="AQ666" s="259" t="s">
        <v>59</v>
      </c>
      <c r="AR666" s="259" t="s">
        <v>2772</v>
      </c>
      <c r="AS666"/>
    </row>
    <row r="667" spans="1:45" ht="14.4" x14ac:dyDescent="0.3">
      <c r="A667" s="279">
        <v>121203</v>
      </c>
      <c r="B667" s="284" t="s">
        <v>59</v>
      </c>
      <c r="C667" s="262" t="s">
        <v>196</v>
      </c>
      <c r="D667" s="262" t="s">
        <v>196</v>
      </c>
      <c r="E667" s="262" t="s">
        <v>194</v>
      </c>
      <c r="F667" s="262" t="s">
        <v>194</v>
      </c>
      <c r="G667" s="262" t="s">
        <v>196</v>
      </c>
      <c r="H667" s="262" t="s">
        <v>196</v>
      </c>
      <c r="I667" s="262" t="s">
        <v>196</v>
      </c>
      <c r="J667" s="262" t="s">
        <v>196</v>
      </c>
      <c r="K667" s="262" t="s">
        <v>196</v>
      </c>
      <c r="L667" s="262" t="s">
        <v>196</v>
      </c>
      <c r="M667" s="262" t="s">
        <v>196</v>
      </c>
      <c r="N667" s="262" t="s">
        <v>196</v>
      </c>
      <c r="O667" s="262" t="s">
        <v>196</v>
      </c>
      <c r="P667" s="262" t="s">
        <v>196</v>
      </c>
      <c r="Q667" s="262" t="s">
        <v>196</v>
      </c>
      <c r="R667" s="262" t="s">
        <v>196</v>
      </c>
      <c r="S667" s="262" t="s">
        <v>196</v>
      </c>
      <c r="T667" s="262" t="s">
        <v>196</v>
      </c>
      <c r="U667" s="262" t="s">
        <v>196</v>
      </c>
      <c r="V667" s="262" t="s">
        <v>196</v>
      </c>
      <c r="W667" s="262" t="s">
        <v>196</v>
      </c>
      <c r="X667" s="262" t="s">
        <v>196</v>
      </c>
      <c r="Y667" s="262" t="s">
        <v>196</v>
      </c>
      <c r="Z667" s="262" t="s">
        <v>196</v>
      </c>
      <c r="AA667" s="262" t="s">
        <v>196</v>
      </c>
      <c r="AB667" s="262" t="s">
        <v>196</v>
      </c>
      <c r="AC667" s="262" t="s">
        <v>196</v>
      </c>
      <c r="AD667" s="262" t="s">
        <v>196</v>
      </c>
      <c r="AE667" s="262" t="s">
        <v>196</v>
      </c>
      <c r="AF667" s="262" t="s">
        <v>196</v>
      </c>
      <c r="AG667" s="262" t="s">
        <v>196</v>
      </c>
      <c r="AH667" s="262" t="s">
        <v>194</v>
      </c>
      <c r="AI667" s="262" t="s">
        <v>196</v>
      </c>
      <c r="AJ667" s="262" t="s">
        <v>196</v>
      </c>
      <c r="AK667" s="262" t="s">
        <v>196</v>
      </c>
      <c r="AL667" s="262" t="s">
        <v>196</v>
      </c>
      <c r="AM667" s="262" t="s">
        <v>196</v>
      </c>
      <c r="AN667" s="262" t="s">
        <v>196</v>
      </c>
      <c r="AO667" s="262" t="s">
        <v>196</v>
      </c>
      <c r="AP667" s="262" t="s">
        <v>194</v>
      </c>
      <c r="AQ667" s="259" t="e">
        <f>VLOOKUP(A667,#REF!,5,0)</f>
        <v>#REF!</v>
      </c>
      <c r="AR667" s="259" t="e">
        <f>VLOOKUP(A667,#REF!,6,0)</f>
        <v>#REF!</v>
      </c>
      <c r="AS667"/>
    </row>
    <row r="668" spans="1:45" ht="21.6" x14ac:dyDescent="0.65">
      <c r="A668" s="238">
        <v>121206</v>
      </c>
      <c r="B668" s="264" t="s">
        <v>59</v>
      </c>
      <c r="C668" t="s">
        <v>196</v>
      </c>
      <c r="D668" t="s">
        <v>196</v>
      </c>
      <c r="E668" t="s">
        <v>196</v>
      </c>
      <c r="F668" t="s">
        <v>194</v>
      </c>
      <c r="G668" t="s">
        <v>196</v>
      </c>
      <c r="H668" t="s">
        <v>196</v>
      </c>
      <c r="I668" t="s">
        <v>194</v>
      </c>
      <c r="J668" t="s">
        <v>196</v>
      </c>
      <c r="K668" t="s">
        <v>196</v>
      </c>
      <c r="L668" t="s">
        <v>196</v>
      </c>
      <c r="M668" t="s">
        <v>196</v>
      </c>
      <c r="N668" t="s">
        <v>194</v>
      </c>
      <c r="O668" t="s">
        <v>194</v>
      </c>
      <c r="P668" t="s">
        <v>196</v>
      </c>
      <c r="Q668" t="s">
        <v>194</v>
      </c>
      <c r="R668" t="s">
        <v>196</v>
      </c>
      <c r="S668" t="s">
        <v>196</v>
      </c>
      <c r="T668" t="s">
        <v>194</v>
      </c>
      <c r="U668" t="s">
        <v>194</v>
      </c>
      <c r="V668" t="s">
        <v>196</v>
      </c>
      <c r="W668" t="s">
        <v>196</v>
      </c>
      <c r="X668" t="s">
        <v>194</v>
      </c>
      <c r="Y668" t="s">
        <v>196</v>
      </c>
      <c r="Z668" t="s">
        <v>194</v>
      </c>
      <c r="AA668" t="s">
        <v>196</v>
      </c>
      <c r="AB668" t="s">
        <v>196</v>
      </c>
      <c r="AC668" t="s">
        <v>196</v>
      </c>
      <c r="AD668" t="s">
        <v>196</v>
      </c>
      <c r="AE668" t="s">
        <v>194</v>
      </c>
      <c r="AF668" t="s">
        <v>196</v>
      </c>
      <c r="AG668" t="s">
        <v>196</v>
      </c>
      <c r="AH668" t="s">
        <v>194</v>
      </c>
      <c r="AI668" t="s">
        <v>196</v>
      </c>
      <c r="AJ668" t="s">
        <v>196</v>
      </c>
      <c r="AK668" t="s">
        <v>194</v>
      </c>
      <c r="AL668" t="s">
        <v>196</v>
      </c>
      <c r="AM668" t="s">
        <v>194</v>
      </c>
      <c r="AN668" t="s">
        <v>194</v>
      </c>
      <c r="AO668" t="s">
        <v>194</v>
      </c>
      <c r="AP668" t="s">
        <v>194</v>
      </c>
      <c r="AQ668" s="259" t="s">
        <v>59</v>
      </c>
      <c r="AR668" s="259" t="s">
        <v>334</v>
      </c>
      <c r="AS668"/>
    </row>
    <row r="669" spans="1:45" ht="21.6" x14ac:dyDescent="0.65">
      <c r="A669" s="266">
        <v>121207</v>
      </c>
      <c r="B669" s="264" t="s">
        <v>59</v>
      </c>
      <c r="C669" t="s">
        <v>196</v>
      </c>
      <c r="D669" t="s">
        <v>196</v>
      </c>
      <c r="E669" t="s">
        <v>196</v>
      </c>
      <c r="F669" t="s">
        <v>196</v>
      </c>
      <c r="G669" t="s">
        <v>196</v>
      </c>
      <c r="H669" t="s">
        <v>196</v>
      </c>
      <c r="I669" t="s">
        <v>196</v>
      </c>
      <c r="J669" t="s">
        <v>196</v>
      </c>
      <c r="K669" t="s">
        <v>196</v>
      </c>
      <c r="L669" t="s">
        <v>196</v>
      </c>
      <c r="M669" t="s">
        <v>196</v>
      </c>
      <c r="N669" t="s">
        <v>196</v>
      </c>
      <c r="O669" t="s">
        <v>196</v>
      </c>
      <c r="P669" t="s">
        <v>196</v>
      </c>
      <c r="Q669" t="s">
        <v>196</v>
      </c>
      <c r="R669" t="s">
        <v>196</v>
      </c>
      <c r="S669" t="s">
        <v>196</v>
      </c>
      <c r="T669" t="s">
        <v>194</v>
      </c>
      <c r="U669" t="s">
        <v>196</v>
      </c>
      <c r="V669" t="s">
        <v>196</v>
      </c>
      <c r="W669" t="s">
        <v>196</v>
      </c>
      <c r="X669" t="s">
        <v>196</v>
      </c>
      <c r="Y669" t="s">
        <v>196</v>
      </c>
      <c r="Z669" t="s">
        <v>196</v>
      </c>
      <c r="AA669" t="s">
        <v>196</v>
      </c>
      <c r="AB669" t="s">
        <v>196</v>
      </c>
      <c r="AC669" t="s">
        <v>194</v>
      </c>
      <c r="AD669" t="s">
        <v>196</v>
      </c>
      <c r="AE669" t="s">
        <v>196</v>
      </c>
      <c r="AF669" t="s">
        <v>194</v>
      </c>
      <c r="AG669" t="s">
        <v>196</v>
      </c>
      <c r="AH669" t="s">
        <v>194</v>
      </c>
      <c r="AI669" t="s">
        <v>196</v>
      </c>
      <c r="AJ669" t="s">
        <v>196</v>
      </c>
      <c r="AK669" t="s">
        <v>194</v>
      </c>
      <c r="AL669" t="s">
        <v>196</v>
      </c>
      <c r="AM669" t="s">
        <v>196</v>
      </c>
      <c r="AN669" t="s">
        <v>196</v>
      </c>
      <c r="AO669" t="s">
        <v>196</v>
      </c>
      <c r="AP669" t="s">
        <v>196</v>
      </c>
      <c r="AQ669" s="259" t="s">
        <v>59</v>
      </c>
      <c r="AR669" s="259" t="s">
        <v>334</v>
      </c>
    </row>
    <row r="670" spans="1:45" ht="21.6" x14ac:dyDescent="0.65">
      <c r="A670" s="238">
        <v>121211</v>
      </c>
      <c r="B670" s="264" t="s">
        <v>59</v>
      </c>
      <c r="C670" t="s">
        <v>196</v>
      </c>
      <c r="D670" t="s">
        <v>196</v>
      </c>
      <c r="E670" t="s">
        <v>196</v>
      </c>
      <c r="F670" t="s">
        <v>194</v>
      </c>
      <c r="G670" t="s">
        <v>196</v>
      </c>
      <c r="H670" t="s">
        <v>196</v>
      </c>
      <c r="I670" t="s">
        <v>196</v>
      </c>
      <c r="J670" t="s">
        <v>196</v>
      </c>
      <c r="K670" t="s">
        <v>196</v>
      </c>
      <c r="L670" t="s">
        <v>196</v>
      </c>
      <c r="M670" t="s">
        <v>196</v>
      </c>
      <c r="N670" t="s">
        <v>196</v>
      </c>
      <c r="O670" t="s">
        <v>194</v>
      </c>
      <c r="P670" t="s">
        <v>195</v>
      </c>
      <c r="Q670" t="s">
        <v>195</v>
      </c>
      <c r="R670" t="s">
        <v>196</v>
      </c>
      <c r="S670" t="s">
        <v>196</v>
      </c>
      <c r="T670" t="s">
        <v>196</v>
      </c>
      <c r="U670" t="s">
        <v>196</v>
      </c>
      <c r="V670" t="s">
        <v>194</v>
      </c>
      <c r="W670" t="s">
        <v>196</v>
      </c>
      <c r="X670" t="s">
        <v>196</v>
      </c>
      <c r="Y670" t="s">
        <v>196</v>
      </c>
      <c r="Z670" t="s">
        <v>195</v>
      </c>
      <c r="AA670" t="s">
        <v>196</v>
      </c>
      <c r="AB670" t="s">
        <v>196</v>
      </c>
      <c r="AC670" t="s">
        <v>196</v>
      </c>
      <c r="AD670" t="s">
        <v>196</v>
      </c>
      <c r="AE670" t="s">
        <v>194</v>
      </c>
      <c r="AF670" t="s">
        <v>196</v>
      </c>
      <c r="AG670" t="s">
        <v>194</v>
      </c>
      <c r="AH670" t="s">
        <v>194</v>
      </c>
      <c r="AI670" t="s">
        <v>196</v>
      </c>
      <c r="AJ670" t="s">
        <v>196</v>
      </c>
      <c r="AK670" t="s">
        <v>194</v>
      </c>
      <c r="AL670" t="s">
        <v>196</v>
      </c>
      <c r="AM670" t="s">
        <v>196</v>
      </c>
      <c r="AN670" t="s">
        <v>194</v>
      </c>
      <c r="AO670" t="s">
        <v>194</v>
      </c>
      <c r="AP670" t="s">
        <v>196</v>
      </c>
      <c r="AQ670" s="259" t="s">
        <v>59</v>
      </c>
      <c r="AR670" s="259" t="s">
        <v>334</v>
      </c>
    </row>
    <row r="671" spans="1:45" ht="21.6" x14ac:dyDescent="0.65">
      <c r="A671" s="238">
        <v>121213</v>
      </c>
      <c r="B671" s="264" t="s">
        <v>2531</v>
      </c>
      <c r="C671" t="s">
        <v>196</v>
      </c>
      <c r="D671" t="s">
        <v>196</v>
      </c>
      <c r="E671" t="s">
        <v>196</v>
      </c>
      <c r="F671" t="s">
        <v>194</v>
      </c>
      <c r="G671" t="s">
        <v>194</v>
      </c>
      <c r="H671" t="s">
        <v>196</v>
      </c>
      <c r="I671" t="s">
        <v>196</v>
      </c>
      <c r="J671" t="s">
        <v>196</v>
      </c>
      <c r="K671" t="s">
        <v>196</v>
      </c>
      <c r="L671" t="s">
        <v>196</v>
      </c>
      <c r="M671" t="s">
        <v>196</v>
      </c>
      <c r="N671" t="s">
        <v>196</v>
      </c>
      <c r="O671" t="s">
        <v>196</v>
      </c>
      <c r="P671" t="s">
        <v>196</v>
      </c>
      <c r="Q671" t="s">
        <v>194</v>
      </c>
      <c r="R671" t="s">
        <v>194</v>
      </c>
      <c r="S671" t="s">
        <v>196</v>
      </c>
      <c r="T671" t="s">
        <v>196</v>
      </c>
      <c r="U671" t="s">
        <v>194</v>
      </c>
      <c r="V671" t="s">
        <v>194</v>
      </c>
      <c r="W671" t="s">
        <v>194</v>
      </c>
      <c r="X671" t="s">
        <v>195</v>
      </c>
      <c r="Y671" t="s">
        <v>194</v>
      </c>
      <c r="Z671" t="s">
        <v>196</v>
      </c>
      <c r="AA671" t="s">
        <v>194</v>
      </c>
      <c r="AB671" t="s">
        <v>196</v>
      </c>
      <c r="AC671" t="s">
        <v>196</v>
      </c>
      <c r="AD671" t="s">
        <v>196</v>
      </c>
      <c r="AE671" t="s">
        <v>194</v>
      </c>
      <c r="AF671" t="s">
        <v>194</v>
      </c>
      <c r="AG671" t="s">
        <v>196</v>
      </c>
      <c r="AH671" t="s">
        <v>196</v>
      </c>
      <c r="AI671" t="s">
        <v>196</v>
      </c>
      <c r="AJ671" t="s">
        <v>196</v>
      </c>
      <c r="AK671" t="s">
        <v>194</v>
      </c>
      <c r="AL671" t="s">
        <v>196</v>
      </c>
      <c r="AM671" t="s">
        <v>196</v>
      </c>
      <c r="AN671" t="s">
        <v>196</v>
      </c>
      <c r="AO671" t="s">
        <v>196</v>
      </c>
      <c r="AP671" t="s">
        <v>196</v>
      </c>
      <c r="AQ671" s="259" t="s">
        <v>2531</v>
      </c>
      <c r="AR671" s="259" t="s">
        <v>334</v>
      </c>
    </row>
    <row r="672" spans="1:45" ht="21.6" x14ac:dyDescent="0.65">
      <c r="A672" s="238">
        <v>121224</v>
      </c>
      <c r="B672" s="264" t="s">
        <v>59</v>
      </c>
      <c r="C672" t="s">
        <v>196</v>
      </c>
      <c r="D672" t="s">
        <v>196</v>
      </c>
      <c r="E672" t="s">
        <v>196</v>
      </c>
      <c r="F672" t="s">
        <v>196</v>
      </c>
      <c r="G672" t="s">
        <v>196</v>
      </c>
      <c r="H672" t="s">
        <v>196</v>
      </c>
      <c r="I672" t="s">
        <v>194</v>
      </c>
      <c r="J672" t="s">
        <v>196</v>
      </c>
      <c r="K672" t="s">
        <v>196</v>
      </c>
      <c r="L672" t="s">
        <v>194</v>
      </c>
      <c r="M672" t="s">
        <v>196</v>
      </c>
      <c r="N672" t="s">
        <v>196</v>
      </c>
      <c r="O672" t="s">
        <v>196</v>
      </c>
      <c r="P672" t="s">
        <v>196</v>
      </c>
      <c r="Q672" t="s">
        <v>196</v>
      </c>
      <c r="R672" t="s">
        <v>196</v>
      </c>
      <c r="S672" t="s">
        <v>196</v>
      </c>
      <c r="T672" t="s">
        <v>194</v>
      </c>
      <c r="U672" t="s">
        <v>196</v>
      </c>
      <c r="V672" t="s">
        <v>194</v>
      </c>
      <c r="W672" t="s">
        <v>194</v>
      </c>
      <c r="X672" t="s">
        <v>196</v>
      </c>
      <c r="Y672" t="s">
        <v>196</v>
      </c>
      <c r="Z672" t="s">
        <v>196</v>
      </c>
      <c r="AA672" t="s">
        <v>196</v>
      </c>
      <c r="AB672" t="s">
        <v>196</v>
      </c>
      <c r="AC672" t="s">
        <v>194</v>
      </c>
      <c r="AD672" t="s">
        <v>196</v>
      </c>
      <c r="AE672" t="s">
        <v>194</v>
      </c>
      <c r="AF672" t="s">
        <v>194</v>
      </c>
      <c r="AG672" t="s">
        <v>196</v>
      </c>
      <c r="AH672" t="s">
        <v>196</v>
      </c>
      <c r="AI672" t="s">
        <v>194</v>
      </c>
      <c r="AJ672" t="s">
        <v>196</v>
      </c>
      <c r="AK672" t="s">
        <v>196</v>
      </c>
      <c r="AL672" t="s">
        <v>194</v>
      </c>
      <c r="AM672" t="s">
        <v>196</v>
      </c>
      <c r="AN672" t="s">
        <v>194</v>
      </c>
      <c r="AO672" t="s">
        <v>196</v>
      </c>
      <c r="AP672" t="s">
        <v>196</v>
      </c>
      <c r="AQ672" s="259" t="s">
        <v>59</v>
      </c>
      <c r="AR672" s="259" t="s">
        <v>334</v>
      </c>
    </row>
    <row r="673" spans="1:45" ht="14.4" x14ac:dyDescent="0.3">
      <c r="A673" s="279">
        <v>121226</v>
      </c>
      <c r="B673" s="284" t="s">
        <v>59</v>
      </c>
      <c r="C673" s="262" t="s">
        <v>196</v>
      </c>
      <c r="D673" s="262" t="s">
        <v>196</v>
      </c>
      <c r="E673" s="262" t="s">
        <v>196</v>
      </c>
      <c r="F673" s="262" t="s">
        <v>196</v>
      </c>
      <c r="G673" s="262" t="s">
        <v>196</v>
      </c>
      <c r="H673" s="262" t="s">
        <v>196</v>
      </c>
      <c r="I673" s="262" t="s">
        <v>196</v>
      </c>
      <c r="J673" s="262" t="s">
        <v>196</v>
      </c>
      <c r="K673" s="262" t="s">
        <v>196</v>
      </c>
      <c r="L673" s="262" t="s">
        <v>196</v>
      </c>
      <c r="M673" s="262" t="s">
        <v>196</v>
      </c>
      <c r="N673" s="262" t="s">
        <v>196</v>
      </c>
      <c r="O673" s="262" t="s">
        <v>196</v>
      </c>
      <c r="P673" s="262" t="s">
        <v>196</v>
      </c>
      <c r="Q673" s="262" t="s">
        <v>194</v>
      </c>
      <c r="R673" s="262" t="s">
        <v>196</v>
      </c>
      <c r="S673" s="262" t="s">
        <v>196</v>
      </c>
      <c r="T673" s="262" t="s">
        <v>196</v>
      </c>
      <c r="U673" s="262" t="s">
        <v>196</v>
      </c>
      <c r="V673" s="262" t="s">
        <v>196</v>
      </c>
      <c r="W673" s="262" t="s">
        <v>195</v>
      </c>
      <c r="X673" s="262" t="s">
        <v>195</v>
      </c>
      <c r="Y673" s="262" t="s">
        <v>196</v>
      </c>
      <c r="Z673" s="262" t="s">
        <v>195</v>
      </c>
      <c r="AA673" s="262" t="s">
        <v>196</v>
      </c>
      <c r="AB673" s="262" t="s">
        <v>194</v>
      </c>
      <c r="AC673" s="262" t="s">
        <v>194</v>
      </c>
      <c r="AD673" s="262" t="s">
        <v>196</v>
      </c>
      <c r="AE673" s="262" t="s">
        <v>196</v>
      </c>
      <c r="AF673" s="262" t="s">
        <v>196</v>
      </c>
      <c r="AG673" s="262" t="s">
        <v>195</v>
      </c>
      <c r="AH673" s="262" t="s">
        <v>196</v>
      </c>
      <c r="AI673" s="262" t="s">
        <v>195</v>
      </c>
      <c r="AJ673" s="262" t="s">
        <v>196</v>
      </c>
      <c r="AK673" s="262" t="s">
        <v>196</v>
      </c>
      <c r="AL673" s="262" t="s">
        <v>195</v>
      </c>
      <c r="AM673" s="262" t="s">
        <v>195</v>
      </c>
      <c r="AN673" s="262" t="s">
        <v>195</v>
      </c>
      <c r="AO673" s="262" t="s">
        <v>195</v>
      </c>
      <c r="AP673" s="262" t="s">
        <v>195</v>
      </c>
      <c r="AQ673" s="259" t="e">
        <f>VLOOKUP(A673,#REF!,5,0)</f>
        <v>#REF!</v>
      </c>
      <c r="AR673" s="259" t="e">
        <f>VLOOKUP(A673,#REF!,6,0)</f>
        <v>#REF!</v>
      </c>
      <c r="AS673"/>
    </row>
    <row r="674" spans="1:45" ht="47.4" x14ac:dyDescent="0.65">
      <c r="A674" s="266">
        <v>121232</v>
      </c>
      <c r="B674" s="264" t="s">
        <v>2531</v>
      </c>
      <c r="C674" t="s">
        <v>702</v>
      </c>
      <c r="D674" t="s">
        <v>702</v>
      </c>
      <c r="E674" t="s">
        <v>702</v>
      </c>
      <c r="F674" t="s">
        <v>702</v>
      </c>
      <c r="G674" t="s">
        <v>702</v>
      </c>
      <c r="H674" t="s">
        <v>702</v>
      </c>
      <c r="I674" t="s">
        <v>702</v>
      </c>
      <c r="J674" t="s">
        <v>702</v>
      </c>
      <c r="K674" t="s">
        <v>702</v>
      </c>
      <c r="L674" t="s">
        <v>702</v>
      </c>
      <c r="M674" t="s">
        <v>702</v>
      </c>
      <c r="N674" t="s">
        <v>702</v>
      </c>
      <c r="O674" t="s">
        <v>702</v>
      </c>
      <c r="P674" t="s">
        <v>702</v>
      </c>
      <c r="Q674" t="s">
        <v>702</v>
      </c>
      <c r="R674" t="s">
        <v>702</v>
      </c>
      <c r="S674" t="s">
        <v>702</v>
      </c>
      <c r="T674" t="s">
        <v>702</v>
      </c>
      <c r="U674" t="s">
        <v>702</v>
      </c>
      <c r="V674" t="s">
        <v>702</v>
      </c>
      <c r="W674" t="s">
        <v>702</v>
      </c>
      <c r="X674" t="s">
        <v>702</v>
      </c>
      <c r="Y674" t="s">
        <v>702</v>
      </c>
      <c r="Z674" t="s">
        <v>702</v>
      </c>
      <c r="AA674" t="s">
        <v>702</v>
      </c>
      <c r="AB674" t="s">
        <v>702</v>
      </c>
      <c r="AC674" t="s">
        <v>702</v>
      </c>
      <c r="AD674" t="s">
        <v>702</v>
      </c>
      <c r="AE674" t="s">
        <v>702</v>
      </c>
      <c r="AF674" t="s">
        <v>702</v>
      </c>
      <c r="AG674" t="s">
        <v>702</v>
      </c>
      <c r="AH674" t="s">
        <v>702</v>
      </c>
      <c r="AI674" t="s">
        <v>702</v>
      </c>
      <c r="AJ674" t="s">
        <v>702</v>
      </c>
      <c r="AK674" t="s">
        <v>702</v>
      </c>
      <c r="AL674" t="s">
        <v>702</v>
      </c>
      <c r="AM674" t="s">
        <v>702</v>
      </c>
      <c r="AN674" t="s">
        <v>702</v>
      </c>
      <c r="AO674" t="s">
        <v>702</v>
      </c>
      <c r="AP674" t="s">
        <v>702</v>
      </c>
      <c r="AQ674" s="259" t="s">
        <v>2531</v>
      </c>
      <c r="AR674" s="259" t="s">
        <v>2762</v>
      </c>
    </row>
    <row r="675" spans="1:45" ht="21.6" x14ac:dyDescent="0.65">
      <c r="A675" s="266">
        <v>121234</v>
      </c>
      <c r="B675" s="264" t="s">
        <v>2591</v>
      </c>
      <c r="C675" t="s">
        <v>196</v>
      </c>
      <c r="D675" t="s">
        <v>194</v>
      </c>
      <c r="E675" t="s">
        <v>194</v>
      </c>
      <c r="F675" t="s">
        <v>196</v>
      </c>
      <c r="G675" t="s">
        <v>194</v>
      </c>
      <c r="H675" t="s">
        <v>196</v>
      </c>
      <c r="I675" t="s">
        <v>194</v>
      </c>
      <c r="J675" t="s">
        <v>196</v>
      </c>
      <c r="K675" t="s">
        <v>194</v>
      </c>
      <c r="L675" t="s">
        <v>194</v>
      </c>
      <c r="M675" t="s">
        <v>194</v>
      </c>
      <c r="N675" t="s">
        <v>194</v>
      </c>
      <c r="O675" t="s">
        <v>194</v>
      </c>
      <c r="P675" t="s">
        <v>194</v>
      </c>
      <c r="Q675" t="s">
        <v>194</v>
      </c>
      <c r="R675" t="s">
        <v>196</v>
      </c>
      <c r="S675" t="s">
        <v>194</v>
      </c>
      <c r="T675" t="s">
        <v>194</v>
      </c>
      <c r="U675" t="s">
        <v>194</v>
      </c>
      <c r="V675" t="s">
        <v>196</v>
      </c>
      <c r="W675" t="s">
        <v>196</v>
      </c>
      <c r="X675" t="s">
        <v>196</v>
      </c>
      <c r="Y675" t="s">
        <v>194</v>
      </c>
      <c r="Z675" t="s">
        <v>196</v>
      </c>
      <c r="AA675" t="s">
        <v>196</v>
      </c>
      <c r="AB675" t="s">
        <v>196</v>
      </c>
      <c r="AC675" t="s">
        <v>196</v>
      </c>
      <c r="AD675" t="s">
        <v>196</v>
      </c>
      <c r="AE675" t="s">
        <v>196</v>
      </c>
      <c r="AF675" t="s">
        <v>196</v>
      </c>
      <c r="AG675" t="s">
        <v>196</v>
      </c>
      <c r="AH675" t="s">
        <v>196</v>
      </c>
      <c r="AI675" t="s">
        <v>196</v>
      </c>
      <c r="AJ675" t="s">
        <v>196</v>
      </c>
      <c r="AK675" t="s">
        <v>196</v>
      </c>
      <c r="AL675" t="s">
        <v>195</v>
      </c>
      <c r="AM675" t="s">
        <v>195</v>
      </c>
      <c r="AN675" t="s">
        <v>195</v>
      </c>
      <c r="AO675" t="s">
        <v>195</v>
      </c>
      <c r="AP675" t="s">
        <v>195</v>
      </c>
      <c r="AQ675" s="259" t="s">
        <v>2591</v>
      </c>
      <c r="AR675" s="259" t="s">
        <v>334</v>
      </c>
    </row>
    <row r="676" spans="1:45" ht="14.4" x14ac:dyDescent="0.3">
      <c r="A676" s="279">
        <v>121240</v>
      </c>
      <c r="B676" s="284" t="s">
        <v>59</v>
      </c>
      <c r="C676" s="262" t="s">
        <v>195</v>
      </c>
      <c r="D676" s="262" t="s">
        <v>195</v>
      </c>
      <c r="E676" s="262" t="s">
        <v>195</v>
      </c>
      <c r="F676" s="262" t="s">
        <v>195</v>
      </c>
      <c r="G676" s="262" t="s">
        <v>195</v>
      </c>
      <c r="H676" s="262" t="s">
        <v>195</v>
      </c>
      <c r="I676" s="262" t="s">
        <v>195</v>
      </c>
      <c r="J676" s="262" t="s">
        <v>195</v>
      </c>
      <c r="K676" s="262" t="s">
        <v>195</v>
      </c>
      <c r="L676" s="262" t="s">
        <v>195</v>
      </c>
      <c r="M676" s="262" t="s">
        <v>195</v>
      </c>
      <c r="N676" s="262" t="s">
        <v>195</v>
      </c>
      <c r="O676" s="262" t="s">
        <v>195</v>
      </c>
      <c r="P676" s="262" t="s">
        <v>195</v>
      </c>
      <c r="Q676" s="262" t="s">
        <v>195</v>
      </c>
      <c r="R676" s="262" t="s">
        <v>195</v>
      </c>
      <c r="S676" s="262" t="s">
        <v>195</v>
      </c>
      <c r="T676" s="262" t="s">
        <v>195</v>
      </c>
      <c r="U676" s="262" t="s">
        <v>195</v>
      </c>
      <c r="V676" s="262" t="s">
        <v>195</v>
      </c>
      <c r="W676" s="262" t="s">
        <v>195</v>
      </c>
      <c r="X676" s="262" t="s">
        <v>195</v>
      </c>
      <c r="Y676" s="262" t="s">
        <v>195</v>
      </c>
      <c r="Z676" s="262" t="s">
        <v>195</v>
      </c>
      <c r="AA676" s="262" t="s">
        <v>195</v>
      </c>
      <c r="AB676" s="262" t="s">
        <v>195</v>
      </c>
      <c r="AC676" s="262" t="s">
        <v>195</v>
      </c>
      <c r="AD676" s="262" t="s">
        <v>195</v>
      </c>
      <c r="AE676" s="262" t="s">
        <v>195</v>
      </c>
      <c r="AF676" s="262" t="s">
        <v>195</v>
      </c>
      <c r="AG676" s="262" t="s">
        <v>195</v>
      </c>
      <c r="AH676" s="262" t="s">
        <v>195</v>
      </c>
      <c r="AI676" s="262" t="s">
        <v>195</v>
      </c>
      <c r="AJ676" s="262" t="s">
        <v>195</v>
      </c>
      <c r="AK676" s="262" t="s">
        <v>195</v>
      </c>
      <c r="AL676" s="262" t="s">
        <v>195</v>
      </c>
      <c r="AM676" s="262" t="s">
        <v>195</v>
      </c>
      <c r="AN676" s="262" t="s">
        <v>195</v>
      </c>
      <c r="AO676" s="262" t="s">
        <v>195</v>
      </c>
      <c r="AP676" s="262" t="s">
        <v>195</v>
      </c>
      <c r="AQ676" s="259" t="e">
        <f>VLOOKUP(A676,#REF!,5,0)</f>
        <v>#REF!</v>
      </c>
      <c r="AR676" s="259" t="e">
        <f>VLOOKUP(A676,#REF!,6,0)</f>
        <v>#REF!</v>
      </c>
      <c r="AS676"/>
    </row>
    <row r="677" spans="1:45" ht="14.4" x14ac:dyDescent="0.3">
      <c r="A677" s="279">
        <v>121241</v>
      </c>
      <c r="B677" s="284" t="s">
        <v>59</v>
      </c>
      <c r="C677" s="262" t="s">
        <v>195</v>
      </c>
      <c r="D677" s="262" t="s">
        <v>195</v>
      </c>
      <c r="E677" s="262" t="s">
        <v>195</v>
      </c>
      <c r="F677" s="262" t="s">
        <v>195</v>
      </c>
      <c r="G677" s="262" t="s">
        <v>195</v>
      </c>
      <c r="H677" s="262" t="s">
        <v>195</v>
      </c>
      <c r="I677" s="262" t="s">
        <v>195</v>
      </c>
      <c r="J677" s="262" t="s">
        <v>195</v>
      </c>
      <c r="K677" s="262" t="s">
        <v>195</v>
      </c>
      <c r="L677" s="262" t="s">
        <v>195</v>
      </c>
      <c r="M677" s="262" t="s">
        <v>195</v>
      </c>
      <c r="N677" s="262" t="s">
        <v>195</v>
      </c>
      <c r="O677" s="262" t="s">
        <v>195</v>
      </c>
      <c r="P677" s="262" t="s">
        <v>195</v>
      </c>
      <c r="Q677" s="262" t="s">
        <v>195</v>
      </c>
      <c r="R677" s="262" t="s">
        <v>195</v>
      </c>
      <c r="S677" s="262" t="s">
        <v>195</v>
      </c>
      <c r="T677" s="262" t="s">
        <v>195</v>
      </c>
      <c r="U677" s="262" t="s">
        <v>195</v>
      </c>
      <c r="V677" s="262" t="s">
        <v>195</v>
      </c>
      <c r="W677" s="262" t="s">
        <v>195</v>
      </c>
      <c r="X677" s="262" t="s">
        <v>195</v>
      </c>
      <c r="Y677" s="262" t="s">
        <v>195</v>
      </c>
      <c r="Z677" s="262" t="s">
        <v>195</v>
      </c>
      <c r="AA677" s="262" t="s">
        <v>195</v>
      </c>
      <c r="AB677" s="262" t="s">
        <v>195</v>
      </c>
      <c r="AC677" s="262" t="s">
        <v>195</v>
      </c>
      <c r="AD677" s="262" t="s">
        <v>195</v>
      </c>
      <c r="AE677" s="262" t="s">
        <v>195</v>
      </c>
      <c r="AF677" s="262" t="s">
        <v>195</v>
      </c>
      <c r="AG677" s="262" t="s">
        <v>195</v>
      </c>
      <c r="AH677" s="262" t="s">
        <v>195</v>
      </c>
      <c r="AI677" s="262" t="s">
        <v>195</v>
      </c>
      <c r="AJ677" s="262" t="s">
        <v>195</v>
      </c>
      <c r="AK677" s="262" t="s">
        <v>195</v>
      </c>
      <c r="AL677" s="262" t="s">
        <v>195</v>
      </c>
      <c r="AM677" s="262" t="s">
        <v>195</v>
      </c>
      <c r="AN677" s="262" t="s">
        <v>195</v>
      </c>
      <c r="AO677" s="262" t="s">
        <v>195</v>
      </c>
      <c r="AP677" s="262" t="s">
        <v>195</v>
      </c>
      <c r="AQ677" s="259" t="e">
        <f>VLOOKUP(A677,#REF!,5,0)</f>
        <v>#REF!</v>
      </c>
      <c r="AR677" s="259" t="e">
        <f>VLOOKUP(A677,#REF!,6,0)</f>
        <v>#REF!</v>
      </c>
      <c r="AS677"/>
    </row>
    <row r="678" spans="1:45" ht="21.6" x14ac:dyDescent="0.65">
      <c r="A678" s="238">
        <v>121249</v>
      </c>
      <c r="B678" s="264" t="s">
        <v>59</v>
      </c>
      <c r="C678" t="s">
        <v>196</v>
      </c>
      <c r="D678" t="s">
        <v>196</v>
      </c>
      <c r="E678" t="s">
        <v>194</v>
      </c>
      <c r="F678" t="s">
        <v>194</v>
      </c>
      <c r="G678" t="s">
        <v>196</v>
      </c>
      <c r="H678" t="s">
        <v>196</v>
      </c>
      <c r="I678" t="s">
        <v>196</v>
      </c>
      <c r="J678" t="s">
        <v>196</v>
      </c>
      <c r="K678" t="s">
        <v>196</v>
      </c>
      <c r="L678" t="s">
        <v>196</v>
      </c>
      <c r="M678" t="s">
        <v>196</v>
      </c>
      <c r="N678" t="s">
        <v>196</v>
      </c>
      <c r="O678" t="s">
        <v>196</v>
      </c>
      <c r="P678" t="s">
        <v>196</v>
      </c>
      <c r="Q678" t="s">
        <v>196</v>
      </c>
      <c r="R678" t="s">
        <v>196</v>
      </c>
      <c r="S678" t="s">
        <v>194</v>
      </c>
      <c r="T678" t="s">
        <v>196</v>
      </c>
      <c r="U678" t="s">
        <v>196</v>
      </c>
      <c r="V678" t="s">
        <v>196</v>
      </c>
      <c r="W678" t="s">
        <v>194</v>
      </c>
      <c r="X678" t="s">
        <v>194</v>
      </c>
      <c r="Y678" t="s">
        <v>196</v>
      </c>
      <c r="Z678" t="s">
        <v>196</v>
      </c>
      <c r="AA678" t="s">
        <v>196</v>
      </c>
      <c r="AB678" t="s">
        <v>196</v>
      </c>
      <c r="AC678" t="s">
        <v>196</v>
      </c>
      <c r="AD678" t="s">
        <v>196</v>
      </c>
      <c r="AE678" t="s">
        <v>194</v>
      </c>
      <c r="AF678" t="s">
        <v>196</v>
      </c>
      <c r="AG678" t="s">
        <v>196</v>
      </c>
      <c r="AH678" t="s">
        <v>195</v>
      </c>
      <c r="AI678" t="s">
        <v>196</v>
      </c>
      <c r="AJ678" t="s">
        <v>194</v>
      </c>
      <c r="AK678" t="s">
        <v>195</v>
      </c>
      <c r="AL678" t="s">
        <v>194</v>
      </c>
      <c r="AM678" t="s">
        <v>194</v>
      </c>
      <c r="AN678" t="s">
        <v>196</v>
      </c>
      <c r="AO678" t="s">
        <v>195</v>
      </c>
      <c r="AP678" t="s">
        <v>196</v>
      </c>
      <c r="AQ678" s="259" t="s">
        <v>59</v>
      </c>
      <c r="AR678" s="259" t="s">
        <v>334</v>
      </c>
    </row>
    <row r="679" spans="1:45" ht="47.4" x14ac:dyDescent="0.65">
      <c r="A679" s="238">
        <v>121262</v>
      </c>
      <c r="B679" s="264" t="s">
        <v>59</v>
      </c>
      <c r="C679" t="s">
        <v>702</v>
      </c>
      <c r="D679" t="s">
        <v>702</v>
      </c>
      <c r="E679" t="s">
        <v>702</v>
      </c>
      <c r="F679" t="s">
        <v>702</v>
      </c>
      <c r="G679" t="s">
        <v>702</v>
      </c>
      <c r="H679" t="s">
        <v>702</v>
      </c>
      <c r="I679" t="s">
        <v>702</v>
      </c>
      <c r="J679" t="s">
        <v>702</v>
      </c>
      <c r="K679" t="s">
        <v>702</v>
      </c>
      <c r="L679" t="s">
        <v>702</v>
      </c>
      <c r="M679" t="s">
        <v>702</v>
      </c>
      <c r="N679" t="s">
        <v>702</v>
      </c>
      <c r="O679" t="s">
        <v>702</v>
      </c>
      <c r="P679" t="s">
        <v>702</v>
      </c>
      <c r="Q679" t="s">
        <v>702</v>
      </c>
      <c r="R679" t="s">
        <v>702</v>
      </c>
      <c r="S679" t="s">
        <v>702</v>
      </c>
      <c r="T679" t="s">
        <v>702</v>
      </c>
      <c r="U679" t="s">
        <v>702</v>
      </c>
      <c r="V679" t="s">
        <v>702</v>
      </c>
      <c r="W679" t="s">
        <v>702</v>
      </c>
      <c r="X679" t="s">
        <v>702</v>
      </c>
      <c r="Y679" t="s">
        <v>702</v>
      </c>
      <c r="Z679" t="s">
        <v>702</v>
      </c>
      <c r="AA679" t="s">
        <v>702</v>
      </c>
      <c r="AB679" t="s">
        <v>702</v>
      </c>
      <c r="AC679" t="s">
        <v>702</v>
      </c>
      <c r="AD679" t="s">
        <v>702</v>
      </c>
      <c r="AE679" t="s">
        <v>702</v>
      </c>
      <c r="AF679" t="s">
        <v>702</v>
      </c>
      <c r="AG679" t="s">
        <v>702</v>
      </c>
      <c r="AH679" t="s">
        <v>702</v>
      </c>
      <c r="AI679" t="s">
        <v>702</v>
      </c>
      <c r="AJ679" t="s">
        <v>702</v>
      </c>
      <c r="AK679" t="s">
        <v>702</v>
      </c>
      <c r="AL679" t="s">
        <v>702</v>
      </c>
      <c r="AM679" t="s">
        <v>702</v>
      </c>
      <c r="AN679" t="s">
        <v>702</v>
      </c>
      <c r="AO679" t="s">
        <v>702</v>
      </c>
      <c r="AP679" t="s">
        <v>702</v>
      </c>
      <c r="AQ679" s="259" t="s">
        <v>59</v>
      </c>
      <c r="AR679" s="259" t="s">
        <v>2766</v>
      </c>
    </row>
    <row r="680" spans="1:45" ht="21.6" x14ac:dyDescent="0.65">
      <c r="A680" s="266">
        <v>121264</v>
      </c>
      <c r="B680" s="264" t="s">
        <v>59</v>
      </c>
      <c r="C680" t="s">
        <v>196</v>
      </c>
      <c r="D680" t="s">
        <v>194</v>
      </c>
      <c r="E680" t="s">
        <v>194</v>
      </c>
      <c r="F680" t="s">
        <v>196</v>
      </c>
      <c r="G680" t="s">
        <v>194</v>
      </c>
      <c r="H680" t="s">
        <v>194</v>
      </c>
      <c r="I680" t="s">
        <v>194</v>
      </c>
      <c r="J680" t="s">
        <v>196</v>
      </c>
      <c r="K680" t="s">
        <v>196</v>
      </c>
      <c r="L680" t="s">
        <v>196</v>
      </c>
      <c r="M680" t="s">
        <v>194</v>
      </c>
      <c r="N680" t="s">
        <v>196</v>
      </c>
      <c r="O680" t="s">
        <v>196</v>
      </c>
      <c r="P680" t="s">
        <v>194</v>
      </c>
      <c r="Q680" t="s">
        <v>196</v>
      </c>
      <c r="R680" t="s">
        <v>196</v>
      </c>
      <c r="S680" t="s">
        <v>194</v>
      </c>
      <c r="T680" t="s">
        <v>194</v>
      </c>
      <c r="U680" t="s">
        <v>194</v>
      </c>
      <c r="V680" t="s">
        <v>194</v>
      </c>
      <c r="W680" t="s">
        <v>194</v>
      </c>
      <c r="X680" t="s">
        <v>194</v>
      </c>
      <c r="Y680" t="s">
        <v>196</v>
      </c>
      <c r="Z680" t="s">
        <v>196</v>
      </c>
      <c r="AA680" t="s">
        <v>196</v>
      </c>
      <c r="AB680" t="s">
        <v>194</v>
      </c>
      <c r="AC680" t="s">
        <v>196</v>
      </c>
      <c r="AD680" t="s">
        <v>194</v>
      </c>
      <c r="AE680" t="s">
        <v>194</v>
      </c>
      <c r="AF680" t="s">
        <v>196</v>
      </c>
      <c r="AG680" t="s">
        <v>195</v>
      </c>
      <c r="AH680" t="s">
        <v>194</v>
      </c>
      <c r="AI680" t="s">
        <v>196</v>
      </c>
      <c r="AJ680" t="s">
        <v>196</v>
      </c>
      <c r="AK680" t="s">
        <v>194</v>
      </c>
      <c r="AL680" t="s">
        <v>195</v>
      </c>
      <c r="AM680" t="s">
        <v>196</v>
      </c>
      <c r="AN680" t="s">
        <v>196</v>
      </c>
      <c r="AO680" t="s">
        <v>195</v>
      </c>
      <c r="AP680" t="s">
        <v>196</v>
      </c>
      <c r="AQ680" s="259" t="s">
        <v>59</v>
      </c>
      <c r="AR680" s="259" t="s">
        <v>334</v>
      </c>
      <c r="AS680"/>
    </row>
    <row r="681" spans="1:45" ht="21.6" x14ac:dyDescent="0.65">
      <c r="A681" s="238">
        <v>121271</v>
      </c>
      <c r="B681" s="264" t="s">
        <v>2591</v>
      </c>
      <c r="C681" t="s">
        <v>194</v>
      </c>
      <c r="D681" t="s">
        <v>196</v>
      </c>
      <c r="E681" t="s">
        <v>196</v>
      </c>
      <c r="F681" t="s">
        <v>194</v>
      </c>
      <c r="G681" t="s">
        <v>196</v>
      </c>
      <c r="H681" t="s">
        <v>196</v>
      </c>
      <c r="I681" t="s">
        <v>196</v>
      </c>
      <c r="J681" t="s">
        <v>196</v>
      </c>
      <c r="K681" t="s">
        <v>196</v>
      </c>
      <c r="L681" t="s">
        <v>196</v>
      </c>
      <c r="M681" t="s">
        <v>196</v>
      </c>
      <c r="N681" t="s">
        <v>196</v>
      </c>
      <c r="O681" t="s">
        <v>196</v>
      </c>
      <c r="P681" t="s">
        <v>196</v>
      </c>
      <c r="Q681" t="s">
        <v>196</v>
      </c>
      <c r="R681" t="s">
        <v>196</v>
      </c>
      <c r="S681" t="s">
        <v>196</v>
      </c>
      <c r="T681" t="s">
        <v>196</v>
      </c>
      <c r="U681" t="s">
        <v>196</v>
      </c>
      <c r="V681" t="s">
        <v>196</v>
      </c>
      <c r="W681" t="s">
        <v>194</v>
      </c>
      <c r="X681" t="s">
        <v>196</v>
      </c>
      <c r="Y681" t="s">
        <v>196</v>
      </c>
      <c r="Z681" t="s">
        <v>196</v>
      </c>
      <c r="AA681" t="s">
        <v>196</v>
      </c>
      <c r="AB681" t="s">
        <v>194</v>
      </c>
      <c r="AC681" t="s">
        <v>194</v>
      </c>
      <c r="AD681" t="s">
        <v>194</v>
      </c>
      <c r="AE681" t="s">
        <v>194</v>
      </c>
      <c r="AF681" t="s">
        <v>194</v>
      </c>
      <c r="AG681" t="s">
        <v>196</v>
      </c>
      <c r="AH681" t="s">
        <v>196</v>
      </c>
      <c r="AI681" t="s">
        <v>196</v>
      </c>
      <c r="AJ681" t="s">
        <v>195</v>
      </c>
      <c r="AK681" t="s">
        <v>195</v>
      </c>
      <c r="AL681" t="s">
        <v>195</v>
      </c>
      <c r="AM681" t="s">
        <v>195</v>
      </c>
      <c r="AN681" t="s">
        <v>195</v>
      </c>
      <c r="AO681" t="s">
        <v>195</v>
      </c>
      <c r="AP681" t="s">
        <v>195</v>
      </c>
      <c r="AQ681" s="259" t="s">
        <v>2591</v>
      </c>
      <c r="AR681" s="259" t="s">
        <v>334</v>
      </c>
      <c r="AS681"/>
    </row>
    <row r="682" spans="1:45" ht="21.6" x14ac:dyDescent="0.65">
      <c r="A682" s="266">
        <v>121279</v>
      </c>
      <c r="B682" s="264" t="s">
        <v>59</v>
      </c>
      <c r="C682" t="s">
        <v>196</v>
      </c>
      <c r="D682" t="s">
        <v>196</v>
      </c>
      <c r="E682" t="s">
        <v>196</v>
      </c>
      <c r="F682" t="s">
        <v>194</v>
      </c>
      <c r="G682" t="s">
        <v>196</v>
      </c>
      <c r="H682" t="s">
        <v>196</v>
      </c>
      <c r="I682" t="s">
        <v>196</v>
      </c>
      <c r="J682" t="s">
        <v>196</v>
      </c>
      <c r="K682" t="s">
        <v>196</v>
      </c>
      <c r="L682" t="s">
        <v>196</v>
      </c>
      <c r="M682" t="s">
        <v>196</v>
      </c>
      <c r="N682" t="s">
        <v>196</v>
      </c>
      <c r="O682" t="s">
        <v>194</v>
      </c>
      <c r="P682" t="s">
        <v>196</v>
      </c>
      <c r="Q682" t="s">
        <v>196</v>
      </c>
      <c r="R682" t="s">
        <v>196</v>
      </c>
      <c r="S682" t="s">
        <v>196</v>
      </c>
      <c r="T682" t="s">
        <v>194</v>
      </c>
      <c r="U682" t="s">
        <v>196</v>
      </c>
      <c r="V682" t="s">
        <v>194</v>
      </c>
      <c r="W682" t="s">
        <v>196</v>
      </c>
      <c r="X682" t="s">
        <v>194</v>
      </c>
      <c r="Y682" t="s">
        <v>194</v>
      </c>
      <c r="Z682" t="s">
        <v>196</v>
      </c>
      <c r="AA682" t="s">
        <v>196</v>
      </c>
      <c r="AB682" t="s">
        <v>196</v>
      </c>
      <c r="AC682" t="s">
        <v>196</v>
      </c>
      <c r="AD682" t="s">
        <v>196</v>
      </c>
      <c r="AE682" t="s">
        <v>194</v>
      </c>
      <c r="AF682" t="s">
        <v>194</v>
      </c>
      <c r="AG682" t="s">
        <v>196</v>
      </c>
      <c r="AH682" t="s">
        <v>196</v>
      </c>
      <c r="AI682" t="s">
        <v>196</v>
      </c>
      <c r="AJ682" t="s">
        <v>196</v>
      </c>
      <c r="AK682" t="s">
        <v>194</v>
      </c>
      <c r="AL682" t="s">
        <v>196</v>
      </c>
      <c r="AM682" t="s">
        <v>196</v>
      </c>
      <c r="AN682" t="s">
        <v>196</v>
      </c>
      <c r="AO682" t="s">
        <v>196</v>
      </c>
      <c r="AP682" t="s">
        <v>196</v>
      </c>
      <c r="AQ682" s="259" t="s">
        <v>59</v>
      </c>
      <c r="AR682" s="259" t="s">
        <v>334</v>
      </c>
    </row>
    <row r="683" spans="1:45" ht="14.4" x14ac:dyDescent="0.3">
      <c r="A683" s="279">
        <v>121287</v>
      </c>
      <c r="B683" s="284" t="s">
        <v>59</v>
      </c>
      <c r="C683" s="262" t="s">
        <v>194</v>
      </c>
      <c r="D683" s="262" t="s">
        <v>194</v>
      </c>
      <c r="E683" s="262" t="s">
        <v>196</v>
      </c>
      <c r="F683" s="262" t="s">
        <v>194</v>
      </c>
      <c r="G683" s="262" t="s">
        <v>194</v>
      </c>
      <c r="H683" s="262" t="s">
        <v>196</v>
      </c>
      <c r="I683" s="262" t="s">
        <v>194</v>
      </c>
      <c r="J683" s="262" t="s">
        <v>196</v>
      </c>
      <c r="K683" s="262" t="s">
        <v>194</v>
      </c>
      <c r="L683" s="262" t="s">
        <v>196</v>
      </c>
      <c r="M683" s="262" t="s">
        <v>196</v>
      </c>
      <c r="N683" s="262" t="s">
        <v>196</v>
      </c>
      <c r="O683" s="262" t="s">
        <v>196</v>
      </c>
      <c r="P683" s="262" t="s">
        <v>196</v>
      </c>
      <c r="Q683" s="262" t="s">
        <v>196</v>
      </c>
      <c r="R683" s="262" t="s">
        <v>195</v>
      </c>
      <c r="S683" s="262" t="s">
        <v>195</v>
      </c>
      <c r="T683" s="262" t="s">
        <v>194</v>
      </c>
      <c r="U683" s="262" t="s">
        <v>196</v>
      </c>
      <c r="V683" s="262" t="s">
        <v>196</v>
      </c>
      <c r="W683" s="262" t="s">
        <v>195</v>
      </c>
      <c r="X683" s="262" t="s">
        <v>196</v>
      </c>
      <c r="Y683" s="262" t="s">
        <v>196</v>
      </c>
      <c r="Z683" s="262" t="s">
        <v>195</v>
      </c>
      <c r="AA683" s="262" t="s">
        <v>195</v>
      </c>
      <c r="AB683" s="262" t="s">
        <v>334</v>
      </c>
      <c r="AC683" s="262" t="s">
        <v>334</v>
      </c>
      <c r="AD683" s="262" t="s">
        <v>334</v>
      </c>
      <c r="AE683" s="262" t="s">
        <v>334</v>
      </c>
      <c r="AF683" s="262" t="s">
        <v>334</v>
      </c>
      <c r="AG683" s="262" t="s">
        <v>334</v>
      </c>
      <c r="AH683" s="262" t="s">
        <v>334</v>
      </c>
      <c r="AI683" s="262" t="s">
        <v>334</v>
      </c>
      <c r="AJ683" s="262" t="s">
        <v>334</v>
      </c>
      <c r="AK683" s="262" t="s">
        <v>334</v>
      </c>
      <c r="AL683" s="262" t="s">
        <v>334</v>
      </c>
      <c r="AM683" s="262" t="s">
        <v>334</v>
      </c>
      <c r="AN683" s="262" t="s">
        <v>334</v>
      </c>
      <c r="AO683" s="262" t="s">
        <v>334</v>
      </c>
      <c r="AP683" s="262" t="s">
        <v>334</v>
      </c>
      <c r="AQ683" s="259" t="e">
        <f>VLOOKUP(A683,#REF!,5,0)</f>
        <v>#REF!</v>
      </c>
      <c r="AR683" s="259" t="e">
        <f>VLOOKUP(A683,#REF!,6,0)</f>
        <v>#REF!</v>
      </c>
      <c r="AS683"/>
    </row>
    <row r="684" spans="1:45" ht="21.6" x14ac:dyDescent="0.65">
      <c r="A684" s="266">
        <v>121292</v>
      </c>
      <c r="B684" s="264" t="s">
        <v>59</v>
      </c>
      <c r="C684" t="s">
        <v>196</v>
      </c>
      <c r="D684" t="s">
        <v>196</v>
      </c>
      <c r="E684" t="s">
        <v>196</v>
      </c>
      <c r="F684" t="s">
        <v>194</v>
      </c>
      <c r="G684" t="s">
        <v>196</v>
      </c>
      <c r="H684" t="s">
        <v>196</v>
      </c>
      <c r="I684" t="s">
        <v>194</v>
      </c>
      <c r="J684" t="s">
        <v>196</v>
      </c>
      <c r="K684" t="s">
        <v>196</v>
      </c>
      <c r="L684" t="s">
        <v>196</v>
      </c>
      <c r="M684" t="s">
        <v>196</v>
      </c>
      <c r="N684" t="s">
        <v>196</v>
      </c>
      <c r="O684" t="s">
        <v>194</v>
      </c>
      <c r="P684" t="s">
        <v>196</v>
      </c>
      <c r="Q684" t="s">
        <v>196</v>
      </c>
      <c r="R684" t="s">
        <v>196</v>
      </c>
      <c r="S684" t="s">
        <v>196</v>
      </c>
      <c r="T684" t="s">
        <v>194</v>
      </c>
      <c r="U684" t="s">
        <v>194</v>
      </c>
      <c r="V684" t="s">
        <v>196</v>
      </c>
      <c r="W684" t="s">
        <v>196</v>
      </c>
      <c r="X684" t="s">
        <v>194</v>
      </c>
      <c r="Y684" t="s">
        <v>194</v>
      </c>
      <c r="Z684" t="s">
        <v>194</v>
      </c>
      <c r="AA684" t="s">
        <v>196</v>
      </c>
      <c r="AB684" t="s">
        <v>194</v>
      </c>
      <c r="AC684" t="s">
        <v>194</v>
      </c>
      <c r="AD684" t="s">
        <v>194</v>
      </c>
      <c r="AE684" t="s">
        <v>194</v>
      </c>
      <c r="AF684" t="s">
        <v>196</v>
      </c>
      <c r="AG684" t="s">
        <v>196</v>
      </c>
      <c r="AH684" t="s">
        <v>196</v>
      </c>
      <c r="AI684" t="s">
        <v>196</v>
      </c>
      <c r="AJ684" t="s">
        <v>195</v>
      </c>
      <c r="AK684" t="s">
        <v>196</v>
      </c>
      <c r="AL684" t="s">
        <v>196</v>
      </c>
      <c r="AM684" t="s">
        <v>194</v>
      </c>
      <c r="AN684" t="s">
        <v>196</v>
      </c>
      <c r="AO684" t="s">
        <v>196</v>
      </c>
      <c r="AP684" t="s">
        <v>196</v>
      </c>
      <c r="AQ684" s="259" t="s">
        <v>59</v>
      </c>
      <c r="AR684" s="259" t="s">
        <v>334</v>
      </c>
    </row>
    <row r="685" spans="1:45" ht="43.2" x14ac:dyDescent="0.3">
      <c r="A685" s="281">
        <v>121295</v>
      </c>
      <c r="B685" s="285" t="s">
        <v>59</v>
      </c>
      <c r="C685" s="262" t="s">
        <v>702</v>
      </c>
      <c r="D685" s="262" t="s">
        <v>702</v>
      </c>
      <c r="E685" s="262" t="s">
        <v>702</v>
      </c>
      <c r="F685" s="262" t="s">
        <v>702</v>
      </c>
      <c r="G685" s="262" t="s">
        <v>702</v>
      </c>
      <c r="H685" s="262" t="s">
        <v>702</v>
      </c>
      <c r="I685" s="262" t="s">
        <v>702</v>
      </c>
      <c r="J685" s="262" t="s">
        <v>702</v>
      </c>
      <c r="K685" s="262" t="s">
        <v>702</v>
      </c>
      <c r="L685" s="262" t="s">
        <v>702</v>
      </c>
      <c r="M685" s="262" t="s">
        <v>702</v>
      </c>
      <c r="N685" s="262" t="s">
        <v>702</v>
      </c>
      <c r="O685" s="262" t="s">
        <v>702</v>
      </c>
      <c r="P685" s="262" t="s">
        <v>702</v>
      </c>
      <c r="Q685" s="262" t="s">
        <v>702</v>
      </c>
      <c r="R685" s="262" t="s">
        <v>702</v>
      </c>
      <c r="S685" s="262" t="s">
        <v>702</v>
      </c>
      <c r="T685" s="262" t="s">
        <v>702</v>
      </c>
      <c r="U685" s="262" t="s">
        <v>702</v>
      </c>
      <c r="V685" s="262" t="s">
        <v>702</v>
      </c>
      <c r="W685" s="262" t="s">
        <v>702</v>
      </c>
      <c r="X685" s="262" t="s">
        <v>702</v>
      </c>
      <c r="Y685" s="262" t="s">
        <v>702</v>
      </c>
      <c r="Z685" s="262" t="s">
        <v>702</v>
      </c>
      <c r="AA685" s="262" t="s">
        <v>702</v>
      </c>
      <c r="AB685" s="262" t="s">
        <v>702</v>
      </c>
      <c r="AC685" s="262" t="s">
        <v>702</v>
      </c>
      <c r="AD685" s="262" t="s">
        <v>702</v>
      </c>
      <c r="AE685" s="262" t="s">
        <v>702</v>
      </c>
      <c r="AF685" s="262" t="s">
        <v>702</v>
      </c>
      <c r="AG685" s="262" t="s">
        <v>702</v>
      </c>
      <c r="AH685" s="262" t="s">
        <v>702</v>
      </c>
      <c r="AI685" s="262" t="s">
        <v>702</v>
      </c>
      <c r="AJ685" s="262" t="s">
        <v>702</v>
      </c>
      <c r="AK685" s="262" t="s">
        <v>702</v>
      </c>
      <c r="AL685" s="262" t="s">
        <v>702</v>
      </c>
      <c r="AM685" s="262" t="s">
        <v>702</v>
      </c>
      <c r="AN685" s="262" t="s">
        <v>702</v>
      </c>
      <c r="AO685" s="262" t="s">
        <v>702</v>
      </c>
      <c r="AP685" s="262" t="s">
        <v>702</v>
      </c>
      <c r="AQ685" s="259" t="s">
        <v>59</v>
      </c>
      <c r="AR685" s="259" t="s">
        <v>2766</v>
      </c>
      <c r="AS685"/>
    </row>
    <row r="686" spans="1:45" ht="47.4" x14ac:dyDescent="0.65">
      <c r="A686" s="238">
        <v>121296</v>
      </c>
      <c r="B686" s="264" t="s">
        <v>59</v>
      </c>
      <c r="C686" t="s">
        <v>702</v>
      </c>
      <c r="D686" t="s">
        <v>702</v>
      </c>
      <c r="E686" t="s">
        <v>702</v>
      </c>
      <c r="F686" t="s">
        <v>702</v>
      </c>
      <c r="G686" t="s">
        <v>702</v>
      </c>
      <c r="H686" t="s">
        <v>702</v>
      </c>
      <c r="I686" t="s">
        <v>702</v>
      </c>
      <c r="J686" t="s">
        <v>702</v>
      </c>
      <c r="K686" t="s">
        <v>702</v>
      </c>
      <c r="L686" t="s">
        <v>702</v>
      </c>
      <c r="M686" t="s">
        <v>702</v>
      </c>
      <c r="N686" t="s">
        <v>702</v>
      </c>
      <c r="O686" t="s">
        <v>702</v>
      </c>
      <c r="P686" t="s">
        <v>702</v>
      </c>
      <c r="Q686" t="s">
        <v>702</v>
      </c>
      <c r="R686" t="s">
        <v>702</v>
      </c>
      <c r="S686" t="s">
        <v>702</v>
      </c>
      <c r="T686" t="s">
        <v>702</v>
      </c>
      <c r="U686" t="s">
        <v>702</v>
      </c>
      <c r="V686" t="s">
        <v>702</v>
      </c>
      <c r="W686" t="s">
        <v>702</v>
      </c>
      <c r="X686" t="s">
        <v>702</v>
      </c>
      <c r="Y686" t="s">
        <v>702</v>
      </c>
      <c r="Z686" t="s">
        <v>702</v>
      </c>
      <c r="AA686" t="s">
        <v>702</v>
      </c>
      <c r="AB686" t="s">
        <v>702</v>
      </c>
      <c r="AC686" t="s">
        <v>702</v>
      </c>
      <c r="AD686" t="s">
        <v>702</v>
      </c>
      <c r="AE686" t="s">
        <v>702</v>
      </c>
      <c r="AF686" t="s">
        <v>702</v>
      </c>
      <c r="AG686" t="s">
        <v>702</v>
      </c>
      <c r="AH686" t="s">
        <v>702</v>
      </c>
      <c r="AI686" t="s">
        <v>702</v>
      </c>
      <c r="AJ686" t="s">
        <v>702</v>
      </c>
      <c r="AK686" t="s">
        <v>702</v>
      </c>
      <c r="AL686" t="s">
        <v>702</v>
      </c>
      <c r="AM686" t="s">
        <v>702</v>
      </c>
      <c r="AN686" t="s">
        <v>702</v>
      </c>
      <c r="AO686" t="s">
        <v>702</v>
      </c>
      <c r="AP686" t="s">
        <v>702</v>
      </c>
      <c r="AQ686" s="259" t="s">
        <v>59</v>
      </c>
      <c r="AR686" s="259" t="s">
        <v>2766</v>
      </c>
    </row>
    <row r="687" spans="1:45" ht="21.6" x14ac:dyDescent="0.65">
      <c r="A687" s="238">
        <v>121302</v>
      </c>
      <c r="B687" s="264" t="s">
        <v>59</v>
      </c>
      <c r="C687" t="s">
        <v>196</v>
      </c>
      <c r="D687" t="s">
        <v>196</v>
      </c>
      <c r="E687" t="s">
        <v>194</v>
      </c>
      <c r="F687" t="s">
        <v>194</v>
      </c>
      <c r="G687" t="s">
        <v>196</v>
      </c>
      <c r="H687" t="s">
        <v>196</v>
      </c>
      <c r="I687" t="s">
        <v>194</v>
      </c>
      <c r="J687" t="s">
        <v>196</v>
      </c>
      <c r="K687" t="s">
        <v>194</v>
      </c>
      <c r="L687" t="s">
        <v>194</v>
      </c>
      <c r="M687" t="s">
        <v>196</v>
      </c>
      <c r="N687" t="s">
        <v>194</v>
      </c>
      <c r="O687" t="s">
        <v>194</v>
      </c>
      <c r="P687" t="s">
        <v>196</v>
      </c>
      <c r="Q687" t="s">
        <v>196</v>
      </c>
      <c r="R687" t="s">
        <v>196</v>
      </c>
      <c r="S687" t="s">
        <v>194</v>
      </c>
      <c r="T687" t="s">
        <v>196</v>
      </c>
      <c r="U687" t="s">
        <v>194</v>
      </c>
      <c r="V687" t="s">
        <v>196</v>
      </c>
      <c r="W687" t="s">
        <v>194</v>
      </c>
      <c r="X687" t="s">
        <v>194</v>
      </c>
      <c r="Y687" t="s">
        <v>196</v>
      </c>
      <c r="Z687" t="s">
        <v>194</v>
      </c>
      <c r="AA687" t="s">
        <v>195</v>
      </c>
      <c r="AB687" t="s">
        <v>196</v>
      </c>
      <c r="AC687" t="s">
        <v>194</v>
      </c>
      <c r="AD687" t="s">
        <v>194</v>
      </c>
      <c r="AE687" t="s">
        <v>194</v>
      </c>
      <c r="AF687" t="s">
        <v>195</v>
      </c>
      <c r="AG687" t="s">
        <v>194</v>
      </c>
      <c r="AH687" t="s">
        <v>195</v>
      </c>
      <c r="AI687" t="s">
        <v>195</v>
      </c>
      <c r="AJ687" t="s">
        <v>195</v>
      </c>
      <c r="AK687" t="s">
        <v>195</v>
      </c>
      <c r="AL687" t="s">
        <v>195</v>
      </c>
      <c r="AM687" t="s">
        <v>195</v>
      </c>
      <c r="AN687" t="s">
        <v>195</v>
      </c>
      <c r="AO687" t="s">
        <v>195</v>
      </c>
      <c r="AP687" t="s">
        <v>195</v>
      </c>
      <c r="AQ687" s="259" t="s">
        <v>59</v>
      </c>
      <c r="AR687" s="259" t="s">
        <v>334</v>
      </c>
      <c r="AS687"/>
    </row>
    <row r="688" spans="1:45" ht="21.6" x14ac:dyDescent="0.65">
      <c r="A688" s="238">
        <v>121304</v>
      </c>
      <c r="B688" s="264" t="s">
        <v>59</v>
      </c>
      <c r="C688" t="s">
        <v>194</v>
      </c>
      <c r="D688" t="s">
        <v>194</v>
      </c>
      <c r="E688" t="s">
        <v>194</v>
      </c>
      <c r="F688" t="s">
        <v>194</v>
      </c>
      <c r="G688" t="s">
        <v>194</v>
      </c>
      <c r="H688" t="s">
        <v>196</v>
      </c>
      <c r="I688" t="s">
        <v>196</v>
      </c>
      <c r="J688" t="s">
        <v>196</v>
      </c>
      <c r="K688" t="s">
        <v>196</v>
      </c>
      <c r="L688" t="s">
        <v>194</v>
      </c>
      <c r="M688" t="s">
        <v>196</v>
      </c>
      <c r="N688" t="s">
        <v>194</v>
      </c>
      <c r="O688" t="s">
        <v>194</v>
      </c>
      <c r="P688" t="s">
        <v>196</v>
      </c>
      <c r="Q688" t="s">
        <v>194</v>
      </c>
      <c r="R688" t="s">
        <v>196</v>
      </c>
      <c r="S688" t="s">
        <v>196</v>
      </c>
      <c r="T688" t="s">
        <v>194</v>
      </c>
      <c r="U688" t="s">
        <v>196</v>
      </c>
      <c r="V688" t="s">
        <v>196</v>
      </c>
      <c r="W688" t="s">
        <v>196</v>
      </c>
      <c r="X688" t="s">
        <v>194</v>
      </c>
      <c r="Y688" t="s">
        <v>194</v>
      </c>
      <c r="Z688" t="s">
        <v>194</v>
      </c>
      <c r="AA688" t="s">
        <v>196</v>
      </c>
      <c r="AB688" t="s">
        <v>195</v>
      </c>
      <c r="AC688" t="s">
        <v>196</v>
      </c>
      <c r="AD688" t="s">
        <v>196</v>
      </c>
      <c r="AE688" t="s">
        <v>196</v>
      </c>
      <c r="AF688" t="s">
        <v>195</v>
      </c>
      <c r="AG688" t="s">
        <v>194</v>
      </c>
      <c r="AH688" t="s">
        <v>194</v>
      </c>
      <c r="AI688" t="s">
        <v>194</v>
      </c>
      <c r="AJ688" t="s">
        <v>196</v>
      </c>
      <c r="AK688" t="s">
        <v>194</v>
      </c>
      <c r="AL688" t="s">
        <v>194</v>
      </c>
      <c r="AM688" t="s">
        <v>196</v>
      </c>
      <c r="AN688" t="s">
        <v>194</v>
      </c>
      <c r="AO688" t="s">
        <v>194</v>
      </c>
      <c r="AP688" t="s">
        <v>194</v>
      </c>
      <c r="AQ688" s="259" t="s">
        <v>59</v>
      </c>
      <c r="AR688" s="259" t="s">
        <v>334</v>
      </c>
    </row>
    <row r="689" spans="1:45" ht="21.6" x14ac:dyDescent="0.65">
      <c r="A689" s="266">
        <v>121319</v>
      </c>
      <c r="B689" s="264" t="s">
        <v>2531</v>
      </c>
      <c r="C689" t="s">
        <v>196</v>
      </c>
      <c r="D689" t="s">
        <v>196</v>
      </c>
      <c r="E689" t="s">
        <v>196</v>
      </c>
      <c r="F689" t="s">
        <v>196</v>
      </c>
      <c r="G689" t="s">
        <v>196</v>
      </c>
      <c r="H689" t="s">
        <v>194</v>
      </c>
      <c r="I689" t="s">
        <v>194</v>
      </c>
      <c r="J689" t="s">
        <v>194</v>
      </c>
      <c r="K689" t="s">
        <v>196</v>
      </c>
      <c r="L689" t="s">
        <v>194</v>
      </c>
      <c r="M689" t="s">
        <v>196</v>
      </c>
      <c r="N689" t="s">
        <v>196</v>
      </c>
      <c r="O689" t="s">
        <v>196</v>
      </c>
      <c r="P689" t="s">
        <v>196</v>
      </c>
      <c r="Q689" t="s">
        <v>196</v>
      </c>
      <c r="R689" t="s">
        <v>2267</v>
      </c>
      <c r="S689" t="s">
        <v>2267</v>
      </c>
      <c r="T689" t="s">
        <v>195</v>
      </c>
      <c r="U689" t="s">
        <v>194</v>
      </c>
      <c r="V689" t="s">
        <v>196</v>
      </c>
      <c r="W689" t="s">
        <v>195</v>
      </c>
      <c r="X689" t="s">
        <v>196</v>
      </c>
      <c r="Y689" t="s">
        <v>194</v>
      </c>
      <c r="Z689" t="s">
        <v>196</v>
      </c>
      <c r="AA689" t="s">
        <v>194</v>
      </c>
      <c r="AB689" t="s">
        <v>196</v>
      </c>
      <c r="AC689" t="s">
        <v>196</v>
      </c>
      <c r="AD689" t="s">
        <v>196</v>
      </c>
      <c r="AE689" t="s">
        <v>196</v>
      </c>
      <c r="AF689" t="s">
        <v>196</v>
      </c>
      <c r="AG689" t="s">
        <v>196</v>
      </c>
      <c r="AH689" t="s">
        <v>196</v>
      </c>
      <c r="AI689" t="s">
        <v>196</v>
      </c>
      <c r="AJ689" t="s">
        <v>196</v>
      </c>
      <c r="AK689" t="s">
        <v>196</v>
      </c>
      <c r="AL689" t="s">
        <v>195</v>
      </c>
      <c r="AM689" t="s">
        <v>195</v>
      </c>
      <c r="AN689" t="s">
        <v>195</v>
      </c>
      <c r="AO689" t="s">
        <v>195</v>
      </c>
      <c r="AP689" t="s">
        <v>195</v>
      </c>
      <c r="AQ689" s="259" t="s">
        <v>2531</v>
      </c>
      <c r="AR689" s="259" t="s">
        <v>334</v>
      </c>
    </row>
    <row r="690" spans="1:45" ht="21.6" x14ac:dyDescent="0.65">
      <c r="A690" s="266">
        <v>121320</v>
      </c>
      <c r="B690" s="264" t="s">
        <v>59</v>
      </c>
      <c r="C690" t="s">
        <v>194</v>
      </c>
      <c r="D690" t="s">
        <v>194</v>
      </c>
      <c r="E690" t="s">
        <v>194</v>
      </c>
      <c r="F690" t="s">
        <v>194</v>
      </c>
      <c r="G690" t="s">
        <v>194</v>
      </c>
      <c r="H690" t="s">
        <v>196</v>
      </c>
      <c r="I690" t="s">
        <v>196</v>
      </c>
      <c r="J690" t="s">
        <v>196</v>
      </c>
      <c r="K690" t="s">
        <v>196</v>
      </c>
      <c r="L690" t="s">
        <v>196</v>
      </c>
      <c r="M690" t="s">
        <v>194</v>
      </c>
      <c r="N690" t="s">
        <v>196</v>
      </c>
      <c r="O690" t="s">
        <v>196</v>
      </c>
      <c r="P690" t="s">
        <v>196</v>
      </c>
      <c r="Q690" t="s">
        <v>194</v>
      </c>
      <c r="R690" t="s">
        <v>196</v>
      </c>
      <c r="S690" t="s">
        <v>196</v>
      </c>
      <c r="T690" t="s">
        <v>196</v>
      </c>
      <c r="U690" t="s">
        <v>196</v>
      </c>
      <c r="V690" t="s">
        <v>196</v>
      </c>
      <c r="W690" t="s">
        <v>196</v>
      </c>
      <c r="X690" t="s">
        <v>196</v>
      </c>
      <c r="Y690" t="s">
        <v>196</v>
      </c>
      <c r="Z690" t="s">
        <v>196</v>
      </c>
      <c r="AA690" t="s">
        <v>196</v>
      </c>
      <c r="AB690" t="s">
        <v>196</v>
      </c>
      <c r="AC690" t="s">
        <v>196</v>
      </c>
      <c r="AD690" t="s">
        <v>196</v>
      </c>
      <c r="AE690" t="s">
        <v>195</v>
      </c>
      <c r="AF690" t="s">
        <v>194</v>
      </c>
      <c r="AG690" t="s">
        <v>194</v>
      </c>
      <c r="AH690" t="s">
        <v>196</v>
      </c>
      <c r="AI690" t="s">
        <v>194</v>
      </c>
      <c r="AJ690" t="s">
        <v>196</v>
      </c>
      <c r="AK690" t="s">
        <v>194</v>
      </c>
      <c r="AL690" t="s">
        <v>194</v>
      </c>
      <c r="AM690" t="s">
        <v>194</v>
      </c>
      <c r="AN690" t="s">
        <v>196</v>
      </c>
      <c r="AO690" t="s">
        <v>194</v>
      </c>
      <c r="AP690" t="s">
        <v>194</v>
      </c>
      <c r="AQ690" s="259" t="s">
        <v>59</v>
      </c>
      <c r="AR690" s="259" t="s">
        <v>334</v>
      </c>
    </row>
    <row r="691" spans="1:45" ht="21.6" x14ac:dyDescent="0.65">
      <c r="A691" s="238">
        <v>121321</v>
      </c>
      <c r="B691" s="264" t="s">
        <v>2531</v>
      </c>
      <c r="C691" t="s">
        <v>196</v>
      </c>
      <c r="D691" t="s">
        <v>194</v>
      </c>
      <c r="E691" t="s">
        <v>194</v>
      </c>
      <c r="F691" t="s">
        <v>194</v>
      </c>
      <c r="G691" t="s">
        <v>196</v>
      </c>
      <c r="H691" t="s">
        <v>194</v>
      </c>
      <c r="I691" t="s">
        <v>196</v>
      </c>
      <c r="J691" t="s">
        <v>196</v>
      </c>
      <c r="K691" t="s">
        <v>196</v>
      </c>
      <c r="L691" t="s">
        <v>196</v>
      </c>
      <c r="M691" t="s">
        <v>194</v>
      </c>
      <c r="N691" t="s">
        <v>194</v>
      </c>
      <c r="O691" t="s">
        <v>194</v>
      </c>
      <c r="P691" t="s">
        <v>196</v>
      </c>
      <c r="Q691" t="s">
        <v>194</v>
      </c>
      <c r="R691" t="s">
        <v>196</v>
      </c>
      <c r="S691" t="s">
        <v>194</v>
      </c>
      <c r="T691" t="s">
        <v>194</v>
      </c>
      <c r="U691" t="s">
        <v>196</v>
      </c>
      <c r="V691" t="s">
        <v>196</v>
      </c>
      <c r="W691" t="s">
        <v>196</v>
      </c>
      <c r="X691" t="s">
        <v>196</v>
      </c>
      <c r="Y691" t="s">
        <v>194</v>
      </c>
      <c r="Z691" t="s">
        <v>196</v>
      </c>
      <c r="AA691" t="s">
        <v>194</v>
      </c>
      <c r="AB691" t="s">
        <v>196</v>
      </c>
      <c r="AC691" t="s">
        <v>194</v>
      </c>
      <c r="AD691" t="s">
        <v>194</v>
      </c>
      <c r="AE691" t="s">
        <v>194</v>
      </c>
      <c r="AF691" t="s">
        <v>196</v>
      </c>
      <c r="AG691" t="s">
        <v>194</v>
      </c>
      <c r="AH691" t="s">
        <v>196</v>
      </c>
      <c r="AI691" t="s">
        <v>194</v>
      </c>
      <c r="AJ691" t="s">
        <v>196</v>
      </c>
      <c r="AK691" t="s">
        <v>196</v>
      </c>
      <c r="AL691" t="s">
        <v>196</v>
      </c>
      <c r="AM691" t="s">
        <v>195</v>
      </c>
      <c r="AN691" t="s">
        <v>195</v>
      </c>
      <c r="AO691" t="s">
        <v>195</v>
      </c>
      <c r="AP691" t="s">
        <v>195</v>
      </c>
      <c r="AQ691" s="259" t="s">
        <v>2531</v>
      </c>
      <c r="AR691" s="259" t="s">
        <v>334</v>
      </c>
    </row>
    <row r="692" spans="1:45" ht="47.4" x14ac:dyDescent="0.65">
      <c r="A692" s="266">
        <v>121322</v>
      </c>
      <c r="B692" s="264" t="s">
        <v>59</v>
      </c>
      <c r="C692" t="s">
        <v>702</v>
      </c>
      <c r="D692" t="s">
        <v>702</v>
      </c>
      <c r="E692" t="s">
        <v>702</v>
      </c>
      <c r="F692" t="s">
        <v>702</v>
      </c>
      <c r="G692" t="s">
        <v>702</v>
      </c>
      <c r="H692" t="s">
        <v>702</v>
      </c>
      <c r="I692" t="s">
        <v>702</v>
      </c>
      <c r="J692" t="s">
        <v>702</v>
      </c>
      <c r="K692" t="s">
        <v>702</v>
      </c>
      <c r="L692" t="s">
        <v>702</v>
      </c>
      <c r="M692" t="s">
        <v>702</v>
      </c>
      <c r="N692" t="s">
        <v>702</v>
      </c>
      <c r="O692" t="s">
        <v>702</v>
      </c>
      <c r="P692" t="s">
        <v>702</v>
      </c>
      <c r="Q692" t="s">
        <v>702</v>
      </c>
      <c r="R692" t="s">
        <v>702</v>
      </c>
      <c r="S692" t="s">
        <v>702</v>
      </c>
      <c r="T692" t="s">
        <v>702</v>
      </c>
      <c r="U692" t="s">
        <v>702</v>
      </c>
      <c r="V692" t="s">
        <v>702</v>
      </c>
      <c r="W692" t="s">
        <v>702</v>
      </c>
      <c r="X692" t="s">
        <v>702</v>
      </c>
      <c r="Y692" t="s">
        <v>702</v>
      </c>
      <c r="Z692" t="s">
        <v>702</v>
      </c>
      <c r="AA692" t="s">
        <v>702</v>
      </c>
      <c r="AB692" t="s">
        <v>702</v>
      </c>
      <c r="AC692" t="s">
        <v>702</v>
      </c>
      <c r="AD692" t="s">
        <v>702</v>
      </c>
      <c r="AE692" t="s">
        <v>702</v>
      </c>
      <c r="AF692" t="s">
        <v>702</v>
      </c>
      <c r="AG692" t="s">
        <v>702</v>
      </c>
      <c r="AH692" t="s">
        <v>702</v>
      </c>
      <c r="AI692" t="s">
        <v>702</v>
      </c>
      <c r="AJ692" t="s">
        <v>702</v>
      </c>
      <c r="AK692" t="s">
        <v>702</v>
      </c>
      <c r="AL692" t="s">
        <v>702</v>
      </c>
      <c r="AM692" t="s">
        <v>702</v>
      </c>
      <c r="AN692" t="s">
        <v>702</v>
      </c>
      <c r="AO692" t="s">
        <v>702</v>
      </c>
      <c r="AP692" t="s">
        <v>702</v>
      </c>
      <c r="AQ692" s="259" t="s">
        <v>59</v>
      </c>
      <c r="AR692" s="259" t="s">
        <v>2766</v>
      </c>
    </row>
    <row r="693" spans="1:45" ht="21.6" x14ac:dyDescent="0.65">
      <c r="A693" s="238">
        <v>121323</v>
      </c>
      <c r="B693" s="264" t="s">
        <v>59</v>
      </c>
      <c r="C693" t="s">
        <v>196</v>
      </c>
      <c r="D693" t="s">
        <v>196</v>
      </c>
      <c r="E693" t="s">
        <v>196</v>
      </c>
      <c r="F693" t="s">
        <v>196</v>
      </c>
      <c r="G693" t="s">
        <v>196</v>
      </c>
      <c r="H693" t="s">
        <v>196</v>
      </c>
      <c r="I693" t="s">
        <v>196</v>
      </c>
      <c r="J693" t="s">
        <v>196</v>
      </c>
      <c r="K693" t="s">
        <v>196</v>
      </c>
      <c r="L693" t="s">
        <v>196</v>
      </c>
      <c r="M693" t="s">
        <v>196</v>
      </c>
      <c r="N693" t="s">
        <v>196</v>
      </c>
      <c r="O693" t="s">
        <v>196</v>
      </c>
      <c r="P693" t="s">
        <v>196</v>
      </c>
      <c r="Q693" t="s">
        <v>196</v>
      </c>
      <c r="R693" t="s">
        <v>196</v>
      </c>
      <c r="S693" t="s">
        <v>196</v>
      </c>
      <c r="T693" t="s">
        <v>196</v>
      </c>
      <c r="U693" t="s">
        <v>196</v>
      </c>
      <c r="V693" t="s">
        <v>196</v>
      </c>
      <c r="W693" t="s">
        <v>196</v>
      </c>
      <c r="X693" t="s">
        <v>194</v>
      </c>
      <c r="Y693" t="s">
        <v>196</v>
      </c>
      <c r="Z693" t="s">
        <v>196</v>
      </c>
      <c r="AA693" t="s">
        <v>196</v>
      </c>
      <c r="AB693" t="s">
        <v>196</v>
      </c>
      <c r="AC693" t="s">
        <v>196</v>
      </c>
      <c r="AD693" t="s">
        <v>196</v>
      </c>
      <c r="AE693" t="s">
        <v>194</v>
      </c>
      <c r="AF693" t="s">
        <v>196</v>
      </c>
      <c r="AG693" t="s">
        <v>196</v>
      </c>
      <c r="AH693" t="s">
        <v>196</v>
      </c>
      <c r="AI693" t="s">
        <v>196</v>
      </c>
      <c r="AJ693" t="s">
        <v>196</v>
      </c>
      <c r="AK693" t="s">
        <v>194</v>
      </c>
      <c r="AL693" t="s">
        <v>196</v>
      </c>
      <c r="AM693" t="s">
        <v>196</v>
      </c>
      <c r="AN693" t="s">
        <v>196</v>
      </c>
      <c r="AO693" t="s">
        <v>196</v>
      </c>
      <c r="AP693" t="s">
        <v>194</v>
      </c>
      <c r="AQ693" s="259" t="s">
        <v>59</v>
      </c>
      <c r="AR693" s="259" t="s">
        <v>334</v>
      </c>
    </row>
    <row r="694" spans="1:45" ht="21.6" x14ac:dyDescent="0.65">
      <c r="A694" s="238">
        <v>121331</v>
      </c>
      <c r="B694" s="264" t="s">
        <v>2591</v>
      </c>
      <c r="C694" t="s">
        <v>194</v>
      </c>
      <c r="D694" t="s">
        <v>194</v>
      </c>
      <c r="E694" t="s">
        <v>194</v>
      </c>
      <c r="F694" t="s">
        <v>194</v>
      </c>
      <c r="G694" t="s">
        <v>194</v>
      </c>
      <c r="H694" t="s">
        <v>196</v>
      </c>
      <c r="I694" t="s">
        <v>196</v>
      </c>
      <c r="J694" t="s">
        <v>194</v>
      </c>
      <c r="K694" t="s">
        <v>196</v>
      </c>
      <c r="L694" t="s">
        <v>194</v>
      </c>
      <c r="M694" t="s">
        <v>194</v>
      </c>
      <c r="N694" t="s">
        <v>196</v>
      </c>
      <c r="O694" t="s">
        <v>194</v>
      </c>
      <c r="P694" t="s">
        <v>196</v>
      </c>
      <c r="Q694" t="s">
        <v>194</v>
      </c>
      <c r="R694" t="s">
        <v>196</v>
      </c>
      <c r="S694" t="s">
        <v>194</v>
      </c>
      <c r="T694" t="s">
        <v>196</v>
      </c>
      <c r="U694" t="s">
        <v>196</v>
      </c>
      <c r="V694" t="s">
        <v>196</v>
      </c>
      <c r="W694" t="s">
        <v>194</v>
      </c>
      <c r="X694" t="s">
        <v>194</v>
      </c>
      <c r="Y694" t="s">
        <v>196</v>
      </c>
      <c r="Z694" t="s">
        <v>194</v>
      </c>
      <c r="AA694" t="s">
        <v>196</v>
      </c>
      <c r="AB694" t="s">
        <v>195</v>
      </c>
      <c r="AC694" t="s">
        <v>196</v>
      </c>
      <c r="AD694" t="s">
        <v>194</v>
      </c>
      <c r="AE694" t="s">
        <v>196</v>
      </c>
      <c r="AF694" t="s">
        <v>194</v>
      </c>
      <c r="AG694" t="s">
        <v>196</v>
      </c>
      <c r="AH694" t="s">
        <v>196</v>
      </c>
      <c r="AI694" t="s">
        <v>196</v>
      </c>
      <c r="AJ694" t="s">
        <v>196</v>
      </c>
      <c r="AK694" t="s">
        <v>196</v>
      </c>
      <c r="AL694" t="s">
        <v>195</v>
      </c>
      <c r="AM694" t="s">
        <v>195</v>
      </c>
      <c r="AN694" t="s">
        <v>195</v>
      </c>
      <c r="AO694" t="s">
        <v>195</v>
      </c>
      <c r="AP694" t="s">
        <v>195</v>
      </c>
      <c r="AQ694" s="259" t="s">
        <v>2591</v>
      </c>
      <c r="AR694" s="259" t="s">
        <v>334</v>
      </c>
    </row>
    <row r="695" spans="1:45" ht="21.6" x14ac:dyDescent="0.65">
      <c r="A695" s="266">
        <v>121336</v>
      </c>
      <c r="B695" s="264" t="s">
        <v>59</v>
      </c>
      <c r="C695" t="s">
        <v>196</v>
      </c>
      <c r="D695" t="s">
        <v>196</v>
      </c>
      <c r="E695" t="s">
        <v>194</v>
      </c>
      <c r="F695" t="s">
        <v>196</v>
      </c>
      <c r="G695" t="s">
        <v>196</v>
      </c>
      <c r="H695" t="s">
        <v>196</v>
      </c>
      <c r="I695" t="s">
        <v>196</v>
      </c>
      <c r="J695" t="s">
        <v>196</v>
      </c>
      <c r="K695" t="s">
        <v>196</v>
      </c>
      <c r="L695" t="s">
        <v>196</v>
      </c>
      <c r="M695" t="s">
        <v>196</v>
      </c>
      <c r="N695" t="s">
        <v>196</v>
      </c>
      <c r="O695" t="s">
        <v>194</v>
      </c>
      <c r="P695" t="s">
        <v>196</v>
      </c>
      <c r="Q695" t="s">
        <v>196</v>
      </c>
      <c r="R695" t="s">
        <v>194</v>
      </c>
      <c r="S695" t="s">
        <v>196</v>
      </c>
      <c r="T695" t="s">
        <v>194</v>
      </c>
      <c r="U695" t="s">
        <v>194</v>
      </c>
      <c r="V695" t="s">
        <v>196</v>
      </c>
      <c r="W695" t="s">
        <v>194</v>
      </c>
      <c r="X695" t="s">
        <v>194</v>
      </c>
      <c r="Y695" t="s">
        <v>196</v>
      </c>
      <c r="Z695" t="s">
        <v>196</v>
      </c>
      <c r="AA695" t="s">
        <v>196</v>
      </c>
      <c r="AB695" t="s">
        <v>196</v>
      </c>
      <c r="AC695" t="s">
        <v>194</v>
      </c>
      <c r="AD695" t="s">
        <v>196</v>
      </c>
      <c r="AE695" t="s">
        <v>194</v>
      </c>
      <c r="AF695" t="s">
        <v>194</v>
      </c>
      <c r="AG695" t="s">
        <v>196</v>
      </c>
      <c r="AH695" t="s">
        <v>196</v>
      </c>
      <c r="AI695" t="s">
        <v>196</v>
      </c>
      <c r="AJ695" t="s">
        <v>194</v>
      </c>
      <c r="AK695" t="s">
        <v>194</v>
      </c>
      <c r="AL695" t="s">
        <v>195</v>
      </c>
      <c r="AM695" t="s">
        <v>196</v>
      </c>
      <c r="AN695" t="s">
        <v>196</v>
      </c>
      <c r="AO695" t="s">
        <v>194</v>
      </c>
      <c r="AP695" t="s">
        <v>196</v>
      </c>
      <c r="AQ695" s="259" t="s">
        <v>59</v>
      </c>
      <c r="AR695" s="259" t="s">
        <v>334</v>
      </c>
    </row>
    <row r="696" spans="1:45" ht="47.4" x14ac:dyDescent="0.65">
      <c r="A696" s="266">
        <v>121338</v>
      </c>
      <c r="B696" s="264" t="s">
        <v>59</v>
      </c>
      <c r="C696" t="s">
        <v>702</v>
      </c>
      <c r="D696" t="s">
        <v>702</v>
      </c>
      <c r="E696" t="s">
        <v>702</v>
      </c>
      <c r="F696" t="s">
        <v>702</v>
      </c>
      <c r="G696" t="s">
        <v>702</v>
      </c>
      <c r="H696" t="s">
        <v>702</v>
      </c>
      <c r="I696" t="s">
        <v>702</v>
      </c>
      <c r="J696" t="s">
        <v>702</v>
      </c>
      <c r="K696" t="s">
        <v>702</v>
      </c>
      <c r="L696" t="s">
        <v>702</v>
      </c>
      <c r="M696" t="s">
        <v>702</v>
      </c>
      <c r="N696" t="s">
        <v>702</v>
      </c>
      <c r="O696" t="s">
        <v>702</v>
      </c>
      <c r="P696" t="s">
        <v>702</v>
      </c>
      <c r="Q696" t="s">
        <v>702</v>
      </c>
      <c r="R696" t="s">
        <v>702</v>
      </c>
      <c r="S696" t="s">
        <v>702</v>
      </c>
      <c r="T696" t="s">
        <v>702</v>
      </c>
      <c r="U696" t="s">
        <v>702</v>
      </c>
      <c r="V696" t="s">
        <v>702</v>
      </c>
      <c r="W696" t="s">
        <v>702</v>
      </c>
      <c r="X696" t="s">
        <v>702</v>
      </c>
      <c r="Y696" t="s">
        <v>702</v>
      </c>
      <c r="Z696" t="s">
        <v>702</v>
      </c>
      <c r="AA696" t="s">
        <v>702</v>
      </c>
      <c r="AB696" t="s">
        <v>702</v>
      </c>
      <c r="AC696" t="s">
        <v>702</v>
      </c>
      <c r="AD696" t="s">
        <v>702</v>
      </c>
      <c r="AE696" t="s">
        <v>702</v>
      </c>
      <c r="AF696" t="s">
        <v>702</v>
      </c>
      <c r="AG696" t="s">
        <v>702</v>
      </c>
      <c r="AH696" t="s">
        <v>702</v>
      </c>
      <c r="AI696" t="s">
        <v>702</v>
      </c>
      <c r="AJ696" t="s">
        <v>702</v>
      </c>
      <c r="AK696" t="s">
        <v>702</v>
      </c>
      <c r="AL696" t="s">
        <v>702</v>
      </c>
      <c r="AM696" t="s">
        <v>702</v>
      </c>
      <c r="AN696" t="s">
        <v>702</v>
      </c>
      <c r="AO696" t="s">
        <v>702</v>
      </c>
      <c r="AP696" t="s">
        <v>702</v>
      </c>
      <c r="AQ696" s="259" t="s">
        <v>59</v>
      </c>
      <c r="AR696" s="259" t="s">
        <v>2772</v>
      </c>
    </row>
    <row r="697" spans="1:45" ht="21.6" x14ac:dyDescent="0.65">
      <c r="A697" s="238">
        <v>121339</v>
      </c>
      <c r="B697" s="264" t="s">
        <v>2531</v>
      </c>
      <c r="C697" t="s">
        <v>194</v>
      </c>
      <c r="D697" t="s">
        <v>194</v>
      </c>
      <c r="E697" t="s">
        <v>194</v>
      </c>
      <c r="F697" t="s">
        <v>194</v>
      </c>
      <c r="G697" t="s">
        <v>194</v>
      </c>
      <c r="H697" t="s">
        <v>194</v>
      </c>
      <c r="I697" t="s">
        <v>196</v>
      </c>
      <c r="J697" t="s">
        <v>194</v>
      </c>
      <c r="K697" t="s">
        <v>196</v>
      </c>
      <c r="L697" t="s">
        <v>194</v>
      </c>
      <c r="M697" t="s">
        <v>196</v>
      </c>
      <c r="N697" t="s">
        <v>194</v>
      </c>
      <c r="O697" t="s">
        <v>194</v>
      </c>
      <c r="P697" t="s">
        <v>196</v>
      </c>
      <c r="Q697" t="s">
        <v>196</v>
      </c>
      <c r="R697" t="s">
        <v>196</v>
      </c>
      <c r="S697" t="s">
        <v>196</v>
      </c>
      <c r="T697" t="s">
        <v>196</v>
      </c>
      <c r="U697" t="s">
        <v>196</v>
      </c>
      <c r="V697" t="s">
        <v>196</v>
      </c>
      <c r="W697" t="s">
        <v>194</v>
      </c>
      <c r="X697" t="s">
        <v>196</v>
      </c>
      <c r="Y697" t="s">
        <v>195</v>
      </c>
      <c r="Z697" t="s">
        <v>196</v>
      </c>
      <c r="AA697" t="s">
        <v>194</v>
      </c>
      <c r="AB697" t="s">
        <v>196</v>
      </c>
      <c r="AC697" t="s">
        <v>196</v>
      </c>
      <c r="AD697" t="s">
        <v>196</v>
      </c>
      <c r="AE697" t="s">
        <v>196</v>
      </c>
      <c r="AF697" t="s">
        <v>194</v>
      </c>
      <c r="AG697" t="s">
        <v>196</v>
      </c>
      <c r="AH697" t="s">
        <v>196</v>
      </c>
      <c r="AI697" t="s">
        <v>196</v>
      </c>
      <c r="AJ697" t="s">
        <v>196</v>
      </c>
      <c r="AK697" t="s">
        <v>196</v>
      </c>
      <c r="AL697" t="s">
        <v>195</v>
      </c>
      <c r="AM697" t="s">
        <v>195</v>
      </c>
      <c r="AN697" t="s">
        <v>195</v>
      </c>
      <c r="AO697" t="s">
        <v>195</v>
      </c>
      <c r="AP697" t="s">
        <v>195</v>
      </c>
      <c r="AQ697" s="259" t="s">
        <v>2531</v>
      </c>
      <c r="AR697" s="259" t="s">
        <v>334</v>
      </c>
    </row>
    <row r="698" spans="1:45" ht="21.6" x14ac:dyDescent="0.65">
      <c r="A698" s="266">
        <v>121342</v>
      </c>
      <c r="B698" s="264" t="s">
        <v>59</v>
      </c>
      <c r="C698" t="s">
        <v>196</v>
      </c>
      <c r="D698" t="s">
        <v>194</v>
      </c>
      <c r="E698" t="s">
        <v>194</v>
      </c>
      <c r="F698" t="s">
        <v>194</v>
      </c>
      <c r="G698" t="s">
        <v>196</v>
      </c>
      <c r="H698" t="s">
        <v>194</v>
      </c>
      <c r="I698" t="s">
        <v>194</v>
      </c>
      <c r="J698" t="s">
        <v>196</v>
      </c>
      <c r="K698" t="s">
        <v>194</v>
      </c>
      <c r="L698" t="s">
        <v>196</v>
      </c>
      <c r="M698" t="s">
        <v>194</v>
      </c>
      <c r="N698" t="s">
        <v>196</v>
      </c>
      <c r="O698" t="s">
        <v>196</v>
      </c>
      <c r="P698" t="s">
        <v>194</v>
      </c>
      <c r="Q698" t="s">
        <v>196</v>
      </c>
      <c r="R698" t="s">
        <v>194</v>
      </c>
      <c r="S698" t="s">
        <v>196</v>
      </c>
      <c r="T698" t="s">
        <v>194</v>
      </c>
      <c r="U698" t="s">
        <v>194</v>
      </c>
      <c r="V698" t="s">
        <v>196</v>
      </c>
      <c r="W698" t="s">
        <v>196</v>
      </c>
      <c r="X698" t="s">
        <v>196</v>
      </c>
      <c r="Y698" t="s">
        <v>194</v>
      </c>
      <c r="Z698" t="s">
        <v>194</v>
      </c>
      <c r="AA698" t="s">
        <v>194</v>
      </c>
      <c r="AB698" t="s">
        <v>194</v>
      </c>
      <c r="AC698" t="s">
        <v>194</v>
      </c>
      <c r="AD698" t="s">
        <v>196</v>
      </c>
      <c r="AE698" t="s">
        <v>194</v>
      </c>
      <c r="AF698" t="s">
        <v>194</v>
      </c>
      <c r="AG698" t="s">
        <v>194</v>
      </c>
      <c r="AH698" t="s">
        <v>196</v>
      </c>
      <c r="AI698" t="s">
        <v>196</v>
      </c>
      <c r="AJ698" t="s">
        <v>194</v>
      </c>
      <c r="AK698" t="s">
        <v>194</v>
      </c>
      <c r="AL698" t="s">
        <v>195</v>
      </c>
      <c r="AM698" t="s">
        <v>195</v>
      </c>
      <c r="AN698" t="s">
        <v>195</v>
      </c>
      <c r="AO698" t="s">
        <v>195</v>
      </c>
      <c r="AP698" t="s">
        <v>195</v>
      </c>
      <c r="AQ698" s="259" t="s">
        <v>59</v>
      </c>
      <c r="AR698" s="259" t="s">
        <v>334</v>
      </c>
    </row>
    <row r="699" spans="1:45" ht="21.6" x14ac:dyDescent="0.65">
      <c r="A699" s="266">
        <v>121346</v>
      </c>
      <c r="B699" s="264" t="s">
        <v>59</v>
      </c>
      <c r="C699" t="s">
        <v>196</v>
      </c>
      <c r="D699" t="s">
        <v>196</v>
      </c>
      <c r="E699" t="s">
        <v>194</v>
      </c>
      <c r="F699" t="s">
        <v>194</v>
      </c>
      <c r="G699" t="s">
        <v>196</v>
      </c>
      <c r="H699" t="s">
        <v>196</v>
      </c>
      <c r="I699" t="s">
        <v>196</v>
      </c>
      <c r="J699" t="s">
        <v>196</v>
      </c>
      <c r="K699" t="s">
        <v>196</v>
      </c>
      <c r="L699" t="s">
        <v>196</v>
      </c>
      <c r="M699" t="s">
        <v>194</v>
      </c>
      <c r="N699" t="s">
        <v>196</v>
      </c>
      <c r="O699" t="s">
        <v>196</v>
      </c>
      <c r="P699" t="s">
        <v>194</v>
      </c>
      <c r="Q699" t="s">
        <v>196</v>
      </c>
      <c r="R699" t="s">
        <v>196</v>
      </c>
      <c r="S699" t="s">
        <v>196</v>
      </c>
      <c r="T699" t="s">
        <v>194</v>
      </c>
      <c r="U699" t="s">
        <v>196</v>
      </c>
      <c r="V699" t="s">
        <v>196</v>
      </c>
      <c r="W699" t="s">
        <v>196</v>
      </c>
      <c r="X699" t="s">
        <v>194</v>
      </c>
      <c r="Y699" t="s">
        <v>196</v>
      </c>
      <c r="Z699" t="s">
        <v>195</v>
      </c>
      <c r="AA699" t="s">
        <v>196</v>
      </c>
      <c r="AB699" t="s">
        <v>194</v>
      </c>
      <c r="AC699" t="s">
        <v>195</v>
      </c>
      <c r="AD699" t="s">
        <v>196</v>
      </c>
      <c r="AE699" t="s">
        <v>194</v>
      </c>
      <c r="AF699" t="s">
        <v>194</v>
      </c>
      <c r="AG699" t="s">
        <v>195</v>
      </c>
      <c r="AH699" t="s">
        <v>195</v>
      </c>
      <c r="AI699" t="s">
        <v>196</v>
      </c>
      <c r="AJ699" t="s">
        <v>196</v>
      </c>
      <c r="AK699" t="s">
        <v>195</v>
      </c>
      <c r="AL699" t="s">
        <v>195</v>
      </c>
      <c r="AM699" t="s">
        <v>195</v>
      </c>
      <c r="AN699" t="s">
        <v>195</v>
      </c>
      <c r="AO699" t="s">
        <v>195</v>
      </c>
      <c r="AP699" t="s">
        <v>195</v>
      </c>
      <c r="AQ699" s="259" t="s">
        <v>59</v>
      </c>
      <c r="AR699" s="259" t="s">
        <v>334</v>
      </c>
    </row>
    <row r="700" spans="1:45" ht="21.6" x14ac:dyDescent="0.65">
      <c r="A700" s="266">
        <v>121349</v>
      </c>
      <c r="B700" s="264" t="s">
        <v>2591</v>
      </c>
      <c r="C700" t="s">
        <v>194</v>
      </c>
      <c r="D700" t="s">
        <v>196</v>
      </c>
      <c r="E700" t="s">
        <v>194</v>
      </c>
      <c r="F700" t="s">
        <v>194</v>
      </c>
      <c r="G700" t="s">
        <v>196</v>
      </c>
      <c r="H700" t="s">
        <v>196</v>
      </c>
      <c r="I700" t="s">
        <v>194</v>
      </c>
      <c r="J700" t="s">
        <v>194</v>
      </c>
      <c r="K700" t="s">
        <v>194</v>
      </c>
      <c r="L700" t="s">
        <v>194</v>
      </c>
      <c r="M700" t="s">
        <v>196</v>
      </c>
      <c r="N700" t="s">
        <v>194</v>
      </c>
      <c r="O700" t="s">
        <v>196</v>
      </c>
      <c r="P700" t="s">
        <v>194</v>
      </c>
      <c r="Q700" t="s">
        <v>196</v>
      </c>
      <c r="R700" t="s">
        <v>194</v>
      </c>
      <c r="S700" t="s">
        <v>196</v>
      </c>
      <c r="T700" t="s">
        <v>194</v>
      </c>
      <c r="U700" t="s">
        <v>196</v>
      </c>
      <c r="V700" t="s">
        <v>196</v>
      </c>
      <c r="W700" t="s">
        <v>196</v>
      </c>
      <c r="X700" t="s">
        <v>196</v>
      </c>
      <c r="Y700" t="s">
        <v>194</v>
      </c>
      <c r="Z700" t="s">
        <v>196</v>
      </c>
      <c r="AA700" t="s">
        <v>196</v>
      </c>
      <c r="AB700" t="s">
        <v>196</v>
      </c>
      <c r="AC700" t="s">
        <v>196</v>
      </c>
      <c r="AD700" t="s">
        <v>196</v>
      </c>
      <c r="AE700" t="s">
        <v>196</v>
      </c>
      <c r="AF700" t="s">
        <v>194</v>
      </c>
      <c r="AG700" t="s">
        <v>196</v>
      </c>
      <c r="AH700" t="s">
        <v>196</v>
      </c>
      <c r="AI700" t="s">
        <v>196</v>
      </c>
      <c r="AJ700" t="s">
        <v>195</v>
      </c>
      <c r="AK700" t="s">
        <v>195</v>
      </c>
      <c r="AL700" t="s">
        <v>195</v>
      </c>
      <c r="AM700" t="s">
        <v>195</v>
      </c>
      <c r="AN700" t="s">
        <v>195</v>
      </c>
      <c r="AO700" t="s">
        <v>195</v>
      </c>
      <c r="AP700" t="s">
        <v>195</v>
      </c>
      <c r="AQ700" s="259" t="s">
        <v>2591</v>
      </c>
      <c r="AR700" s="259" t="s">
        <v>334</v>
      </c>
    </row>
    <row r="701" spans="1:45" ht="43.2" x14ac:dyDescent="0.3">
      <c r="A701" s="281">
        <v>121350</v>
      </c>
      <c r="B701" s="285" t="s">
        <v>59</v>
      </c>
      <c r="C701" s="262" t="s">
        <v>702</v>
      </c>
      <c r="D701" s="262" t="s">
        <v>702</v>
      </c>
      <c r="E701" s="262" t="s">
        <v>702</v>
      </c>
      <c r="F701" s="262" t="s">
        <v>702</v>
      </c>
      <c r="G701" s="262" t="s">
        <v>702</v>
      </c>
      <c r="H701" s="262" t="s">
        <v>702</v>
      </c>
      <c r="I701" s="262" t="s">
        <v>702</v>
      </c>
      <c r="J701" s="262" t="s">
        <v>702</v>
      </c>
      <c r="K701" s="262" t="s">
        <v>702</v>
      </c>
      <c r="L701" s="262" t="s">
        <v>702</v>
      </c>
      <c r="M701" s="262" t="s">
        <v>702</v>
      </c>
      <c r="N701" s="262" t="s">
        <v>702</v>
      </c>
      <c r="O701" s="262" t="s">
        <v>702</v>
      </c>
      <c r="P701" s="262" t="s">
        <v>702</v>
      </c>
      <c r="Q701" s="262" t="s">
        <v>702</v>
      </c>
      <c r="R701" s="262" t="s">
        <v>702</v>
      </c>
      <c r="S701" s="262" t="s">
        <v>702</v>
      </c>
      <c r="T701" s="262" t="s">
        <v>702</v>
      </c>
      <c r="U701" s="262" t="s">
        <v>702</v>
      </c>
      <c r="V701" s="262" t="s">
        <v>702</v>
      </c>
      <c r="W701" s="262" t="s">
        <v>702</v>
      </c>
      <c r="X701" s="262" t="s">
        <v>702</v>
      </c>
      <c r="Y701" s="262" t="s">
        <v>702</v>
      </c>
      <c r="Z701" s="262" t="s">
        <v>702</v>
      </c>
      <c r="AA701" s="262" t="s">
        <v>702</v>
      </c>
      <c r="AB701" s="262" t="s">
        <v>702</v>
      </c>
      <c r="AC701" s="262" t="s">
        <v>702</v>
      </c>
      <c r="AD701" s="262" t="s">
        <v>702</v>
      </c>
      <c r="AE701" s="262" t="s">
        <v>702</v>
      </c>
      <c r="AF701" s="262" t="s">
        <v>702</v>
      </c>
      <c r="AG701" s="262" t="s">
        <v>702</v>
      </c>
      <c r="AH701" s="262" t="s">
        <v>702</v>
      </c>
      <c r="AI701" s="262" t="s">
        <v>702</v>
      </c>
      <c r="AJ701" s="262" t="s">
        <v>702</v>
      </c>
      <c r="AK701" s="262" t="s">
        <v>702</v>
      </c>
      <c r="AL701" s="262" t="s">
        <v>702</v>
      </c>
      <c r="AM701" s="262" t="s">
        <v>702</v>
      </c>
      <c r="AN701" s="262" t="s">
        <v>702</v>
      </c>
      <c r="AO701" s="262" t="s">
        <v>702</v>
      </c>
      <c r="AP701" s="262" t="s">
        <v>702</v>
      </c>
      <c r="AQ701" s="259" t="s">
        <v>59</v>
      </c>
      <c r="AR701" s="259" t="s">
        <v>2772</v>
      </c>
      <c r="AS701"/>
    </row>
    <row r="702" spans="1:45" ht="21.6" x14ac:dyDescent="0.65">
      <c r="A702" s="238">
        <v>121358</v>
      </c>
      <c r="B702" s="264" t="s">
        <v>2531</v>
      </c>
      <c r="C702" t="s">
        <v>196</v>
      </c>
      <c r="D702" t="s">
        <v>194</v>
      </c>
      <c r="E702" t="s">
        <v>194</v>
      </c>
      <c r="F702" t="s">
        <v>194</v>
      </c>
      <c r="G702" t="s">
        <v>196</v>
      </c>
      <c r="H702" t="s">
        <v>196</v>
      </c>
      <c r="I702" t="s">
        <v>196</v>
      </c>
      <c r="J702" t="s">
        <v>194</v>
      </c>
      <c r="K702" t="s">
        <v>196</v>
      </c>
      <c r="L702" t="s">
        <v>196</v>
      </c>
      <c r="M702" t="s">
        <v>194</v>
      </c>
      <c r="N702" t="s">
        <v>194</v>
      </c>
      <c r="O702" t="s">
        <v>194</v>
      </c>
      <c r="P702" t="s">
        <v>196</v>
      </c>
      <c r="Q702" t="s">
        <v>196</v>
      </c>
      <c r="R702" t="s">
        <v>194</v>
      </c>
      <c r="S702" t="s">
        <v>194</v>
      </c>
      <c r="T702" t="s">
        <v>194</v>
      </c>
      <c r="U702" t="s">
        <v>194</v>
      </c>
      <c r="V702" t="s">
        <v>194</v>
      </c>
      <c r="W702" t="s">
        <v>196</v>
      </c>
      <c r="X702" t="s">
        <v>196</v>
      </c>
      <c r="Y702" t="s">
        <v>194</v>
      </c>
      <c r="Z702" t="s">
        <v>196</v>
      </c>
      <c r="AA702" t="s">
        <v>194</v>
      </c>
      <c r="AB702" t="s">
        <v>196</v>
      </c>
      <c r="AC702" t="s">
        <v>194</v>
      </c>
      <c r="AD702" t="s">
        <v>194</v>
      </c>
      <c r="AE702" t="s">
        <v>194</v>
      </c>
      <c r="AF702" t="s">
        <v>194</v>
      </c>
      <c r="AG702" t="s">
        <v>196</v>
      </c>
      <c r="AH702" t="s">
        <v>196</v>
      </c>
      <c r="AI702" t="s">
        <v>196</v>
      </c>
      <c r="AJ702" t="s">
        <v>196</v>
      </c>
      <c r="AK702" t="s">
        <v>196</v>
      </c>
      <c r="AL702" t="s">
        <v>195</v>
      </c>
      <c r="AM702" t="s">
        <v>195</v>
      </c>
      <c r="AN702" t="s">
        <v>195</v>
      </c>
      <c r="AO702" t="s">
        <v>195</v>
      </c>
      <c r="AP702" t="s">
        <v>195</v>
      </c>
      <c r="AQ702" s="259" t="s">
        <v>2531</v>
      </c>
      <c r="AR702" s="259" t="s">
        <v>334</v>
      </c>
    </row>
    <row r="703" spans="1:45" ht="21.6" x14ac:dyDescent="0.65">
      <c r="A703" s="238">
        <v>121362</v>
      </c>
      <c r="B703" s="264" t="s">
        <v>2531</v>
      </c>
      <c r="C703" t="s">
        <v>194</v>
      </c>
      <c r="D703" t="s">
        <v>194</v>
      </c>
      <c r="E703" t="s">
        <v>194</v>
      </c>
      <c r="F703" t="s">
        <v>194</v>
      </c>
      <c r="G703" t="s">
        <v>194</v>
      </c>
      <c r="H703" t="s">
        <v>194</v>
      </c>
      <c r="I703" t="s">
        <v>194</v>
      </c>
      <c r="J703" t="s">
        <v>196</v>
      </c>
      <c r="K703" t="s">
        <v>196</v>
      </c>
      <c r="L703" t="s">
        <v>196</v>
      </c>
      <c r="M703" t="s">
        <v>194</v>
      </c>
      <c r="N703" t="s">
        <v>194</v>
      </c>
      <c r="O703" t="s">
        <v>194</v>
      </c>
      <c r="P703" t="s">
        <v>196</v>
      </c>
      <c r="Q703" t="s">
        <v>196</v>
      </c>
      <c r="R703" t="s">
        <v>196</v>
      </c>
      <c r="S703" t="s">
        <v>196</v>
      </c>
      <c r="T703" t="s">
        <v>194</v>
      </c>
      <c r="U703" t="s">
        <v>196</v>
      </c>
      <c r="V703" t="s">
        <v>196</v>
      </c>
      <c r="W703" t="s">
        <v>194</v>
      </c>
      <c r="X703" t="s">
        <v>196</v>
      </c>
      <c r="Y703" t="s">
        <v>196</v>
      </c>
      <c r="Z703" t="s">
        <v>196</v>
      </c>
      <c r="AA703" t="s">
        <v>194</v>
      </c>
      <c r="AB703" t="s">
        <v>196</v>
      </c>
      <c r="AC703" t="s">
        <v>194</v>
      </c>
      <c r="AD703" t="s">
        <v>196</v>
      </c>
      <c r="AE703" t="s">
        <v>194</v>
      </c>
      <c r="AF703" t="s">
        <v>194</v>
      </c>
      <c r="AG703" t="s">
        <v>194</v>
      </c>
      <c r="AH703" t="s">
        <v>194</v>
      </c>
      <c r="AI703" t="s">
        <v>194</v>
      </c>
      <c r="AJ703" t="s">
        <v>196</v>
      </c>
      <c r="AK703" t="s">
        <v>194</v>
      </c>
      <c r="AL703" t="s">
        <v>196</v>
      </c>
      <c r="AM703" t="s">
        <v>196</v>
      </c>
      <c r="AN703" t="s">
        <v>196</v>
      </c>
      <c r="AO703" t="s">
        <v>196</v>
      </c>
      <c r="AP703" t="s">
        <v>196</v>
      </c>
      <c r="AQ703" s="259" t="s">
        <v>2531</v>
      </c>
      <c r="AR703" s="259" t="s">
        <v>334</v>
      </c>
      <c r="AS703"/>
    </row>
    <row r="704" spans="1:45" ht="21.6" x14ac:dyDescent="0.65">
      <c r="A704" s="238">
        <v>121367</v>
      </c>
      <c r="B704" s="264" t="s">
        <v>59</v>
      </c>
      <c r="C704" t="s">
        <v>194</v>
      </c>
      <c r="D704" t="s">
        <v>194</v>
      </c>
      <c r="E704" t="s">
        <v>194</v>
      </c>
      <c r="F704" t="s">
        <v>194</v>
      </c>
      <c r="G704" t="s">
        <v>194</v>
      </c>
      <c r="H704" t="s">
        <v>194</v>
      </c>
      <c r="I704" t="s">
        <v>194</v>
      </c>
      <c r="J704" t="s">
        <v>196</v>
      </c>
      <c r="K704" t="s">
        <v>194</v>
      </c>
      <c r="L704" t="s">
        <v>194</v>
      </c>
      <c r="M704" t="s">
        <v>196</v>
      </c>
      <c r="N704" t="s">
        <v>194</v>
      </c>
      <c r="O704" t="s">
        <v>196</v>
      </c>
      <c r="P704" t="s">
        <v>196</v>
      </c>
      <c r="Q704" t="s">
        <v>194</v>
      </c>
      <c r="R704" t="s">
        <v>196</v>
      </c>
      <c r="S704" t="s">
        <v>196</v>
      </c>
      <c r="T704" t="s">
        <v>196</v>
      </c>
      <c r="U704" t="s">
        <v>194</v>
      </c>
      <c r="V704" t="s">
        <v>196</v>
      </c>
      <c r="W704" t="s">
        <v>196</v>
      </c>
      <c r="X704" t="s">
        <v>196</v>
      </c>
      <c r="Y704" t="s">
        <v>196</v>
      </c>
      <c r="Z704" t="s">
        <v>194</v>
      </c>
      <c r="AA704" t="s">
        <v>194</v>
      </c>
      <c r="AB704" t="s">
        <v>196</v>
      </c>
      <c r="AC704" t="s">
        <v>195</v>
      </c>
      <c r="AD704" t="s">
        <v>194</v>
      </c>
      <c r="AE704" t="s">
        <v>194</v>
      </c>
      <c r="AF704" t="s">
        <v>195</v>
      </c>
      <c r="AG704" t="s">
        <v>196</v>
      </c>
      <c r="AH704" t="s">
        <v>196</v>
      </c>
      <c r="AI704" t="s">
        <v>196</v>
      </c>
      <c r="AJ704" t="s">
        <v>196</v>
      </c>
      <c r="AK704" t="s">
        <v>194</v>
      </c>
      <c r="AL704" t="s">
        <v>195</v>
      </c>
      <c r="AM704" t="s">
        <v>195</v>
      </c>
      <c r="AN704" t="s">
        <v>196</v>
      </c>
      <c r="AO704" t="s">
        <v>194</v>
      </c>
      <c r="AP704" t="s">
        <v>194</v>
      </c>
      <c r="AQ704" s="259" t="s">
        <v>59</v>
      </c>
      <c r="AR704" s="259" t="s">
        <v>334</v>
      </c>
    </row>
    <row r="705" spans="1:45" ht="21.6" x14ac:dyDescent="0.65">
      <c r="A705" s="266">
        <v>121372</v>
      </c>
      <c r="B705" s="264" t="s">
        <v>59</v>
      </c>
      <c r="C705" t="s">
        <v>196</v>
      </c>
      <c r="D705" t="s">
        <v>194</v>
      </c>
      <c r="E705" t="s">
        <v>194</v>
      </c>
      <c r="F705" t="s">
        <v>194</v>
      </c>
      <c r="G705" t="s">
        <v>194</v>
      </c>
      <c r="H705" t="s">
        <v>196</v>
      </c>
      <c r="I705" t="s">
        <v>196</v>
      </c>
      <c r="J705" t="s">
        <v>194</v>
      </c>
      <c r="K705" t="s">
        <v>194</v>
      </c>
      <c r="L705" t="s">
        <v>194</v>
      </c>
      <c r="M705" t="s">
        <v>196</v>
      </c>
      <c r="N705" t="s">
        <v>194</v>
      </c>
      <c r="O705" t="s">
        <v>194</v>
      </c>
      <c r="P705" t="s">
        <v>194</v>
      </c>
      <c r="Q705" t="s">
        <v>194</v>
      </c>
      <c r="R705" t="s">
        <v>196</v>
      </c>
      <c r="S705" t="s">
        <v>196</v>
      </c>
      <c r="T705" t="s">
        <v>194</v>
      </c>
      <c r="U705" t="s">
        <v>194</v>
      </c>
      <c r="V705" t="s">
        <v>196</v>
      </c>
      <c r="W705" t="s">
        <v>196</v>
      </c>
      <c r="X705" t="s">
        <v>196</v>
      </c>
      <c r="Y705" t="s">
        <v>196</v>
      </c>
      <c r="Z705" t="s">
        <v>196</v>
      </c>
      <c r="AA705" t="s">
        <v>194</v>
      </c>
      <c r="AB705" t="s">
        <v>196</v>
      </c>
      <c r="AC705" t="s">
        <v>196</v>
      </c>
      <c r="AD705" t="s">
        <v>196</v>
      </c>
      <c r="AE705" t="s">
        <v>196</v>
      </c>
      <c r="AF705" t="s">
        <v>195</v>
      </c>
      <c r="AG705" t="s">
        <v>194</v>
      </c>
      <c r="AH705" t="s">
        <v>196</v>
      </c>
      <c r="AI705" t="s">
        <v>196</v>
      </c>
      <c r="AJ705" t="s">
        <v>195</v>
      </c>
      <c r="AK705" t="s">
        <v>195</v>
      </c>
      <c r="AL705" t="s">
        <v>194</v>
      </c>
      <c r="AM705" t="s">
        <v>195</v>
      </c>
      <c r="AN705" t="s">
        <v>196</v>
      </c>
      <c r="AO705" t="s">
        <v>195</v>
      </c>
      <c r="AP705" t="s">
        <v>195</v>
      </c>
      <c r="AQ705" s="259" t="s">
        <v>59</v>
      </c>
      <c r="AR705" s="259" t="s">
        <v>334</v>
      </c>
    </row>
    <row r="706" spans="1:45" ht="21.6" x14ac:dyDescent="0.65">
      <c r="A706" s="238">
        <v>121377</v>
      </c>
      <c r="B706" s="264" t="s">
        <v>59</v>
      </c>
      <c r="C706" t="s">
        <v>196</v>
      </c>
      <c r="D706" t="s">
        <v>194</v>
      </c>
      <c r="E706" t="s">
        <v>194</v>
      </c>
      <c r="F706" t="s">
        <v>194</v>
      </c>
      <c r="G706" t="s">
        <v>196</v>
      </c>
      <c r="H706" t="s">
        <v>195</v>
      </c>
      <c r="I706" t="s">
        <v>195</v>
      </c>
      <c r="J706" t="s">
        <v>196</v>
      </c>
      <c r="K706" t="s">
        <v>195</v>
      </c>
      <c r="L706" t="s">
        <v>195</v>
      </c>
      <c r="M706" t="s">
        <v>194</v>
      </c>
      <c r="N706" t="s">
        <v>194</v>
      </c>
      <c r="O706" t="s">
        <v>194</v>
      </c>
      <c r="P706" t="s">
        <v>196</v>
      </c>
      <c r="Q706" t="s">
        <v>196</v>
      </c>
      <c r="R706" t="s">
        <v>194</v>
      </c>
      <c r="S706" t="s">
        <v>196</v>
      </c>
      <c r="T706" t="s">
        <v>194</v>
      </c>
      <c r="U706" t="s">
        <v>196</v>
      </c>
      <c r="V706" t="s">
        <v>194</v>
      </c>
      <c r="W706" t="s">
        <v>196</v>
      </c>
      <c r="X706" t="s">
        <v>196</v>
      </c>
      <c r="Y706" t="s">
        <v>195</v>
      </c>
      <c r="Z706" t="s">
        <v>194</v>
      </c>
      <c r="AA706" t="s">
        <v>196</v>
      </c>
      <c r="AB706" t="s">
        <v>196</v>
      </c>
      <c r="AC706" t="s">
        <v>196</v>
      </c>
      <c r="AD706" t="s">
        <v>196</v>
      </c>
      <c r="AE706" t="s">
        <v>195</v>
      </c>
      <c r="AF706" t="s">
        <v>194</v>
      </c>
      <c r="AG706" t="s">
        <v>196</v>
      </c>
      <c r="AH706" t="s">
        <v>196</v>
      </c>
      <c r="AI706" t="s">
        <v>194</v>
      </c>
      <c r="AJ706" t="s">
        <v>196</v>
      </c>
      <c r="AK706" t="s">
        <v>194</v>
      </c>
      <c r="AL706" t="s">
        <v>194</v>
      </c>
      <c r="AM706" t="s">
        <v>196</v>
      </c>
      <c r="AN706" t="s">
        <v>194</v>
      </c>
      <c r="AO706" t="s">
        <v>194</v>
      </c>
      <c r="AP706" t="s">
        <v>195</v>
      </c>
      <c r="AQ706" s="259" t="s">
        <v>59</v>
      </c>
      <c r="AR706" s="259" t="s">
        <v>334</v>
      </c>
    </row>
    <row r="707" spans="1:45" ht="21.6" x14ac:dyDescent="0.65">
      <c r="A707" s="266">
        <v>121378</v>
      </c>
      <c r="B707" s="264" t="s">
        <v>59</v>
      </c>
      <c r="C707" t="s">
        <v>194</v>
      </c>
      <c r="D707" t="s">
        <v>194</v>
      </c>
      <c r="E707" t="s">
        <v>196</v>
      </c>
      <c r="F707" t="s">
        <v>196</v>
      </c>
      <c r="G707" t="s">
        <v>196</v>
      </c>
      <c r="H707" t="s">
        <v>196</v>
      </c>
      <c r="I707" t="s">
        <v>196</v>
      </c>
      <c r="J707" t="s">
        <v>194</v>
      </c>
      <c r="K707" t="s">
        <v>196</v>
      </c>
      <c r="L707" t="s">
        <v>196</v>
      </c>
      <c r="M707" t="s">
        <v>196</v>
      </c>
      <c r="N707" t="s">
        <v>194</v>
      </c>
      <c r="O707" t="s">
        <v>194</v>
      </c>
      <c r="P707" t="s">
        <v>194</v>
      </c>
      <c r="Q707" t="s">
        <v>194</v>
      </c>
      <c r="R707" t="s">
        <v>195</v>
      </c>
      <c r="S707" t="s">
        <v>196</v>
      </c>
      <c r="T707" t="s">
        <v>194</v>
      </c>
      <c r="U707" t="s">
        <v>194</v>
      </c>
      <c r="V707" t="s">
        <v>196</v>
      </c>
      <c r="W707" t="s">
        <v>196</v>
      </c>
      <c r="X707" t="s">
        <v>196</v>
      </c>
      <c r="Y707" t="s">
        <v>196</v>
      </c>
      <c r="Z707" t="s">
        <v>196</v>
      </c>
      <c r="AA707" t="s">
        <v>194</v>
      </c>
      <c r="AB707" t="s">
        <v>196</v>
      </c>
      <c r="AC707" t="s">
        <v>194</v>
      </c>
      <c r="AD707" t="s">
        <v>196</v>
      </c>
      <c r="AE707" t="s">
        <v>194</v>
      </c>
      <c r="AF707" t="s">
        <v>194</v>
      </c>
      <c r="AG707" t="s">
        <v>196</v>
      </c>
      <c r="AH707" t="s">
        <v>194</v>
      </c>
      <c r="AI707" t="s">
        <v>194</v>
      </c>
      <c r="AJ707" t="s">
        <v>196</v>
      </c>
      <c r="AK707" t="s">
        <v>196</v>
      </c>
      <c r="AL707" t="s">
        <v>196</v>
      </c>
      <c r="AM707" t="s">
        <v>196</v>
      </c>
      <c r="AN707" t="s">
        <v>195</v>
      </c>
      <c r="AO707" t="s">
        <v>194</v>
      </c>
      <c r="AP707" t="s">
        <v>194</v>
      </c>
      <c r="AQ707" s="259" t="s">
        <v>59</v>
      </c>
      <c r="AR707" s="259" t="s">
        <v>334</v>
      </c>
    </row>
    <row r="708" spans="1:45" ht="21.6" x14ac:dyDescent="0.65">
      <c r="A708" s="238">
        <v>121379</v>
      </c>
      <c r="B708" s="264" t="s">
        <v>59</v>
      </c>
      <c r="C708" t="s">
        <v>196</v>
      </c>
      <c r="D708" t="s">
        <v>194</v>
      </c>
      <c r="E708" t="s">
        <v>194</v>
      </c>
      <c r="F708" t="s">
        <v>194</v>
      </c>
      <c r="G708" t="s">
        <v>196</v>
      </c>
      <c r="H708" t="s">
        <v>196</v>
      </c>
      <c r="I708" t="s">
        <v>196</v>
      </c>
      <c r="J708" t="s">
        <v>194</v>
      </c>
      <c r="K708" t="s">
        <v>196</v>
      </c>
      <c r="L708" t="s">
        <v>196</v>
      </c>
      <c r="M708" t="s">
        <v>196</v>
      </c>
      <c r="N708" t="s">
        <v>194</v>
      </c>
      <c r="O708" t="s">
        <v>196</v>
      </c>
      <c r="P708" t="s">
        <v>194</v>
      </c>
      <c r="Q708" t="s">
        <v>196</v>
      </c>
      <c r="R708" t="s">
        <v>196</v>
      </c>
      <c r="S708" t="s">
        <v>196</v>
      </c>
      <c r="T708" t="s">
        <v>194</v>
      </c>
      <c r="U708" t="s">
        <v>194</v>
      </c>
      <c r="V708" t="s">
        <v>196</v>
      </c>
      <c r="W708" t="s">
        <v>196</v>
      </c>
      <c r="X708" t="s">
        <v>194</v>
      </c>
      <c r="Y708" t="s">
        <v>194</v>
      </c>
      <c r="Z708" t="s">
        <v>194</v>
      </c>
      <c r="AA708" t="s">
        <v>194</v>
      </c>
      <c r="AB708" t="s">
        <v>196</v>
      </c>
      <c r="AC708" t="s">
        <v>194</v>
      </c>
      <c r="AD708" t="s">
        <v>194</v>
      </c>
      <c r="AE708" t="s">
        <v>194</v>
      </c>
      <c r="AF708" t="s">
        <v>196</v>
      </c>
      <c r="AG708" t="s">
        <v>196</v>
      </c>
      <c r="AH708" t="s">
        <v>196</v>
      </c>
      <c r="AI708" t="s">
        <v>194</v>
      </c>
      <c r="AJ708" t="s">
        <v>194</v>
      </c>
      <c r="AK708" t="s">
        <v>196</v>
      </c>
      <c r="AL708" t="s">
        <v>196</v>
      </c>
      <c r="AM708" t="s">
        <v>196</v>
      </c>
      <c r="AN708" t="s">
        <v>196</v>
      </c>
      <c r="AO708" t="s">
        <v>196</v>
      </c>
      <c r="AP708" t="s">
        <v>196</v>
      </c>
      <c r="AQ708" s="259" t="s">
        <v>59</v>
      </c>
      <c r="AR708" s="259" t="s">
        <v>334</v>
      </c>
    </row>
    <row r="709" spans="1:45" ht="21.6" x14ac:dyDescent="0.65">
      <c r="A709" s="266">
        <v>121385</v>
      </c>
      <c r="B709" s="264" t="s">
        <v>59</v>
      </c>
      <c r="C709" t="s">
        <v>196</v>
      </c>
      <c r="D709" t="s">
        <v>196</v>
      </c>
      <c r="E709" t="s">
        <v>195</v>
      </c>
      <c r="F709" t="s">
        <v>196</v>
      </c>
      <c r="G709" t="s">
        <v>196</v>
      </c>
      <c r="H709" t="s">
        <v>196</v>
      </c>
      <c r="I709" t="s">
        <v>196</v>
      </c>
      <c r="J709" t="s">
        <v>196</v>
      </c>
      <c r="K709" t="s">
        <v>196</v>
      </c>
      <c r="L709" t="s">
        <v>196</v>
      </c>
      <c r="M709" t="s">
        <v>194</v>
      </c>
      <c r="N709" t="s">
        <v>194</v>
      </c>
      <c r="O709" t="s">
        <v>194</v>
      </c>
      <c r="P709" t="s">
        <v>196</v>
      </c>
      <c r="Q709" t="s">
        <v>196</v>
      </c>
      <c r="R709" t="s">
        <v>195</v>
      </c>
      <c r="S709" t="s">
        <v>196</v>
      </c>
      <c r="T709" t="s">
        <v>196</v>
      </c>
      <c r="U709" t="s">
        <v>194</v>
      </c>
      <c r="V709" t="s">
        <v>194</v>
      </c>
      <c r="W709" t="s">
        <v>196</v>
      </c>
      <c r="X709" t="s">
        <v>196</v>
      </c>
      <c r="Y709" t="s">
        <v>196</v>
      </c>
      <c r="Z709" t="s">
        <v>194</v>
      </c>
      <c r="AA709" t="s">
        <v>196</v>
      </c>
      <c r="AB709" t="s">
        <v>195</v>
      </c>
      <c r="AC709" t="s">
        <v>195</v>
      </c>
      <c r="AD709" t="s">
        <v>196</v>
      </c>
      <c r="AE709" t="s">
        <v>196</v>
      </c>
      <c r="AF709" t="s">
        <v>196</v>
      </c>
      <c r="AG709" t="s">
        <v>196</v>
      </c>
      <c r="AH709" t="s">
        <v>194</v>
      </c>
      <c r="AI709" t="s">
        <v>194</v>
      </c>
      <c r="AJ709" t="s">
        <v>196</v>
      </c>
      <c r="AK709" t="s">
        <v>194</v>
      </c>
      <c r="AL709" t="s">
        <v>196</v>
      </c>
      <c r="AM709" t="s">
        <v>196</v>
      </c>
      <c r="AN709" t="s">
        <v>196</v>
      </c>
      <c r="AO709" t="s">
        <v>194</v>
      </c>
      <c r="AP709" t="s">
        <v>196</v>
      </c>
      <c r="AQ709" s="259" t="s">
        <v>59</v>
      </c>
      <c r="AR709" s="259" t="s">
        <v>334</v>
      </c>
    </row>
    <row r="710" spans="1:45" ht="21.6" x14ac:dyDescent="0.65">
      <c r="A710" s="238">
        <v>121391</v>
      </c>
      <c r="B710" s="264" t="s">
        <v>2531</v>
      </c>
      <c r="C710" t="s">
        <v>196</v>
      </c>
      <c r="D710" t="s">
        <v>194</v>
      </c>
      <c r="E710" t="s">
        <v>194</v>
      </c>
      <c r="F710" t="s">
        <v>194</v>
      </c>
      <c r="G710" t="s">
        <v>194</v>
      </c>
      <c r="H710" t="s">
        <v>194</v>
      </c>
      <c r="I710" t="s">
        <v>194</v>
      </c>
      <c r="J710" t="s">
        <v>194</v>
      </c>
      <c r="K710" t="s">
        <v>194</v>
      </c>
      <c r="L710" t="s">
        <v>196</v>
      </c>
      <c r="M710" t="s">
        <v>196</v>
      </c>
      <c r="N710" t="s">
        <v>194</v>
      </c>
      <c r="O710" t="s">
        <v>194</v>
      </c>
      <c r="P710" t="s">
        <v>196</v>
      </c>
      <c r="Q710" t="s">
        <v>194</v>
      </c>
      <c r="R710" t="s">
        <v>194</v>
      </c>
      <c r="S710" t="s">
        <v>194</v>
      </c>
      <c r="T710" t="s">
        <v>196</v>
      </c>
      <c r="U710" t="s">
        <v>195</v>
      </c>
      <c r="V710" t="s">
        <v>196</v>
      </c>
      <c r="W710" t="s">
        <v>196</v>
      </c>
      <c r="X710" t="s">
        <v>196</v>
      </c>
      <c r="Y710" t="s">
        <v>196</v>
      </c>
      <c r="Z710" t="s">
        <v>196</v>
      </c>
      <c r="AA710" t="s">
        <v>196</v>
      </c>
      <c r="AB710" t="s">
        <v>196</v>
      </c>
      <c r="AC710" t="s">
        <v>196</v>
      </c>
      <c r="AD710" t="s">
        <v>196</v>
      </c>
      <c r="AE710" t="s">
        <v>196</v>
      </c>
      <c r="AF710" t="s">
        <v>196</v>
      </c>
      <c r="AG710" t="s">
        <v>196</v>
      </c>
      <c r="AH710" t="s">
        <v>196</v>
      </c>
      <c r="AI710" t="s">
        <v>196</v>
      </c>
      <c r="AJ710" t="s">
        <v>196</v>
      </c>
      <c r="AK710" t="s">
        <v>196</v>
      </c>
      <c r="AL710" t="s">
        <v>196</v>
      </c>
      <c r="AM710" t="s">
        <v>196</v>
      </c>
      <c r="AN710" t="s">
        <v>196</v>
      </c>
      <c r="AO710" t="s">
        <v>196</v>
      </c>
      <c r="AP710" t="s">
        <v>196</v>
      </c>
      <c r="AQ710" s="259" t="s">
        <v>2531</v>
      </c>
      <c r="AR710" s="259" t="s">
        <v>334</v>
      </c>
    </row>
    <row r="711" spans="1:45" ht="43.2" x14ac:dyDescent="0.3">
      <c r="A711" s="281">
        <v>121392</v>
      </c>
      <c r="B711" s="285" t="s">
        <v>59</v>
      </c>
      <c r="C711" s="262" t="s">
        <v>702</v>
      </c>
      <c r="D711" s="262" t="s">
        <v>702</v>
      </c>
      <c r="E711" s="262" t="s">
        <v>702</v>
      </c>
      <c r="F711" s="262" t="s">
        <v>702</v>
      </c>
      <c r="G711" s="262" t="s">
        <v>702</v>
      </c>
      <c r="H711" s="262" t="s">
        <v>702</v>
      </c>
      <c r="I711" s="262" t="s">
        <v>702</v>
      </c>
      <c r="J711" s="262" t="s">
        <v>702</v>
      </c>
      <c r="K711" s="262" t="s">
        <v>702</v>
      </c>
      <c r="L711" s="262" t="s">
        <v>702</v>
      </c>
      <c r="M711" s="262" t="s">
        <v>702</v>
      </c>
      <c r="N711" s="262" t="s">
        <v>702</v>
      </c>
      <c r="O711" s="262" t="s">
        <v>702</v>
      </c>
      <c r="P711" s="262" t="s">
        <v>702</v>
      </c>
      <c r="Q711" s="262" t="s">
        <v>702</v>
      </c>
      <c r="R711" s="262" t="s">
        <v>702</v>
      </c>
      <c r="S711" s="262" t="s">
        <v>702</v>
      </c>
      <c r="T711" s="262" t="s">
        <v>702</v>
      </c>
      <c r="U711" s="262" t="s">
        <v>702</v>
      </c>
      <c r="V711" s="262" t="s">
        <v>702</v>
      </c>
      <c r="W711" s="262" t="s">
        <v>702</v>
      </c>
      <c r="X711" s="262" t="s">
        <v>702</v>
      </c>
      <c r="Y711" s="262" t="s">
        <v>702</v>
      </c>
      <c r="Z711" s="262" t="s">
        <v>702</v>
      </c>
      <c r="AA711" s="262" t="s">
        <v>702</v>
      </c>
      <c r="AB711" s="262" t="s">
        <v>702</v>
      </c>
      <c r="AC711" s="262" t="s">
        <v>702</v>
      </c>
      <c r="AD711" s="262" t="s">
        <v>702</v>
      </c>
      <c r="AE711" s="262" t="s">
        <v>702</v>
      </c>
      <c r="AF711" s="262" t="s">
        <v>702</v>
      </c>
      <c r="AG711" s="262" t="s">
        <v>702</v>
      </c>
      <c r="AH711" s="262" t="s">
        <v>702</v>
      </c>
      <c r="AI711" s="262" t="s">
        <v>702</v>
      </c>
      <c r="AJ711" s="262" t="s">
        <v>702</v>
      </c>
      <c r="AK711" s="262" t="s">
        <v>702</v>
      </c>
      <c r="AL711" s="262" t="s">
        <v>702</v>
      </c>
      <c r="AM711" s="262" t="s">
        <v>702</v>
      </c>
      <c r="AN711" s="262" t="s">
        <v>702</v>
      </c>
      <c r="AO711" s="262" t="s">
        <v>702</v>
      </c>
      <c r="AP711" s="262" t="s">
        <v>702</v>
      </c>
      <c r="AQ711" s="259" t="s">
        <v>59</v>
      </c>
      <c r="AR711" s="259" t="s">
        <v>2766</v>
      </c>
      <c r="AS711"/>
    </row>
    <row r="712" spans="1:45" ht="14.4" x14ac:dyDescent="0.3">
      <c r="A712" s="279">
        <v>121411</v>
      </c>
      <c r="B712" s="284" t="s">
        <v>59</v>
      </c>
      <c r="C712" s="262" t="s">
        <v>195</v>
      </c>
      <c r="D712" s="262" t="s">
        <v>195</v>
      </c>
      <c r="E712" s="262" t="s">
        <v>195</v>
      </c>
      <c r="F712" s="262" t="s">
        <v>195</v>
      </c>
      <c r="G712" s="262" t="s">
        <v>195</v>
      </c>
      <c r="H712" s="262" t="s">
        <v>195</v>
      </c>
      <c r="I712" s="262" t="s">
        <v>195</v>
      </c>
      <c r="J712" s="262" t="s">
        <v>195</v>
      </c>
      <c r="K712" s="262" t="s">
        <v>195</v>
      </c>
      <c r="L712" s="262" t="s">
        <v>195</v>
      </c>
      <c r="M712" s="262" t="s">
        <v>195</v>
      </c>
      <c r="N712" s="262" t="s">
        <v>195</v>
      </c>
      <c r="O712" s="262" t="s">
        <v>195</v>
      </c>
      <c r="P712" s="262" t="s">
        <v>195</v>
      </c>
      <c r="Q712" s="262" t="s">
        <v>195</v>
      </c>
      <c r="R712" s="262" t="s">
        <v>195</v>
      </c>
      <c r="S712" s="262" t="s">
        <v>195</v>
      </c>
      <c r="T712" s="262" t="s">
        <v>195</v>
      </c>
      <c r="U712" s="262" t="s">
        <v>195</v>
      </c>
      <c r="V712" s="262" t="s">
        <v>195</v>
      </c>
      <c r="W712" s="262" t="s">
        <v>195</v>
      </c>
      <c r="X712" s="262" t="s">
        <v>195</v>
      </c>
      <c r="Y712" s="262" t="s">
        <v>195</v>
      </c>
      <c r="Z712" s="262" t="s">
        <v>195</v>
      </c>
      <c r="AA712" s="262" t="s">
        <v>195</v>
      </c>
      <c r="AB712" s="262" t="s">
        <v>195</v>
      </c>
      <c r="AC712" s="262" t="s">
        <v>195</v>
      </c>
      <c r="AD712" s="262" t="s">
        <v>195</v>
      </c>
      <c r="AE712" s="262" t="s">
        <v>195</v>
      </c>
      <c r="AF712" s="262" t="s">
        <v>195</v>
      </c>
      <c r="AG712" s="262" t="s">
        <v>195</v>
      </c>
      <c r="AH712" s="262" t="s">
        <v>195</v>
      </c>
      <c r="AI712" s="262" t="s">
        <v>195</v>
      </c>
      <c r="AJ712" s="262" t="s">
        <v>195</v>
      </c>
      <c r="AK712" s="262" t="s">
        <v>195</v>
      </c>
      <c r="AL712" s="262" t="s">
        <v>195</v>
      </c>
      <c r="AM712" s="262" t="s">
        <v>195</v>
      </c>
      <c r="AN712" s="262" t="s">
        <v>195</v>
      </c>
      <c r="AO712" s="262" t="s">
        <v>195</v>
      </c>
      <c r="AP712" s="262" t="s">
        <v>195</v>
      </c>
      <c r="AQ712" s="259" t="e">
        <f>VLOOKUP(A712,#REF!,5,0)</f>
        <v>#REF!</v>
      </c>
      <c r="AR712" s="259" t="e">
        <f>VLOOKUP(A712,#REF!,6,0)</f>
        <v>#REF!</v>
      </c>
      <c r="AS712"/>
    </row>
    <row r="713" spans="1:45" ht="14.4" x14ac:dyDescent="0.3">
      <c r="A713" s="279">
        <v>121412</v>
      </c>
      <c r="B713" s="284" t="s">
        <v>59</v>
      </c>
      <c r="C713" s="262" t="s">
        <v>196</v>
      </c>
      <c r="D713" s="262" t="s">
        <v>194</v>
      </c>
      <c r="E713" s="262" t="s">
        <v>194</v>
      </c>
      <c r="F713" s="262" t="s">
        <v>194</v>
      </c>
      <c r="G713" s="262" t="s">
        <v>194</v>
      </c>
      <c r="H713" s="262" t="s">
        <v>196</v>
      </c>
      <c r="I713" s="262" t="s">
        <v>196</v>
      </c>
      <c r="J713" s="262" t="s">
        <v>194</v>
      </c>
      <c r="K713" s="262" t="s">
        <v>196</v>
      </c>
      <c r="L713" s="262" t="s">
        <v>196</v>
      </c>
      <c r="M713" s="262" t="s">
        <v>196</v>
      </c>
      <c r="N713" s="262" t="s">
        <v>194</v>
      </c>
      <c r="O713" s="262" t="s">
        <v>194</v>
      </c>
      <c r="P713" s="262" t="s">
        <v>194</v>
      </c>
      <c r="Q713" s="262" t="s">
        <v>196</v>
      </c>
      <c r="R713" s="262" t="s">
        <v>196</v>
      </c>
      <c r="S713" s="262" t="s">
        <v>196</v>
      </c>
      <c r="T713" s="262" t="s">
        <v>194</v>
      </c>
      <c r="U713" s="262" t="s">
        <v>194</v>
      </c>
      <c r="V713" s="262" t="s">
        <v>196</v>
      </c>
      <c r="W713" s="262" t="s">
        <v>196</v>
      </c>
      <c r="X713" s="262" t="s">
        <v>196</v>
      </c>
      <c r="Y713" s="262" t="s">
        <v>196</v>
      </c>
      <c r="Z713" s="262" t="s">
        <v>195</v>
      </c>
      <c r="AA713" s="262" t="s">
        <v>196</v>
      </c>
      <c r="AB713" s="262" t="s">
        <v>196</v>
      </c>
      <c r="AC713" s="262" t="s">
        <v>196</v>
      </c>
      <c r="AD713" s="262" t="s">
        <v>196</v>
      </c>
      <c r="AE713" s="262" t="s">
        <v>196</v>
      </c>
      <c r="AF713" s="262" t="s">
        <v>194</v>
      </c>
      <c r="AG713" s="262" t="s">
        <v>196</v>
      </c>
      <c r="AH713" s="262" t="s">
        <v>196</v>
      </c>
      <c r="AI713" s="262" t="s">
        <v>196</v>
      </c>
      <c r="AJ713" s="262" t="s">
        <v>194</v>
      </c>
      <c r="AK713" s="262" t="s">
        <v>194</v>
      </c>
      <c r="AL713" s="262" t="s">
        <v>196</v>
      </c>
      <c r="AM713" s="262" t="s">
        <v>196</v>
      </c>
      <c r="AN713" s="262" t="s">
        <v>194</v>
      </c>
      <c r="AO713" s="262" t="s">
        <v>194</v>
      </c>
      <c r="AP713" s="262" t="s">
        <v>194</v>
      </c>
      <c r="AQ713" s="259" t="e">
        <f>VLOOKUP(A713,#REF!,5,0)</f>
        <v>#REF!</v>
      </c>
      <c r="AR713" s="259" t="e">
        <f>VLOOKUP(A713,#REF!,6,0)</f>
        <v>#REF!</v>
      </c>
      <c r="AS713"/>
    </row>
    <row r="714" spans="1:45" ht="21.6" x14ac:dyDescent="0.65">
      <c r="A714" s="266">
        <v>121416</v>
      </c>
      <c r="B714" s="264" t="s">
        <v>59</v>
      </c>
      <c r="C714" t="s">
        <v>194</v>
      </c>
      <c r="D714" t="s">
        <v>196</v>
      </c>
      <c r="E714" t="s">
        <v>196</v>
      </c>
      <c r="F714" t="s">
        <v>194</v>
      </c>
      <c r="G714" t="s">
        <v>196</v>
      </c>
      <c r="H714" t="s">
        <v>196</v>
      </c>
      <c r="I714" t="s">
        <v>196</v>
      </c>
      <c r="J714" t="s">
        <v>196</v>
      </c>
      <c r="K714" t="s">
        <v>196</v>
      </c>
      <c r="L714" t="s">
        <v>196</v>
      </c>
      <c r="M714" t="s">
        <v>194</v>
      </c>
      <c r="N714" t="s">
        <v>196</v>
      </c>
      <c r="O714" t="s">
        <v>196</v>
      </c>
      <c r="P714" t="s">
        <v>194</v>
      </c>
      <c r="Q714" t="s">
        <v>194</v>
      </c>
      <c r="R714" t="s">
        <v>196</v>
      </c>
      <c r="S714" t="s">
        <v>196</v>
      </c>
      <c r="T714" t="s">
        <v>196</v>
      </c>
      <c r="U714" t="s">
        <v>194</v>
      </c>
      <c r="V714" t="s">
        <v>196</v>
      </c>
      <c r="W714" t="s">
        <v>194</v>
      </c>
      <c r="X714" t="s">
        <v>194</v>
      </c>
      <c r="Y714" t="s">
        <v>196</v>
      </c>
      <c r="Z714" t="s">
        <v>196</v>
      </c>
      <c r="AA714" t="s">
        <v>196</v>
      </c>
      <c r="AB714" t="s">
        <v>194</v>
      </c>
      <c r="AC714" t="s">
        <v>194</v>
      </c>
      <c r="AD714" t="s">
        <v>194</v>
      </c>
      <c r="AE714" t="s">
        <v>194</v>
      </c>
      <c r="AF714" t="s">
        <v>196</v>
      </c>
      <c r="AG714" t="s">
        <v>194</v>
      </c>
      <c r="AH714" t="s">
        <v>194</v>
      </c>
      <c r="AI714" t="s">
        <v>196</v>
      </c>
      <c r="AJ714" t="s">
        <v>194</v>
      </c>
      <c r="AK714" t="s">
        <v>195</v>
      </c>
      <c r="AL714" t="s">
        <v>195</v>
      </c>
      <c r="AM714" t="s">
        <v>195</v>
      </c>
      <c r="AN714" t="s">
        <v>195</v>
      </c>
      <c r="AO714" t="s">
        <v>195</v>
      </c>
      <c r="AP714" t="s">
        <v>195</v>
      </c>
      <c r="AQ714" s="259" t="s">
        <v>59</v>
      </c>
      <c r="AR714" s="259" t="s">
        <v>334</v>
      </c>
    </row>
    <row r="715" spans="1:45" ht="21.6" x14ac:dyDescent="0.65">
      <c r="A715" s="266">
        <v>121428</v>
      </c>
      <c r="B715" s="264" t="s">
        <v>59</v>
      </c>
      <c r="C715" t="s">
        <v>196</v>
      </c>
      <c r="D715" t="s">
        <v>194</v>
      </c>
      <c r="E715" t="s">
        <v>194</v>
      </c>
      <c r="F715" t="s">
        <v>194</v>
      </c>
      <c r="G715" t="s">
        <v>194</v>
      </c>
      <c r="H715" t="s">
        <v>196</v>
      </c>
      <c r="I715" t="s">
        <v>194</v>
      </c>
      <c r="J715" t="s">
        <v>196</v>
      </c>
      <c r="K715" t="s">
        <v>196</v>
      </c>
      <c r="L715" t="s">
        <v>196</v>
      </c>
      <c r="M715" t="s">
        <v>194</v>
      </c>
      <c r="N715" t="s">
        <v>196</v>
      </c>
      <c r="O715" t="s">
        <v>196</v>
      </c>
      <c r="P715" t="s">
        <v>194</v>
      </c>
      <c r="Q715" t="s">
        <v>196</v>
      </c>
      <c r="R715" t="s">
        <v>196</v>
      </c>
      <c r="S715" t="s">
        <v>196</v>
      </c>
      <c r="T715" t="s">
        <v>194</v>
      </c>
      <c r="U715" t="s">
        <v>196</v>
      </c>
      <c r="V715" t="s">
        <v>196</v>
      </c>
      <c r="W715" t="s">
        <v>196</v>
      </c>
      <c r="X715" t="s">
        <v>194</v>
      </c>
      <c r="Y715" t="s">
        <v>194</v>
      </c>
      <c r="Z715" t="s">
        <v>194</v>
      </c>
      <c r="AA715" t="s">
        <v>196</v>
      </c>
      <c r="AB715" t="s">
        <v>195</v>
      </c>
      <c r="AC715" t="s">
        <v>196</v>
      </c>
      <c r="AD715" t="s">
        <v>196</v>
      </c>
      <c r="AE715" t="s">
        <v>196</v>
      </c>
      <c r="AF715" t="s">
        <v>194</v>
      </c>
      <c r="AG715" t="s">
        <v>194</v>
      </c>
      <c r="AH715" t="s">
        <v>194</v>
      </c>
      <c r="AI715" t="s">
        <v>196</v>
      </c>
      <c r="AJ715" t="s">
        <v>194</v>
      </c>
      <c r="AK715" t="s">
        <v>194</v>
      </c>
      <c r="AL715" t="s">
        <v>196</v>
      </c>
      <c r="AM715" t="s">
        <v>195</v>
      </c>
      <c r="AN715" t="s">
        <v>195</v>
      </c>
      <c r="AO715" t="s">
        <v>195</v>
      </c>
      <c r="AP715" t="s">
        <v>195</v>
      </c>
      <c r="AQ715" s="259" t="s">
        <v>59</v>
      </c>
      <c r="AR715" s="259" t="s">
        <v>334</v>
      </c>
    </row>
    <row r="716" spans="1:45" ht="14.4" x14ac:dyDescent="0.3">
      <c r="A716" s="279">
        <v>121441</v>
      </c>
      <c r="B716" s="284" t="s">
        <v>59</v>
      </c>
      <c r="C716" s="262" t="s">
        <v>195</v>
      </c>
      <c r="D716" s="262" t="s">
        <v>195</v>
      </c>
      <c r="E716" s="262" t="s">
        <v>195</v>
      </c>
      <c r="F716" s="262" t="s">
        <v>195</v>
      </c>
      <c r="G716" s="262" t="s">
        <v>195</v>
      </c>
      <c r="H716" s="262" t="s">
        <v>195</v>
      </c>
      <c r="I716" s="262" t="s">
        <v>195</v>
      </c>
      <c r="J716" s="262" t="s">
        <v>195</v>
      </c>
      <c r="K716" s="262" t="s">
        <v>195</v>
      </c>
      <c r="L716" s="262" t="s">
        <v>195</v>
      </c>
      <c r="M716" s="262" t="s">
        <v>195</v>
      </c>
      <c r="N716" s="262" t="s">
        <v>195</v>
      </c>
      <c r="O716" s="262" t="s">
        <v>195</v>
      </c>
      <c r="P716" s="262" t="s">
        <v>195</v>
      </c>
      <c r="Q716" s="262" t="s">
        <v>195</v>
      </c>
      <c r="R716" s="262" t="s">
        <v>195</v>
      </c>
      <c r="S716" s="262" t="s">
        <v>195</v>
      </c>
      <c r="T716" s="262" t="s">
        <v>195</v>
      </c>
      <c r="U716" s="262" t="s">
        <v>195</v>
      </c>
      <c r="V716" s="262" t="s">
        <v>195</v>
      </c>
      <c r="W716" s="262" t="s">
        <v>195</v>
      </c>
      <c r="X716" s="262" t="s">
        <v>195</v>
      </c>
      <c r="Y716" s="262" t="s">
        <v>195</v>
      </c>
      <c r="Z716" s="262" t="s">
        <v>195</v>
      </c>
      <c r="AA716" s="262" t="s">
        <v>195</v>
      </c>
      <c r="AB716" s="262" t="s">
        <v>195</v>
      </c>
      <c r="AC716" s="262" t="s">
        <v>195</v>
      </c>
      <c r="AD716" s="262" t="s">
        <v>195</v>
      </c>
      <c r="AE716" s="262" t="s">
        <v>195</v>
      </c>
      <c r="AF716" s="262" t="s">
        <v>195</v>
      </c>
      <c r="AG716" s="262" t="s">
        <v>195</v>
      </c>
      <c r="AH716" s="262" t="s">
        <v>195</v>
      </c>
      <c r="AI716" s="262" t="s">
        <v>195</v>
      </c>
      <c r="AJ716" s="262" t="s">
        <v>195</v>
      </c>
      <c r="AK716" s="262" t="s">
        <v>195</v>
      </c>
      <c r="AL716" s="262" t="s">
        <v>195</v>
      </c>
      <c r="AM716" s="262" t="s">
        <v>195</v>
      </c>
      <c r="AN716" s="262" t="s">
        <v>195</v>
      </c>
      <c r="AO716" s="262" t="s">
        <v>195</v>
      </c>
      <c r="AP716" s="262" t="s">
        <v>195</v>
      </c>
      <c r="AQ716" s="259" t="e">
        <f>VLOOKUP(A716,#REF!,5,0)</f>
        <v>#REF!</v>
      </c>
      <c r="AR716" s="259" t="e">
        <f>VLOOKUP(A716,#REF!,6,0)</f>
        <v>#REF!</v>
      </c>
      <c r="AS716"/>
    </row>
    <row r="717" spans="1:45" ht="21.6" x14ac:dyDescent="0.65">
      <c r="A717" s="238">
        <v>121444</v>
      </c>
      <c r="B717" s="264" t="s">
        <v>59</v>
      </c>
      <c r="C717" t="s">
        <v>196</v>
      </c>
      <c r="D717" t="s">
        <v>194</v>
      </c>
      <c r="E717" t="s">
        <v>194</v>
      </c>
      <c r="F717" t="s">
        <v>194</v>
      </c>
      <c r="G717" t="s">
        <v>196</v>
      </c>
      <c r="H717" t="s">
        <v>196</v>
      </c>
      <c r="I717" t="s">
        <v>194</v>
      </c>
      <c r="J717" t="s">
        <v>196</v>
      </c>
      <c r="K717" t="s">
        <v>196</v>
      </c>
      <c r="L717" t="s">
        <v>196</v>
      </c>
      <c r="M717" t="s">
        <v>196</v>
      </c>
      <c r="N717" t="s">
        <v>196</v>
      </c>
      <c r="O717" t="s">
        <v>196</v>
      </c>
      <c r="P717" t="s">
        <v>194</v>
      </c>
      <c r="Q717" t="s">
        <v>194</v>
      </c>
      <c r="R717" t="s">
        <v>196</v>
      </c>
      <c r="S717" t="s">
        <v>196</v>
      </c>
      <c r="T717" t="s">
        <v>196</v>
      </c>
      <c r="U717" t="s">
        <v>195</v>
      </c>
      <c r="V717" t="s">
        <v>194</v>
      </c>
      <c r="W717" t="s">
        <v>196</v>
      </c>
      <c r="X717" t="s">
        <v>194</v>
      </c>
      <c r="Y717" t="s">
        <v>196</v>
      </c>
      <c r="Z717" t="s">
        <v>196</v>
      </c>
      <c r="AA717" t="s">
        <v>194</v>
      </c>
      <c r="AB717" t="s">
        <v>194</v>
      </c>
      <c r="AC717" t="s">
        <v>194</v>
      </c>
      <c r="AD717" t="s">
        <v>196</v>
      </c>
      <c r="AE717" t="s">
        <v>196</v>
      </c>
      <c r="AF717" t="s">
        <v>194</v>
      </c>
      <c r="AG717" t="s">
        <v>194</v>
      </c>
      <c r="AH717" t="s">
        <v>196</v>
      </c>
      <c r="AI717" t="s">
        <v>194</v>
      </c>
      <c r="AJ717" t="s">
        <v>194</v>
      </c>
      <c r="AK717" t="s">
        <v>196</v>
      </c>
      <c r="AL717" t="s">
        <v>194</v>
      </c>
      <c r="AM717" t="s">
        <v>196</v>
      </c>
      <c r="AN717" t="s">
        <v>194</v>
      </c>
      <c r="AO717" t="s">
        <v>196</v>
      </c>
      <c r="AP717" t="s">
        <v>196</v>
      </c>
      <c r="AQ717" s="259" t="s">
        <v>59</v>
      </c>
      <c r="AR717" s="259" t="s">
        <v>334</v>
      </c>
    </row>
    <row r="718" spans="1:45" ht="21.6" x14ac:dyDescent="0.65">
      <c r="A718" s="238">
        <v>121447</v>
      </c>
      <c r="B718" s="264" t="s">
        <v>2531</v>
      </c>
      <c r="C718" t="s">
        <v>196</v>
      </c>
      <c r="D718" t="s">
        <v>194</v>
      </c>
      <c r="E718" t="s">
        <v>194</v>
      </c>
      <c r="F718" t="s">
        <v>194</v>
      </c>
      <c r="G718" t="s">
        <v>196</v>
      </c>
      <c r="H718" t="s">
        <v>196</v>
      </c>
      <c r="I718" t="s">
        <v>196</v>
      </c>
      <c r="J718" t="s">
        <v>194</v>
      </c>
      <c r="K718" t="s">
        <v>196</v>
      </c>
      <c r="L718" t="s">
        <v>196</v>
      </c>
      <c r="M718" t="s">
        <v>196</v>
      </c>
      <c r="N718" t="s">
        <v>194</v>
      </c>
      <c r="O718" t="s">
        <v>195</v>
      </c>
      <c r="P718" t="s">
        <v>194</v>
      </c>
      <c r="Q718" t="s">
        <v>194</v>
      </c>
      <c r="R718" t="s">
        <v>196</v>
      </c>
      <c r="S718" t="s">
        <v>196</v>
      </c>
      <c r="T718" t="s">
        <v>195</v>
      </c>
      <c r="U718" t="s">
        <v>194</v>
      </c>
      <c r="V718" t="s">
        <v>196</v>
      </c>
      <c r="W718" t="s">
        <v>196</v>
      </c>
      <c r="X718" t="s">
        <v>196</v>
      </c>
      <c r="Y718" t="s">
        <v>196</v>
      </c>
      <c r="Z718" t="s">
        <v>196</v>
      </c>
      <c r="AA718" t="s">
        <v>196</v>
      </c>
      <c r="AB718" t="s">
        <v>196</v>
      </c>
      <c r="AC718" t="s">
        <v>194</v>
      </c>
      <c r="AD718" t="s">
        <v>196</v>
      </c>
      <c r="AE718" t="s">
        <v>194</v>
      </c>
      <c r="AF718" t="s">
        <v>194</v>
      </c>
      <c r="AG718" t="s">
        <v>196</v>
      </c>
      <c r="AH718" t="s">
        <v>196</v>
      </c>
      <c r="AI718" t="s">
        <v>196</v>
      </c>
      <c r="AJ718" t="s">
        <v>196</v>
      </c>
      <c r="AK718" t="s">
        <v>195</v>
      </c>
      <c r="AL718" t="s">
        <v>196</v>
      </c>
      <c r="AM718" t="s">
        <v>196</v>
      </c>
      <c r="AN718" t="s">
        <v>196</v>
      </c>
      <c r="AO718" t="s">
        <v>196</v>
      </c>
      <c r="AP718" t="s">
        <v>195</v>
      </c>
      <c r="AQ718" s="259" t="s">
        <v>2531</v>
      </c>
      <c r="AR718" s="259" t="s">
        <v>334</v>
      </c>
    </row>
    <row r="719" spans="1:45" ht="21.6" x14ac:dyDescent="0.65">
      <c r="A719" s="266">
        <v>121448</v>
      </c>
      <c r="B719" s="264" t="s">
        <v>59</v>
      </c>
      <c r="C719" t="s">
        <v>195</v>
      </c>
      <c r="D719" t="s">
        <v>194</v>
      </c>
      <c r="E719" t="s">
        <v>194</v>
      </c>
      <c r="F719" t="s">
        <v>196</v>
      </c>
      <c r="G719" t="s">
        <v>196</v>
      </c>
      <c r="H719" t="s">
        <v>196</v>
      </c>
      <c r="I719" t="s">
        <v>194</v>
      </c>
      <c r="J719" t="s">
        <v>195</v>
      </c>
      <c r="K719" t="s">
        <v>196</v>
      </c>
      <c r="L719" t="s">
        <v>196</v>
      </c>
      <c r="M719" t="s">
        <v>194</v>
      </c>
      <c r="N719" t="s">
        <v>194</v>
      </c>
      <c r="O719" t="s">
        <v>194</v>
      </c>
      <c r="P719" t="s">
        <v>194</v>
      </c>
      <c r="Q719" t="s">
        <v>196</v>
      </c>
      <c r="R719" t="s">
        <v>196</v>
      </c>
      <c r="S719" t="s">
        <v>194</v>
      </c>
      <c r="T719" t="s">
        <v>194</v>
      </c>
      <c r="U719" t="s">
        <v>194</v>
      </c>
      <c r="V719" t="s">
        <v>196</v>
      </c>
      <c r="W719" t="s">
        <v>194</v>
      </c>
      <c r="X719" t="s">
        <v>194</v>
      </c>
      <c r="Y719" t="s">
        <v>196</v>
      </c>
      <c r="Z719" t="s">
        <v>196</v>
      </c>
      <c r="AA719" t="s">
        <v>194</v>
      </c>
      <c r="AB719" t="s">
        <v>196</v>
      </c>
      <c r="AC719" t="s">
        <v>196</v>
      </c>
      <c r="AD719" t="s">
        <v>196</v>
      </c>
      <c r="AE719" t="s">
        <v>194</v>
      </c>
      <c r="AF719" t="s">
        <v>196</v>
      </c>
      <c r="AG719" t="s">
        <v>194</v>
      </c>
      <c r="AH719" t="s">
        <v>196</v>
      </c>
      <c r="AI719" t="s">
        <v>194</v>
      </c>
      <c r="AJ719" t="s">
        <v>194</v>
      </c>
      <c r="AK719" t="s">
        <v>194</v>
      </c>
      <c r="AL719" t="s">
        <v>194</v>
      </c>
      <c r="AM719" t="s">
        <v>196</v>
      </c>
      <c r="AN719" t="s">
        <v>194</v>
      </c>
      <c r="AO719" t="s">
        <v>194</v>
      </c>
      <c r="AP719" t="s">
        <v>194</v>
      </c>
      <c r="AQ719" s="259" t="s">
        <v>59</v>
      </c>
      <c r="AR719" s="259" t="s">
        <v>334</v>
      </c>
    </row>
    <row r="720" spans="1:45" ht="21.6" x14ac:dyDescent="0.65">
      <c r="A720" s="238">
        <v>121456</v>
      </c>
      <c r="B720" s="264" t="s">
        <v>2591</v>
      </c>
      <c r="C720" t="s">
        <v>196</v>
      </c>
      <c r="D720" t="s">
        <v>196</v>
      </c>
      <c r="E720" t="s">
        <v>194</v>
      </c>
      <c r="F720" t="s">
        <v>196</v>
      </c>
      <c r="G720" t="s">
        <v>196</v>
      </c>
      <c r="H720" t="s">
        <v>196</v>
      </c>
      <c r="I720" t="s">
        <v>196</v>
      </c>
      <c r="J720" t="s">
        <v>194</v>
      </c>
      <c r="K720" t="s">
        <v>196</v>
      </c>
      <c r="L720" t="s">
        <v>196</v>
      </c>
      <c r="M720" t="s">
        <v>196</v>
      </c>
      <c r="N720" t="s">
        <v>194</v>
      </c>
      <c r="O720" t="s">
        <v>194</v>
      </c>
      <c r="P720" t="s">
        <v>194</v>
      </c>
      <c r="Q720" t="s">
        <v>196</v>
      </c>
      <c r="R720" t="s">
        <v>196</v>
      </c>
      <c r="S720" t="s">
        <v>196</v>
      </c>
      <c r="T720" t="s">
        <v>196</v>
      </c>
      <c r="U720" t="s">
        <v>196</v>
      </c>
      <c r="V720" t="s">
        <v>196</v>
      </c>
      <c r="W720" t="s">
        <v>196</v>
      </c>
      <c r="X720" t="s">
        <v>196</v>
      </c>
      <c r="Y720" t="s">
        <v>196</v>
      </c>
      <c r="Z720" t="s">
        <v>196</v>
      </c>
      <c r="AA720" t="s">
        <v>194</v>
      </c>
      <c r="AB720" t="s">
        <v>196</v>
      </c>
      <c r="AC720" t="s">
        <v>194</v>
      </c>
      <c r="AD720" t="s">
        <v>195</v>
      </c>
      <c r="AE720" t="s">
        <v>196</v>
      </c>
      <c r="AF720" t="s">
        <v>196</v>
      </c>
      <c r="AG720" t="s">
        <v>196</v>
      </c>
      <c r="AH720" t="s">
        <v>195</v>
      </c>
      <c r="AI720" t="s">
        <v>195</v>
      </c>
      <c r="AJ720" t="s">
        <v>196</v>
      </c>
      <c r="AK720" t="s">
        <v>195</v>
      </c>
      <c r="AL720" t="s">
        <v>195</v>
      </c>
      <c r="AM720" t="s">
        <v>195</v>
      </c>
      <c r="AN720" t="s">
        <v>195</v>
      </c>
      <c r="AO720" t="s">
        <v>195</v>
      </c>
      <c r="AP720" t="s">
        <v>195</v>
      </c>
      <c r="AQ720" s="259" t="s">
        <v>2591</v>
      </c>
      <c r="AR720" s="259" t="s">
        <v>334</v>
      </c>
      <c r="AS720"/>
    </row>
    <row r="721" spans="1:45" ht="47.4" x14ac:dyDescent="0.65">
      <c r="A721" s="238">
        <v>121468</v>
      </c>
      <c r="B721" s="264" t="s">
        <v>59</v>
      </c>
      <c r="C721" t="s">
        <v>702</v>
      </c>
      <c r="D721" t="s">
        <v>702</v>
      </c>
      <c r="E721" t="s">
        <v>702</v>
      </c>
      <c r="F721" t="s">
        <v>702</v>
      </c>
      <c r="G721" t="s">
        <v>702</v>
      </c>
      <c r="H721" t="s">
        <v>702</v>
      </c>
      <c r="I721" t="s">
        <v>702</v>
      </c>
      <c r="J721" t="s">
        <v>702</v>
      </c>
      <c r="K721" t="s">
        <v>702</v>
      </c>
      <c r="L721" t="s">
        <v>702</v>
      </c>
      <c r="M721" t="s">
        <v>702</v>
      </c>
      <c r="N721" t="s">
        <v>702</v>
      </c>
      <c r="O721" t="s">
        <v>702</v>
      </c>
      <c r="P721" t="s">
        <v>702</v>
      </c>
      <c r="Q721" t="s">
        <v>702</v>
      </c>
      <c r="R721" t="s">
        <v>702</v>
      </c>
      <c r="S721" t="s">
        <v>702</v>
      </c>
      <c r="T721" t="s">
        <v>702</v>
      </c>
      <c r="U721" t="s">
        <v>702</v>
      </c>
      <c r="V721" t="s">
        <v>702</v>
      </c>
      <c r="W721" t="s">
        <v>702</v>
      </c>
      <c r="X721" t="s">
        <v>702</v>
      </c>
      <c r="Y721" t="s">
        <v>702</v>
      </c>
      <c r="Z721" t="s">
        <v>702</v>
      </c>
      <c r="AA721" t="s">
        <v>702</v>
      </c>
      <c r="AB721" t="s">
        <v>702</v>
      </c>
      <c r="AC721" t="s">
        <v>702</v>
      </c>
      <c r="AD721" t="s">
        <v>702</v>
      </c>
      <c r="AE721" t="s">
        <v>702</v>
      </c>
      <c r="AF721" t="s">
        <v>702</v>
      </c>
      <c r="AG721" t="s">
        <v>702</v>
      </c>
      <c r="AH721" t="s">
        <v>702</v>
      </c>
      <c r="AI721" t="s">
        <v>702</v>
      </c>
      <c r="AJ721" t="s">
        <v>702</v>
      </c>
      <c r="AK721" t="s">
        <v>702</v>
      </c>
      <c r="AL721" t="s">
        <v>702</v>
      </c>
      <c r="AM721" t="s">
        <v>702</v>
      </c>
      <c r="AN721" t="s">
        <v>702</v>
      </c>
      <c r="AO721" t="s">
        <v>702</v>
      </c>
      <c r="AP721" t="s">
        <v>702</v>
      </c>
      <c r="AQ721" s="259" t="s">
        <v>59</v>
      </c>
      <c r="AR721" s="259" t="s">
        <v>2762</v>
      </c>
    </row>
    <row r="722" spans="1:45" ht="43.2" x14ac:dyDescent="0.3">
      <c r="A722" s="281">
        <v>121469</v>
      </c>
      <c r="B722" s="285" t="s">
        <v>59</v>
      </c>
      <c r="C722" s="262" t="s">
        <v>702</v>
      </c>
      <c r="D722" s="262" t="s">
        <v>702</v>
      </c>
      <c r="E722" s="262" t="s">
        <v>702</v>
      </c>
      <c r="F722" s="262" t="s">
        <v>702</v>
      </c>
      <c r="G722" s="262" t="s">
        <v>702</v>
      </c>
      <c r="H722" s="262" t="s">
        <v>702</v>
      </c>
      <c r="I722" s="262" t="s">
        <v>702</v>
      </c>
      <c r="J722" s="262" t="s">
        <v>702</v>
      </c>
      <c r="K722" s="262" t="s">
        <v>702</v>
      </c>
      <c r="L722" s="262" t="s">
        <v>702</v>
      </c>
      <c r="M722" s="262" t="s">
        <v>702</v>
      </c>
      <c r="N722" s="262" t="s">
        <v>702</v>
      </c>
      <c r="O722" s="262" t="s">
        <v>702</v>
      </c>
      <c r="P722" s="262" t="s">
        <v>702</v>
      </c>
      <c r="Q722" s="262" t="s">
        <v>702</v>
      </c>
      <c r="R722" s="262" t="s">
        <v>702</v>
      </c>
      <c r="S722" s="262" t="s">
        <v>702</v>
      </c>
      <c r="T722" s="262" t="s">
        <v>702</v>
      </c>
      <c r="U722" s="262" t="s">
        <v>702</v>
      </c>
      <c r="V722" s="262" t="s">
        <v>702</v>
      </c>
      <c r="W722" s="262" t="s">
        <v>702</v>
      </c>
      <c r="X722" s="262" t="s">
        <v>702</v>
      </c>
      <c r="Y722" s="262" t="s">
        <v>702</v>
      </c>
      <c r="Z722" s="262" t="s">
        <v>702</v>
      </c>
      <c r="AA722" s="262" t="s">
        <v>702</v>
      </c>
      <c r="AB722" s="262" t="s">
        <v>702</v>
      </c>
      <c r="AC722" s="262" t="s">
        <v>702</v>
      </c>
      <c r="AD722" s="262" t="s">
        <v>702</v>
      </c>
      <c r="AE722" s="262" t="s">
        <v>702</v>
      </c>
      <c r="AF722" s="262" t="s">
        <v>702</v>
      </c>
      <c r="AG722" s="262" t="s">
        <v>702</v>
      </c>
      <c r="AH722" s="262" t="s">
        <v>702</v>
      </c>
      <c r="AI722" s="262" t="s">
        <v>702</v>
      </c>
      <c r="AJ722" s="262" t="s">
        <v>702</v>
      </c>
      <c r="AK722" s="262" t="s">
        <v>702</v>
      </c>
      <c r="AL722" s="262" t="s">
        <v>702</v>
      </c>
      <c r="AM722" s="262" t="s">
        <v>702</v>
      </c>
      <c r="AN722" s="262" t="s">
        <v>702</v>
      </c>
      <c r="AO722" s="262" t="s">
        <v>702</v>
      </c>
      <c r="AP722" s="262" t="s">
        <v>702</v>
      </c>
      <c r="AQ722" s="259" t="s">
        <v>59</v>
      </c>
      <c r="AR722" s="259" t="s">
        <v>2762</v>
      </c>
      <c r="AS722"/>
    </row>
    <row r="723" spans="1:45" ht="21.6" x14ac:dyDescent="0.65">
      <c r="A723" s="266">
        <v>121475</v>
      </c>
      <c r="B723" s="264" t="s">
        <v>59</v>
      </c>
      <c r="C723" t="s">
        <v>196</v>
      </c>
      <c r="D723" t="s">
        <v>196</v>
      </c>
      <c r="E723" t="s">
        <v>194</v>
      </c>
      <c r="F723" t="s">
        <v>194</v>
      </c>
      <c r="G723" t="s">
        <v>196</v>
      </c>
      <c r="H723" t="s">
        <v>194</v>
      </c>
      <c r="I723" t="s">
        <v>196</v>
      </c>
      <c r="J723" t="s">
        <v>196</v>
      </c>
      <c r="K723" t="s">
        <v>196</v>
      </c>
      <c r="L723" t="s">
        <v>196</v>
      </c>
      <c r="M723" t="s">
        <v>194</v>
      </c>
      <c r="N723" t="s">
        <v>194</v>
      </c>
      <c r="O723" t="s">
        <v>194</v>
      </c>
      <c r="P723" t="s">
        <v>196</v>
      </c>
      <c r="Q723" t="s">
        <v>194</v>
      </c>
      <c r="R723" t="s">
        <v>196</v>
      </c>
      <c r="S723" t="s">
        <v>194</v>
      </c>
      <c r="T723" t="s">
        <v>194</v>
      </c>
      <c r="U723" t="s">
        <v>194</v>
      </c>
      <c r="V723" t="s">
        <v>196</v>
      </c>
      <c r="W723" t="s">
        <v>194</v>
      </c>
      <c r="X723" t="s">
        <v>194</v>
      </c>
      <c r="Y723" t="s">
        <v>194</v>
      </c>
      <c r="Z723" t="s">
        <v>194</v>
      </c>
      <c r="AA723" t="s">
        <v>196</v>
      </c>
      <c r="AB723" t="s">
        <v>196</v>
      </c>
      <c r="AC723" t="s">
        <v>194</v>
      </c>
      <c r="AD723" t="s">
        <v>196</v>
      </c>
      <c r="AE723" t="s">
        <v>196</v>
      </c>
      <c r="AF723" t="s">
        <v>194</v>
      </c>
      <c r="AG723" t="s">
        <v>196</v>
      </c>
      <c r="AH723" t="s">
        <v>194</v>
      </c>
      <c r="AI723" t="s">
        <v>194</v>
      </c>
      <c r="AJ723" t="s">
        <v>196</v>
      </c>
      <c r="AK723" t="s">
        <v>194</v>
      </c>
      <c r="AL723" t="s">
        <v>196</v>
      </c>
      <c r="AM723" t="s">
        <v>196</v>
      </c>
      <c r="AN723" t="s">
        <v>196</v>
      </c>
      <c r="AO723" t="s">
        <v>196</v>
      </c>
      <c r="AP723" t="s">
        <v>196</v>
      </c>
      <c r="AQ723" s="259" t="s">
        <v>59</v>
      </c>
      <c r="AR723" s="259" t="s">
        <v>334</v>
      </c>
    </row>
    <row r="724" spans="1:45" ht="21.6" x14ac:dyDescent="0.65">
      <c r="A724" s="238">
        <v>121480</v>
      </c>
      <c r="B724" s="264" t="s">
        <v>59</v>
      </c>
      <c r="C724" t="s">
        <v>196</v>
      </c>
      <c r="D724" t="s">
        <v>196</v>
      </c>
      <c r="E724" t="s">
        <v>194</v>
      </c>
      <c r="F724" t="s">
        <v>196</v>
      </c>
      <c r="G724" t="s">
        <v>196</v>
      </c>
      <c r="H724" t="s">
        <v>196</v>
      </c>
      <c r="I724" t="s">
        <v>196</v>
      </c>
      <c r="J724" t="s">
        <v>196</v>
      </c>
      <c r="K724" t="s">
        <v>196</v>
      </c>
      <c r="L724" t="s">
        <v>196</v>
      </c>
      <c r="M724" t="s">
        <v>194</v>
      </c>
      <c r="N724" t="s">
        <v>196</v>
      </c>
      <c r="O724" t="s">
        <v>194</v>
      </c>
      <c r="P724" t="s">
        <v>196</v>
      </c>
      <c r="Q724" t="s">
        <v>196</v>
      </c>
      <c r="R724" t="s">
        <v>194</v>
      </c>
      <c r="S724" t="s">
        <v>194</v>
      </c>
      <c r="T724" t="s">
        <v>195</v>
      </c>
      <c r="U724" t="s">
        <v>194</v>
      </c>
      <c r="V724" t="s">
        <v>194</v>
      </c>
      <c r="W724" t="s">
        <v>194</v>
      </c>
      <c r="X724" t="s">
        <v>195</v>
      </c>
      <c r="Y724" t="s">
        <v>196</v>
      </c>
      <c r="Z724" t="s">
        <v>196</v>
      </c>
      <c r="AA724" t="s">
        <v>196</v>
      </c>
      <c r="AB724" t="s">
        <v>194</v>
      </c>
      <c r="AC724" t="s">
        <v>196</v>
      </c>
      <c r="AD724" t="s">
        <v>196</v>
      </c>
      <c r="AE724" t="s">
        <v>196</v>
      </c>
      <c r="AF724" t="s">
        <v>194</v>
      </c>
      <c r="AG724" t="s">
        <v>195</v>
      </c>
      <c r="AH724" t="s">
        <v>196</v>
      </c>
      <c r="AI724" t="s">
        <v>196</v>
      </c>
      <c r="AJ724" t="s">
        <v>196</v>
      </c>
      <c r="AK724" t="s">
        <v>195</v>
      </c>
      <c r="AL724" t="s">
        <v>195</v>
      </c>
      <c r="AM724" t="s">
        <v>196</v>
      </c>
      <c r="AN724" t="s">
        <v>195</v>
      </c>
      <c r="AO724" t="s">
        <v>195</v>
      </c>
      <c r="AP724" t="s">
        <v>195</v>
      </c>
      <c r="AQ724" s="259" t="s">
        <v>59</v>
      </c>
      <c r="AR724" s="259" t="s">
        <v>334</v>
      </c>
    </row>
    <row r="725" spans="1:45" ht="21.6" x14ac:dyDescent="0.65">
      <c r="A725" s="238">
        <v>121483</v>
      </c>
      <c r="B725" s="264" t="s">
        <v>59</v>
      </c>
      <c r="C725" t="s">
        <v>196</v>
      </c>
      <c r="D725" t="s">
        <v>196</v>
      </c>
      <c r="E725" t="s">
        <v>196</v>
      </c>
      <c r="F725" t="s">
        <v>196</v>
      </c>
      <c r="G725" t="s">
        <v>196</v>
      </c>
      <c r="H725" t="s">
        <v>196</v>
      </c>
      <c r="I725" t="s">
        <v>194</v>
      </c>
      <c r="J725" t="s">
        <v>196</v>
      </c>
      <c r="K725" t="s">
        <v>194</v>
      </c>
      <c r="L725" t="s">
        <v>196</v>
      </c>
      <c r="M725" t="s">
        <v>196</v>
      </c>
      <c r="N725" t="s">
        <v>196</v>
      </c>
      <c r="O725" t="s">
        <v>196</v>
      </c>
      <c r="P725" t="s">
        <v>196</v>
      </c>
      <c r="Q725" t="s">
        <v>196</v>
      </c>
      <c r="R725" t="s">
        <v>196</v>
      </c>
      <c r="S725" t="s">
        <v>196</v>
      </c>
      <c r="T725" t="s">
        <v>196</v>
      </c>
      <c r="U725" t="s">
        <v>196</v>
      </c>
      <c r="V725" t="s">
        <v>196</v>
      </c>
      <c r="W725" t="s">
        <v>196</v>
      </c>
      <c r="X725" t="s">
        <v>196</v>
      </c>
      <c r="Y725" t="s">
        <v>194</v>
      </c>
      <c r="Z725" t="s">
        <v>196</v>
      </c>
      <c r="AA725" t="s">
        <v>196</v>
      </c>
      <c r="AB725" t="s">
        <v>196</v>
      </c>
      <c r="AC725" t="s">
        <v>196</v>
      </c>
      <c r="AD725" t="s">
        <v>196</v>
      </c>
      <c r="AE725" t="s">
        <v>195</v>
      </c>
      <c r="AF725" t="s">
        <v>195</v>
      </c>
      <c r="AG725" t="s">
        <v>196</v>
      </c>
      <c r="AH725" t="s">
        <v>195</v>
      </c>
      <c r="AI725" t="s">
        <v>196</v>
      </c>
      <c r="AJ725" t="s">
        <v>196</v>
      </c>
      <c r="AK725" t="s">
        <v>196</v>
      </c>
      <c r="AL725" t="s">
        <v>196</v>
      </c>
      <c r="AM725" t="s">
        <v>195</v>
      </c>
      <c r="AN725" t="s">
        <v>196</v>
      </c>
      <c r="AO725" t="s">
        <v>195</v>
      </c>
      <c r="AP725" t="s">
        <v>196</v>
      </c>
      <c r="AQ725" s="259" t="s">
        <v>59</v>
      </c>
      <c r="AR725" s="259" t="s">
        <v>334</v>
      </c>
    </row>
    <row r="726" spans="1:45" ht="21.6" x14ac:dyDescent="0.65">
      <c r="A726" s="238">
        <v>121497</v>
      </c>
      <c r="B726" s="264" t="s">
        <v>2531</v>
      </c>
      <c r="C726" t="s">
        <v>196</v>
      </c>
      <c r="D726" t="s">
        <v>194</v>
      </c>
      <c r="E726" t="s">
        <v>194</v>
      </c>
      <c r="F726" t="s">
        <v>194</v>
      </c>
      <c r="G726" t="s">
        <v>194</v>
      </c>
      <c r="H726" t="s">
        <v>194</v>
      </c>
      <c r="I726" t="s">
        <v>196</v>
      </c>
      <c r="J726" t="s">
        <v>194</v>
      </c>
      <c r="K726" t="s">
        <v>196</v>
      </c>
      <c r="L726" t="s">
        <v>196</v>
      </c>
      <c r="M726" t="s">
        <v>196</v>
      </c>
      <c r="N726" t="s">
        <v>194</v>
      </c>
      <c r="O726" t="s">
        <v>196</v>
      </c>
      <c r="P726" t="s">
        <v>194</v>
      </c>
      <c r="Q726" t="s">
        <v>196</v>
      </c>
      <c r="R726" t="s">
        <v>195</v>
      </c>
      <c r="S726" t="s">
        <v>196</v>
      </c>
      <c r="T726" t="s">
        <v>194</v>
      </c>
      <c r="U726" t="s">
        <v>194</v>
      </c>
      <c r="V726" t="s">
        <v>196</v>
      </c>
      <c r="W726" t="s">
        <v>194</v>
      </c>
      <c r="X726" t="s">
        <v>196</v>
      </c>
      <c r="Y726" t="s">
        <v>194</v>
      </c>
      <c r="Z726" t="s">
        <v>196</v>
      </c>
      <c r="AA726" t="s">
        <v>196</v>
      </c>
      <c r="AB726" t="s">
        <v>196</v>
      </c>
      <c r="AC726" t="s">
        <v>196</v>
      </c>
      <c r="AD726" t="s">
        <v>196</v>
      </c>
      <c r="AE726" t="s">
        <v>196</v>
      </c>
      <c r="AF726" t="s">
        <v>194</v>
      </c>
      <c r="AG726" t="s">
        <v>196</v>
      </c>
      <c r="AH726" t="s">
        <v>196</v>
      </c>
      <c r="AI726" t="s">
        <v>196</v>
      </c>
      <c r="AJ726" t="s">
        <v>196</v>
      </c>
      <c r="AK726" t="s">
        <v>196</v>
      </c>
      <c r="AL726" t="s">
        <v>195</v>
      </c>
      <c r="AM726" t="s">
        <v>195</v>
      </c>
      <c r="AN726" t="s">
        <v>195</v>
      </c>
      <c r="AO726" t="s">
        <v>195</v>
      </c>
      <c r="AP726" t="s">
        <v>195</v>
      </c>
      <c r="AQ726" s="259" t="s">
        <v>2531</v>
      </c>
      <c r="AR726" s="259" t="s">
        <v>334</v>
      </c>
    </row>
    <row r="727" spans="1:45" ht="14.4" x14ac:dyDescent="0.3">
      <c r="A727" s="279">
        <v>121503</v>
      </c>
      <c r="B727" s="284" t="s">
        <v>59</v>
      </c>
      <c r="C727" s="262" t="s">
        <v>195</v>
      </c>
      <c r="D727" s="262" t="s">
        <v>195</v>
      </c>
      <c r="E727" s="262" t="s">
        <v>195</v>
      </c>
      <c r="F727" s="262" t="s">
        <v>195</v>
      </c>
      <c r="G727" s="262" t="s">
        <v>196</v>
      </c>
      <c r="H727" s="262" t="s">
        <v>195</v>
      </c>
      <c r="I727" s="262" t="s">
        <v>195</v>
      </c>
      <c r="J727" s="262" t="s">
        <v>195</v>
      </c>
      <c r="K727" s="262" t="s">
        <v>196</v>
      </c>
      <c r="L727" s="262" t="s">
        <v>194</v>
      </c>
      <c r="M727" s="262" t="s">
        <v>194</v>
      </c>
      <c r="N727" s="262" t="s">
        <v>194</v>
      </c>
      <c r="O727" s="262" t="s">
        <v>196</v>
      </c>
      <c r="P727" s="262" t="s">
        <v>194</v>
      </c>
      <c r="Q727" s="262" t="s">
        <v>194</v>
      </c>
      <c r="R727" s="262" t="s">
        <v>196</v>
      </c>
      <c r="S727" s="262" t="s">
        <v>196</v>
      </c>
      <c r="T727" s="262" t="s">
        <v>196</v>
      </c>
      <c r="U727" s="262" t="s">
        <v>194</v>
      </c>
      <c r="V727" s="262" t="s">
        <v>194</v>
      </c>
      <c r="W727" s="262" t="s">
        <v>196</v>
      </c>
      <c r="X727" s="262" t="s">
        <v>196</v>
      </c>
      <c r="Y727" s="262" t="s">
        <v>196</v>
      </c>
      <c r="Z727" s="262" t="s">
        <v>194</v>
      </c>
      <c r="AA727" s="262" t="s">
        <v>196</v>
      </c>
      <c r="AB727" s="262" t="s">
        <v>196</v>
      </c>
      <c r="AC727" s="262" t="s">
        <v>196</v>
      </c>
      <c r="AD727" s="262" t="s">
        <v>196</v>
      </c>
      <c r="AE727" s="262" t="s">
        <v>196</v>
      </c>
      <c r="AF727" s="262" t="s">
        <v>194</v>
      </c>
      <c r="AG727" s="262" t="s">
        <v>196</v>
      </c>
      <c r="AH727" s="262" t="s">
        <v>195</v>
      </c>
      <c r="AI727" s="262" t="s">
        <v>194</v>
      </c>
      <c r="AJ727" s="262" t="s">
        <v>195</v>
      </c>
      <c r="AK727" s="262" t="s">
        <v>194</v>
      </c>
      <c r="AL727" s="262" t="s">
        <v>194</v>
      </c>
      <c r="AM727" s="262" t="s">
        <v>195</v>
      </c>
      <c r="AN727" s="262" t="s">
        <v>196</v>
      </c>
      <c r="AO727" s="262" t="s">
        <v>194</v>
      </c>
      <c r="AP727" s="262" t="s">
        <v>196</v>
      </c>
      <c r="AQ727" s="259" t="e">
        <f>VLOOKUP(A727,#REF!,5,0)</f>
        <v>#REF!</v>
      </c>
      <c r="AR727" s="259" t="e">
        <f>VLOOKUP(A727,#REF!,6,0)</f>
        <v>#REF!</v>
      </c>
      <c r="AS727"/>
    </row>
    <row r="728" spans="1:45" ht="21.6" x14ac:dyDescent="0.65">
      <c r="A728" s="238">
        <v>121506</v>
      </c>
      <c r="B728" s="264" t="s">
        <v>2591</v>
      </c>
      <c r="C728" t="s">
        <v>194</v>
      </c>
      <c r="D728" t="s">
        <v>194</v>
      </c>
      <c r="E728" t="s">
        <v>194</v>
      </c>
      <c r="F728" t="s">
        <v>194</v>
      </c>
      <c r="G728" t="s">
        <v>194</v>
      </c>
      <c r="H728" t="s">
        <v>196</v>
      </c>
      <c r="I728" t="s">
        <v>196</v>
      </c>
      <c r="J728" t="s">
        <v>194</v>
      </c>
      <c r="K728" t="s">
        <v>196</v>
      </c>
      <c r="L728" t="s">
        <v>196</v>
      </c>
      <c r="M728" t="s">
        <v>194</v>
      </c>
      <c r="N728" t="s">
        <v>196</v>
      </c>
      <c r="O728" t="s">
        <v>196</v>
      </c>
      <c r="P728" t="s">
        <v>196</v>
      </c>
      <c r="Q728" t="s">
        <v>196</v>
      </c>
      <c r="R728" t="s">
        <v>196</v>
      </c>
      <c r="S728" t="s">
        <v>196</v>
      </c>
      <c r="T728" t="s">
        <v>194</v>
      </c>
      <c r="U728" t="s">
        <v>196</v>
      </c>
      <c r="V728" t="s">
        <v>196</v>
      </c>
      <c r="W728" t="s">
        <v>196</v>
      </c>
      <c r="X728" t="s">
        <v>196</v>
      </c>
      <c r="Y728" t="s">
        <v>194</v>
      </c>
      <c r="Z728" t="s">
        <v>196</v>
      </c>
      <c r="AA728" t="s">
        <v>196</v>
      </c>
      <c r="AB728" t="s">
        <v>196</v>
      </c>
      <c r="AC728" t="s">
        <v>196</v>
      </c>
      <c r="AD728" t="s">
        <v>195</v>
      </c>
      <c r="AE728" t="s">
        <v>194</v>
      </c>
      <c r="AF728" t="s">
        <v>196</v>
      </c>
      <c r="AG728" t="s">
        <v>196</v>
      </c>
      <c r="AH728" t="s">
        <v>195</v>
      </c>
      <c r="AI728" t="s">
        <v>196</v>
      </c>
      <c r="AJ728" t="s">
        <v>196</v>
      </c>
      <c r="AK728" t="s">
        <v>196</v>
      </c>
      <c r="AL728" t="s">
        <v>195</v>
      </c>
      <c r="AM728" t="s">
        <v>195</v>
      </c>
      <c r="AN728" t="s">
        <v>195</v>
      </c>
      <c r="AO728" t="s">
        <v>195</v>
      </c>
      <c r="AP728" t="s">
        <v>195</v>
      </c>
      <c r="AQ728" s="259" t="s">
        <v>2591</v>
      </c>
      <c r="AR728" s="259" t="s">
        <v>334</v>
      </c>
    </row>
    <row r="729" spans="1:45" ht="47.4" x14ac:dyDescent="0.65">
      <c r="A729" s="266">
        <v>121508</v>
      </c>
      <c r="B729" s="264" t="s">
        <v>59</v>
      </c>
      <c r="C729" t="s">
        <v>702</v>
      </c>
      <c r="D729" t="s">
        <v>702</v>
      </c>
      <c r="E729" t="s">
        <v>702</v>
      </c>
      <c r="F729" t="s">
        <v>702</v>
      </c>
      <c r="G729" t="s">
        <v>702</v>
      </c>
      <c r="H729" t="s">
        <v>702</v>
      </c>
      <c r="I729" t="s">
        <v>702</v>
      </c>
      <c r="J729" t="s">
        <v>702</v>
      </c>
      <c r="K729" t="s">
        <v>702</v>
      </c>
      <c r="L729" t="s">
        <v>702</v>
      </c>
      <c r="M729" t="s">
        <v>702</v>
      </c>
      <c r="N729" t="s">
        <v>702</v>
      </c>
      <c r="O729" t="s">
        <v>702</v>
      </c>
      <c r="P729" t="s">
        <v>702</v>
      </c>
      <c r="Q729" t="s">
        <v>702</v>
      </c>
      <c r="R729" t="s">
        <v>702</v>
      </c>
      <c r="S729" t="s">
        <v>702</v>
      </c>
      <c r="T729" t="s">
        <v>702</v>
      </c>
      <c r="U729" t="s">
        <v>702</v>
      </c>
      <c r="V729" t="s">
        <v>702</v>
      </c>
      <c r="W729" t="s">
        <v>702</v>
      </c>
      <c r="X729" t="s">
        <v>702</v>
      </c>
      <c r="Y729" t="s">
        <v>702</v>
      </c>
      <c r="Z729" t="s">
        <v>702</v>
      </c>
      <c r="AA729" t="s">
        <v>702</v>
      </c>
      <c r="AB729" t="s">
        <v>702</v>
      </c>
      <c r="AC729" t="s">
        <v>702</v>
      </c>
      <c r="AD729" t="s">
        <v>702</v>
      </c>
      <c r="AE729" t="s">
        <v>702</v>
      </c>
      <c r="AF729" t="s">
        <v>702</v>
      </c>
      <c r="AG729" t="s">
        <v>702</v>
      </c>
      <c r="AH729" t="s">
        <v>702</v>
      </c>
      <c r="AI729" t="s">
        <v>702</v>
      </c>
      <c r="AJ729" t="s">
        <v>702</v>
      </c>
      <c r="AK729" t="s">
        <v>702</v>
      </c>
      <c r="AL729" t="s">
        <v>702</v>
      </c>
      <c r="AM729" t="s">
        <v>702</v>
      </c>
      <c r="AN729" t="s">
        <v>702</v>
      </c>
      <c r="AO729" t="s">
        <v>702</v>
      </c>
      <c r="AP729" t="s">
        <v>702</v>
      </c>
      <c r="AQ729" s="259" t="s">
        <v>59</v>
      </c>
      <c r="AR729" s="259" t="s">
        <v>2766</v>
      </c>
    </row>
    <row r="730" spans="1:45" ht="21.6" x14ac:dyDescent="0.65">
      <c r="A730" s="238">
        <v>121509</v>
      </c>
      <c r="B730" s="264" t="s">
        <v>59</v>
      </c>
      <c r="C730" t="s">
        <v>195</v>
      </c>
      <c r="D730" t="s">
        <v>195</v>
      </c>
      <c r="E730" t="s">
        <v>196</v>
      </c>
      <c r="F730" t="s">
        <v>196</v>
      </c>
      <c r="G730" t="s">
        <v>195</v>
      </c>
      <c r="H730" t="s">
        <v>195</v>
      </c>
      <c r="I730" t="s">
        <v>194</v>
      </c>
      <c r="J730" t="s">
        <v>194</v>
      </c>
      <c r="K730" t="s">
        <v>195</v>
      </c>
      <c r="L730" t="s">
        <v>195</v>
      </c>
      <c r="M730" t="s">
        <v>195</v>
      </c>
      <c r="N730" t="s">
        <v>194</v>
      </c>
      <c r="O730" t="s">
        <v>194</v>
      </c>
      <c r="P730" t="s">
        <v>195</v>
      </c>
      <c r="Q730" t="s">
        <v>195</v>
      </c>
      <c r="R730" t="s">
        <v>195</v>
      </c>
      <c r="S730" t="s">
        <v>196</v>
      </c>
      <c r="T730" t="s">
        <v>196</v>
      </c>
      <c r="U730" t="s">
        <v>194</v>
      </c>
      <c r="V730" t="s">
        <v>196</v>
      </c>
      <c r="W730" t="s">
        <v>196</v>
      </c>
      <c r="X730" t="s">
        <v>196</v>
      </c>
      <c r="Y730" t="s">
        <v>196</v>
      </c>
      <c r="Z730" t="s">
        <v>194</v>
      </c>
      <c r="AA730" t="s">
        <v>196</v>
      </c>
      <c r="AB730" t="s">
        <v>194</v>
      </c>
      <c r="AC730" t="s">
        <v>194</v>
      </c>
      <c r="AD730" t="s">
        <v>196</v>
      </c>
      <c r="AE730" t="s">
        <v>194</v>
      </c>
      <c r="AF730" t="s">
        <v>194</v>
      </c>
      <c r="AG730" t="s">
        <v>196</v>
      </c>
      <c r="AH730" t="s">
        <v>194</v>
      </c>
      <c r="AI730" t="s">
        <v>196</v>
      </c>
      <c r="AJ730" t="s">
        <v>194</v>
      </c>
      <c r="AK730" t="s">
        <v>194</v>
      </c>
      <c r="AL730" t="s">
        <v>196</v>
      </c>
      <c r="AM730" t="s">
        <v>195</v>
      </c>
      <c r="AN730" t="s">
        <v>194</v>
      </c>
      <c r="AO730" t="s">
        <v>194</v>
      </c>
      <c r="AP730" t="s">
        <v>194</v>
      </c>
      <c r="AQ730" s="259" t="s">
        <v>59</v>
      </c>
      <c r="AR730" s="259" t="s">
        <v>334</v>
      </c>
    </row>
    <row r="731" spans="1:45" ht="21.6" x14ac:dyDescent="0.65">
      <c r="A731" s="266">
        <v>121512</v>
      </c>
      <c r="B731" s="264" t="s">
        <v>59</v>
      </c>
      <c r="C731" t="s">
        <v>196</v>
      </c>
      <c r="D731" t="s">
        <v>196</v>
      </c>
      <c r="E731" t="s">
        <v>196</v>
      </c>
      <c r="F731" t="s">
        <v>196</v>
      </c>
      <c r="G731" t="s">
        <v>196</v>
      </c>
      <c r="H731" t="s">
        <v>196</v>
      </c>
      <c r="I731" t="s">
        <v>194</v>
      </c>
      <c r="J731" t="s">
        <v>196</v>
      </c>
      <c r="K731" t="s">
        <v>196</v>
      </c>
      <c r="L731" t="s">
        <v>196</v>
      </c>
      <c r="M731" t="s">
        <v>194</v>
      </c>
      <c r="N731" t="s">
        <v>196</v>
      </c>
      <c r="O731" t="s">
        <v>196</v>
      </c>
      <c r="P731" t="s">
        <v>196</v>
      </c>
      <c r="Q731" t="s">
        <v>196</v>
      </c>
      <c r="R731" t="s">
        <v>196</v>
      </c>
      <c r="S731" t="s">
        <v>196</v>
      </c>
      <c r="T731" t="s">
        <v>196</v>
      </c>
      <c r="U731" t="s">
        <v>196</v>
      </c>
      <c r="V731" t="s">
        <v>196</v>
      </c>
      <c r="W731" t="s">
        <v>196</v>
      </c>
      <c r="X731" t="s">
        <v>194</v>
      </c>
      <c r="Y731" t="s">
        <v>196</v>
      </c>
      <c r="Z731" t="s">
        <v>194</v>
      </c>
      <c r="AA731" t="s">
        <v>196</v>
      </c>
      <c r="AB731" t="s">
        <v>194</v>
      </c>
      <c r="AC731" t="s">
        <v>194</v>
      </c>
      <c r="AD731" t="s">
        <v>196</v>
      </c>
      <c r="AE731" t="s">
        <v>196</v>
      </c>
      <c r="AF731" t="s">
        <v>196</v>
      </c>
      <c r="AG731" t="s">
        <v>196</v>
      </c>
      <c r="AH731" t="s">
        <v>194</v>
      </c>
      <c r="AI731" t="s">
        <v>194</v>
      </c>
      <c r="AJ731" t="s">
        <v>196</v>
      </c>
      <c r="AK731" t="s">
        <v>194</v>
      </c>
      <c r="AL731" t="s">
        <v>194</v>
      </c>
      <c r="AM731" t="s">
        <v>196</v>
      </c>
      <c r="AN731" t="s">
        <v>196</v>
      </c>
      <c r="AO731" t="s">
        <v>194</v>
      </c>
      <c r="AP731" t="s">
        <v>194</v>
      </c>
      <c r="AQ731" s="259" t="s">
        <v>59</v>
      </c>
      <c r="AR731" s="259" t="s">
        <v>334</v>
      </c>
    </row>
    <row r="732" spans="1:45" ht="21.6" x14ac:dyDescent="0.65">
      <c r="A732" s="266">
        <v>121513</v>
      </c>
      <c r="B732" s="264" t="s">
        <v>59</v>
      </c>
      <c r="C732" t="s">
        <v>195</v>
      </c>
      <c r="D732" t="s">
        <v>195</v>
      </c>
      <c r="E732" t="s">
        <v>195</v>
      </c>
      <c r="F732" t="s">
        <v>195</v>
      </c>
      <c r="G732" t="s">
        <v>196</v>
      </c>
      <c r="H732" t="s">
        <v>195</v>
      </c>
      <c r="I732" t="s">
        <v>196</v>
      </c>
      <c r="J732" t="s">
        <v>196</v>
      </c>
      <c r="K732" t="s">
        <v>195</v>
      </c>
      <c r="L732" t="s">
        <v>195</v>
      </c>
      <c r="M732" t="s">
        <v>196</v>
      </c>
      <c r="N732" t="s">
        <v>194</v>
      </c>
      <c r="O732" t="s">
        <v>196</v>
      </c>
      <c r="P732" t="s">
        <v>194</v>
      </c>
      <c r="Q732" t="s">
        <v>196</v>
      </c>
      <c r="R732" t="s">
        <v>196</v>
      </c>
      <c r="S732" t="s">
        <v>196</v>
      </c>
      <c r="T732" t="s">
        <v>196</v>
      </c>
      <c r="U732" t="s">
        <v>196</v>
      </c>
      <c r="V732" t="s">
        <v>196</v>
      </c>
      <c r="W732" t="s">
        <v>196</v>
      </c>
      <c r="X732" t="s">
        <v>196</v>
      </c>
      <c r="Y732" t="s">
        <v>196</v>
      </c>
      <c r="Z732" t="s">
        <v>194</v>
      </c>
      <c r="AA732" t="s">
        <v>196</v>
      </c>
      <c r="AB732" t="s">
        <v>196</v>
      </c>
      <c r="AC732" t="s">
        <v>196</v>
      </c>
      <c r="AD732" t="s">
        <v>196</v>
      </c>
      <c r="AE732" t="s">
        <v>195</v>
      </c>
      <c r="AF732" t="s">
        <v>196</v>
      </c>
      <c r="AG732" t="s">
        <v>196</v>
      </c>
      <c r="AH732" t="s">
        <v>196</v>
      </c>
      <c r="AI732" t="s">
        <v>194</v>
      </c>
      <c r="AJ732" t="s">
        <v>196</v>
      </c>
      <c r="AK732" t="s">
        <v>194</v>
      </c>
      <c r="AL732" t="s">
        <v>196</v>
      </c>
      <c r="AM732" t="s">
        <v>194</v>
      </c>
      <c r="AN732" t="s">
        <v>196</v>
      </c>
      <c r="AO732" t="s">
        <v>194</v>
      </c>
      <c r="AP732" t="s">
        <v>194</v>
      </c>
      <c r="AQ732" s="259" t="s">
        <v>59</v>
      </c>
      <c r="AR732" s="259" t="s">
        <v>334</v>
      </c>
    </row>
    <row r="733" spans="1:45" ht="21.6" x14ac:dyDescent="0.65">
      <c r="A733" s="238">
        <v>121536</v>
      </c>
      <c r="B733" s="264" t="s">
        <v>59</v>
      </c>
      <c r="C733" t="s">
        <v>196</v>
      </c>
      <c r="D733" t="s">
        <v>196</v>
      </c>
      <c r="E733" t="s">
        <v>196</v>
      </c>
      <c r="F733" t="s">
        <v>196</v>
      </c>
      <c r="G733" t="s">
        <v>194</v>
      </c>
      <c r="H733" t="s">
        <v>196</v>
      </c>
      <c r="I733" t="s">
        <v>196</v>
      </c>
      <c r="J733" t="s">
        <v>196</v>
      </c>
      <c r="K733" t="s">
        <v>196</v>
      </c>
      <c r="L733" t="s">
        <v>196</v>
      </c>
      <c r="M733" t="s">
        <v>196</v>
      </c>
      <c r="N733" t="s">
        <v>196</v>
      </c>
      <c r="O733" t="s">
        <v>196</v>
      </c>
      <c r="P733" t="s">
        <v>194</v>
      </c>
      <c r="Q733" t="s">
        <v>196</v>
      </c>
      <c r="R733" t="s">
        <v>196</v>
      </c>
      <c r="S733" t="s">
        <v>194</v>
      </c>
      <c r="T733" t="s">
        <v>196</v>
      </c>
      <c r="U733" t="s">
        <v>196</v>
      </c>
      <c r="V733" t="s">
        <v>196</v>
      </c>
      <c r="W733" t="s">
        <v>196</v>
      </c>
      <c r="X733" t="s">
        <v>196</v>
      </c>
      <c r="Y733" t="s">
        <v>196</v>
      </c>
      <c r="Z733" t="s">
        <v>194</v>
      </c>
      <c r="AA733" t="s">
        <v>196</v>
      </c>
      <c r="AB733" t="s">
        <v>196</v>
      </c>
      <c r="AC733" t="s">
        <v>196</v>
      </c>
      <c r="AD733" t="s">
        <v>196</v>
      </c>
      <c r="AE733" t="s">
        <v>196</v>
      </c>
      <c r="AF733" t="s">
        <v>194</v>
      </c>
      <c r="AG733" t="s">
        <v>196</v>
      </c>
      <c r="AH733" t="s">
        <v>194</v>
      </c>
      <c r="AI733" t="s">
        <v>196</v>
      </c>
      <c r="AJ733" t="s">
        <v>194</v>
      </c>
      <c r="AK733" t="s">
        <v>196</v>
      </c>
      <c r="AL733" t="s">
        <v>196</v>
      </c>
      <c r="AM733" t="s">
        <v>195</v>
      </c>
      <c r="AN733" t="s">
        <v>196</v>
      </c>
      <c r="AO733" t="s">
        <v>195</v>
      </c>
      <c r="AP733" t="s">
        <v>195</v>
      </c>
      <c r="AQ733" s="259" t="s">
        <v>59</v>
      </c>
      <c r="AR733" s="259" t="s">
        <v>334</v>
      </c>
    </row>
    <row r="734" spans="1:45" ht="21.6" x14ac:dyDescent="0.65">
      <c r="A734" s="238">
        <v>121536</v>
      </c>
      <c r="B734" s="264" t="s">
        <v>59</v>
      </c>
      <c r="C734" t="s">
        <v>196</v>
      </c>
      <c r="D734" t="s">
        <v>196</v>
      </c>
      <c r="E734" t="s">
        <v>196</v>
      </c>
      <c r="F734" t="s">
        <v>196</v>
      </c>
      <c r="G734" t="s">
        <v>194</v>
      </c>
      <c r="H734" t="s">
        <v>196</v>
      </c>
      <c r="I734" t="s">
        <v>196</v>
      </c>
      <c r="J734" t="s">
        <v>196</v>
      </c>
      <c r="K734" t="s">
        <v>196</v>
      </c>
      <c r="L734" t="s">
        <v>196</v>
      </c>
      <c r="M734" t="s">
        <v>196</v>
      </c>
      <c r="N734" t="s">
        <v>196</v>
      </c>
      <c r="O734" t="s">
        <v>196</v>
      </c>
      <c r="P734" t="s">
        <v>194</v>
      </c>
      <c r="Q734" t="s">
        <v>196</v>
      </c>
      <c r="R734" t="s">
        <v>196</v>
      </c>
      <c r="S734" t="s">
        <v>194</v>
      </c>
      <c r="T734" t="s">
        <v>196</v>
      </c>
      <c r="U734" t="s">
        <v>196</v>
      </c>
      <c r="V734" t="s">
        <v>196</v>
      </c>
      <c r="W734" t="s">
        <v>196</v>
      </c>
      <c r="X734" t="s">
        <v>196</v>
      </c>
      <c r="Y734" t="s">
        <v>196</v>
      </c>
      <c r="Z734" t="s">
        <v>194</v>
      </c>
      <c r="AA734" t="s">
        <v>196</v>
      </c>
      <c r="AB734" t="s">
        <v>196</v>
      </c>
      <c r="AC734" t="s">
        <v>196</v>
      </c>
      <c r="AD734" t="s">
        <v>196</v>
      </c>
      <c r="AE734" t="s">
        <v>196</v>
      </c>
      <c r="AF734" t="s">
        <v>194</v>
      </c>
      <c r="AG734" t="s">
        <v>196</v>
      </c>
      <c r="AH734" t="s">
        <v>194</v>
      </c>
      <c r="AI734" t="s">
        <v>196</v>
      </c>
      <c r="AJ734" t="s">
        <v>194</v>
      </c>
      <c r="AK734" t="s">
        <v>196</v>
      </c>
      <c r="AL734" t="s">
        <v>196</v>
      </c>
      <c r="AM734" t="s">
        <v>195</v>
      </c>
      <c r="AN734" t="s">
        <v>196</v>
      </c>
      <c r="AO734" t="s">
        <v>195</v>
      </c>
      <c r="AP734" t="s">
        <v>195</v>
      </c>
      <c r="AQ734" s="259" t="s">
        <v>59</v>
      </c>
      <c r="AR734" s="259" t="s">
        <v>334</v>
      </c>
    </row>
    <row r="735" spans="1:45" ht="21.6" x14ac:dyDescent="0.65">
      <c r="A735" s="266">
        <v>121565</v>
      </c>
      <c r="B735" s="264" t="s">
        <v>2531</v>
      </c>
      <c r="C735" t="s">
        <v>196</v>
      </c>
      <c r="D735" t="s">
        <v>196</v>
      </c>
      <c r="E735" t="s">
        <v>194</v>
      </c>
      <c r="F735" t="s">
        <v>196</v>
      </c>
      <c r="G735" t="s">
        <v>194</v>
      </c>
      <c r="H735" t="s">
        <v>196</v>
      </c>
      <c r="I735" t="s">
        <v>196</v>
      </c>
      <c r="J735" t="s">
        <v>194</v>
      </c>
      <c r="K735" t="s">
        <v>194</v>
      </c>
      <c r="L735" t="s">
        <v>194</v>
      </c>
      <c r="M735" t="s">
        <v>194</v>
      </c>
      <c r="N735" t="s">
        <v>194</v>
      </c>
      <c r="O735" t="s">
        <v>194</v>
      </c>
      <c r="P735" t="s">
        <v>194</v>
      </c>
      <c r="Q735" t="s">
        <v>194</v>
      </c>
      <c r="R735" t="s">
        <v>194</v>
      </c>
      <c r="S735" t="s">
        <v>196</v>
      </c>
      <c r="T735" t="s">
        <v>194</v>
      </c>
      <c r="U735" t="s">
        <v>194</v>
      </c>
      <c r="V735" t="s">
        <v>196</v>
      </c>
      <c r="W735" t="s">
        <v>196</v>
      </c>
      <c r="X735" t="s">
        <v>196</v>
      </c>
      <c r="Y735" t="s">
        <v>194</v>
      </c>
      <c r="Z735" t="s">
        <v>196</v>
      </c>
      <c r="AA735" t="s">
        <v>194</v>
      </c>
      <c r="AB735" t="s">
        <v>196</v>
      </c>
      <c r="AC735" t="s">
        <v>196</v>
      </c>
      <c r="AD735" t="s">
        <v>194</v>
      </c>
      <c r="AE735" t="s">
        <v>194</v>
      </c>
      <c r="AF735" t="s">
        <v>196</v>
      </c>
      <c r="AG735" t="s">
        <v>196</v>
      </c>
      <c r="AH735" t="s">
        <v>195</v>
      </c>
      <c r="AI735" t="s">
        <v>196</v>
      </c>
      <c r="AJ735" t="s">
        <v>195</v>
      </c>
      <c r="AK735" t="s">
        <v>195</v>
      </c>
      <c r="AL735" t="s">
        <v>195</v>
      </c>
      <c r="AM735" t="s">
        <v>195</v>
      </c>
      <c r="AN735" t="s">
        <v>195</v>
      </c>
      <c r="AO735" t="s">
        <v>195</v>
      </c>
      <c r="AP735" t="s">
        <v>195</v>
      </c>
      <c r="AQ735" s="259" t="s">
        <v>2531</v>
      </c>
      <c r="AR735" s="259" t="s">
        <v>334</v>
      </c>
    </row>
    <row r="736" spans="1:45" ht="21.6" x14ac:dyDescent="0.65">
      <c r="A736" s="238">
        <v>121566</v>
      </c>
      <c r="B736" s="264" t="s">
        <v>2591</v>
      </c>
      <c r="C736" t="s">
        <v>196</v>
      </c>
      <c r="D736" t="s">
        <v>194</v>
      </c>
      <c r="E736" t="s">
        <v>194</v>
      </c>
      <c r="F736" t="s">
        <v>194</v>
      </c>
      <c r="G736" t="s">
        <v>194</v>
      </c>
      <c r="H736" t="s">
        <v>196</v>
      </c>
      <c r="I736" t="s">
        <v>194</v>
      </c>
      <c r="J736" t="s">
        <v>195</v>
      </c>
      <c r="K736" t="s">
        <v>196</v>
      </c>
      <c r="L736" t="s">
        <v>194</v>
      </c>
      <c r="M736" t="s">
        <v>196</v>
      </c>
      <c r="N736" t="s">
        <v>196</v>
      </c>
      <c r="O736" t="s">
        <v>195</v>
      </c>
      <c r="P736" t="s">
        <v>194</v>
      </c>
      <c r="Q736" t="s">
        <v>196</v>
      </c>
      <c r="R736" t="s">
        <v>196</v>
      </c>
      <c r="S736" t="s">
        <v>196</v>
      </c>
      <c r="T736" t="s">
        <v>196</v>
      </c>
      <c r="U736" t="s">
        <v>196</v>
      </c>
      <c r="V736" t="s">
        <v>196</v>
      </c>
      <c r="W736" t="s">
        <v>196</v>
      </c>
      <c r="X736" t="s">
        <v>196</v>
      </c>
      <c r="Y736" t="s">
        <v>196</v>
      </c>
      <c r="Z736" t="s">
        <v>196</v>
      </c>
      <c r="AA736" t="s">
        <v>196</v>
      </c>
      <c r="AB736" t="s">
        <v>196</v>
      </c>
      <c r="AC736" t="s">
        <v>196</v>
      </c>
      <c r="AD736" t="s">
        <v>194</v>
      </c>
      <c r="AE736" t="s">
        <v>194</v>
      </c>
      <c r="AF736" t="s">
        <v>196</v>
      </c>
      <c r="AG736" t="s">
        <v>196</v>
      </c>
      <c r="AH736" t="s">
        <v>195</v>
      </c>
      <c r="AI736" t="s">
        <v>196</v>
      </c>
      <c r="AJ736" t="s">
        <v>196</v>
      </c>
      <c r="AK736" t="s">
        <v>195</v>
      </c>
      <c r="AL736" t="s">
        <v>195</v>
      </c>
      <c r="AM736" t="s">
        <v>195</v>
      </c>
      <c r="AN736" t="s">
        <v>195</v>
      </c>
      <c r="AO736" t="s">
        <v>195</v>
      </c>
      <c r="AP736" t="s">
        <v>195</v>
      </c>
      <c r="AQ736" s="259" t="s">
        <v>2591</v>
      </c>
      <c r="AR736" s="259" t="s">
        <v>334</v>
      </c>
    </row>
    <row r="737" spans="1:45" ht="21.6" x14ac:dyDescent="0.65">
      <c r="A737" s="266">
        <v>121569</v>
      </c>
      <c r="B737" s="264" t="s">
        <v>2531</v>
      </c>
      <c r="C737" t="s">
        <v>196</v>
      </c>
      <c r="D737" t="s">
        <v>196</v>
      </c>
      <c r="E737" t="s">
        <v>194</v>
      </c>
      <c r="F737" t="s">
        <v>194</v>
      </c>
      <c r="G737" t="s">
        <v>196</v>
      </c>
      <c r="H737" t="s">
        <v>196</v>
      </c>
      <c r="I737" t="s">
        <v>196</v>
      </c>
      <c r="J737" t="s">
        <v>194</v>
      </c>
      <c r="K737" t="s">
        <v>196</v>
      </c>
      <c r="L737" t="s">
        <v>194</v>
      </c>
      <c r="M737" t="s">
        <v>196</v>
      </c>
      <c r="N737" t="s">
        <v>194</v>
      </c>
      <c r="O737" t="s">
        <v>196</v>
      </c>
      <c r="P737" t="s">
        <v>196</v>
      </c>
      <c r="Q737" t="s">
        <v>196</v>
      </c>
      <c r="R737" t="s">
        <v>196</v>
      </c>
      <c r="S737" t="s">
        <v>196</v>
      </c>
      <c r="T737" t="s">
        <v>196</v>
      </c>
      <c r="U737" t="s">
        <v>196</v>
      </c>
      <c r="V737" t="s">
        <v>196</v>
      </c>
      <c r="W737" t="s">
        <v>196</v>
      </c>
      <c r="X737" t="s">
        <v>196</v>
      </c>
      <c r="Y737" t="s">
        <v>196</v>
      </c>
      <c r="Z737" t="s">
        <v>196</v>
      </c>
      <c r="AA737" t="s">
        <v>194</v>
      </c>
      <c r="AB737" t="s">
        <v>194</v>
      </c>
      <c r="AC737" t="s">
        <v>196</v>
      </c>
      <c r="AD737" t="s">
        <v>194</v>
      </c>
      <c r="AE737" t="s">
        <v>196</v>
      </c>
      <c r="AF737" t="s">
        <v>194</v>
      </c>
      <c r="AG737" t="s">
        <v>196</v>
      </c>
      <c r="AH737" t="s">
        <v>196</v>
      </c>
      <c r="AI737" t="s">
        <v>196</v>
      </c>
      <c r="AJ737" t="s">
        <v>196</v>
      </c>
      <c r="AK737" t="s">
        <v>196</v>
      </c>
      <c r="AL737" t="s">
        <v>195</v>
      </c>
      <c r="AM737" t="s">
        <v>195</v>
      </c>
      <c r="AN737" t="s">
        <v>195</v>
      </c>
      <c r="AO737" t="s">
        <v>195</v>
      </c>
      <c r="AP737" t="s">
        <v>195</v>
      </c>
      <c r="AQ737" s="259" t="s">
        <v>2531</v>
      </c>
      <c r="AR737" s="259" t="s">
        <v>334</v>
      </c>
    </row>
    <row r="738" spans="1:45" ht="21.6" x14ac:dyDescent="0.65">
      <c r="A738" s="266">
        <v>121576</v>
      </c>
      <c r="B738" s="264" t="s">
        <v>59</v>
      </c>
      <c r="C738" t="s">
        <v>196</v>
      </c>
      <c r="D738" t="s">
        <v>196</v>
      </c>
      <c r="E738" t="s">
        <v>196</v>
      </c>
      <c r="F738" t="s">
        <v>196</v>
      </c>
      <c r="G738" t="s">
        <v>196</v>
      </c>
      <c r="H738" t="s">
        <v>196</v>
      </c>
      <c r="I738" t="s">
        <v>196</v>
      </c>
      <c r="J738" t="s">
        <v>196</v>
      </c>
      <c r="K738" t="s">
        <v>196</v>
      </c>
      <c r="L738" t="s">
        <v>194</v>
      </c>
      <c r="M738" t="s">
        <v>196</v>
      </c>
      <c r="N738" t="s">
        <v>196</v>
      </c>
      <c r="O738" t="s">
        <v>196</v>
      </c>
      <c r="P738" t="s">
        <v>196</v>
      </c>
      <c r="Q738" t="s">
        <v>196</v>
      </c>
      <c r="R738" t="s">
        <v>194</v>
      </c>
      <c r="S738" t="s">
        <v>196</v>
      </c>
      <c r="T738" t="s">
        <v>195</v>
      </c>
      <c r="U738" t="s">
        <v>195</v>
      </c>
      <c r="V738" t="s">
        <v>195</v>
      </c>
      <c r="W738" t="s">
        <v>196</v>
      </c>
      <c r="X738" t="s">
        <v>196</v>
      </c>
      <c r="Y738" t="s">
        <v>194</v>
      </c>
      <c r="Z738" t="s">
        <v>196</v>
      </c>
      <c r="AA738" t="s">
        <v>196</v>
      </c>
      <c r="AB738" t="s">
        <v>194</v>
      </c>
      <c r="AC738" t="s">
        <v>194</v>
      </c>
      <c r="AD738" t="s">
        <v>196</v>
      </c>
      <c r="AE738" t="s">
        <v>196</v>
      </c>
      <c r="AF738" t="s">
        <v>196</v>
      </c>
      <c r="AG738" t="s">
        <v>196</v>
      </c>
      <c r="AH738" t="s">
        <v>194</v>
      </c>
      <c r="AI738" t="s">
        <v>194</v>
      </c>
      <c r="AJ738" t="s">
        <v>196</v>
      </c>
      <c r="AK738" t="s">
        <v>194</v>
      </c>
      <c r="AL738" t="s">
        <v>196</v>
      </c>
      <c r="AM738" t="s">
        <v>194</v>
      </c>
      <c r="AN738" t="s">
        <v>196</v>
      </c>
      <c r="AO738" t="s">
        <v>196</v>
      </c>
      <c r="AP738" t="s">
        <v>196</v>
      </c>
      <c r="AQ738" s="259" t="s">
        <v>59</v>
      </c>
      <c r="AR738" s="259" t="s">
        <v>334</v>
      </c>
    </row>
    <row r="739" spans="1:45" ht="21.6" x14ac:dyDescent="0.65">
      <c r="A739" s="266">
        <v>121595</v>
      </c>
      <c r="B739" s="264" t="s">
        <v>59</v>
      </c>
      <c r="C739" t="s">
        <v>196</v>
      </c>
      <c r="D739" t="s">
        <v>194</v>
      </c>
      <c r="E739" t="s">
        <v>196</v>
      </c>
      <c r="F739" t="s">
        <v>194</v>
      </c>
      <c r="G739" t="s">
        <v>196</v>
      </c>
      <c r="H739" t="s">
        <v>196</v>
      </c>
      <c r="I739" t="s">
        <v>194</v>
      </c>
      <c r="J739" t="s">
        <v>196</v>
      </c>
      <c r="K739" t="s">
        <v>196</v>
      </c>
      <c r="L739" t="s">
        <v>196</v>
      </c>
      <c r="M739" t="s">
        <v>196</v>
      </c>
      <c r="N739" t="s">
        <v>196</v>
      </c>
      <c r="O739" t="s">
        <v>196</v>
      </c>
      <c r="P739" t="s">
        <v>194</v>
      </c>
      <c r="Q739" t="s">
        <v>196</v>
      </c>
      <c r="R739" t="s">
        <v>196</v>
      </c>
      <c r="S739" t="s">
        <v>196</v>
      </c>
      <c r="T739" t="s">
        <v>196</v>
      </c>
      <c r="U739" t="s">
        <v>196</v>
      </c>
      <c r="V739" t="s">
        <v>196</v>
      </c>
      <c r="W739" t="s">
        <v>194</v>
      </c>
      <c r="X739" t="s">
        <v>196</v>
      </c>
      <c r="Y739" t="s">
        <v>196</v>
      </c>
      <c r="Z739" t="s">
        <v>195</v>
      </c>
      <c r="AA739" t="s">
        <v>196</v>
      </c>
      <c r="AB739" t="s">
        <v>196</v>
      </c>
      <c r="AC739" t="s">
        <v>196</v>
      </c>
      <c r="AD739" t="s">
        <v>196</v>
      </c>
      <c r="AE739" t="s">
        <v>195</v>
      </c>
      <c r="AF739" t="s">
        <v>194</v>
      </c>
      <c r="AG739" t="s">
        <v>196</v>
      </c>
      <c r="AH739" t="s">
        <v>196</v>
      </c>
      <c r="AI739" t="s">
        <v>196</v>
      </c>
      <c r="AJ739" t="s">
        <v>196</v>
      </c>
      <c r="AK739" t="s">
        <v>194</v>
      </c>
      <c r="AL739" t="s">
        <v>196</v>
      </c>
      <c r="AM739" t="s">
        <v>196</v>
      </c>
      <c r="AN739" t="s">
        <v>196</v>
      </c>
      <c r="AO739" t="s">
        <v>194</v>
      </c>
      <c r="AP739" t="s">
        <v>194</v>
      </c>
      <c r="AQ739" s="259" t="s">
        <v>59</v>
      </c>
      <c r="AR739" s="259" t="s">
        <v>334</v>
      </c>
    </row>
    <row r="740" spans="1:45" ht="21.6" x14ac:dyDescent="0.65">
      <c r="A740" s="266">
        <v>121604</v>
      </c>
      <c r="B740" s="264" t="s">
        <v>2531</v>
      </c>
      <c r="C740" t="s">
        <v>196</v>
      </c>
      <c r="D740" t="s">
        <v>194</v>
      </c>
      <c r="E740" t="s">
        <v>194</v>
      </c>
      <c r="F740" t="s">
        <v>196</v>
      </c>
      <c r="G740" t="s">
        <v>194</v>
      </c>
      <c r="H740" t="s">
        <v>196</v>
      </c>
      <c r="I740" t="s">
        <v>196</v>
      </c>
      <c r="J740" t="s">
        <v>196</v>
      </c>
      <c r="K740" t="s">
        <v>196</v>
      </c>
      <c r="L740" t="s">
        <v>196</v>
      </c>
      <c r="M740" t="s">
        <v>194</v>
      </c>
      <c r="N740" t="s">
        <v>194</v>
      </c>
      <c r="O740" t="s">
        <v>194</v>
      </c>
      <c r="P740" t="s">
        <v>194</v>
      </c>
      <c r="Q740" t="s">
        <v>194</v>
      </c>
      <c r="R740" t="s">
        <v>194</v>
      </c>
      <c r="S740" t="s">
        <v>196</v>
      </c>
      <c r="T740" t="s">
        <v>194</v>
      </c>
      <c r="U740" t="s">
        <v>196</v>
      </c>
      <c r="V740" t="s">
        <v>196</v>
      </c>
      <c r="W740" t="s">
        <v>194</v>
      </c>
      <c r="X740" t="s">
        <v>194</v>
      </c>
      <c r="Y740" t="s">
        <v>194</v>
      </c>
      <c r="Z740" t="s">
        <v>194</v>
      </c>
      <c r="AA740" t="s">
        <v>194</v>
      </c>
      <c r="AB740" t="s">
        <v>196</v>
      </c>
      <c r="AC740" t="s">
        <v>196</v>
      </c>
      <c r="AD740" t="s">
        <v>196</v>
      </c>
      <c r="AE740" t="s">
        <v>196</v>
      </c>
      <c r="AF740" t="s">
        <v>196</v>
      </c>
      <c r="AG740" t="s">
        <v>196</v>
      </c>
      <c r="AH740" t="s">
        <v>196</v>
      </c>
      <c r="AI740" t="s">
        <v>196</v>
      </c>
      <c r="AJ740" t="s">
        <v>196</v>
      </c>
      <c r="AK740" t="s">
        <v>196</v>
      </c>
      <c r="AL740" t="s">
        <v>195</v>
      </c>
      <c r="AM740" t="s">
        <v>195</v>
      </c>
      <c r="AN740" t="s">
        <v>195</v>
      </c>
      <c r="AO740" t="s">
        <v>195</v>
      </c>
      <c r="AP740" t="s">
        <v>195</v>
      </c>
      <c r="AQ740" s="259" t="s">
        <v>2531</v>
      </c>
      <c r="AR740" s="259" t="s">
        <v>334</v>
      </c>
    </row>
    <row r="741" spans="1:45" ht="21.6" x14ac:dyDescent="0.65">
      <c r="A741" s="238">
        <v>121605</v>
      </c>
      <c r="B741" s="264" t="s">
        <v>59</v>
      </c>
      <c r="C741" t="s">
        <v>196</v>
      </c>
      <c r="D741" t="s">
        <v>196</v>
      </c>
      <c r="E741" t="s">
        <v>194</v>
      </c>
      <c r="F741" t="s">
        <v>196</v>
      </c>
      <c r="G741" t="s">
        <v>196</v>
      </c>
      <c r="H741" t="s">
        <v>196</v>
      </c>
      <c r="I741" t="s">
        <v>196</v>
      </c>
      <c r="J741" t="s">
        <v>196</v>
      </c>
      <c r="K741" t="s">
        <v>196</v>
      </c>
      <c r="L741" t="s">
        <v>196</v>
      </c>
      <c r="M741" t="s">
        <v>196</v>
      </c>
      <c r="N741" t="s">
        <v>196</v>
      </c>
      <c r="O741" t="s">
        <v>196</v>
      </c>
      <c r="P741" t="s">
        <v>194</v>
      </c>
      <c r="Q741" t="s">
        <v>196</v>
      </c>
      <c r="R741" t="s">
        <v>196</v>
      </c>
      <c r="S741" t="s">
        <v>196</v>
      </c>
      <c r="T741" t="s">
        <v>195</v>
      </c>
      <c r="U741" t="s">
        <v>194</v>
      </c>
      <c r="V741" t="s">
        <v>196</v>
      </c>
      <c r="W741" t="s">
        <v>196</v>
      </c>
      <c r="X741" t="s">
        <v>196</v>
      </c>
      <c r="Y741" t="s">
        <v>196</v>
      </c>
      <c r="Z741" t="s">
        <v>196</v>
      </c>
      <c r="AA741" t="s">
        <v>194</v>
      </c>
      <c r="AB741" t="s">
        <v>196</v>
      </c>
      <c r="AC741" t="s">
        <v>196</v>
      </c>
      <c r="AD741" t="s">
        <v>196</v>
      </c>
      <c r="AE741" t="s">
        <v>196</v>
      </c>
      <c r="AF741" t="s">
        <v>194</v>
      </c>
      <c r="AG741" t="s">
        <v>196</v>
      </c>
      <c r="AH741" t="s">
        <v>195</v>
      </c>
      <c r="AI741" t="s">
        <v>196</v>
      </c>
      <c r="AJ741" t="s">
        <v>196</v>
      </c>
      <c r="AK741" t="s">
        <v>194</v>
      </c>
      <c r="AL741" t="s">
        <v>195</v>
      </c>
      <c r="AM741" t="s">
        <v>196</v>
      </c>
      <c r="AN741" t="s">
        <v>194</v>
      </c>
      <c r="AO741" t="s">
        <v>196</v>
      </c>
      <c r="AP741" t="s">
        <v>196</v>
      </c>
      <c r="AQ741" s="259" t="s">
        <v>59</v>
      </c>
      <c r="AR741" s="259" t="s">
        <v>334</v>
      </c>
    </row>
    <row r="742" spans="1:45" ht="21.6" x14ac:dyDescent="0.65">
      <c r="A742" s="266">
        <v>121606</v>
      </c>
      <c r="B742" s="264" t="s">
        <v>2591</v>
      </c>
      <c r="C742" t="s">
        <v>196</v>
      </c>
      <c r="D742" t="s">
        <v>196</v>
      </c>
      <c r="E742" t="s">
        <v>196</v>
      </c>
      <c r="F742" t="s">
        <v>196</v>
      </c>
      <c r="G742" t="s">
        <v>196</v>
      </c>
      <c r="H742" t="s">
        <v>196</v>
      </c>
      <c r="I742" t="s">
        <v>194</v>
      </c>
      <c r="J742" t="s">
        <v>194</v>
      </c>
      <c r="K742" t="s">
        <v>196</v>
      </c>
      <c r="L742" t="s">
        <v>196</v>
      </c>
      <c r="M742" t="s">
        <v>196</v>
      </c>
      <c r="N742" t="s">
        <v>196</v>
      </c>
      <c r="O742" t="s">
        <v>196</v>
      </c>
      <c r="P742" t="s">
        <v>196</v>
      </c>
      <c r="Q742" t="s">
        <v>196</v>
      </c>
      <c r="R742" t="s">
        <v>196</v>
      </c>
      <c r="S742" t="s">
        <v>196</v>
      </c>
      <c r="T742" t="s">
        <v>196</v>
      </c>
      <c r="U742" t="s">
        <v>194</v>
      </c>
      <c r="V742" t="s">
        <v>196</v>
      </c>
      <c r="W742" t="s">
        <v>196</v>
      </c>
      <c r="X742" t="s">
        <v>196</v>
      </c>
      <c r="Y742" t="s">
        <v>194</v>
      </c>
      <c r="Z742" t="s">
        <v>196</v>
      </c>
      <c r="AA742" t="s">
        <v>194</v>
      </c>
      <c r="AB742" t="s">
        <v>196</v>
      </c>
      <c r="AC742" t="s">
        <v>196</v>
      </c>
      <c r="AD742" t="s">
        <v>196</v>
      </c>
      <c r="AE742" t="s">
        <v>196</v>
      </c>
      <c r="AF742" t="s">
        <v>195</v>
      </c>
      <c r="AG742" t="s">
        <v>196</v>
      </c>
      <c r="AH742" t="s">
        <v>195</v>
      </c>
      <c r="AI742" t="s">
        <v>195</v>
      </c>
      <c r="AJ742" t="s">
        <v>195</v>
      </c>
      <c r="AK742" t="s">
        <v>195</v>
      </c>
      <c r="AL742" t="s">
        <v>195</v>
      </c>
      <c r="AM742" t="s">
        <v>195</v>
      </c>
      <c r="AN742" t="s">
        <v>195</v>
      </c>
      <c r="AO742" t="s">
        <v>195</v>
      </c>
      <c r="AP742" t="s">
        <v>195</v>
      </c>
      <c r="AQ742" s="259" t="s">
        <v>2591</v>
      </c>
      <c r="AR742" s="259" t="s">
        <v>334</v>
      </c>
    </row>
    <row r="743" spans="1:45" ht="21.6" x14ac:dyDescent="0.65">
      <c r="A743" s="238">
        <v>121609</v>
      </c>
      <c r="B743" s="264" t="s">
        <v>2531</v>
      </c>
      <c r="C743" t="s">
        <v>196</v>
      </c>
      <c r="D743" t="s">
        <v>196</v>
      </c>
      <c r="E743" t="s">
        <v>194</v>
      </c>
      <c r="F743" t="s">
        <v>194</v>
      </c>
      <c r="G743" t="s">
        <v>196</v>
      </c>
      <c r="H743" t="s">
        <v>196</v>
      </c>
      <c r="I743" t="s">
        <v>195</v>
      </c>
      <c r="J743" t="s">
        <v>196</v>
      </c>
      <c r="K743" t="s">
        <v>196</v>
      </c>
      <c r="L743" t="s">
        <v>194</v>
      </c>
      <c r="M743" t="s">
        <v>196</v>
      </c>
      <c r="N743" t="s">
        <v>194</v>
      </c>
      <c r="O743" t="s">
        <v>194</v>
      </c>
      <c r="P743" t="s">
        <v>194</v>
      </c>
      <c r="Q743" t="s">
        <v>196</v>
      </c>
      <c r="R743" t="s">
        <v>196</v>
      </c>
      <c r="S743" t="s">
        <v>196</v>
      </c>
      <c r="T743" t="s">
        <v>195</v>
      </c>
      <c r="U743" t="s">
        <v>194</v>
      </c>
      <c r="V743" t="s">
        <v>196</v>
      </c>
      <c r="W743" t="s">
        <v>194</v>
      </c>
      <c r="X743" t="s">
        <v>196</v>
      </c>
      <c r="Y743" t="s">
        <v>196</v>
      </c>
      <c r="Z743" t="s">
        <v>196</v>
      </c>
      <c r="AA743" t="s">
        <v>196</v>
      </c>
      <c r="AB743" t="s">
        <v>196</v>
      </c>
      <c r="AC743" t="s">
        <v>196</v>
      </c>
      <c r="AD743" t="s">
        <v>196</v>
      </c>
      <c r="AE743" t="s">
        <v>196</v>
      </c>
      <c r="AF743" t="s">
        <v>196</v>
      </c>
      <c r="AG743" t="s">
        <v>196</v>
      </c>
      <c r="AH743" t="s">
        <v>196</v>
      </c>
      <c r="AI743" t="s">
        <v>194</v>
      </c>
      <c r="AJ743" t="s">
        <v>196</v>
      </c>
      <c r="AK743" t="s">
        <v>196</v>
      </c>
      <c r="AL743" t="s">
        <v>196</v>
      </c>
      <c r="AM743" t="s">
        <v>196</v>
      </c>
      <c r="AN743" t="s">
        <v>196</v>
      </c>
      <c r="AO743" t="s">
        <v>195</v>
      </c>
      <c r="AP743" t="s">
        <v>195</v>
      </c>
      <c r="AQ743" s="259" t="s">
        <v>2531</v>
      </c>
      <c r="AR743" s="259" t="s">
        <v>334</v>
      </c>
    </row>
    <row r="744" spans="1:45" ht="21.6" x14ac:dyDescent="0.65">
      <c r="A744" s="238">
        <v>121611</v>
      </c>
      <c r="B744" s="264" t="s">
        <v>59</v>
      </c>
      <c r="C744" t="s">
        <v>196</v>
      </c>
      <c r="D744" t="s">
        <v>196</v>
      </c>
      <c r="E744" t="s">
        <v>196</v>
      </c>
      <c r="F744" t="s">
        <v>196</v>
      </c>
      <c r="G744" t="s">
        <v>196</v>
      </c>
      <c r="H744" t="s">
        <v>196</v>
      </c>
      <c r="I744" t="s">
        <v>196</v>
      </c>
      <c r="J744" t="s">
        <v>196</v>
      </c>
      <c r="K744" t="s">
        <v>196</v>
      </c>
      <c r="L744" t="s">
        <v>196</v>
      </c>
      <c r="M744" t="s">
        <v>196</v>
      </c>
      <c r="N744" t="s">
        <v>194</v>
      </c>
      <c r="O744" t="s">
        <v>196</v>
      </c>
      <c r="P744" t="s">
        <v>194</v>
      </c>
      <c r="Q744" t="s">
        <v>194</v>
      </c>
      <c r="R744" t="s">
        <v>196</v>
      </c>
      <c r="S744" t="s">
        <v>196</v>
      </c>
      <c r="T744" t="s">
        <v>196</v>
      </c>
      <c r="U744" t="s">
        <v>196</v>
      </c>
      <c r="V744" t="s">
        <v>196</v>
      </c>
      <c r="W744" t="s">
        <v>196</v>
      </c>
      <c r="X744" t="s">
        <v>194</v>
      </c>
      <c r="Y744" t="s">
        <v>196</v>
      </c>
      <c r="Z744" t="s">
        <v>196</v>
      </c>
      <c r="AA744" t="s">
        <v>194</v>
      </c>
      <c r="AB744" t="s">
        <v>196</v>
      </c>
      <c r="AC744" t="s">
        <v>196</v>
      </c>
      <c r="AD744" t="s">
        <v>196</v>
      </c>
      <c r="AE744" t="s">
        <v>196</v>
      </c>
      <c r="AF744" t="s">
        <v>196</v>
      </c>
      <c r="AG744" t="s">
        <v>196</v>
      </c>
      <c r="AH744" t="s">
        <v>196</v>
      </c>
      <c r="AI744" t="s">
        <v>196</v>
      </c>
      <c r="AJ744" t="s">
        <v>196</v>
      </c>
      <c r="AK744" t="s">
        <v>194</v>
      </c>
      <c r="AL744" t="s">
        <v>195</v>
      </c>
      <c r="AM744" t="s">
        <v>195</v>
      </c>
      <c r="AN744" t="s">
        <v>196</v>
      </c>
      <c r="AO744" t="s">
        <v>194</v>
      </c>
      <c r="AP744" t="s">
        <v>194</v>
      </c>
      <c r="AQ744" s="259" t="s">
        <v>59</v>
      </c>
      <c r="AR744" s="259" t="s">
        <v>334</v>
      </c>
    </row>
    <row r="745" spans="1:45" ht="21.6" x14ac:dyDescent="0.65">
      <c r="A745" s="238">
        <v>121612</v>
      </c>
      <c r="B745" s="264" t="s">
        <v>59</v>
      </c>
      <c r="C745" t="s">
        <v>196</v>
      </c>
      <c r="D745" t="s">
        <v>196</v>
      </c>
      <c r="E745" t="s">
        <v>196</v>
      </c>
      <c r="F745" t="s">
        <v>196</v>
      </c>
      <c r="G745" t="s">
        <v>194</v>
      </c>
      <c r="H745" t="s">
        <v>196</v>
      </c>
      <c r="I745" t="s">
        <v>194</v>
      </c>
      <c r="J745" t="s">
        <v>194</v>
      </c>
      <c r="K745" t="s">
        <v>196</v>
      </c>
      <c r="L745" t="s">
        <v>194</v>
      </c>
      <c r="M745" t="s">
        <v>196</v>
      </c>
      <c r="N745" t="s">
        <v>196</v>
      </c>
      <c r="O745" t="s">
        <v>194</v>
      </c>
      <c r="P745" t="s">
        <v>194</v>
      </c>
      <c r="Q745" t="s">
        <v>194</v>
      </c>
      <c r="R745" t="s">
        <v>196</v>
      </c>
      <c r="S745" t="s">
        <v>194</v>
      </c>
      <c r="T745" t="s">
        <v>194</v>
      </c>
      <c r="U745" t="s">
        <v>196</v>
      </c>
      <c r="V745" t="s">
        <v>196</v>
      </c>
      <c r="W745" t="s">
        <v>196</v>
      </c>
      <c r="X745" t="s">
        <v>194</v>
      </c>
      <c r="Y745" t="s">
        <v>194</v>
      </c>
      <c r="Z745" t="s">
        <v>194</v>
      </c>
      <c r="AA745" t="s">
        <v>194</v>
      </c>
      <c r="AB745" t="s">
        <v>196</v>
      </c>
      <c r="AC745" t="s">
        <v>194</v>
      </c>
      <c r="AD745" t="s">
        <v>194</v>
      </c>
      <c r="AE745" t="s">
        <v>194</v>
      </c>
      <c r="AF745" t="s">
        <v>194</v>
      </c>
      <c r="AG745" t="s">
        <v>196</v>
      </c>
      <c r="AH745" t="s">
        <v>196</v>
      </c>
      <c r="AI745" t="s">
        <v>194</v>
      </c>
      <c r="AJ745" t="s">
        <v>194</v>
      </c>
      <c r="AK745" t="s">
        <v>196</v>
      </c>
      <c r="AL745" t="s">
        <v>195</v>
      </c>
      <c r="AM745" t="s">
        <v>195</v>
      </c>
      <c r="AN745" t="s">
        <v>195</v>
      </c>
      <c r="AO745" t="s">
        <v>195</v>
      </c>
      <c r="AP745" t="s">
        <v>195</v>
      </c>
      <c r="AQ745" s="259" t="s">
        <v>59</v>
      </c>
      <c r="AR745" s="259" t="s">
        <v>334</v>
      </c>
    </row>
    <row r="746" spans="1:45" ht="21.6" x14ac:dyDescent="0.65">
      <c r="A746" s="238">
        <v>121616</v>
      </c>
      <c r="B746" s="264" t="s">
        <v>59</v>
      </c>
      <c r="C746" t="s">
        <v>196</v>
      </c>
      <c r="D746" t="s">
        <v>196</v>
      </c>
      <c r="E746" t="s">
        <v>196</v>
      </c>
      <c r="F746" t="s">
        <v>196</v>
      </c>
      <c r="G746" t="s">
        <v>196</v>
      </c>
      <c r="H746" t="s">
        <v>196</v>
      </c>
      <c r="I746" t="s">
        <v>196</v>
      </c>
      <c r="J746" t="s">
        <v>196</v>
      </c>
      <c r="K746" t="s">
        <v>196</v>
      </c>
      <c r="L746" t="s">
        <v>196</v>
      </c>
      <c r="M746" t="s">
        <v>196</v>
      </c>
      <c r="N746" t="s">
        <v>194</v>
      </c>
      <c r="O746" t="s">
        <v>196</v>
      </c>
      <c r="P746" t="s">
        <v>194</v>
      </c>
      <c r="Q746" t="s">
        <v>196</v>
      </c>
      <c r="R746" t="s">
        <v>196</v>
      </c>
      <c r="S746" t="s">
        <v>196</v>
      </c>
      <c r="T746" t="s">
        <v>196</v>
      </c>
      <c r="U746" t="s">
        <v>194</v>
      </c>
      <c r="V746" t="s">
        <v>196</v>
      </c>
      <c r="W746" t="s">
        <v>196</v>
      </c>
      <c r="X746" t="s">
        <v>196</v>
      </c>
      <c r="Y746" t="s">
        <v>196</v>
      </c>
      <c r="Z746" t="s">
        <v>196</v>
      </c>
      <c r="AA746" t="s">
        <v>196</v>
      </c>
      <c r="AB746" t="s">
        <v>196</v>
      </c>
      <c r="AC746" t="s">
        <v>196</v>
      </c>
      <c r="AD746" t="s">
        <v>196</v>
      </c>
      <c r="AE746" t="s">
        <v>196</v>
      </c>
      <c r="AF746" t="s">
        <v>194</v>
      </c>
      <c r="AG746" t="s">
        <v>196</v>
      </c>
      <c r="AH746" t="s">
        <v>194</v>
      </c>
      <c r="AI746" t="s">
        <v>196</v>
      </c>
      <c r="AJ746" t="s">
        <v>196</v>
      </c>
      <c r="AK746" t="s">
        <v>194</v>
      </c>
      <c r="AL746" t="s">
        <v>195</v>
      </c>
      <c r="AM746" t="s">
        <v>194</v>
      </c>
      <c r="AN746" t="s">
        <v>195</v>
      </c>
      <c r="AO746" t="s">
        <v>194</v>
      </c>
      <c r="AP746" t="s">
        <v>194</v>
      </c>
      <c r="AQ746" s="259" t="s">
        <v>59</v>
      </c>
      <c r="AR746" s="259" t="s">
        <v>334</v>
      </c>
    </row>
    <row r="747" spans="1:45" ht="14.4" x14ac:dyDescent="0.3">
      <c r="A747" s="279">
        <v>121618</v>
      </c>
      <c r="B747" s="284" t="s">
        <v>59</v>
      </c>
      <c r="C747" s="262" t="s">
        <v>195</v>
      </c>
      <c r="D747" s="262" t="s">
        <v>195</v>
      </c>
      <c r="E747" s="262" t="s">
        <v>195</v>
      </c>
      <c r="F747" s="262" t="s">
        <v>195</v>
      </c>
      <c r="G747" s="262" t="s">
        <v>195</v>
      </c>
      <c r="H747" s="262" t="s">
        <v>195</v>
      </c>
      <c r="I747" s="262" t="s">
        <v>195</v>
      </c>
      <c r="J747" s="262" t="s">
        <v>195</v>
      </c>
      <c r="K747" s="262" t="s">
        <v>195</v>
      </c>
      <c r="L747" s="262" t="s">
        <v>195</v>
      </c>
      <c r="M747" s="262" t="s">
        <v>195</v>
      </c>
      <c r="N747" s="262" t="s">
        <v>195</v>
      </c>
      <c r="O747" s="262" t="s">
        <v>195</v>
      </c>
      <c r="P747" s="262" t="s">
        <v>195</v>
      </c>
      <c r="Q747" s="262" t="s">
        <v>195</v>
      </c>
      <c r="R747" s="262" t="s">
        <v>195</v>
      </c>
      <c r="S747" s="262" t="s">
        <v>195</v>
      </c>
      <c r="T747" s="262" t="s">
        <v>195</v>
      </c>
      <c r="U747" s="262" t="s">
        <v>195</v>
      </c>
      <c r="V747" s="262" t="s">
        <v>195</v>
      </c>
      <c r="W747" s="262" t="s">
        <v>195</v>
      </c>
      <c r="X747" s="262" t="s">
        <v>195</v>
      </c>
      <c r="Y747" s="262" t="s">
        <v>195</v>
      </c>
      <c r="Z747" s="262" t="s">
        <v>195</v>
      </c>
      <c r="AA747" s="262" t="s">
        <v>195</v>
      </c>
      <c r="AB747" s="262" t="s">
        <v>195</v>
      </c>
      <c r="AC747" s="262" t="s">
        <v>195</v>
      </c>
      <c r="AD747" s="262" t="s">
        <v>195</v>
      </c>
      <c r="AE747" s="262" t="s">
        <v>195</v>
      </c>
      <c r="AF747" s="262" t="s">
        <v>195</v>
      </c>
      <c r="AG747" s="262" t="s">
        <v>195</v>
      </c>
      <c r="AH747" s="262" t="s">
        <v>195</v>
      </c>
      <c r="AI747" s="262" t="s">
        <v>195</v>
      </c>
      <c r="AJ747" s="262" t="s">
        <v>195</v>
      </c>
      <c r="AK747" s="262" t="s">
        <v>195</v>
      </c>
      <c r="AL747" s="262" t="s">
        <v>195</v>
      </c>
      <c r="AM747" s="262" t="s">
        <v>195</v>
      </c>
      <c r="AN747" s="262" t="s">
        <v>195</v>
      </c>
      <c r="AO747" s="262" t="s">
        <v>195</v>
      </c>
      <c r="AP747" s="262" t="s">
        <v>195</v>
      </c>
      <c r="AQ747" s="259" t="e">
        <f>VLOOKUP(A747,#REF!,5,0)</f>
        <v>#REF!</v>
      </c>
      <c r="AR747" s="259" t="e">
        <f>VLOOKUP(A747,#REF!,6,0)</f>
        <v>#REF!</v>
      </c>
      <c r="AS747"/>
    </row>
    <row r="748" spans="1:45" ht="14.4" x14ac:dyDescent="0.3">
      <c r="A748" s="279">
        <v>121629</v>
      </c>
      <c r="B748" s="284" t="s">
        <v>59</v>
      </c>
      <c r="C748" s="262" t="s">
        <v>195</v>
      </c>
      <c r="D748" s="262" t="s">
        <v>195</v>
      </c>
      <c r="E748" s="262" t="s">
        <v>195</v>
      </c>
      <c r="F748" s="262" t="s">
        <v>195</v>
      </c>
      <c r="G748" s="262" t="s">
        <v>195</v>
      </c>
      <c r="H748" s="262" t="s">
        <v>195</v>
      </c>
      <c r="I748" s="262" t="s">
        <v>195</v>
      </c>
      <c r="J748" s="262" t="s">
        <v>195</v>
      </c>
      <c r="K748" s="262" t="s">
        <v>195</v>
      </c>
      <c r="L748" s="262" t="s">
        <v>195</v>
      </c>
      <c r="M748" s="262" t="s">
        <v>195</v>
      </c>
      <c r="N748" s="262" t="s">
        <v>195</v>
      </c>
      <c r="O748" s="262" t="s">
        <v>195</v>
      </c>
      <c r="P748" s="262" t="s">
        <v>195</v>
      </c>
      <c r="Q748" s="262" t="s">
        <v>195</v>
      </c>
      <c r="R748" s="262" t="s">
        <v>195</v>
      </c>
      <c r="S748" s="262" t="s">
        <v>195</v>
      </c>
      <c r="T748" s="262" t="s">
        <v>195</v>
      </c>
      <c r="U748" s="262" t="s">
        <v>195</v>
      </c>
      <c r="V748" s="262" t="s">
        <v>195</v>
      </c>
      <c r="W748" s="262" t="s">
        <v>195</v>
      </c>
      <c r="X748" s="262" t="s">
        <v>195</v>
      </c>
      <c r="Y748" s="262" t="s">
        <v>195</v>
      </c>
      <c r="Z748" s="262" t="s">
        <v>195</v>
      </c>
      <c r="AA748" s="262" t="s">
        <v>195</v>
      </c>
      <c r="AB748" s="262" t="s">
        <v>195</v>
      </c>
      <c r="AC748" s="262" t="s">
        <v>195</v>
      </c>
      <c r="AD748" s="262" t="s">
        <v>195</v>
      </c>
      <c r="AE748" s="262" t="s">
        <v>195</v>
      </c>
      <c r="AF748" s="262" t="s">
        <v>195</v>
      </c>
      <c r="AG748" s="262" t="s">
        <v>195</v>
      </c>
      <c r="AH748" s="262" t="s">
        <v>195</v>
      </c>
      <c r="AI748" s="262" t="s">
        <v>195</v>
      </c>
      <c r="AJ748" s="262" t="s">
        <v>195</v>
      </c>
      <c r="AK748" s="262" t="s">
        <v>195</v>
      </c>
      <c r="AL748" s="262" t="s">
        <v>195</v>
      </c>
      <c r="AM748" s="262" t="s">
        <v>195</v>
      </c>
      <c r="AN748" s="262" t="s">
        <v>195</v>
      </c>
      <c r="AO748" s="262" t="s">
        <v>195</v>
      </c>
      <c r="AP748" s="262" t="s">
        <v>195</v>
      </c>
      <c r="AQ748" s="259" t="e">
        <f>VLOOKUP(A748,#REF!,5,0)</f>
        <v>#REF!</v>
      </c>
      <c r="AR748" s="259" t="e">
        <f>VLOOKUP(A748,#REF!,6,0)</f>
        <v>#REF!</v>
      </c>
      <c r="AS748"/>
    </row>
    <row r="749" spans="1:45" ht="21.6" x14ac:dyDescent="0.65">
      <c r="A749" s="266">
        <v>121631</v>
      </c>
      <c r="B749" s="264" t="s">
        <v>2531</v>
      </c>
      <c r="C749" t="s">
        <v>196</v>
      </c>
      <c r="D749" t="s">
        <v>194</v>
      </c>
      <c r="E749" t="s">
        <v>194</v>
      </c>
      <c r="F749" t="s">
        <v>196</v>
      </c>
      <c r="G749" t="s">
        <v>194</v>
      </c>
      <c r="H749" t="s">
        <v>196</v>
      </c>
      <c r="I749" t="s">
        <v>196</v>
      </c>
      <c r="J749" t="s">
        <v>195</v>
      </c>
      <c r="K749" t="s">
        <v>196</v>
      </c>
      <c r="L749" t="s">
        <v>196</v>
      </c>
      <c r="M749" t="s">
        <v>196</v>
      </c>
      <c r="N749" t="s">
        <v>194</v>
      </c>
      <c r="O749" t="s">
        <v>194</v>
      </c>
      <c r="P749" t="s">
        <v>194</v>
      </c>
      <c r="Q749" t="s">
        <v>196</v>
      </c>
      <c r="R749" t="s">
        <v>194</v>
      </c>
      <c r="S749" t="s">
        <v>196</v>
      </c>
      <c r="T749" t="s">
        <v>194</v>
      </c>
      <c r="U749" t="s">
        <v>196</v>
      </c>
      <c r="V749" t="s">
        <v>196</v>
      </c>
      <c r="W749" t="s">
        <v>194</v>
      </c>
      <c r="X749" t="s">
        <v>194</v>
      </c>
      <c r="Y749" t="s">
        <v>194</v>
      </c>
      <c r="Z749" t="s">
        <v>196</v>
      </c>
      <c r="AA749" t="s">
        <v>194</v>
      </c>
      <c r="AB749" t="s">
        <v>196</v>
      </c>
      <c r="AC749" t="s">
        <v>196</v>
      </c>
      <c r="AD749" t="s">
        <v>194</v>
      </c>
      <c r="AE749" t="s">
        <v>194</v>
      </c>
      <c r="AF749" t="s">
        <v>194</v>
      </c>
      <c r="AG749" t="s">
        <v>194</v>
      </c>
      <c r="AH749" t="s">
        <v>196</v>
      </c>
      <c r="AI749" t="s">
        <v>194</v>
      </c>
      <c r="AJ749" t="s">
        <v>196</v>
      </c>
      <c r="AK749" t="s">
        <v>196</v>
      </c>
      <c r="AL749" t="s">
        <v>196</v>
      </c>
      <c r="AM749" t="s">
        <v>196</v>
      </c>
      <c r="AN749" t="s">
        <v>196</v>
      </c>
      <c r="AO749" t="s">
        <v>196</v>
      </c>
      <c r="AP749" t="s">
        <v>196</v>
      </c>
      <c r="AQ749" s="259" t="s">
        <v>2531</v>
      </c>
      <c r="AR749" s="259" t="s">
        <v>334</v>
      </c>
    </row>
    <row r="750" spans="1:45" ht="21.6" x14ac:dyDescent="0.65">
      <c r="A750" s="266">
        <v>121633</v>
      </c>
      <c r="B750" s="264" t="s">
        <v>2531</v>
      </c>
      <c r="C750" t="s">
        <v>196</v>
      </c>
      <c r="D750" t="s">
        <v>196</v>
      </c>
      <c r="E750" t="s">
        <v>196</v>
      </c>
      <c r="F750" t="s">
        <v>196</v>
      </c>
      <c r="G750" t="s">
        <v>196</v>
      </c>
      <c r="H750" t="s">
        <v>194</v>
      </c>
      <c r="I750" t="s">
        <v>196</v>
      </c>
      <c r="J750" t="s">
        <v>196</v>
      </c>
      <c r="K750" t="s">
        <v>196</v>
      </c>
      <c r="L750" t="s">
        <v>196</v>
      </c>
      <c r="M750" t="s">
        <v>194</v>
      </c>
      <c r="N750" t="s">
        <v>196</v>
      </c>
      <c r="O750" t="s">
        <v>195</v>
      </c>
      <c r="P750" t="s">
        <v>196</v>
      </c>
      <c r="Q750" t="s">
        <v>196</v>
      </c>
      <c r="R750" t="s">
        <v>196</v>
      </c>
      <c r="S750" t="s">
        <v>196</v>
      </c>
      <c r="T750" t="s">
        <v>196</v>
      </c>
      <c r="U750" t="s">
        <v>196</v>
      </c>
      <c r="V750" t="s">
        <v>196</v>
      </c>
      <c r="W750" t="s">
        <v>196</v>
      </c>
      <c r="X750" t="s">
        <v>196</v>
      </c>
      <c r="Y750" t="s">
        <v>196</v>
      </c>
      <c r="Z750" t="s">
        <v>196</v>
      </c>
      <c r="AA750" t="s">
        <v>196</v>
      </c>
      <c r="AB750" t="s">
        <v>196</v>
      </c>
      <c r="AC750" t="s">
        <v>196</v>
      </c>
      <c r="AD750" t="s">
        <v>196</v>
      </c>
      <c r="AE750" t="s">
        <v>196</v>
      </c>
      <c r="AF750" t="s">
        <v>194</v>
      </c>
      <c r="AG750" t="s">
        <v>195</v>
      </c>
      <c r="AH750" t="s">
        <v>195</v>
      </c>
      <c r="AI750" t="s">
        <v>195</v>
      </c>
      <c r="AJ750" t="s">
        <v>195</v>
      </c>
      <c r="AK750" t="s">
        <v>195</v>
      </c>
      <c r="AL750" t="s">
        <v>195</v>
      </c>
      <c r="AM750" t="s">
        <v>195</v>
      </c>
      <c r="AN750" t="s">
        <v>195</v>
      </c>
      <c r="AO750" t="s">
        <v>195</v>
      </c>
      <c r="AP750" t="s">
        <v>195</v>
      </c>
      <c r="AQ750" s="259" t="s">
        <v>2531</v>
      </c>
      <c r="AR750" s="259" t="s">
        <v>334</v>
      </c>
    </row>
    <row r="751" spans="1:45" ht="14.4" x14ac:dyDescent="0.3">
      <c r="A751" s="279">
        <v>121635</v>
      </c>
      <c r="B751" s="284" t="s">
        <v>59</v>
      </c>
      <c r="C751" s="262" t="s">
        <v>195</v>
      </c>
      <c r="D751" s="262" t="s">
        <v>195</v>
      </c>
      <c r="E751" s="262" t="s">
        <v>195</v>
      </c>
      <c r="F751" s="262" t="s">
        <v>195</v>
      </c>
      <c r="G751" s="262" t="s">
        <v>195</v>
      </c>
      <c r="H751" s="262" t="s">
        <v>195</v>
      </c>
      <c r="I751" s="262" t="s">
        <v>195</v>
      </c>
      <c r="J751" s="262" t="s">
        <v>195</v>
      </c>
      <c r="K751" s="262" t="s">
        <v>195</v>
      </c>
      <c r="L751" s="262" t="s">
        <v>195</v>
      </c>
      <c r="M751" s="262" t="s">
        <v>195</v>
      </c>
      <c r="N751" s="262" t="s">
        <v>195</v>
      </c>
      <c r="O751" s="262" t="s">
        <v>195</v>
      </c>
      <c r="P751" s="262" t="s">
        <v>195</v>
      </c>
      <c r="Q751" s="262" t="s">
        <v>195</v>
      </c>
      <c r="R751" s="262" t="s">
        <v>195</v>
      </c>
      <c r="S751" s="262" t="s">
        <v>195</v>
      </c>
      <c r="T751" s="262" t="s">
        <v>195</v>
      </c>
      <c r="U751" s="262" t="s">
        <v>195</v>
      </c>
      <c r="V751" s="262" t="s">
        <v>195</v>
      </c>
      <c r="W751" s="262" t="s">
        <v>195</v>
      </c>
      <c r="X751" s="262" t="s">
        <v>195</v>
      </c>
      <c r="Y751" s="262" t="s">
        <v>195</v>
      </c>
      <c r="Z751" s="262" t="s">
        <v>195</v>
      </c>
      <c r="AA751" s="262" t="s">
        <v>195</v>
      </c>
      <c r="AB751" s="262" t="s">
        <v>195</v>
      </c>
      <c r="AC751" s="262" t="s">
        <v>195</v>
      </c>
      <c r="AD751" s="262" t="s">
        <v>195</v>
      </c>
      <c r="AE751" s="262" t="s">
        <v>195</v>
      </c>
      <c r="AF751" s="262" t="s">
        <v>195</v>
      </c>
      <c r="AG751" s="262" t="s">
        <v>195</v>
      </c>
      <c r="AH751" s="262" t="s">
        <v>195</v>
      </c>
      <c r="AI751" s="262" t="s">
        <v>195</v>
      </c>
      <c r="AJ751" s="262" t="s">
        <v>195</v>
      </c>
      <c r="AK751" s="262" t="s">
        <v>195</v>
      </c>
      <c r="AL751" s="262" t="s">
        <v>195</v>
      </c>
      <c r="AM751" s="262" t="s">
        <v>195</v>
      </c>
      <c r="AN751" s="262" t="s">
        <v>195</v>
      </c>
      <c r="AO751" s="262" t="s">
        <v>195</v>
      </c>
      <c r="AP751" s="262" t="s">
        <v>195</v>
      </c>
      <c r="AQ751" s="259" t="e">
        <f>VLOOKUP(A751,#REF!,5,0)</f>
        <v>#REF!</v>
      </c>
      <c r="AR751" s="259" t="e">
        <f>VLOOKUP(A751,#REF!,6,0)</f>
        <v>#REF!</v>
      </c>
      <c r="AS751"/>
    </row>
    <row r="752" spans="1:45" ht="14.4" x14ac:dyDescent="0.3">
      <c r="A752" s="279">
        <v>121642</v>
      </c>
      <c r="B752" s="284" t="s">
        <v>59</v>
      </c>
      <c r="C752" s="262" t="s">
        <v>196</v>
      </c>
      <c r="D752" s="262" t="s">
        <v>196</v>
      </c>
      <c r="E752" s="262" t="s">
        <v>196</v>
      </c>
      <c r="F752" s="262" t="s">
        <v>196</v>
      </c>
      <c r="G752" s="262" t="s">
        <v>196</v>
      </c>
      <c r="H752" s="262" t="s">
        <v>196</v>
      </c>
      <c r="I752" s="262" t="s">
        <v>196</v>
      </c>
      <c r="J752" s="262" t="s">
        <v>194</v>
      </c>
      <c r="K752" s="262" t="s">
        <v>196</v>
      </c>
      <c r="L752" s="262" t="s">
        <v>196</v>
      </c>
      <c r="M752" s="262" t="s">
        <v>196</v>
      </c>
      <c r="N752" s="262" t="s">
        <v>194</v>
      </c>
      <c r="O752" s="262" t="s">
        <v>196</v>
      </c>
      <c r="P752" s="262" t="s">
        <v>196</v>
      </c>
      <c r="Q752" s="262" t="s">
        <v>196</v>
      </c>
      <c r="R752" s="262" t="s">
        <v>196</v>
      </c>
      <c r="S752" s="262" t="s">
        <v>196</v>
      </c>
      <c r="T752" s="262" t="s">
        <v>196</v>
      </c>
      <c r="U752" s="262" t="s">
        <v>196</v>
      </c>
      <c r="V752" s="262" t="s">
        <v>196</v>
      </c>
      <c r="W752" s="262" t="s">
        <v>196</v>
      </c>
      <c r="X752" s="262" t="s">
        <v>196</v>
      </c>
      <c r="Y752" s="262" t="s">
        <v>196</v>
      </c>
      <c r="Z752" s="262" t="s">
        <v>194</v>
      </c>
      <c r="AA752" s="262" t="s">
        <v>196</v>
      </c>
      <c r="AB752" s="262" t="s">
        <v>196</v>
      </c>
      <c r="AC752" s="262" t="s">
        <v>196</v>
      </c>
      <c r="AD752" s="262" t="s">
        <v>196</v>
      </c>
      <c r="AE752" s="262" t="s">
        <v>196</v>
      </c>
      <c r="AF752" s="262" t="s">
        <v>194</v>
      </c>
      <c r="AG752" s="262" t="s">
        <v>194</v>
      </c>
      <c r="AH752" s="262" t="s">
        <v>194</v>
      </c>
      <c r="AI752" s="262" t="s">
        <v>196</v>
      </c>
      <c r="AJ752" s="262" t="s">
        <v>196</v>
      </c>
      <c r="AK752" s="262" t="s">
        <v>196</v>
      </c>
      <c r="AL752" s="262" t="s">
        <v>194</v>
      </c>
      <c r="AM752" s="262" t="s">
        <v>196</v>
      </c>
      <c r="AN752" s="262" t="s">
        <v>196</v>
      </c>
      <c r="AO752" s="262" t="s">
        <v>196</v>
      </c>
      <c r="AP752" s="262" t="s">
        <v>196</v>
      </c>
      <c r="AQ752" s="259" t="e">
        <f>VLOOKUP(A752,#REF!,5,0)</f>
        <v>#REF!</v>
      </c>
      <c r="AR752" s="259" t="e">
        <f>VLOOKUP(A752,#REF!,6,0)</f>
        <v>#REF!</v>
      </c>
      <c r="AS752"/>
    </row>
    <row r="753" spans="1:45" ht="21.6" x14ac:dyDescent="0.65">
      <c r="A753" s="238">
        <v>121643</v>
      </c>
      <c r="B753" s="264" t="s">
        <v>59</v>
      </c>
      <c r="C753" t="s">
        <v>196</v>
      </c>
      <c r="D753" t="s">
        <v>196</v>
      </c>
      <c r="E753" t="s">
        <v>194</v>
      </c>
      <c r="F753" t="s">
        <v>196</v>
      </c>
      <c r="G753" t="s">
        <v>196</v>
      </c>
      <c r="H753" t="s">
        <v>196</v>
      </c>
      <c r="I753" t="s">
        <v>194</v>
      </c>
      <c r="J753" t="s">
        <v>194</v>
      </c>
      <c r="K753" t="s">
        <v>196</v>
      </c>
      <c r="L753" t="s">
        <v>196</v>
      </c>
      <c r="M753" t="s">
        <v>196</v>
      </c>
      <c r="N753" t="s">
        <v>194</v>
      </c>
      <c r="O753" t="s">
        <v>196</v>
      </c>
      <c r="P753" t="s">
        <v>196</v>
      </c>
      <c r="Q753" t="s">
        <v>196</v>
      </c>
      <c r="R753" t="s">
        <v>196</v>
      </c>
      <c r="S753" t="s">
        <v>194</v>
      </c>
      <c r="T753" t="s">
        <v>196</v>
      </c>
      <c r="U753" t="s">
        <v>194</v>
      </c>
      <c r="V753" t="s">
        <v>196</v>
      </c>
      <c r="W753" t="s">
        <v>196</v>
      </c>
      <c r="X753" t="s">
        <v>194</v>
      </c>
      <c r="Y753" t="s">
        <v>194</v>
      </c>
      <c r="Z753" t="s">
        <v>194</v>
      </c>
      <c r="AA753" t="s">
        <v>194</v>
      </c>
      <c r="AB753" t="s">
        <v>196</v>
      </c>
      <c r="AC753" t="s">
        <v>196</v>
      </c>
      <c r="AD753" t="s">
        <v>196</v>
      </c>
      <c r="AE753" t="s">
        <v>196</v>
      </c>
      <c r="AF753" t="s">
        <v>194</v>
      </c>
      <c r="AG753" t="s">
        <v>196</v>
      </c>
      <c r="AH753" t="s">
        <v>194</v>
      </c>
      <c r="AI753" t="s">
        <v>194</v>
      </c>
      <c r="AJ753" t="s">
        <v>194</v>
      </c>
      <c r="AK753" t="s">
        <v>194</v>
      </c>
      <c r="AL753" t="s">
        <v>195</v>
      </c>
      <c r="AM753" t="s">
        <v>195</v>
      </c>
      <c r="AN753" t="s">
        <v>195</v>
      </c>
      <c r="AO753" t="s">
        <v>195</v>
      </c>
      <c r="AP753" t="s">
        <v>196</v>
      </c>
      <c r="AQ753" s="259" t="s">
        <v>59</v>
      </c>
      <c r="AR753" s="259" t="s">
        <v>334</v>
      </c>
    </row>
    <row r="754" spans="1:45" ht="21.6" x14ac:dyDescent="0.65">
      <c r="A754" s="266">
        <v>121648</v>
      </c>
      <c r="B754" s="264" t="s">
        <v>2531</v>
      </c>
      <c r="C754" t="s">
        <v>196</v>
      </c>
      <c r="D754" t="s">
        <v>196</v>
      </c>
      <c r="E754" t="s">
        <v>196</v>
      </c>
      <c r="F754" t="s">
        <v>196</v>
      </c>
      <c r="G754" t="s">
        <v>196</v>
      </c>
      <c r="H754" t="s">
        <v>196</v>
      </c>
      <c r="I754" t="s">
        <v>196</v>
      </c>
      <c r="J754" t="s">
        <v>196</v>
      </c>
      <c r="K754" t="s">
        <v>195</v>
      </c>
      <c r="L754" t="s">
        <v>196</v>
      </c>
      <c r="M754" t="s">
        <v>196</v>
      </c>
      <c r="N754" t="s">
        <v>196</v>
      </c>
      <c r="O754" t="s">
        <v>196</v>
      </c>
      <c r="P754" t="s">
        <v>196</v>
      </c>
      <c r="Q754" t="s">
        <v>196</v>
      </c>
      <c r="R754" t="s">
        <v>196</v>
      </c>
      <c r="S754" t="s">
        <v>196</v>
      </c>
      <c r="T754" t="s">
        <v>196</v>
      </c>
      <c r="U754" t="s">
        <v>196</v>
      </c>
      <c r="V754" t="s">
        <v>196</v>
      </c>
      <c r="W754" t="s">
        <v>196</v>
      </c>
      <c r="X754" t="s">
        <v>196</v>
      </c>
      <c r="Y754" t="s">
        <v>196</v>
      </c>
      <c r="Z754" t="s">
        <v>196</v>
      </c>
      <c r="AA754" t="s">
        <v>195</v>
      </c>
      <c r="AB754" t="s">
        <v>196</v>
      </c>
      <c r="AC754" t="s">
        <v>196</v>
      </c>
      <c r="AD754" t="s">
        <v>195</v>
      </c>
      <c r="AE754" t="s">
        <v>195</v>
      </c>
      <c r="AF754" t="s">
        <v>196</v>
      </c>
      <c r="AG754" t="s">
        <v>196</v>
      </c>
      <c r="AH754" t="s">
        <v>195</v>
      </c>
      <c r="AI754" t="s">
        <v>196</v>
      </c>
      <c r="AJ754" t="s">
        <v>195</v>
      </c>
      <c r="AK754" t="s">
        <v>195</v>
      </c>
      <c r="AL754" t="s">
        <v>195</v>
      </c>
      <c r="AM754" t="s">
        <v>195</v>
      </c>
      <c r="AN754" t="s">
        <v>195</v>
      </c>
      <c r="AO754" t="s">
        <v>195</v>
      </c>
      <c r="AP754" t="s">
        <v>195</v>
      </c>
      <c r="AQ754" s="259" t="s">
        <v>2531</v>
      </c>
      <c r="AR754" s="259" t="s">
        <v>334</v>
      </c>
    </row>
    <row r="755" spans="1:45" ht="21.6" x14ac:dyDescent="0.65">
      <c r="A755" s="266">
        <v>121651</v>
      </c>
      <c r="B755" s="264" t="s">
        <v>2591</v>
      </c>
      <c r="C755" t="s">
        <v>196</v>
      </c>
      <c r="D755" t="s">
        <v>196</v>
      </c>
      <c r="E755" t="s">
        <v>196</v>
      </c>
      <c r="F755" t="s">
        <v>194</v>
      </c>
      <c r="G755" t="s">
        <v>194</v>
      </c>
      <c r="H755" t="s">
        <v>196</v>
      </c>
      <c r="I755" t="s">
        <v>194</v>
      </c>
      <c r="J755" t="s">
        <v>194</v>
      </c>
      <c r="K755" t="s">
        <v>196</v>
      </c>
      <c r="L755" t="s">
        <v>196</v>
      </c>
      <c r="M755" t="s">
        <v>196</v>
      </c>
      <c r="N755" t="s">
        <v>194</v>
      </c>
      <c r="O755" t="s">
        <v>194</v>
      </c>
      <c r="P755" t="s">
        <v>194</v>
      </c>
      <c r="Q755" t="s">
        <v>194</v>
      </c>
      <c r="R755" t="s">
        <v>196</v>
      </c>
      <c r="S755" t="s">
        <v>196</v>
      </c>
      <c r="T755" t="s">
        <v>194</v>
      </c>
      <c r="U755" t="s">
        <v>196</v>
      </c>
      <c r="V755" t="s">
        <v>196</v>
      </c>
      <c r="W755" t="s">
        <v>196</v>
      </c>
      <c r="X755" t="s">
        <v>196</v>
      </c>
      <c r="Y755" t="s">
        <v>196</v>
      </c>
      <c r="Z755" t="s">
        <v>196</v>
      </c>
      <c r="AA755" t="s">
        <v>196</v>
      </c>
      <c r="AB755" t="s">
        <v>196</v>
      </c>
      <c r="AC755" t="s">
        <v>194</v>
      </c>
      <c r="AD755" t="s">
        <v>194</v>
      </c>
      <c r="AE755" t="s">
        <v>196</v>
      </c>
      <c r="AF755" t="s">
        <v>196</v>
      </c>
      <c r="AG755" t="s">
        <v>195</v>
      </c>
      <c r="AH755" t="s">
        <v>195</v>
      </c>
      <c r="AI755" t="s">
        <v>196</v>
      </c>
      <c r="AJ755" t="s">
        <v>195</v>
      </c>
      <c r="AK755" t="s">
        <v>196</v>
      </c>
      <c r="AL755" t="s">
        <v>195</v>
      </c>
      <c r="AM755" t="s">
        <v>195</v>
      </c>
      <c r="AN755" t="s">
        <v>195</v>
      </c>
      <c r="AO755" t="s">
        <v>195</v>
      </c>
      <c r="AP755" t="s">
        <v>195</v>
      </c>
      <c r="AQ755" s="259" t="s">
        <v>2591</v>
      </c>
      <c r="AR755" s="259" t="s">
        <v>334</v>
      </c>
      <c r="AS755"/>
    </row>
    <row r="756" spans="1:45" ht="21.6" x14ac:dyDescent="0.65">
      <c r="A756" s="238">
        <v>121652</v>
      </c>
      <c r="B756" s="264" t="s">
        <v>2531</v>
      </c>
      <c r="C756" t="s">
        <v>196</v>
      </c>
      <c r="D756" t="s">
        <v>195</v>
      </c>
      <c r="E756" t="s">
        <v>195</v>
      </c>
      <c r="F756" t="s">
        <v>195</v>
      </c>
      <c r="G756" t="s">
        <v>196</v>
      </c>
      <c r="H756" t="s">
        <v>196</v>
      </c>
      <c r="I756" t="s">
        <v>196</v>
      </c>
      <c r="J756" t="s">
        <v>194</v>
      </c>
      <c r="K756" t="s">
        <v>196</v>
      </c>
      <c r="L756" t="s">
        <v>196</v>
      </c>
      <c r="M756" t="s">
        <v>196</v>
      </c>
      <c r="N756" t="s">
        <v>194</v>
      </c>
      <c r="O756" t="s">
        <v>196</v>
      </c>
      <c r="P756" t="s">
        <v>196</v>
      </c>
      <c r="Q756" t="s">
        <v>196</v>
      </c>
      <c r="R756" t="s">
        <v>196</v>
      </c>
      <c r="S756" t="s">
        <v>196</v>
      </c>
      <c r="T756" t="s">
        <v>196</v>
      </c>
      <c r="U756" t="s">
        <v>196</v>
      </c>
      <c r="V756" t="s">
        <v>196</v>
      </c>
      <c r="W756" t="s">
        <v>194</v>
      </c>
      <c r="X756" t="s">
        <v>196</v>
      </c>
      <c r="Y756" t="s">
        <v>196</v>
      </c>
      <c r="Z756" t="s">
        <v>196</v>
      </c>
      <c r="AA756" t="s">
        <v>196</v>
      </c>
      <c r="AB756" t="s">
        <v>196</v>
      </c>
      <c r="AC756" t="s">
        <v>196</v>
      </c>
      <c r="AD756" t="s">
        <v>196</v>
      </c>
      <c r="AE756" t="s">
        <v>196</v>
      </c>
      <c r="AF756" t="s">
        <v>194</v>
      </c>
      <c r="AG756" t="s">
        <v>196</v>
      </c>
      <c r="AH756" t="s">
        <v>196</v>
      </c>
      <c r="AI756" t="s">
        <v>196</v>
      </c>
      <c r="AJ756" t="s">
        <v>196</v>
      </c>
      <c r="AK756" t="s">
        <v>196</v>
      </c>
      <c r="AL756" t="s">
        <v>195</v>
      </c>
      <c r="AM756" t="s">
        <v>195</v>
      </c>
      <c r="AN756" t="s">
        <v>195</v>
      </c>
      <c r="AO756" t="s">
        <v>195</v>
      </c>
      <c r="AP756" t="s">
        <v>195</v>
      </c>
      <c r="AQ756" s="259" t="s">
        <v>2531</v>
      </c>
      <c r="AR756" s="259" t="s">
        <v>334</v>
      </c>
    </row>
    <row r="757" spans="1:45" ht="21.6" x14ac:dyDescent="0.65">
      <c r="A757" s="238">
        <v>121652</v>
      </c>
      <c r="B757" s="264" t="s">
        <v>2531</v>
      </c>
      <c r="C757" t="s">
        <v>196</v>
      </c>
      <c r="D757" t="s">
        <v>195</v>
      </c>
      <c r="E757" t="s">
        <v>195</v>
      </c>
      <c r="F757" t="s">
        <v>195</v>
      </c>
      <c r="G757" t="s">
        <v>196</v>
      </c>
      <c r="H757" t="s">
        <v>196</v>
      </c>
      <c r="I757" t="s">
        <v>196</v>
      </c>
      <c r="J757" t="s">
        <v>194</v>
      </c>
      <c r="K757" t="s">
        <v>196</v>
      </c>
      <c r="L757" t="s">
        <v>196</v>
      </c>
      <c r="M757" t="s">
        <v>196</v>
      </c>
      <c r="N757" t="s">
        <v>194</v>
      </c>
      <c r="O757" t="s">
        <v>196</v>
      </c>
      <c r="P757" t="s">
        <v>196</v>
      </c>
      <c r="Q757" t="s">
        <v>196</v>
      </c>
      <c r="R757" t="s">
        <v>196</v>
      </c>
      <c r="S757" t="s">
        <v>196</v>
      </c>
      <c r="T757" t="s">
        <v>196</v>
      </c>
      <c r="U757" t="s">
        <v>196</v>
      </c>
      <c r="V757" t="s">
        <v>196</v>
      </c>
      <c r="W757" t="s">
        <v>194</v>
      </c>
      <c r="X757" t="s">
        <v>196</v>
      </c>
      <c r="Y757" t="s">
        <v>196</v>
      </c>
      <c r="Z757" t="s">
        <v>196</v>
      </c>
      <c r="AA757" t="s">
        <v>196</v>
      </c>
      <c r="AB757" t="s">
        <v>196</v>
      </c>
      <c r="AC757" t="s">
        <v>196</v>
      </c>
      <c r="AD757" t="s">
        <v>196</v>
      </c>
      <c r="AE757" t="s">
        <v>196</v>
      </c>
      <c r="AF757" t="s">
        <v>194</v>
      </c>
      <c r="AG757" t="s">
        <v>196</v>
      </c>
      <c r="AH757" t="s">
        <v>196</v>
      </c>
      <c r="AI757" t="s">
        <v>196</v>
      </c>
      <c r="AJ757" t="s">
        <v>196</v>
      </c>
      <c r="AK757" t="s">
        <v>196</v>
      </c>
      <c r="AL757" t="s">
        <v>195</v>
      </c>
      <c r="AM757" t="s">
        <v>195</v>
      </c>
      <c r="AN757" t="s">
        <v>195</v>
      </c>
      <c r="AO757" t="s">
        <v>195</v>
      </c>
      <c r="AP757" t="s">
        <v>195</v>
      </c>
      <c r="AQ757" s="259" t="s">
        <v>2531</v>
      </c>
      <c r="AR757" s="259" t="s">
        <v>334</v>
      </c>
    </row>
    <row r="758" spans="1:45" ht="21.6" x14ac:dyDescent="0.65">
      <c r="A758" s="266">
        <v>121655</v>
      </c>
      <c r="B758" s="264" t="s">
        <v>59</v>
      </c>
      <c r="C758" t="s">
        <v>196</v>
      </c>
      <c r="D758" t="s">
        <v>194</v>
      </c>
      <c r="E758" t="s">
        <v>194</v>
      </c>
      <c r="F758" t="s">
        <v>194</v>
      </c>
      <c r="G758" t="s">
        <v>194</v>
      </c>
      <c r="H758" t="s">
        <v>196</v>
      </c>
      <c r="I758" t="s">
        <v>194</v>
      </c>
      <c r="J758" t="s">
        <v>194</v>
      </c>
      <c r="K758" t="s">
        <v>194</v>
      </c>
      <c r="L758" t="s">
        <v>196</v>
      </c>
      <c r="M758" t="s">
        <v>196</v>
      </c>
      <c r="N758" t="s">
        <v>195</v>
      </c>
      <c r="O758" t="s">
        <v>195</v>
      </c>
      <c r="P758" t="s">
        <v>196</v>
      </c>
      <c r="Q758" t="s">
        <v>196</v>
      </c>
      <c r="R758" t="s">
        <v>196</v>
      </c>
      <c r="S758" t="s">
        <v>194</v>
      </c>
      <c r="T758" t="s">
        <v>194</v>
      </c>
      <c r="U758" t="s">
        <v>196</v>
      </c>
      <c r="V758" t="s">
        <v>196</v>
      </c>
      <c r="W758" t="s">
        <v>196</v>
      </c>
      <c r="X758" t="s">
        <v>196</v>
      </c>
      <c r="Y758" t="s">
        <v>196</v>
      </c>
      <c r="Z758" t="s">
        <v>196</v>
      </c>
      <c r="AA758" t="s">
        <v>196</v>
      </c>
      <c r="AB758" t="s">
        <v>196</v>
      </c>
      <c r="AC758" t="s">
        <v>196</v>
      </c>
      <c r="AD758" t="s">
        <v>196</v>
      </c>
      <c r="AE758" t="s">
        <v>196</v>
      </c>
      <c r="AF758" t="s">
        <v>194</v>
      </c>
      <c r="AG758" t="s">
        <v>196</v>
      </c>
      <c r="AH758" t="s">
        <v>196</v>
      </c>
      <c r="AI758" t="s">
        <v>196</v>
      </c>
      <c r="AJ758" t="s">
        <v>194</v>
      </c>
      <c r="AK758" t="s">
        <v>196</v>
      </c>
      <c r="AL758" t="s">
        <v>196</v>
      </c>
      <c r="AM758" t="s">
        <v>195</v>
      </c>
      <c r="AN758" t="s">
        <v>196</v>
      </c>
      <c r="AO758" t="s">
        <v>195</v>
      </c>
      <c r="AP758" t="s">
        <v>195</v>
      </c>
      <c r="AQ758" s="259" t="s">
        <v>59</v>
      </c>
      <c r="AR758" s="259" t="s">
        <v>334</v>
      </c>
    </row>
    <row r="759" spans="1:45" ht="14.4" x14ac:dyDescent="0.3">
      <c r="A759" s="279">
        <v>121659</v>
      </c>
      <c r="B759" s="284" t="s">
        <v>59</v>
      </c>
      <c r="C759" s="262" t="s">
        <v>196</v>
      </c>
      <c r="D759" s="262" t="s">
        <v>196</v>
      </c>
      <c r="E759" s="262" t="s">
        <v>196</v>
      </c>
      <c r="F759" s="262" t="s">
        <v>196</v>
      </c>
      <c r="G759" s="262" t="s">
        <v>196</v>
      </c>
      <c r="H759" s="262" t="s">
        <v>196</v>
      </c>
      <c r="I759" s="262" t="s">
        <v>196</v>
      </c>
      <c r="J759" s="262" t="s">
        <v>196</v>
      </c>
      <c r="K759" s="262" t="s">
        <v>196</v>
      </c>
      <c r="L759" s="262" t="s">
        <v>196</v>
      </c>
      <c r="M759" s="262" t="s">
        <v>196</v>
      </c>
      <c r="N759" s="262" t="s">
        <v>196</v>
      </c>
      <c r="O759" s="262" t="s">
        <v>196</v>
      </c>
      <c r="P759" s="262" t="s">
        <v>196</v>
      </c>
      <c r="Q759" s="262" t="s">
        <v>196</v>
      </c>
      <c r="R759" s="262" t="s">
        <v>196</v>
      </c>
      <c r="S759" s="262" t="s">
        <v>196</v>
      </c>
      <c r="T759" s="262" t="s">
        <v>196</v>
      </c>
      <c r="U759" s="262" t="s">
        <v>194</v>
      </c>
      <c r="V759" s="262" t="s">
        <v>196</v>
      </c>
      <c r="W759" s="262" t="s">
        <v>196</v>
      </c>
      <c r="X759" s="262" t="s">
        <v>196</v>
      </c>
      <c r="Y759" s="262" t="s">
        <v>196</v>
      </c>
      <c r="Z759" s="262" t="s">
        <v>196</v>
      </c>
      <c r="AA759" s="262" t="s">
        <v>196</v>
      </c>
      <c r="AB759" s="262" t="s">
        <v>196</v>
      </c>
      <c r="AC759" s="262" t="s">
        <v>196</v>
      </c>
      <c r="AD759" s="262" t="s">
        <v>196</v>
      </c>
      <c r="AE759" s="262" t="s">
        <v>196</v>
      </c>
      <c r="AF759" s="262" t="s">
        <v>196</v>
      </c>
      <c r="AG759" s="262" t="s">
        <v>196</v>
      </c>
      <c r="AH759" s="262" t="s">
        <v>196</v>
      </c>
      <c r="AI759" s="262" t="s">
        <v>196</v>
      </c>
      <c r="AJ759" s="262" t="s">
        <v>194</v>
      </c>
      <c r="AK759" s="262" t="s">
        <v>194</v>
      </c>
      <c r="AL759" s="262" t="s">
        <v>196</v>
      </c>
      <c r="AM759" s="262" t="s">
        <v>196</v>
      </c>
      <c r="AN759" s="262" t="s">
        <v>196</v>
      </c>
      <c r="AO759" s="262" t="s">
        <v>196</v>
      </c>
      <c r="AP759" s="262" t="s">
        <v>196</v>
      </c>
      <c r="AQ759" s="259" t="e">
        <f>VLOOKUP(A759,#REF!,5,0)</f>
        <v>#REF!</v>
      </c>
      <c r="AR759" s="259" t="e">
        <f>VLOOKUP(A759,#REF!,6,0)</f>
        <v>#REF!</v>
      </c>
      <c r="AS759"/>
    </row>
    <row r="760" spans="1:45" ht="21.6" x14ac:dyDescent="0.65">
      <c r="A760" s="238">
        <v>121669</v>
      </c>
      <c r="B760" s="264" t="s">
        <v>2531</v>
      </c>
      <c r="C760" t="s">
        <v>2267</v>
      </c>
      <c r="D760" t="s">
        <v>334</v>
      </c>
      <c r="E760" t="s">
        <v>334</v>
      </c>
      <c r="F760" t="s">
        <v>334</v>
      </c>
      <c r="G760" t="s">
        <v>334</v>
      </c>
      <c r="H760" t="s">
        <v>334</v>
      </c>
      <c r="I760" t="s">
        <v>334</v>
      </c>
      <c r="J760" t="s">
        <v>334</v>
      </c>
      <c r="K760" t="s">
        <v>334</v>
      </c>
      <c r="L760" t="s">
        <v>334</v>
      </c>
      <c r="M760" t="s">
        <v>334</v>
      </c>
      <c r="N760" t="s">
        <v>194</v>
      </c>
      <c r="O760" t="s">
        <v>334</v>
      </c>
      <c r="P760" t="s">
        <v>334</v>
      </c>
      <c r="Q760" t="s">
        <v>334</v>
      </c>
      <c r="R760" t="s">
        <v>2267</v>
      </c>
      <c r="S760" t="s">
        <v>2267</v>
      </c>
      <c r="T760" t="s">
        <v>195</v>
      </c>
      <c r="U760" t="s">
        <v>196</v>
      </c>
      <c r="V760" t="s">
        <v>334</v>
      </c>
      <c r="W760" t="s">
        <v>334</v>
      </c>
      <c r="X760" t="s">
        <v>334</v>
      </c>
      <c r="Y760" t="s">
        <v>334</v>
      </c>
      <c r="Z760" t="s">
        <v>195</v>
      </c>
      <c r="AA760" t="s">
        <v>334</v>
      </c>
      <c r="AB760" t="s">
        <v>334</v>
      </c>
      <c r="AC760" t="s">
        <v>334</v>
      </c>
      <c r="AD760" t="s">
        <v>194</v>
      </c>
      <c r="AE760" t="s">
        <v>334</v>
      </c>
      <c r="AF760" t="s">
        <v>334</v>
      </c>
      <c r="AG760" t="s">
        <v>196</v>
      </c>
      <c r="AH760" t="s">
        <v>196</v>
      </c>
      <c r="AI760" t="s">
        <v>196</v>
      </c>
      <c r="AJ760" t="s">
        <v>196</v>
      </c>
      <c r="AK760" t="s">
        <v>196</v>
      </c>
      <c r="AL760" t="s">
        <v>196</v>
      </c>
      <c r="AM760" t="s">
        <v>196</v>
      </c>
      <c r="AN760" t="s">
        <v>196</v>
      </c>
      <c r="AO760" t="s">
        <v>196</v>
      </c>
      <c r="AP760" t="s">
        <v>195</v>
      </c>
      <c r="AQ760" s="259" t="s">
        <v>2531</v>
      </c>
      <c r="AR760" s="259" t="s">
        <v>334</v>
      </c>
    </row>
    <row r="761" spans="1:45" ht="21.6" x14ac:dyDescent="0.65">
      <c r="A761" s="238">
        <v>121670</v>
      </c>
      <c r="B761" s="264" t="s">
        <v>2591</v>
      </c>
      <c r="C761" t="s">
        <v>196</v>
      </c>
      <c r="D761" t="s">
        <v>196</v>
      </c>
      <c r="E761" t="s">
        <v>194</v>
      </c>
      <c r="F761" t="s">
        <v>196</v>
      </c>
      <c r="G761" t="s">
        <v>194</v>
      </c>
      <c r="H761" t="s">
        <v>196</v>
      </c>
      <c r="I761" t="s">
        <v>194</v>
      </c>
      <c r="J761" t="s">
        <v>196</v>
      </c>
      <c r="K761" t="s">
        <v>196</v>
      </c>
      <c r="L761" t="s">
        <v>196</v>
      </c>
      <c r="M761" t="s">
        <v>194</v>
      </c>
      <c r="N761" t="s">
        <v>194</v>
      </c>
      <c r="O761" t="s">
        <v>194</v>
      </c>
      <c r="P761" t="s">
        <v>196</v>
      </c>
      <c r="Q761" t="s">
        <v>196</v>
      </c>
      <c r="R761" t="s">
        <v>196</v>
      </c>
      <c r="S761" t="s">
        <v>196</v>
      </c>
      <c r="T761" t="s">
        <v>194</v>
      </c>
      <c r="U761" t="s">
        <v>196</v>
      </c>
      <c r="V761" t="s">
        <v>196</v>
      </c>
      <c r="W761" t="s">
        <v>195</v>
      </c>
      <c r="X761" t="s">
        <v>196</v>
      </c>
      <c r="Y761" t="s">
        <v>196</v>
      </c>
      <c r="Z761" t="s">
        <v>196</v>
      </c>
      <c r="AA761" t="s">
        <v>196</v>
      </c>
      <c r="AB761" t="s">
        <v>196</v>
      </c>
      <c r="AC761" t="s">
        <v>196</v>
      </c>
      <c r="AD761" t="s">
        <v>196</v>
      </c>
      <c r="AE761" t="s">
        <v>196</v>
      </c>
      <c r="AF761" t="s">
        <v>196</v>
      </c>
      <c r="AG761" t="s">
        <v>196</v>
      </c>
      <c r="AH761" t="s">
        <v>195</v>
      </c>
      <c r="AI761" t="s">
        <v>196</v>
      </c>
      <c r="AJ761" t="s">
        <v>196</v>
      </c>
      <c r="AK761" t="s">
        <v>196</v>
      </c>
      <c r="AL761" t="s">
        <v>195</v>
      </c>
      <c r="AM761" t="s">
        <v>195</v>
      </c>
      <c r="AN761" t="s">
        <v>195</v>
      </c>
      <c r="AO761" t="s">
        <v>195</v>
      </c>
      <c r="AP761" t="s">
        <v>195</v>
      </c>
      <c r="AQ761" s="259" t="s">
        <v>2591</v>
      </c>
      <c r="AR761" s="259" t="s">
        <v>334</v>
      </c>
      <c r="AS761"/>
    </row>
    <row r="762" spans="1:45" ht="21.6" x14ac:dyDescent="0.65">
      <c r="A762" s="266">
        <v>121672</v>
      </c>
      <c r="B762" s="264" t="s">
        <v>59</v>
      </c>
      <c r="C762" t="s">
        <v>194</v>
      </c>
      <c r="D762" t="s">
        <v>196</v>
      </c>
      <c r="E762" t="s">
        <v>194</v>
      </c>
      <c r="F762" t="s">
        <v>196</v>
      </c>
      <c r="G762" t="s">
        <v>194</v>
      </c>
      <c r="H762" t="s">
        <v>194</v>
      </c>
      <c r="I762" t="s">
        <v>196</v>
      </c>
      <c r="J762" t="s">
        <v>196</v>
      </c>
      <c r="K762" t="s">
        <v>196</v>
      </c>
      <c r="L762" t="s">
        <v>194</v>
      </c>
      <c r="M762" t="s">
        <v>196</v>
      </c>
      <c r="N762" t="s">
        <v>196</v>
      </c>
      <c r="O762" t="s">
        <v>194</v>
      </c>
      <c r="P762" t="s">
        <v>196</v>
      </c>
      <c r="Q762" t="s">
        <v>194</v>
      </c>
      <c r="R762" t="s">
        <v>196</v>
      </c>
      <c r="S762" t="s">
        <v>196</v>
      </c>
      <c r="T762" t="s">
        <v>195</v>
      </c>
      <c r="U762" t="s">
        <v>196</v>
      </c>
      <c r="V762" t="s">
        <v>196</v>
      </c>
      <c r="W762" t="s">
        <v>194</v>
      </c>
      <c r="X762" t="s">
        <v>196</v>
      </c>
      <c r="Y762" t="s">
        <v>196</v>
      </c>
      <c r="Z762" t="s">
        <v>196</v>
      </c>
      <c r="AA762" t="s">
        <v>196</v>
      </c>
      <c r="AB762" t="s">
        <v>194</v>
      </c>
      <c r="AC762" t="s">
        <v>196</v>
      </c>
      <c r="AD762" t="s">
        <v>194</v>
      </c>
      <c r="AE762" t="s">
        <v>196</v>
      </c>
      <c r="AF762" t="s">
        <v>194</v>
      </c>
      <c r="AG762" t="s">
        <v>196</v>
      </c>
      <c r="AH762" t="s">
        <v>195</v>
      </c>
      <c r="AI762" t="s">
        <v>196</v>
      </c>
      <c r="AJ762" t="s">
        <v>196</v>
      </c>
      <c r="AK762" t="s">
        <v>195</v>
      </c>
      <c r="AL762" t="s">
        <v>196</v>
      </c>
      <c r="AM762" t="s">
        <v>196</v>
      </c>
      <c r="AN762" t="s">
        <v>196</v>
      </c>
      <c r="AO762" t="s">
        <v>196</v>
      </c>
      <c r="AP762" t="s">
        <v>196</v>
      </c>
      <c r="AQ762" s="259" t="s">
        <v>59</v>
      </c>
      <c r="AR762" s="259" t="s">
        <v>334</v>
      </c>
    </row>
    <row r="763" spans="1:45" ht="21.6" x14ac:dyDescent="0.65">
      <c r="A763" s="266">
        <v>121681</v>
      </c>
      <c r="B763" s="264" t="s">
        <v>59</v>
      </c>
      <c r="C763" t="s">
        <v>196</v>
      </c>
      <c r="D763" t="s">
        <v>196</v>
      </c>
      <c r="E763" t="s">
        <v>196</v>
      </c>
      <c r="F763" t="s">
        <v>196</v>
      </c>
      <c r="G763" t="s">
        <v>196</v>
      </c>
      <c r="H763" t="s">
        <v>196</v>
      </c>
      <c r="I763" t="s">
        <v>196</v>
      </c>
      <c r="J763" t="s">
        <v>196</v>
      </c>
      <c r="K763" t="s">
        <v>196</v>
      </c>
      <c r="L763" t="s">
        <v>196</v>
      </c>
      <c r="M763" t="s">
        <v>196</v>
      </c>
      <c r="N763" t="s">
        <v>196</v>
      </c>
      <c r="O763" t="s">
        <v>196</v>
      </c>
      <c r="P763" t="s">
        <v>196</v>
      </c>
      <c r="Q763" t="s">
        <v>196</v>
      </c>
      <c r="R763" t="s">
        <v>196</v>
      </c>
      <c r="S763" t="s">
        <v>196</v>
      </c>
      <c r="T763" t="s">
        <v>196</v>
      </c>
      <c r="U763" t="s">
        <v>196</v>
      </c>
      <c r="V763" t="s">
        <v>196</v>
      </c>
      <c r="W763" t="s">
        <v>196</v>
      </c>
      <c r="X763" t="s">
        <v>196</v>
      </c>
      <c r="Y763" t="s">
        <v>196</v>
      </c>
      <c r="Z763" t="s">
        <v>196</v>
      </c>
      <c r="AA763" t="s">
        <v>196</v>
      </c>
      <c r="AB763" t="s">
        <v>196</v>
      </c>
      <c r="AC763" t="s">
        <v>196</v>
      </c>
      <c r="AD763" t="s">
        <v>196</v>
      </c>
      <c r="AE763" t="s">
        <v>196</v>
      </c>
      <c r="AF763" t="s">
        <v>195</v>
      </c>
      <c r="AG763" t="s">
        <v>196</v>
      </c>
      <c r="AH763" t="s">
        <v>196</v>
      </c>
      <c r="AI763" t="s">
        <v>196</v>
      </c>
      <c r="AJ763" t="s">
        <v>196</v>
      </c>
      <c r="AK763" t="s">
        <v>196</v>
      </c>
      <c r="AL763" t="s">
        <v>196</v>
      </c>
      <c r="AM763" t="s">
        <v>195</v>
      </c>
      <c r="AN763" t="s">
        <v>195</v>
      </c>
      <c r="AO763" t="s">
        <v>195</v>
      </c>
      <c r="AP763" t="s">
        <v>195</v>
      </c>
      <c r="AQ763" s="259" t="s">
        <v>59</v>
      </c>
      <c r="AR763" s="259" t="s">
        <v>334</v>
      </c>
    </row>
    <row r="764" spans="1:45" ht="21.6" x14ac:dyDescent="0.65">
      <c r="A764" s="266">
        <v>121682</v>
      </c>
      <c r="B764" s="264" t="s">
        <v>65</v>
      </c>
      <c r="C764" t="s">
        <v>194</v>
      </c>
      <c r="D764" t="s">
        <v>196</v>
      </c>
      <c r="E764" t="s">
        <v>196</v>
      </c>
      <c r="F764" t="s">
        <v>196</v>
      </c>
      <c r="G764" t="s">
        <v>196</v>
      </c>
      <c r="H764" t="s">
        <v>196</v>
      </c>
      <c r="I764" t="s">
        <v>194</v>
      </c>
      <c r="J764" t="s">
        <v>194</v>
      </c>
      <c r="K764" t="s">
        <v>194</v>
      </c>
      <c r="L764" t="s">
        <v>194</v>
      </c>
      <c r="M764" t="s">
        <v>194</v>
      </c>
      <c r="N764" t="s">
        <v>194</v>
      </c>
      <c r="O764" t="s">
        <v>194</v>
      </c>
      <c r="P764" t="s">
        <v>196</v>
      </c>
      <c r="Q764" t="s">
        <v>196</v>
      </c>
      <c r="R764" t="s">
        <v>196</v>
      </c>
      <c r="S764" t="s">
        <v>194</v>
      </c>
      <c r="T764" t="s">
        <v>194</v>
      </c>
      <c r="U764" t="s">
        <v>196</v>
      </c>
      <c r="V764" t="s">
        <v>194</v>
      </c>
      <c r="W764" t="s">
        <v>196</v>
      </c>
      <c r="X764" t="s">
        <v>196</v>
      </c>
      <c r="Y764" t="s">
        <v>194</v>
      </c>
      <c r="Z764" t="s">
        <v>196</v>
      </c>
      <c r="AA764" t="s">
        <v>194</v>
      </c>
      <c r="AB764" t="s">
        <v>194</v>
      </c>
      <c r="AC764" t="s">
        <v>194</v>
      </c>
      <c r="AD764" t="s">
        <v>194</v>
      </c>
      <c r="AE764" t="s">
        <v>194</v>
      </c>
      <c r="AF764" t="s">
        <v>196</v>
      </c>
      <c r="AG764" t="s">
        <v>195</v>
      </c>
      <c r="AH764" t="s">
        <v>195</v>
      </c>
      <c r="AI764" t="s">
        <v>195</v>
      </c>
      <c r="AJ764" t="s">
        <v>195</v>
      </c>
      <c r="AK764" t="s">
        <v>195</v>
      </c>
      <c r="AQ764" s="259" t="s">
        <v>65</v>
      </c>
      <c r="AR764" s="259" t="s">
        <v>334</v>
      </c>
      <c r="AS764"/>
    </row>
    <row r="765" spans="1:45" ht="21.6" x14ac:dyDescent="0.65">
      <c r="A765" s="266">
        <v>121692</v>
      </c>
      <c r="B765" s="264" t="s">
        <v>2531</v>
      </c>
      <c r="C765" t="s">
        <v>196</v>
      </c>
      <c r="D765" t="s">
        <v>196</v>
      </c>
      <c r="E765" t="s">
        <v>196</v>
      </c>
      <c r="F765" t="s">
        <v>196</v>
      </c>
      <c r="G765" t="s">
        <v>196</v>
      </c>
      <c r="H765" t="s">
        <v>196</v>
      </c>
      <c r="I765" t="s">
        <v>194</v>
      </c>
      <c r="J765" t="s">
        <v>194</v>
      </c>
      <c r="K765" t="s">
        <v>196</v>
      </c>
      <c r="L765" t="s">
        <v>194</v>
      </c>
      <c r="M765" t="s">
        <v>194</v>
      </c>
      <c r="N765" t="s">
        <v>195</v>
      </c>
      <c r="O765" t="s">
        <v>196</v>
      </c>
      <c r="P765" t="s">
        <v>194</v>
      </c>
      <c r="Q765" t="s">
        <v>194</v>
      </c>
      <c r="R765" t="s">
        <v>196</v>
      </c>
      <c r="S765" t="s">
        <v>194</v>
      </c>
      <c r="T765" t="s">
        <v>196</v>
      </c>
      <c r="U765" t="s">
        <v>194</v>
      </c>
      <c r="V765" t="s">
        <v>196</v>
      </c>
      <c r="W765" t="s">
        <v>196</v>
      </c>
      <c r="X765" t="s">
        <v>196</v>
      </c>
      <c r="Y765" t="s">
        <v>196</v>
      </c>
      <c r="Z765" t="s">
        <v>196</v>
      </c>
      <c r="AA765" t="s">
        <v>196</v>
      </c>
      <c r="AB765" t="s">
        <v>196</v>
      </c>
      <c r="AC765" t="s">
        <v>196</v>
      </c>
      <c r="AD765" t="s">
        <v>196</v>
      </c>
      <c r="AE765" t="s">
        <v>196</v>
      </c>
      <c r="AF765" t="s">
        <v>196</v>
      </c>
      <c r="AG765" t="s">
        <v>196</v>
      </c>
      <c r="AH765" t="s">
        <v>195</v>
      </c>
      <c r="AI765" t="s">
        <v>196</v>
      </c>
      <c r="AJ765" t="s">
        <v>196</v>
      </c>
      <c r="AK765" t="s">
        <v>195</v>
      </c>
      <c r="AL765" t="s">
        <v>195</v>
      </c>
      <c r="AM765" t="s">
        <v>195</v>
      </c>
      <c r="AN765" t="s">
        <v>195</v>
      </c>
      <c r="AO765" t="s">
        <v>195</v>
      </c>
      <c r="AP765" t="s">
        <v>195</v>
      </c>
      <c r="AQ765" s="259" t="s">
        <v>2531</v>
      </c>
      <c r="AR765" s="259" t="s">
        <v>334</v>
      </c>
    </row>
    <row r="766" spans="1:45" ht="21.6" x14ac:dyDescent="0.65">
      <c r="A766" s="266">
        <v>121710</v>
      </c>
      <c r="B766" s="264" t="s">
        <v>2531</v>
      </c>
      <c r="C766" t="s">
        <v>196</v>
      </c>
      <c r="D766" t="s">
        <v>196</v>
      </c>
      <c r="E766" t="s">
        <v>194</v>
      </c>
      <c r="F766" t="s">
        <v>194</v>
      </c>
      <c r="G766" t="s">
        <v>196</v>
      </c>
      <c r="H766" t="s">
        <v>196</v>
      </c>
      <c r="I766" t="s">
        <v>194</v>
      </c>
      <c r="J766" t="s">
        <v>194</v>
      </c>
      <c r="K766" t="s">
        <v>194</v>
      </c>
      <c r="L766" t="s">
        <v>194</v>
      </c>
      <c r="M766" t="s">
        <v>196</v>
      </c>
      <c r="N766" t="s">
        <v>196</v>
      </c>
      <c r="O766" t="s">
        <v>194</v>
      </c>
      <c r="P766" t="s">
        <v>194</v>
      </c>
      <c r="Q766" t="s">
        <v>196</v>
      </c>
      <c r="R766" t="s">
        <v>196</v>
      </c>
      <c r="S766" t="s">
        <v>195</v>
      </c>
      <c r="T766" t="s">
        <v>196</v>
      </c>
      <c r="U766" t="s">
        <v>196</v>
      </c>
      <c r="V766" t="s">
        <v>196</v>
      </c>
      <c r="W766" t="s">
        <v>196</v>
      </c>
      <c r="X766" t="s">
        <v>196</v>
      </c>
      <c r="Y766" t="s">
        <v>196</v>
      </c>
      <c r="Z766" t="s">
        <v>196</v>
      </c>
      <c r="AA766" t="s">
        <v>194</v>
      </c>
      <c r="AB766" t="s">
        <v>196</v>
      </c>
      <c r="AC766" t="s">
        <v>196</v>
      </c>
      <c r="AD766" t="s">
        <v>196</v>
      </c>
      <c r="AE766" t="s">
        <v>196</v>
      </c>
      <c r="AF766" t="s">
        <v>196</v>
      </c>
      <c r="AG766" t="s">
        <v>196</v>
      </c>
      <c r="AH766" t="s">
        <v>195</v>
      </c>
      <c r="AI766" t="s">
        <v>196</v>
      </c>
      <c r="AJ766" t="s">
        <v>196</v>
      </c>
      <c r="AK766" t="s">
        <v>195</v>
      </c>
      <c r="AL766" t="s">
        <v>196</v>
      </c>
      <c r="AM766" t="s">
        <v>196</v>
      </c>
      <c r="AN766" t="s">
        <v>196</v>
      </c>
      <c r="AO766" t="s">
        <v>196</v>
      </c>
      <c r="AP766" t="s">
        <v>196</v>
      </c>
      <c r="AQ766" s="259" t="s">
        <v>2531</v>
      </c>
      <c r="AR766" s="259" t="s">
        <v>334</v>
      </c>
    </row>
    <row r="767" spans="1:45" ht="21.6" x14ac:dyDescent="0.65">
      <c r="A767" s="238">
        <v>121715</v>
      </c>
      <c r="B767" s="264" t="s">
        <v>2591</v>
      </c>
      <c r="C767" t="s">
        <v>196</v>
      </c>
      <c r="D767" t="s">
        <v>194</v>
      </c>
      <c r="E767" t="s">
        <v>196</v>
      </c>
      <c r="F767" t="s">
        <v>196</v>
      </c>
      <c r="G767" t="s">
        <v>194</v>
      </c>
      <c r="H767" t="s">
        <v>196</v>
      </c>
      <c r="I767" t="s">
        <v>195</v>
      </c>
      <c r="J767" t="s">
        <v>196</v>
      </c>
      <c r="K767" t="s">
        <v>196</v>
      </c>
      <c r="L767" t="s">
        <v>196</v>
      </c>
      <c r="M767" t="s">
        <v>196</v>
      </c>
      <c r="N767" t="s">
        <v>194</v>
      </c>
      <c r="O767" t="s">
        <v>194</v>
      </c>
      <c r="P767" t="s">
        <v>194</v>
      </c>
      <c r="Q767" t="s">
        <v>194</v>
      </c>
      <c r="R767" t="s">
        <v>196</v>
      </c>
      <c r="S767" t="s">
        <v>196</v>
      </c>
      <c r="T767" t="s">
        <v>194</v>
      </c>
      <c r="U767" t="s">
        <v>195</v>
      </c>
      <c r="V767" t="s">
        <v>196</v>
      </c>
      <c r="W767" t="s">
        <v>194</v>
      </c>
      <c r="X767" t="s">
        <v>196</v>
      </c>
      <c r="Y767" t="s">
        <v>194</v>
      </c>
      <c r="Z767" t="s">
        <v>196</v>
      </c>
      <c r="AA767" t="s">
        <v>196</v>
      </c>
      <c r="AB767" t="s">
        <v>194</v>
      </c>
      <c r="AC767" t="s">
        <v>196</v>
      </c>
      <c r="AD767" t="s">
        <v>194</v>
      </c>
      <c r="AE767" t="s">
        <v>196</v>
      </c>
      <c r="AF767" t="s">
        <v>194</v>
      </c>
      <c r="AG767" t="s">
        <v>196</v>
      </c>
      <c r="AH767" t="s">
        <v>196</v>
      </c>
      <c r="AI767" t="s">
        <v>196</v>
      </c>
      <c r="AJ767" t="s">
        <v>196</v>
      </c>
      <c r="AK767" t="s">
        <v>196</v>
      </c>
      <c r="AL767" t="s">
        <v>195</v>
      </c>
      <c r="AM767" t="s">
        <v>195</v>
      </c>
      <c r="AN767" t="s">
        <v>195</v>
      </c>
      <c r="AO767" t="s">
        <v>195</v>
      </c>
      <c r="AP767" t="s">
        <v>195</v>
      </c>
      <c r="AQ767" s="259" t="s">
        <v>2591</v>
      </c>
      <c r="AR767" s="259" t="s">
        <v>334</v>
      </c>
    </row>
    <row r="768" spans="1:45" ht="21.6" x14ac:dyDescent="0.65">
      <c r="A768" s="266">
        <v>121722</v>
      </c>
      <c r="B768" s="264" t="s">
        <v>59</v>
      </c>
      <c r="C768" t="s">
        <v>196</v>
      </c>
      <c r="D768" t="s">
        <v>196</v>
      </c>
      <c r="E768" t="s">
        <v>195</v>
      </c>
      <c r="F768" t="s">
        <v>194</v>
      </c>
      <c r="G768" t="s">
        <v>196</v>
      </c>
      <c r="H768" t="s">
        <v>196</v>
      </c>
      <c r="I768" t="s">
        <v>195</v>
      </c>
      <c r="J768" t="s">
        <v>196</v>
      </c>
      <c r="K768" t="s">
        <v>194</v>
      </c>
      <c r="L768" t="s">
        <v>194</v>
      </c>
      <c r="M768" t="s">
        <v>196</v>
      </c>
      <c r="N768" t="s">
        <v>194</v>
      </c>
      <c r="O768" t="s">
        <v>196</v>
      </c>
      <c r="P768" t="s">
        <v>194</v>
      </c>
      <c r="Q768" t="s">
        <v>196</v>
      </c>
      <c r="R768" t="s">
        <v>196</v>
      </c>
      <c r="S768" t="s">
        <v>196</v>
      </c>
      <c r="T768" t="s">
        <v>196</v>
      </c>
      <c r="U768" t="s">
        <v>195</v>
      </c>
      <c r="V768" t="s">
        <v>196</v>
      </c>
      <c r="W768" t="s">
        <v>196</v>
      </c>
      <c r="X768" t="s">
        <v>196</v>
      </c>
      <c r="Y768" t="s">
        <v>196</v>
      </c>
      <c r="Z768" t="s">
        <v>196</v>
      </c>
      <c r="AA768" t="s">
        <v>194</v>
      </c>
      <c r="AB768" t="s">
        <v>196</v>
      </c>
      <c r="AC768" t="s">
        <v>196</v>
      </c>
      <c r="AD768" t="s">
        <v>196</v>
      </c>
      <c r="AE768" t="s">
        <v>194</v>
      </c>
      <c r="AF768" t="s">
        <v>194</v>
      </c>
      <c r="AG768" t="s">
        <v>196</v>
      </c>
      <c r="AH768" t="s">
        <v>194</v>
      </c>
      <c r="AI768" t="s">
        <v>196</v>
      </c>
      <c r="AJ768" t="s">
        <v>196</v>
      </c>
      <c r="AK768" t="s">
        <v>194</v>
      </c>
      <c r="AL768" t="s">
        <v>194</v>
      </c>
      <c r="AM768" t="s">
        <v>196</v>
      </c>
      <c r="AN768" t="s">
        <v>194</v>
      </c>
      <c r="AO768" t="s">
        <v>196</v>
      </c>
      <c r="AP768" t="s">
        <v>194</v>
      </c>
      <c r="AQ768" s="259" t="s">
        <v>59</v>
      </c>
      <c r="AR768" s="259" t="s">
        <v>334</v>
      </c>
    </row>
    <row r="769" spans="1:45" ht="21.6" x14ac:dyDescent="0.65">
      <c r="A769" s="266">
        <v>121724</v>
      </c>
      <c r="B769" s="264" t="s">
        <v>2531</v>
      </c>
      <c r="C769" t="s">
        <v>196</v>
      </c>
      <c r="D769" t="s">
        <v>194</v>
      </c>
      <c r="E769" t="s">
        <v>194</v>
      </c>
      <c r="F769" t="s">
        <v>194</v>
      </c>
      <c r="G769" t="s">
        <v>194</v>
      </c>
      <c r="H769" t="s">
        <v>196</v>
      </c>
      <c r="I769" t="s">
        <v>196</v>
      </c>
      <c r="J769" t="s">
        <v>194</v>
      </c>
      <c r="K769" t="s">
        <v>196</v>
      </c>
      <c r="L769" t="s">
        <v>196</v>
      </c>
      <c r="M769" t="s">
        <v>196</v>
      </c>
      <c r="N769" t="s">
        <v>194</v>
      </c>
      <c r="O769" t="s">
        <v>196</v>
      </c>
      <c r="P769" t="s">
        <v>196</v>
      </c>
      <c r="Q769" t="s">
        <v>196</v>
      </c>
      <c r="R769" t="s">
        <v>196</v>
      </c>
      <c r="S769" t="s">
        <v>196</v>
      </c>
      <c r="T769" t="s">
        <v>194</v>
      </c>
      <c r="U769" t="s">
        <v>194</v>
      </c>
      <c r="V769" t="s">
        <v>194</v>
      </c>
      <c r="W769" t="s">
        <v>194</v>
      </c>
      <c r="X769" t="s">
        <v>196</v>
      </c>
      <c r="Y769" t="s">
        <v>194</v>
      </c>
      <c r="Z769" t="s">
        <v>196</v>
      </c>
      <c r="AA769" t="s">
        <v>196</v>
      </c>
      <c r="AB769" t="s">
        <v>196</v>
      </c>
      <c r="AC769" t="s">
        <v>196</v>
      </c>
      <c r="AD769" t="s">
        <v>194</v>
      </c>
      <c r="AE769" t="s">
        <v>194</v>
      </c>
      <c r="AF769" t="s">
        <v>194</v>
      </c>
      <c r="AG769" t="s">
        <v>196</v>
      </c>
      <c r="AH769" t="s">
        <v>196</v>
      </c>
      <c r="AI769" t="s">
        <v>196</v>
      </c>
      <c r="AJ769" t="s">
        <v>196</v>
      </c>
      <c r="AK769" t="s">
        <v>196</v>
      </c>
      <c r="AL769" t="s">
        <v>195</v>
      </c>
      <c r="AM769" t="s">
        <v>195</v>
      </c>
      <c r="AN769" t="s">
        <v>195</v>
      </c>
      <c r="AO769" t="s">
        <v>195</v>
      </c>
      <c r="AP769" t="s">
        <v>195</v>
      </c>
      <c r="AQ769" s="259" t="s">
        <v>2531</v>
      </c>
      <c r="AR769" s="259" t="s">
        <v>334</v>
      </c>
    </row>
    <row r="770" spans="1:45" ht="21.6" x14ac:dyDescent="0.65">
      <c r="A770" s="238">
        <v>121734</v>
      </c>
      <c r="B770" s="264" t="s">
        <v>59</v>
      </c>
      <c r="C770" t="s">
        <v>196</v>
      </c>
      <c r="D770" t="s">
        <v>196</v>
      </c>
      <c r="E770" t="s">
        <v>196</v>
      </c>
      <c r="F770" t="s">
        <v>196</v>
      </c>
      <c r="G770" t="s">
        <v>196</v>
      </c>
      <c r="H770" t="s">
        <v>196</v>
      </c>
      <c r="I770" t="s">
        <v>196</v>
      </c>
      <c r="J770" t="s">
        <v>194</v>
      </c>
      <c r="K770" t="s">
        <v>196</v>
      </c>
      <c r="L770" t="s">
        <v>196</v>
      </c>
      <c r="M770" t="s">
        <v>196</v>
      </c>
      <c r="N770" t="s">
        <v>196</v>
      </c>
      <c r="O770" t="s">
        <v>196</v>
      </c>
      <c r="P770" t="s">
        <v>194</v>
      </c>
      <c r="Q770" t="s">
        <v>196</v>
      </c>
      <c r="R770" t="s">
        <v>196</v>
      </c>
      <c r="S770" t="s">
        <v>196</v>
      </c>
      <c r="T770" t="s">
        <v>196</v>
      </c>
      <c r="U770" t="s">
        <v>196</v>
      </c>
      <c r="V770" t="s">
        <v>196</v>
      </c>
      <c r="W770" t="s">
        <v>196</v>
      </c>
      <c r="X770" t="s">
        <v>196</v>
      </c>
      <c r="Y770" t="s">
        <v>196</v>
      </c>
      <c r="Z770" t="s">
        <v>196</v>
      </c>
      <c r="AA770" t="s">
        <v>196</v>
      </c>
      <c r="AB770" t="s">
        <v>195</v>
      </c>
      <c r="AC770" t="s">
        <v>196</v>
      </c>
      <c r="AD770" t="s">
        <v>196</v>
      </c>
      <c r="AE770" t="s">
        <v>196</v>
      </c>
      <c r="AF770" t="s">
        <v>196</v>
      </c>
      <c r="AG770" t="s">
        <v>196</v>
      </c>
      <c r="AH770" t="s">
        <v>196</v>
      </c>
      <c r="AI770" t="s">
        <v>196</v>
      </c>
      <c r="AJ770" t="s">
        <v>195</v>
      </c>
      <c r="AK770" t="s">
        <v>196</v>
      </c>
      <c r="AL770" t="s">
        <v>196</v>
      </c>
      <c r="AM770" t="s">
        <v>196</v>
      </c>
      <c r="AN770" t="s">
        <v>196</v>
      </c>
      <c r="AO770" t="s">
        <v>196</v>
      </c>
      <c r="AP770" t="s">
        <v>196</v>
      </c>
      <c r="AQ770" s="259" t="s">
        <v>59</v>
      </c>
      <c r="AR770" s="259" t="s">
        <v>334</v>
      </c>
    </row>
    <row r="771" spans="1:45" ht="14.4" x14ac:dyDescent="0.3">
      <c r="A771" s="279">
        <v>121735</v>
      </c>
      <c r="B771" s="284" t="s">
        <v>59</v>
      </c>
      <c r="C771" s="262" t="s">
        <v>196</v>
      </c>
      <c r="D771" s="262" t="s">
        <v>194</v>
      </c>
      <c r="E771" s="262" t="s">
        <v>196</v>
      </c>
      <c r="F771" s="262" t="s">
        <v>196</v>
      </c>
      <c r="G771" s="262" t="s">
        <v>194</v>
      </c>
      <c r="H771" s="262" t="s">
        <v>196</v>
      </c>
      <c r="I771" s="262" t="s">
        <v>194</v>
      </c>
      <c r="J771" s="262" t="s">
        <v>194</v>
      </c>
      <c r="K771" s="262" t="s">
        <v>194</v>
      </c>
      <c r="L771" s="262" t="s">
        <v>196</v>
      </c>
      <c r="M771" s="262" t="s">
        <v>196</v>
      </c>
      <c r="N771" s="262" t="s">
        <v>194</v>
      </c>
      <c r="O771" s="262" t="s">
        <v>194</v>
      </c>
      <c r="P771" s="262" t="s">
        <v>194</v>
      </c>
      <c r="Q771" s="262" t="s">
        <v>196</v>
      </c>
      <c r="R771" s="262" t="s">
        <v>196</v>
      </c>
      <c r="S771" s="262" t="s">
        <v>196</v>
      </c>
      <c r="T771" s="262" t="s">
        <v>195</v>
      </c>
      <c r="U771" s="262" t="s">
        <v>194</v>
      </c>
      <c r="V771" s="262" t="s">
        <v>196</v>
      </c>
      <c r="W771" s="262" t="s">
        <v>196</v>
      </c>
      <c r="X771" s="262" t="s">
        <v>194</v>
      </c>
      <c r="Y771" s="262" t="s">
        <v>194</v>
      </c>
      <c r="Z771" s="262" t="s">
        <v>194</v>
      </c>
      <c r="AA771" s="262" t="s">
        <v>194</v>
      </c>
      <c r="AB771" s="262" t="s">
        <v>194</v>
      </c>
      <c r="AC771" s="262" t="s">
        <v>196</v>
      </c>
      <c r="AD771" s="262" t="s">
        <v>196</v>
      </c>
      <c r="AE771" s="262" t="s">
        <v>196</v>
      </c>
      <c r="AF771" s="262" t="s">
        <v>194</v>
      </c>
      <c r="AG771" s="262" t="s">
        <v>196</v>
      </c>
      <c r="AH771" s="262" t="s">
        <v>195</v>
      </c>
      <c r="AI771" s="262" t="s">
        <v>196</v>
      </c>
      <c r="AJ771" s="262" t="s">
        <v>196</v>
      </c>
      <c r="AK771" s="262" t="s">
        <v>195</v>
      </c>
      <c r="AL771" s="262" t="s">
        <v>195</v>
      </c>
      <c r="AM771" s="262" t="s">
        <v>195</v>
      </c>
      <c r="AN771" s="262" t="s">
        <v>195</v>
      </c>
      <c r="AO771" s="262" t="s">
        <v>195</v>
      </c>
      <c r="AP771" s="262" t="s">
        <v>195</v>
      </c>
      <c r="AQ771" s="259" t="e">
        <f>VLOOKUP(A771,#REF!,5,0)</f>
        <v>#REF!</v>
      </c>
      <c r="AR771" s="259" t="e">
        <f>VLOOKUP(A771,#REF!,6,0)</f>
        <v>#REF!</v>
      </c>
      <c r="AS771"/>
    </row>
    <row r="772" spans="1:45" ht="21.6" x14ac:dyDescent="0.65">
      <c r="A772" s="238">
        <v>121738</v>
      </c>
      <c r="B772" s="264" t="s">
        <v>59</v>
      </c>
      <c r="C772" t="s">
        <v>196</v>
      </c>
      <c r="D772" t="s">
        <v>196</v>
      </c>
      <c r="E772" t="s">
        <v>196</v>
      </c>
      <c r="F772" t="s">
        <v>196</v>
      </c>
      <c r="G772" t="s">
        <v>196</v>
      </c>
      <c r="H772" t="s">
        <v>196</v>
      </c>
      <c r="I772" t="s">
        <v>196</v>
      </c>
      <c r="J772" t="s">
        <v>196</v>
      </c>
      <c r="K772" t="s">
        <v>196</v>
      </c>
      <c r="L772" t="s">
        <v>196</v>
      </c>
      <c r="M772" t="s">
        <v>196</v>
      </c>
      <c r="N772" t="s">
        <v>196</v>
      </c>
      <c r="O772" t="s">
        <v>196</v>
      </c>
      <c r="P772" t="s">
        <v>196</v>
      </c>
      <c r="Q772" t="s">
        <v>196</v>
      </c>
      <c r="R772" t="s">
        <v>196</v>
      </c>
      <c r="S772" t="s">
        <v>196</v>
      </c>
      <c r="T772" t="s">
        <v>196</v>
      </c>
      <c r="U772" t="s">
        <v>196</v>
      </c>
      <c r="V772" t="s">
        <v>196</v>
      </c>
      <c r="W772" t="s">
        <v>196</v>
      </c>
      <c r="X772" t="s">
        <v>196</v>
      </c>
      <c r="Y772" t="s">
        <v>196</v>
      </c>
      <c r="Z772" t="s">
        <v>195</v>
      </c>
      <c r="AA772" t="s">
        <v>196</v>
      </c>
      <c r="AB772" t="s">
        <v>196</v>
      </c>
      <c r="AC772" t="s">
        <v>196</v>
      </c>
      <c r="AD772" t="s">
        <v>196</v>
      </c>
      <c r="AE772" t="s">
        <v>194</v>
      </c>
      <c r="AF772" t="s">
        <v>194</v>
      </c>
      <c r="AG772" t="s">
        <v>196</v>
      </c>
      <c r="AH772" t="s">
        <v>194</v>
      </c>
      <c r="AI772" t="s">
        <v>196</v>
      </c>
      <c r="AJ772" t="s">
        <v>196</v>
      </c>
      <c r="AK772" t="s">
        <v>196</v>
      </c>
      <c r="AL772" t="s">
        <v>196</v>
      </c>
      <c r="AM772" t="s">
        <v>195</v>
      </c>
      <c r="AN772" t="s">
        <v>195</v>
      </c>
      <c r="AO772" t="s">
        <v>195</v>
      </c>
      <c r="AP772" t="s">
        <v>196</v>
      </c>
      <c r="AQ772" s="259" t="s">
        <v>59</v>
      </c>
      <c r="AR772" s="259" t="s">
        <v>334</v>
      </c>
    </row>
    <row r="773" spans="1:45" ht="21.6" x14ac:dyDescent="0.65">
      <c r="A773" s="266">
        <v>121739</v>
      </c>
      <c r="B773" s="264" t="s">
        <v>59</v>
      </c>
      <c r="C773" t="s">
        <v>195</v>
      </c>
      <c r="D773" t="s">
        <v>195</v>
      </c>
      <c r="E773" t="s">
        <v>195</v>
      </c>
      <c r="F773" t="s">
        <v>194</v>
      </c>
      <c r="G773" t="s">
        <v>194</v>
      </c>
      <c r="H773" t="s">
        <v>194</v>
      </c>
      <c r="I773" t="s">
        <v>195</v>
      </c>
      <c r="J773" t="s">
        <v>195</v>
      </c>
      <c r="K773" t="s">
        <v>194</v>
      </c>
      <c r="L773" t="s">
        <v>194</v>
      </c>
      <c r="M773" t="s">
        <v>194</v>
      </c>
      <c r="N773" t="s">
        <v>194</v>
      </c>
      <c r="O773" t="s">
        <v>194</v>
      </c>
      <c r="P773" t="s">
        <v>194</v>
      </c>
      <c r="Q773" t="s">
        <v>196</v>
      </c>
      <c r="R773" t="s">
        <v>194</v>
      </c>
      <c r="S773" t="s">
        <v>194</v>
      </c>
      <c r="T773" t="s">
        <v>195</v>
      </c>
      <c r="U773" t="s">
        <v>196</v>
      </c>
      <c r="V773" t="s">
        <v>196</v>
      </c>
      <c r="W773" t="s">
        <v>194</v>
      </c>
      <c r="X773" t="s">
        <v>196</v>
      </c>
      <c r="Y773" t="s">
        <v>194</v>
      </c>
      <c r="Z773" t="s">
        <v>195</v>
      </c>
      <c r="AA773" t="s">
        <v>194</v>
      </c>
      <c r="AB773" t="s">
        <v>194</v>
      </c>
      <c r="AC773" t="s">
        <v>196</v>
      </c>
      <c r="AD773" t="s">
        <v>196</v>
      </c>
      <c r="AE773" t="s">
        <v>196</v>
      </c>
      <c r="AF773" t="s">
        <v>196</v>
      </c>
      <c r="AG773" t="s">
        <v>194</v>
      </c>
      <c r="AH773" t="s">
        <v>194</v>
      </c>
      <c r="AI773" t="s">
        <v>196</v>
      </c>
      <c r="AJ773" t="s">
        <v>196</v>
      </c>
      <c r="AK773" t="s">
        <v>194</v>
      </c>
      <c r="AL773" t="s">
        <v>194</v>
      </c>
      <c r="AM773" t="s">
        <v>196</v>
      </c>
      <c r="AN773" t="s">
        <v>196</v>
      </c>
      <c r="AO773" t="s">
        <v>194</v>
      </c>
      <c r="AP773" t="s">
        <v>194</v>
      </c>
      <c r="AQ773" s="259" t="s">
        <v>59</v>
      </c>
      <c r="AR773" s="259" t="s">
        <v>334</v>
      </c>
    </row>
    <row r="774" spans="1:45" ht="21.6" x14ac:dyDescent="0.65">
      <c r="A774" s="266">
        <v>121744</v>
      </c>
      <c r="B774" s="264" t="s">
        <v>2531</v>
      </c>
      <c r="C774" t="s">
        <v>194</v>
      </c>
      <c r="D774" t="s">
        <v>194</v>
      </c>
      <c r="E774" t="s">
        <v>194</v>
      </c>
      <c r="F774" t="s">
        <v>194</v>
      </c>
      <c r="G774" t="s">
        <v>194</v>
      </c>
      <c r="H774" t="s">
        <v>196</v>
      </c>
      <c r="I774" t="s">
        <v>194</v>
      </c>
      <c r="J774" t="s">
        <v>196</v>
      </c>
      <c r="K774" t="s">
        <v>196</v>
      </c>
      <c r="L774" t="s">
        <v>194</v>
      </c>
      <c r="M774" t="s">
        <v>194</v>
      </c>
      <c r="N774" t="s">
        <v>194</v>
      </c>
      <c r="O774" t="s">
        <v>196</v>
      </c>
      <c r="P774" t="s">
        <v>194</v>
      </c>
      <c r="Q774" t="s">
        <v>194</v>
      </c>
      <c r="R774" t="s">
        <v>196</v>
      </c>
      <c r="S774" t="s">
        <v>194</v>
      </c>
      <c r="T774" t="s">
        <v>194</v>
      </c>
      <c r="U774" t="s">
        <v>196</v>
      </c>
      <c r="V774" t="s">
        <v>196</v>
      </c>
      <c r="W774" t="s">
        <v>195</v>
      </c>
      <c r="X774" t="s">
        <v>195</v>
      </c>
      <c r="Y774" t="s">
        <v>196</v>
      </c>
      <c r="Z774" t="s">
        <v>196</v>
      </c>
      <c r="AA774" t="s">
        <v>194</v>
      </c>
      <c r="AB774" t="s">
        <v>196</v>
      </c>
      <c r="AC774" t="s">
        <v>194</v>
      </c>
      <c r="AD774" t="s">
        <v>194</v>
      </c>
      <c r="AE774" t="s">
        <v>194</v>
      </c>
      <c r="AF774" t="s">
        <v>194</v>
      </c>
      <c r="AG774" t="s">
        <v>196</v>
      </c>
      <c r="AH774" t="s">
        <v>194</v>
      </c>
      <c r="AI774" t="s">
        <v>194</v>
      </c>
      <c r="AJ774" t="s">
        <v>194</v>
      </c>
      <c r="AK774" t="s">
        <v>194</v>
      </c>
      <c r="AL774" t="s">
        <v>196</v>
      </c>
      <c r="AM774" t="s">
        <v>196</v>
      </c>
      <c r="AN774" t="s">
        <v>196</v>
      </c>
      <c r="AO774" t="s">
        <v>196</v>
      </c>
      <c r="AP774" t="s">
        <v>196</v>
      </c>
      <c r="AQ774" s="259" t="s">
        <v>2531</v>
      </c>
      <c r="AR774" s="259" t="s">
        <v>334</v>
      </c>
    </row>
    <row r="775" spans="1:45" ht="21.6" x14ac:dyDescent="0.65">
      <c r="A775" s="266">
        <v>121747</v>
      </c>
      <c r="B775" s="264" t="s">
        <v>59</v>
      </c>
      <c r="C775" t="s">
        <v>196</v>
      </c>
      <c r="D775" t="s">
        <v>196</v>
      </c>
      <c r="E775" t="s">
        <v>194</v>
      </c>
      <c r="F775" t="s">
        <v>196</v>
      </c>
      <c r="G775" t="s">
        <v>196</v>
      </c>
      <c r="H775" t="s">
        <v>196</v>
      </c>
      <c r="I775" t="s">
        <v>194</v>
      </c>
      <c r="J775" t="s">
        <v>196</v>
      </c>
      <c r="K775" t="s">
        <v>196</v>
      </c>
      <c r="L775" t="s">
        <v>194</v>
      </c>
      <c r="M775" t="s">
        <v>196</v>
      </c>
      <c r="N775" t="s">
        <v>194</v>
      </c>
      <c r="O775" t="s">
        <v>196</v>
      </c>
      <c r="P775" t="s">
        <v>194</v>
      </c>
      <c r="Q775" t="s">
        <v>196</v>
      </c>
      <c r="R775" t="s">
        <v>196</v>
      </c>
      <c r="S775" t="s">
        <v>196</v>
      </c>
      <c r="T775" t="s">
        <v>196</v>
      </c>
      <c r="U775" t="s">
        <v>196</v>
      </c>
      <c r="V775" t="s">
        <v>196</v>
      </c>
      <c r="W775" t="s">
        <v>195</v>
      </c>
      <c r="X775" t="s">
        <v>196</v>
      </c>
      <c r="Y775" t="s">
        <v>196</v>
      </c>
      <c r="Z775" t="s">
        <v>196</v>
      </c>
      <c r="AA775" t="s">
        <v>196</v>
      </c>
      <c r="AB775" t="s">
        <v>196</v>
      </c>
      <c r="AC775" t="s">
        <v>196</v>
      </c>
      <c r="AD775" t="s">
        <v>196</v>
      </c>
      <c r="AE775" t="s">
        <v>196</v>
      </c>
      <c r="AF775" t="s">
        <v>194</v>
      </c>
      <c r="AG775" t="s">
        <v>196</v>
      </c>
      <c r="AH775" t="s">
        <v>195</v>
      </c>
      <c r="AI775" t="s">
        <v>194</v>
      </c>
      <c r="AJ775" t="s">
        <v>196</v>
      </c>
      <c r="AK775" t="s">
        <v>195</v>
      </c>
      <c r="AL775" t="s">
        <v>194</v>
      </c>
      <c r="AM775" t="s">
        <v>195</v>
      </c>
      <c r="AN775" t="s">
        <v>196</v>
      </c>
      <c r="AO775" t="s">
        <v>195</v>
      </c>
      <c r="AP775" t="s">
        <v>195</v>
      </c>
      <c r="AQ775" s="259" t="s">
        <v>59</v>
      </c>
      <c r="AR775" s="259" t="s">
        <v>334</v>
      </c>
    </row>
    <row r="776" spans="1:45" ht="21.6" x14ac:dyDescent="0.65">
      <c r="A776" s="266">
        <v>121748</v>
      </c>
      <c r="B776" s="264" t="s">
        <v>65</v>
      </c>
      <c r="C776" t="s">
        <v>196</v>
      </c>
      <c r="D776" t="s">
        <v>194</v>
      </c>
      <c r="E776" t="s">
        <v>194</v>
      </c>
      <c r="F776" t="s">
        <v>194</v>
      </c>
      <c r="G776" t="s">
        <v>194</v>
      </c>
      <c r="H776" t="s">
        <v>196</v>
      </c>
      <c r="I776" t="s">
        <v>196</v>
      </c>
      <c r="J776" t="s">
        <v>196</v>
      </c>
      <c r="K776" t="s">
        <v>194</v>
      </c>
      <c r="L776" t="s">
        <v>196</v>
      </c>
      <c r="M776" t="s">
        <v>195</v>
      </c>
      <c r="N776" t="s">
        <v>194</v>
      </c>
      <c r="O776" t="s">
        <v>194</v>
      </c>
      <c r="P776" t="s">
        <v>194</v>
      </c>
      <c r="Q776" t="s">
        <v>196</v>
      </c>
      <c r="R776" t="s">
        <v>194</v>
      </c>
      <c r="S776" t="s">
        <v>196</v>
      </c>
      <c r="T776" t="s">
        <v>194</v>
      </c>
      <c r="U776" t="s">
        <v>195</v>
      </c>
      <c r="V776" t="s">
        <v>196</v>
      </c>
      <c r="W776" t="s">
        <v>194</v>
      </c>
      <c r="X776" t="s">
        <v>196</v>
      </c>
      <c r="Y776" t="s">
        <v>196</v>
      </c>
      <c r="Z776" t="s">
        <v>196</v>
      </c>
      <c r="AA776" t="s">
        <v>196</v>
      </c>
      <c r="AB776" t="s">
        <v>196</v>
      </c>
      <c r="AC776" t="s">
        <v>196</v>
      </c>
      <c r="AD776" t="s">
        <v>196</v>
      </c>
      <c r="AE776" t="s">
        <v>196</v>
      </c>
      <c r="AF776" t="s">
        <v>196</v>
      </c>
      <c r="AG776" t="s">
        <v>195</v>
      </c>
      <c r="AH776" t="s">
        <v>195</v>
      </c>
      <c r="AI776" t="s">
        <v>195</v>
      </c>
      <c r="AJ776" t="s">
        <v>195</v>
      </c>
      <c r="AK776" t="s">
        <v>195</v>
      </c>
      <c r="AQ776" s="259" t="s">
        <v>65</v>
      </c>
      <c r="AR776" s="259" t="s">
        <v>334</v>
      </c>
    </row>
    <row r="777" spans="1:45" ht="21.6" x14ac:dyDescent="0.65">
      <c r="A777" s="238">
        <v>121754</v>
      </c>
      <c r="B777" s="264" t="s">
        <v>59</v>
      </c>
      <c r="C777" t="s">
        <v>196</v>
      </c>
      <c r="D777" t="s">
        <v>194</v>
      </c>
      <c r="E777" t="s">
        <v>196</v>
      </c>
      <c r="F777" t="s">
        <v>196</v>
      </c>
      <c r="G777" t="s">
        <v>196</v>
      </c>
      <c r="H777" t="s">
        <v>196</v>
      </c>
      <c r="I777" t="s">
        <v>194</v>
      </c>
      <c r="J777" t="s">
        <v>196</v>
      </c>
      <c r="K777" t="s">
        <v>196</v>
      </c>
      <c r="L777" t="s">
        <v>194</v>
      </c>
      <c r="M777" t="s">
        <v>196</v>
      </c>
      <c r="N777" t="s">
        <v>194</v>
      </c>
      <c r="O777" t="s">
        <v>196</v>
      </c>
      <c r="P777" t="s">
        <v>194</v>
      </c>
      <c r="Q777" t="s">
        <v>196</v>
      </c>
      <c r="R777" t="s">
        <v>194</v>
      </c>
      <c r="S777" t="s">
        <v>196</v>
      </c>
      <c r="T777" t="s">
        <v>196</v>
      </c>
      <c r="U777" t="s">
        <v>194</v>
      </c>
      <c r="V777" t="s">
        <v>196</v>
      </c>
      <c r="W777" t="s">
        <v>196</v>
      </c>
      <c r="X777" t="s">
        <v>194</v>
      </c>
      <c r="Y777" t="s">
        <v>196</v>
      </c>
      <c r="Z777" t="s">
        <v>196</v>
      </c>
      <c r="AA777" t="s">
        <v>196</v>
      </c>
      <c r="AB777" t="s">
        <v>196</v>
      </c>
      <c r="AC777" t="s">
        <v>196</v>
      </c>
      <c r="AD777" t="s">
        <v>196</v>
      </c>
      <c r="AE777" t="s">
        <v>196</v>
      </c>
      <c r="AF777" t="s">
        <v>194</v>
      </c>
      <c r="AG777" t="s">
        <v>194</v>
      </c>
      <c r="AH777" t="s">
        <v>195</v>
      </c>
      <c r="AI777" t="s">
        <v>194</v>
      </c>
      <c r="AJ777" t="s">
        <v>196</v>
      </c>
      <c r="AK777" t="s">
        <v>194</v>
      </c>
      <c r="AL777" t="s">
        <v>196</v>
      </c>
      <c r="AM777" t="s">
        <v>195</v>
      </c>
      <c r="AN777" t="s">
        <v>196</v>
      </c>
      <c r="AO777" t="s">
        <v>196</v>
      </c>
      <c r="AP777" t="s">
        <v>195</v>
      </c>
      <c r="AQ777" s="259" t="s">
        <v>59</v>
      </c>
      <c r="AR777" s="259" t="s">
        <v>334</v>
      </c>
    </row>
    <row r="778" spans="1:45" ht="21.6" x14ac:dyDescent="0.65">
      <c r="A778" s="266">
        <v>121759</v>
      </c>
      <c r="B778" s="264" t="s">
        <v>2591</v>
      </c>
      <c r="C778" t="s">
        <v>196</v>
      </c>
      <c r="D778" t="s">
        <v>196</v>
      </c>
      <c r="E778" t="s">
        <v>196</v>
      </c>
      <c r="F778" t="s">
        <v>194</v>
      </c>
      <c r="G778" t="s">
        <v>196</v>
      </c>
      <c r="H778" t="s">
        <v>196</v>
      </c>
      <c r="I778" t="s">
        <v>194</v>
      </c>
      <c r="J778" t="s">
        <v>194</v>
      </c>
      <c r="K778" t="s">
        <v>196</v>
      </c>
      <c r="L778" t="s">
        <v>196</v>
      </c>
      <c r="M778" t="s">
        <v>196</v>
      </c>
      <c r="N778" t="s">
        <v>195</v>
      </c>
      <c r="O778" t="s">
        <v>195</v>
      </c>
      <c r="P778" t="s">
        <v>196</v>
      </c>
      <c r="Q778" t="s">
        <v>196</v>
      </c>
      <c r="R778" t="s">
        <v>196</v>
      </c>
      <c r="S778" t="s">
        <v>196</v>
      </c>
      <c r="T778" t="s">
        <v>194</v>
      </c>
      <c r="U778" t="s">
        <v>196</v>
      </c>
      <c r="V778" t="s">
        <v>196</v>
      </c>
      <c r="W778" t="s">
        <v>196</v>
      </c>
      <c r="X778" t="s">
        <v>196</v>
      </c>
      <c r="Y778" t="s">
        <v>196</v>
      </c>
      <c r="Z778" t="s">
        <v>196</v>
      </c>
      <c r="AA778" t="s">
        <v>194</v>
      </c>
      <c r="AB778" t="s">
        <v>196</v>
      </c>
      <c r="AC778" t="s">
        <v>196</v>
      </c>
      <c r="AD778" t="s">
        <v>196</v>
      </c>
      <c r="AE778" t="s">
        <v>196</v>
      </c>
      <c r="AF778" t="s">
        <v>196</v>
      </c>
      <c r="AG778" t="s">
        <v>196</v>
      </c>
      <c r="AH778" t="s">
        <v>196</v>
      </c>
      <c r="AI778" t="s">
        <v>196</v>
      </c>
      <c r="AJ778" t="s">
        <v>196</v>
      </c>
      <c r="AK778" t="s">
        <v>196</v>
      </c>
      <c r="AL778" t="s">
        <v>195</v>
      </c>
      <c r="AM778" t="s">
        <v>195</v>
      </c>
      <c r="AN778" t="s">
        <v>195</v>
      </c>
      <c r="AO778" t="s">
        <v>195</v>
      </c>
      <c r="AP778" t="s">
        <v>195</v>
      </c>
      <c r="AQ778" s="259" t="s">
        <v>2591</v>
      </c>
      <c r="AR778" s="259" t="s">
        <v>334</v>
      </c>
    </row>
    <row r="779" spans="1:45" ht="21.6" x14ac:dyDescent="0.65">
      <c r="A779" s="266">
        <v>121761</v>
      </c>
      <c r="B779" s="264" t="s">
        <v>2531</v>
      </c>
      <c r="C779" t="s">
        <v>196</v>
      </c>
      <c r="D779" t="s">
        <v>196</v>
      </c>
      <c r="E779" t="s">
        <v>196</v>
      </c>
      <c r="F779" t="s">
        <v>196</v>
      </c>
      <c r="G779" t="s">
        <v>194</v>
      </c>
      <c r="H779" t="s">
        <v>196</v>
      </c>
      <c r="I779" t="s">
        <v>194</v>
      </c>
      <c r="J779" t="s">
        <v>196</v>
      </c>
      <c r="K779" t="s">
        <v>196</v>
      </c>
      <c r="L779" t="s">
        <v>196</v>
      </c>
      <c r="M779" t="s">
        <v>196</v>
      </c>
      <c r="N779" t="s">
        <v>194</v>
      </c>
      <c r="O779" t="s">
        <v>196</v>
      </c>
      <c r="P779" t="s">
        <v>196</v>
      </c>
      <c r="Q779" t="s">
        <v>196</v>
      </c>
      <c r="R779" t="s">
        <v>195</v>
      </c>
      <c r="S779" t="s">
        <v>195</v>
      </c>
      <c r="T779" t="s">
        <v>194</v>
      </c>
      <c r="U779" t="s">
        <v>196</v>
      </c>
      <c r="V779" t="s">
        <v>196</v>
      </c>
      <c r="W779" t="s">
        <v>196</v>
      </c>
      <c r="X779" t="s">
        <v>196</v>
      </c>
      <c r="Y779" t="s">
        <v>196</v>
      </c>
      <c r="Z779" t="s">
        <v>196</v>
      </c>
      <c r="AA779" t="s">
        <v>196</v>
      </c>
      <c r="AB779" t="s">
        <v>196</v>
      </c>
      <c r="AC779" t="s">
        <v>196</v>
      </c>
      <c r="AD779" t="s">
        <v>194</v>
      </c>
      <c r="AE779" t="s">
        <v>194</v>
      </c>
      <c r="AF779" t="s">
        <v>196</v>
      </c>
      <c r="AG779" t="s">
        <v>196</v>
      </c>
      <c r="AH779" t="s">
        <v>196</v>
      </c>
      <c r="AI779" t="s">
        <v>196</v>
      </c>
      <c r="AJ779" t="s">
        <v>196</v>
      </c>
      <c r="AK779" t="s">
        <v>196</v>
      </c>
      <c r="AL779" t="s">
        <v>195</v>
      </c>
      <c r="AM779" t="s">
        <v>195</v>
      </c>
      <c r="AN779" t="s">
        <v>195</v>
      </c>
      <c r="AO779" t="s">
        <v>195</v>
      </c>
      <c r="AP779" t="s">
        <v>195</v>
      </c>
      <c r="AQ779" s="259" t="s">
        <v>2531</v>
      </c>
      <c r="AR779" s="259" t="s">
        <v>334</v>
      </c>
    </row>
    <row r="780" spans="1:45" ht="21.6" x14ac:dyDescent="0.65">
      <c r="A780" s="266">
        <v>121762</v>
      </c>
      <c r="B780" s="264" t="s">
        <v>59</v>
      </c>
      <c r="C780" t="s">
        <v>196</v>
      </c>
      <c r="D780" t="s">
        <v>196</v>
      </c>
      <c r="E780" t="s">
        <v>196</v>
      </c>
      <c r="F780" t="s">
        <v>196</v>
      </c>
      <c r="G780" t="s">
        <v>196</v>
      </c>
      <c r="H780" t="s">
        <v>196</v>
      </c>
      <c r="I780" t="s">
        <v>196</v>
      </c>
      <c r="J780" t="s">
        <v>196</v>
      </c>
      <c r="K780" t="s">
        <v>196</v>
      </c>
      <c r="L780" t="s">
        <v>196</v>
      </c>
      <c r="M780" t="s">
        <v>195</v>
      </c>
      <c r="N780" t="s">
        <v>196</v>
      </c>
      <c r="O780" t="s">
        <v>196</v>
      </c>
      <c r="P780" t="s">
        <v>196</v>
      </c>
      <c r="Q780" t="s">
        <v>196</v>
      </c>
      <c r="R780" t="s">
        <v>196</v>
      </c>
      <c r="S780" t="s">
        <v>196</v>
      </c>
      <c r="T780" t="s">
        <v>196</v>
      </c>
      <c r="U780" t="s">
        <v>196</v>
      </c>
      <c r="V780" t="s">
        <v>196</v>
      </c>
      <c r="W780" t="s">
        <v>194</v>
      </c>
      <c r="X780" t="s">
        <v>196</v>
      </c>
      <c r="Y780" t="s">
        <v>196</v>
      </c>
      <c r="Z780" t="s">
        <v>196</v>
      </c>
      <c r="AA780" t="s">
        <v>196</v>
      </c>
      <c r="AB780" t="s">
        <v>194</v>
      </c>
      <c r="AC780" t="s">
        <v>196</v>
      </c>
      <c r="AD780" t="s">
        <v>196</v>
      </c>
      <c r="AE780" t="s">
        <v>196</v>
      </c>
      <c r="AF780" t="s">
        <v>196</v>
      </c>
      <c r="AG780" t="s">
        <v>196</v>
      </c>
      <c r="AH780" t="s">
        <v>196</v>
      </c>
      <c r="AI780" t="s">
        <v>196</v>
      </c>
      <c r="AJ780" t="s">
        <v>194</v>
      </c>
      <c r="AK780" t="s">
        <v>194</v>
      </c>
      <c r="AL780" t="s">
        <v>195</v>
      </c>
      <c r="AM780" t="s">
        <v>195</v>
      </c>
      <c r="AN780" t="s">
        <v>195</v>
      </c>
      <c r="AO780" t="s">
        <v>194</v>
      </c>
      <c r="AP780" t="s">
        <v>195</v>
      </c>
      <c r="AQ780" s="259" t="s">
        <v>59</v>
      </c>
      <c r="AR780" s="259" t="s">
        <v>334</v>
      </c>
    </row>
    <row r="781" spans="1:45" ht="21.6" x14ac:dyDescent="0.65">
      <c r="A781" s="266">
        <v>121773</v>
      </c>
      <c r="B781" s="264" t="s">
        <v>59</v>
      </c>
      <c r="C781" t="s">
        <v>196</v>
      </c>
      <c r="D781" t="s">
        <v>194</v>
      </c>
      <c r="E781" t="s">
        <v>194</v>
      </c>
      <c r="F781" t="s">
        <v>194</v>
      </c>
      <c r="G781" t="s">
        <v>194</v>
      </c>
      <c r="H781" t="s">
        <v>196</v>
      </c>
      <c r="I781" t="s">
        <v>194</v>
      </c>
      <c r="J781" t="s">
        <v>194</v>
      </c>
      <c r="K781" t="s">
        <v>194</v>
      </c>
      <c r="L781" t="s">
        <v>194</v>
      </c>
      <c r="M781" t="s">
        <v>196</v>
      </c>
      <c r="N781" t="s">
        <v>194</v>
      </c>
      <c r="O781" t="s">
        <v>194</v>
      </c>
      <c r="P781" t="s">
        <v>194</v>
      </c>
      <c r="Q781" t="s">
        <v>196</v>
      </c>
      <c r="R781" t="s">
        <v>196</v>
      </c>
      <c r="S781" t="s">
        <v>196</v>
      </c>
      <c r="T781" t="s">
        <v>194</v>
      </c>
      <c r="U781" t="s">
        <v>194</v>
      </c>
      <c r="V781" t="s">
        <v>196</v>
      </c>
      <c r="W781" t="s">
        <v>194</v>
      </c>
      <c r="X781" t="s">
        <v>194</v>
      </c>
      <c r="Y781" t="s">
        <v>194</v>
      </c>
      <c r="Z781" t="s">
        <v>196</v>
      </c>
      <c r="AA781" t="s">
        <v>194</v>
      </c>
      <c r="AB781" t="s">
        <v>196</v>
      </c>
      <c r="AC781" t="s">
        <v>194</v>
      </c>
      <c r="AD781" t="s">
        <v>196</v>
      </c>
      <c r="AE781" t="s">
        <v>194</v>
      </c>
      <c r="AF781" t="s">
        <v>194</v>
      </c>
      <c r="AG781" t="s">
        <v>196</v>
      </c>
      <c r="AH781" t="s">
        <v>196</v>
      </c>
      <c r="AI781" t="s">
        <v>196</v>
      </c>
      <c r="AJ781" t="s">
        <v>196</v>
      </c>
      <c r="AK781" t="s">
        <v>194</v>
      </c>
      <c r="AL781" t="s">
        <v>196</v>
      </c>
      <c r="AM781" t="s">
        <v>195</v>
      </c>
      <c r="AN781" t="s">
        <v>196</v>
      </c>
      <c r="AO781" t="s">
        <v>196</v>
      </c>
      <c r="AP781" t="s">
        <v>195</v>
      </c>
      <c r="AQ781" s="259" t="s">
        <v>59</v>
      </c>
      <c r="AR781" s="259" t="s">
        <v>334</v>
      </c>
    </row>
    <row r="782" spans="1:45" ht="21.6" x14ac:dyDescent="0.65">
      <c r="A782" s="266">
        <v>121777</v>
      </c>
      <c r="B782" s="264" t="s">
        <v>2591</v>
      </c>
      <c r="C782" t="s">
        <v>196</v>
      </c>
      <c r="D782" t="s">
        <v>194</v>
      </c>
      <c r="E782" t="s">
        <v>194</v>
      </c>
      <c r="F782" t="s">
        <v>196</v>
      </c>
      <c r="G782" t="s">
        <v>196</v>
      </c>
      <c r="H782" t="s">
        <v>196</v>
      </c>
      <c r="I782" t="s">
        <v>194</v>
      </c>
      <c r="J782" t="s">
        <v>194</v>
      </c>
      <c r="K782" t="s">
        <v>194</v>
      </c>
      <c r="L782" t="s">
        <v>194</v>
      </c>
      <c r="M782" t="s">
        <v>194</v>
      </c>
      <c r="N782" t="s">
        <v>196</v>
      </c>
      <c r="O782" t="s">
        <v>196</v>
      </c>
      <c r="P782" t="s">
        <v>194</v>
      </c>
      <c r="Q782" t="s">
        <v>196</v>
      </c>
      <c r="R782" t="s">
        <v>196</v>
      </c>
      <c r="S782" t="s">
        <v>196</v>
      </c>
      <c r="T782" t="s">
        <v>194</v>
      </c>
      <c r="U782" t="s">
        <v>194</v>
      </c>
      <c r="V782" t="s">
        <v>196</v>
      </c>
      <c r="W782" t="s">
        <v>194</v>
      </c>
      <c r="X782" t="s">
        <v>196</v>
      </c>
      <c r="Y782" t="s">
        <v>196</v>
      </c>
      <c r="Z782" t="s">
        <v>196</v>
      </c>
      <c r="AA782" t="s">
        <v>196</v>
      </c>
      <c r="AB782" t="s">
        <v>196</v>
      </c>
      <c r="AC782" t="s">
        <v>196</v>
      </c>
      <c r="AD782" t="s">
        <v>196</v>
      </c>
      <c r="AE782" t="s">
        <v>196</v>
      </c>
      <c r="AF782" t="s">
        <v>196</v>
      </c>
      <c r="AG782" t="s">
        <v>195</v>
      </c>
      <c r="AH782" t="s">
        <v>195</v>
      </c>
      <c r="AI782" t="s">
        <v>196</v>
      </c>
      <c r="AJ782" t="s">
        <v>196</v>
      </c>
      <c r="AK782" t="s">
        <v>195</v>
      </c>
      <c r="AL782" t="s">
        <v>195</v>
      </c>
      <c r="AM782" t="s">
        <v>195</v>
      </c>
      <c r="AN782" t="s">
        <v>195</v>
      </c>
      <c r="AO782" t="s">
        <v>195</v>
      </c>
      <c r="AP782" t="s">
        <v>195</v>
      </c>
      <c r="AQ782" s="259" t="s">
        <v>2591</v>
      </c>
      <c r="AR782" s="259" t="s">
        <v>334</v>
      </c>
      <c r="AS782"/>
    </row>
    <row r="783" spans="1:45" ht="21.6" x14ac:dyDescent="0.65">
      <c r="A783" s="266">
        <v>121780</v>
      </c>
      <c r="B783" s="264" t="s">
        <v>2531</v>
      </c>
      <c r="C783" t="s">
        <v>194</v>
      </c>
      <c r="D783" t="s">
        <v>194</v>
      </c>
      <c r="E783" t="s">
        <v>194</v>
      </c>
      <c r="F783" t="s">
        <v>194</v>
      </c>
      <c r="G783" t="s">
        <v>194</v>
      </c>
      <c r="H783" t="s">
        <v>196</v>
      </c>
      <c r="I783" t="s">
        <v>194</v>
      </c>
      <c r="J783" t="s">
        <v>196</v>
      </c>
      <c r="K783" t="s">
        <v>196</v>
      </c>
      <c r="L783" t="s">
        <v>196</v>
      </c>
      <c r="M783" t="s">
        <v>196</v>
      </c>
      <c r="N783" t="s">
        <v>196</v>
      </c>
      <c r="O783" t="s">
        <v>196</v>
      </c>
      <c r="P783" t="s">
        <v>196</v>
      </c>
      <c r="Q783" t="s">
        <v>196</v>
      </c>
      <c r="R783" t="s">
        <v>196</v>
      </c>
      <c r="S783" t="s">
        <v>196</v>
      </c>
      <c r="T783" t="s">
        <v>196</v>
      </c>
      <c r="U783" t="s">
        <v>196</v>
      </c>
      <c r="V783" t="s">
        <v>196</v>
      </c>
      <c r="W783" t="s">
        <v>196</v>
      </c>
      <c r="X783" t="s">
        <v>194</v>
      </c>
      <c r="Y783" t="s">
        <v>194</v>
      </c>
      <c r="Z783" t="s">
        <v>196</v>
      </c>
      <c r="AA783" t="s">
        <v>194</v>
      </c>
      <c r="AB783" t="s">
        <v>196</v>
      </c>
      <c r="AC783" t="s">
        <v>196</v>
      </c>
      <c r="AD783" t="s">
        <v>196</v>
      </c>
      <c r="AE783" t="s">
        <v>196</v>
      </c>
      <c r="AF783" t="s">
        <v>194</v>
      </c>
      <c r="AG783" t="s">
        <v>196</v>
      </c>
      <c r="AH783" t="s">
        <v>196</v>
      </c>
      <c r="AI783" t="s">
        <v>196</v>
      </c>
      <c r="AJ783" t="s">
        <v>196</v>
      </c>
      <c r="AK783" t="s">
        <v>196</v>
      </c>
      <c r="AL783" t="s">
        <v>195</v>
      </c>
      <c r="AM783" t="s">
        <v>195</v>
      </c>
      <c r="AN783" t="s">
        <v>195</v>
      </c>
      <c r="AO783" t="s">
        <v>195</v>
      </c>
      <c r="AP783" t="s">
        <v>195</v>
      </c>
      <c r="AQ783" s="259" t="s">
        <v>2531</v>
      </c>
      <c r="AR783" s="259" t="s">
        <v>334</v>
      </c>
    </row>
    <row r="784" spans="1:45" ht="21.6" x14ac:dyDescent="0.65">
      <c r="A784" s="238">
        <v>121787</v>
      </c>
      <c r="B784" s="264" t="s">
        <v>59</v>
      </c>
      <c r="C784" t="s">
        <v>196</v>
      </c>
      <c r="D784" t="s">
        <v>196</v>
      </c>
      <c r="E784" t="s">
        <v>196</v>
      </c>
      <c r="F784" t="s">
        <v>196</v>
      </c>
      <c r="G784" t="s">
        <v>194</v>
      </c>
      <c r="H784" t="s">
        <v>196</v>
      </c>
      <c r="I784" t="s">
        <v>196</v>
      </c>
      <c r="J784" t="s">
        <v>196</v>
      </c>
      <c r="K784" t="s">
        <v>196</v>
      </c>
      <c r="L784" t="s">
        <v>196</v>
      </c>
      <c r="M784" t="s">
        <v>196</v>
      </c>
      <c r="N784" t="s">
        <v>196</v>
      </c>
      <c r="O784" t="s">
        <v>196</v>
      </c>
      <c r="P784" t="s">
        <v>196</v>
      </c>
      <c r="Q784" t="s">
        <v>196</v>
      </c>
      <c r="R784" t="s">
        <v>196</v>
      </c>
      <c r="S784" t="s">
        <v>196</v>
      </c>
      <c r="T784" t="s">
        <v>196</v>
      </c>
      <c r="U784" t="s">
        <v>196</v>
      </c>
      <c r="V784" t="s">
        <v>196</v>
      </c>
      <c r="W784" t="s">
        <v>196</v>
      </c>
      <c r="X784" t="s">
        <v>196</v>
      </c>
      <c r="Y784" t="s">
        <v>196</v>
      </c>
      <c r="Z784" t="s">
        <v>196</v>
      </c>
      <c r="AA784" t="s">
        <v>194</v>
      </c>
      <c r="AB784" t="s">
        <v>196</v>
      </c>
      <c r="AC784" t="s">
        <v>196</v>
      </c>
      <c r="AD784" t="s">
        <v>196</v>
      </c>
      <c r="AE784" t="s">
        <v>196</v>
      </c>
      <c r="AF784" t="s">
        <v>194</v>
      </c>
      <c r="AG784" t="s">
        <v>196</v>
      </c>
      <c r="AH784" t="s">
        <v>196</v>
      </c>
      <c r="AI784" t="s">
        <v>196</v>
      </c>
      <c r="AJ784" t="s">
        <v>196</v>
      </c>
      <c r="AK784" t="s">
        <v>196</v>
      </c>
      <c r="AL784" t="s">
        <v>196</v>
      </c>
      <c r="AM784" t="s">
        <v>196</v>
      </c>
      <c r="AN784" t="s">
        <v>196</v>
      </c>
      <c r="AO784" t="s">
        <v>196</v>
      </c>
      <c r="AP784" t="s">
        <v>196</v>
      </c>
      <c r="AQ784" s="259" t="s">
        <v>59</v>
      </c>
      <c r="AR784" s="259" t="s">
        <v>334</v>
      </c>
    </row>
    <row r="785" spans="1:45" ht="14.4" x14ac:dyDescent="0.3">
      <c r="A785" s="279">
        <v>121790</v>
      </c>
      <c r="B785" s="284" t="s">
        <v>59</v>
      </c>
      <c r="C785" s="262" t="s">
        <v>195</v>
      </c>
      <c r="D785" s="262" t="s">
        <v>195</v>
      </c>
      <c r="E785" s="262" t="s">
        <v>195</v>
      </c>
      <c r="F785" s="262" t="s">
        <v>195</v>
      </c>
      <c r="G785" s="262" t="s">
        <v>195</v>
      </c>
      <c r="H785" s="262" t="s">
        <v>195</v>
      </c>
      <c r="I785" s="262" t="s">
        <v>195</v>
      </c>
      <c r="J785" s="262" t="s">
        <v>195</v>
      </c>
      <c r="K785" s="262" t="s">
        <v>195</v>
      </c>
      <c r="L785" s="262" t="s">
        <v>195</v>
      </c>
      <c r="M785" s="262" t="s">
        <v>195</v>
      </c>
      <c r="N785" s="262" t="s">
        <v>195</v>
      </c>
      <c r="O785" s="262" t="s">
        <v>195</v>
      </c>
      <c r="P785" s="262" t="s">
        <v>195</v>
      </c>
      <c r="Q785" s="262" t="s">
        <v>195</v>
      </c>
      <c r="R785" s="262" t="s">
        <v>195</v>
      </c>
      <c r="S785" s="262" t="s">
        <v>195</v>
      </c>
      <c r="T785" s="262" t="s">
        <v>195</v>
      </c>
      <c r="U785" s="262" t="s">
        <v>195</v>
      </c>
      <c r="V785" s="262" t="s">
        <v>195</v>
      </c>
      <c r="W785" s="262" t="s">
        <v>195</v>
      </c>
      <c r="X785" s="262" t="s">
        <v>195</v>
      </c>
      <c r="Y785" s="262" t="s">
        <v>195</v>
      </c>
      <c r="Z785" s="262" t="s">
        <v>195</v>
      </c>
      <c r="AA785" s="262" t="s">
        <v>195</v>
      </c>
      <c r="AB785" s="262" t="s">
        <v>195</v>
      </c>
      <c r="AC785" s="262" t="s">
        <v>195</v>
      </c>
      <c r="AD785" s="262" t="s">
        <v>195</v>
      </c>
      <c r="AE785" s="262" t="s">
        <v>195</v>
      </c>
      <c r="AF785" s="262" t="s">
        <v>195</v>
      </c>
      <c r="AG785" s="262" t="s">
        <v>195</v>
      </c>
      <c r="AH785" s="262" t="s">
        <v>195</v>
      </c>
      <c r="AI785" s="262" t="s">
        <v>195</v>
      </c>
      <c r="AJ785" s="262" t="s">
        <v>195</v>
      </c>
      <c r="AK785" s="262" t="s">
        <v>195</v>
      </c>
      <c r="AL785" s="262" t="s">
        <v>195</v>
      </c>
      <c r="AM785" s="262" t="s">
        <v>195</v>
      </c>
      <c r="AN785" s="262" t="s">
        <v>195</v>
      </c>
      <c r="AO785" s="262" t="s">
        <v>195</v>
      </c>
      <c r="AP785" s="262" t="s">
        <v>195</v>
      </c>
      <c r="AQ785" s="259" t="e">
        <f>VLOOKUP(A785,#REF!,5,0)</f>
        <v>#REF!</v>
      </c>
      <c r="AR785" s="259" t="e">
        <f>VLOOKUP(A785,#REF!,6,0)</f>
        <v>#REF!</v>
      </c>
      <c r="AS785"/>
    </row>
    <row r="786" spans="1:45" ht="21.6" x14ac:dyDescent="0.65">
      <c r="A786" s="238">
        <v>121791</v>
      </c>
      <c r="B786" s="264" t="s">
        <v>2591</v>
      </c>
      <c r="C786" t="s">
        <v>334</v>
      </c>
      <c r="D786" t="s">
        <v>334</v>
      </c>
      <c r="E786" t="s">
        <v>334</v>
      </c>
      <c r="F786" t="s">
        <v>334</v>
      </c>
      <c r="G786" t="s">
        <v>334</v>
      </c>
      <c r="H786" t="s">
        <v>334</v>
      </c>
      <c r="I786" t="s">
        <v>334</v>
      </c>
      <c r="J786" t="s">
        <v>334</v>
      </c>
      <c r="K786" t="s">
        <v>334</v>
      </c>
      <c r="L786" t="s">
        <v>334</v>
      </c>
      <c r="M786" t="s">
        <v>334</v>
      </c>
      <c r="N786" t="s">
        <v>334</v>
      </c>
      <c r="O786" t="s">
        <v>334</v>
      </c>
      <c r="P786" t="s">
        <v>334</v>
      </c>
      <c r="Q786" t="s">
        <v>334</v>
      </c>
      <c r="R786" t="s">
        <v>2267</v>
      </c>
      <c r="S786" t="s">
        <v>2267</v>
      </c>
      <c r="T786" t="s">
        <v>195</v>
      </c>
      <c r="U786" t="s">
        <v>195</v>
      </c>
      <c r="V786" t="s">
        <v>334</v>
      </c>
      <c r="W786" t="s">
        <v>334</v>
      </c>
      <c r="X786" t="s">
        <v>194</v>
      </c>
      <c r="Y786" t="s">
        <v>194</v>
      </c>
      <c r="Z786" t="s">
        <v>334</v>
      </c>
      <c r="AA786" t="s">
        <v>194</v>
      </c>
      <c r="AB786" t="s">
        <v>194</v>
      </c>
      <c r="AC786" t="s">
        <v>194</v>
      </c>
      <c r="AD786" t="s">
        <v>194</v>
      </c>
      <c r="AE786" t="s">
        <v>194</v>
      </c>
      <c r="AF786" t="s">
        <v>194</v>
      </c>
      <c r="AG786" t="s">
        <v>196</v>
      </c>
      <c r="AH786" t="s">
        <v>196</v>
      </c>
      <c r="AI786" t="s">
        <v>196</v>
      </c>
      <c r="AJ786" t="s">
        <v>196</v>
      </c>
      <c r="AK786" t="s">
        <v>196</v>
      </c>
      <c r="AL786" t="s">
        <v>195</v>
      </c>
      <c r="AM786" t="s">
        <v>195</v>
      </c>
      <c r="AN786" t="s">
        <v>195</v>
      </c>
      <c r="AO786" t="s">
        <v>195</v>
      </c>
      <c r="AP786" t="s">
        <v>195</v>
      </c>
      <c r="AQ786" s="259" t="s">
        <v>2591</v>
      </c>
      <c r="AR786" s="259" t="s">
        <v>334</v>
      </c>
      <c r="AS786"/>
    </row>
    <row r="787" spans="1:45" ht="21.6" x14ac:dyDescent="0.65">
      <c r="A787" s="266">
        <v>121794</v>
      </c>
      <c r="B787" s="264" t="s">
        <v>2531</v>
      </c>
      <c r="C787" t="s">
        <v>196</v>
      </c>
      <c r="D787" t="s">
        <v>196</v>
      </c>
      <c r="E787" t="s">
        <v>196</v>
      </c>
      <c r="F787" t="s">
        <v>196</v>
      </c>
      <c r="G787" t="s">
        <v>194</v>
      </c>
      <c r="H787" t="s">
        <v>196</v>
      </c>
      <c r="I787" t="s">
        <v>194</v>
      </c>
      <c r="J787" t="s">
        <v>194</v>
      </c>
      <c r="K787" t="s">
        <v>196</v>
      </c>
      <c r="L787" t="s">
        <v>196</v>
      </c>
      <c r="M787" t="s">
        <v>194</v>
      </c>
      <c r="N787" t="s">
        <v>194</v>
      </c>
      <c r="O787" t="s">
        <v>196</v>
      </c>
      <c r="P787" t="s">
        <v>196</v>
      </c>
      <c r="Q787" t="s">
        <v>194</v>
      </c>
      <c r="R787" t="s">
        <v>195</v>
      </c>
      <c r="S787" t="s">
        <v>195</v>
      </c>
      <c r="T787" t="s">
        <v>194</v>
      </c>
      <c r="U787" t="s">
        <v>196</v>
      </c>
      <c r="V787" t="s">
        <v>196</v>
      </c>
      <c r="W787" t="s">
        <v>194</v>
      </c>
      <c r="X787" t="s">
        <v>194</v>
      </c>
      <c r="Y787" t="s">
        <v>194</v>
      </c>
      <c r="Z787" t="s">
        <v>196</v>
      </c>
      <c r="AA787" t="s">
        <v>196</v>
      </c>
      <c r="AB787" t="s">
        <v>196</v>
      </c>
      <c r="AC787" t="s">
        <v>196</v>
      </c>
      <c r="AD787" t="s">
        <v>196</v>
      </c>
      <c r="AE787" t="s">
        <v>196</v>
      </c>
      <c r="AF787" t="s">
        <v>194</v>
      </c>
      <c r="AG787" t="s">
        <v>196</v>
      </c>
      <c r="AH787" t="s">
        <v>196</v>
      </c>
      <c r="AI787" t="s">
        <v>196</v>
      </c>
      <c r="AJ787" t="s">
        <v>196</v>
      </c>
      <c r="AK787" t="s">
        <v>196</v>
      </c>
      <c r="AL787" t="s">
        <v>196</v>
      </c>
      <c r="AM787" t="s">
        <v>196</v>
      </c>
      <c r="AN787" t="s">
        <v>196</v>
      </c>
      <c r="AO787" t="s">
        <v>196</v>
      </c>
      <c r="AP787" t="s">
        <v>196</v>
      </c>
      <c r="AQ787" s="259" t="s">
        <v>2531</v>
      </c>
      <c r="AR787" s="259" t="s">
        <v>334</v>
      </c>
      <c r="AS787"/>
    </row>
    <row r="788" spans="1:45" ht="21.6" x14ac:dyDescent="0.65">
      <c r="A788" s="266">
        <v>121797</v>
      </c>
      <c r="B788" s="264" t="s">
        <v>2531</v>
      </c>
      <c r="C788" t="s">
        <v>196</v>
      </c>
      <c r="D788" t="s">
        <v>196</v>
      </c>
      <c r="E788" t="s">
        <v>196</v>
      </c>
      <c r="F788" t="s">
        <v>194</v>
      </c>
      <c r="G788" t="s">
        <v>194</v>
      </c>
      <c r="H788" t="s">
        <v>196</v>
      </c>
      <c r="I788" t="s">
        <v>196</v>
      </c>
      <c r="J788" t="s">
        <v>196</v>
      </c>
      <c r="K788" t="s">
        <v>196</v>
      </c>
      <c r="L788" t="s">
        <v>194</v>
      </c>
      <c r="M788" t="s">
        <v>196</v>
      </c>
      <c r="N788" t="s">
        <v>196</v>
      </c>
      <c r="O788" t="s">
        <v>196</v>
      </c>
      <c r="P788" t="s">
        <v>196</v>
      </c>
      <c r="Q788" t="s">
        <v>196</v>
      </c>
      <c r="R788" t="s">
        <v>196</v>
      </c>
      <c r="S788" t="s">
        <v>196</v>
      </c>
      <c r="T788" t="s">
        <v>195</v>
      </c>
      <c r="U788" t="s">
        <v>196</v>
      </c>
      <c r="V788" t="s">
        <v>196</v>
      </c>
      <c r="W788" t="s">
        <v>196</v>
      </c>
      <c r="X788" t="s">
        <v>196</v>
      </c>
      <c r="Y788" t="s">
        <v>196</v>
      </c>
      <c r="Z788" t="s">
        <v>196</v>
      </c>
      <c r="AA788" t="s">
        <v>196</v>
      </c>
      <c r="AB788" t="s">
        <v>196</v>
      </c>
      <c r="AC788" t="s">
        <v>196</v>
      </c>
      <c r="AD788" t="s">
        <v>196</v>
      </c>
      <c r="AE788" t="s">
        <v>196</v>
      </c>
      <c r="AF788" t="s">
        <v>194</v>
      </c>
      <c r="AG788" t="s">
        <v>196</v>
      </c>
      <c r="AH788" t="s">
        <v>196</v>
      </c>
      <c r="AI788" t="s">
        <v>196</v>
      </c>
      <c r="AJ788" t="s">
        <v>196</v>
      </c>
      <c r="AK788" t="s">
        <v>196</v>
      </c>
      <c r="AL788" t="s">
        <v>195</v>
      </c>
      <c r="AM788" t="s">
        <v>195</v>
      </c>
      <c r="AN788" t="s">
        <v>195</v>
      </c>
      <c r="AO788" t="s">
        <v>195</v>
      </c>
      <c r="AP788" t="s">
        <v>195</v>
      </c>
      <c r="AQ788" s="259" t="s">
        <v>2531</v>
      </c>
      <c r="AR788" s="259" t="s">
        <v>334</v>
      </c>
    </row>
    <row r="789" spans="1:45" ht="14.4" x14ac:dyDescent="0.3">
      <c r="A789" s="279">
        <v>121801</v>
      </c>
      <c r="B789" s="284" t="s">
        <v>59</v>
      </c>
      <c r="C789" s="262" t="s">
        <v>196</v>
      </c>
      <c r="D789" s="262" t="s">
        <v>196</v>
      </c>
      <c r="E789" s="262" t="s">
        <v>196</v>
      </c>
      <c r="F789" s="262" t="s">
        <v>196</v>
      </c>
      <c r="G789" s="262" t="s">
        <v>196</v>
      </c>
      <c r="H789" s="262" t="s">
        <v>196</v>
      </c>
      <c r="I789" s="262" t="s">
        <v>196</v>
      </c>
      <c r="J789" s="262" t="s">
        <v>196</v>
      </c>
      <c r="K789" s="262" t="s">
        <v>196</v>
      </c>
      <c r="L789" s="262" t="s">
        <v>194</v>
      </c>
      <c r="M789" s="262" t="s">
        <v>194</v>
      </c>
      <c r="N789" s="262" t="s">
        <v>196</v>
      </c>
      <c r="O789" s="262" t="s">
        <v>196</v>
      </c>
      <c r="P789" s="262" t="s">
        <v>196</v>
      </c>
      <c r="Q789" s="262" t="s">
        <v>196</v>
      </c>
      <c r="R789" s="262" t="s">
        <v>196</v>
      </c>
      <c r="S789" s="262" t="s">
        <v>196</v>
      </c>
      <c r="T789" s="262" t="s">
        <v>196</v>
      </c>
      <c r="U789" s="262" t="s">
        <v>196</v>
      </c>
      <c r="V789" s="262" t="s">
        <v>196</v>
      </c>
      <c r="W789" s="262" t="s">
        <v>196</v>
      </c>
      <c r="X789" s="262" t="s">
        <v>196</v>
      </c>
      <c r="Y789" s="262" t="s">
        <v>195</v>
      </c>
      <c r="Z789" s="262" t="s">
        <v>196</v>
      </c>
      <c r="AA789" s="262" t="s">
        <v>194</v>
      </c>
      <c r="AB789" s="262" t="s">
        <v>196</v>
      </c>
      <c r="AC789" s="262" t="s">
        <v>196</v>
      </c>
      <c r="AD789" s="262" t="s">
        <v>196</v>
      </c>
      <c r="AE789" s="262" t="s">
        <v>195</v>
      </c>
      <c r="AF789" s="262" t="s">
        <v>195</v>
      </c>
      <c r="AG789" s="262" t="s">
        <v>195</v>
      </c>
      <c r="AH789" s="262" t="s">
        <v>195</v>
      </c>
      <c r="AI789" s="262" t="s">
        <v>195</v>
      </c>
      <c r="AJ789" s="262" t="s">
        <v>195</v>
      </c>
      <c r="AK789" s="262" t="s">
        <v>195</v>
      </c>
      <c r="AL789" s="262" t="s">
        <v>195</v>
      </c>
      <c r="AM789" s="262" t="s">
        <v>195</v>
      </c>
      <c r="AN789" s="262" t="s">
        <v>195</v>
      </c>
      <c r="AO789" s="262" t="s">
        <v>195</v>
      </c>
      <c r="AP789" s="262" t="s">
        <v>195</v>
      </c>
      <c r="AQ789" s="259" t="e">
        <f>VLOOKUP(A789,#REF!,5,0)</f>
        <v>#REF!</v>
      </c>
      <c r="AR789" s="259" t="e">
        <f>VLOOKUP(A789,#REF!,6,0)</f>
        <v>#REF!</v>
      </c>
      <c r="AS789"/>
    </row>
    <row r="790" spans="1:45" ht="21.6" x14ac:dyDescent="0.65">
      <c r="A790" s="266">
        <v>121806</v>
      </c>
      <c r="B790" s="264" t="s">
        <v>59</v>
      </c>
      <c r="C790" t="s">
        <v>196</v>
      </c>
      <c r="D790" t="s">
        <v>196</v>
      </c>
      <c r="E790" t="s">
        <v>196</v>
      </c>
      <c r="F790" t="s">
        <v>196</v>
      </c>
      <c r="G790" t="s">
        <v>196</v>
      </c>
      <c r="H790" t="s">
        <v>196</v>
      </c>
      <c r="I790" t="s">
        <v>196</v>
      </c>
      <c r="J790" t="s">
        <v>196</v>
      </c>
      <c r="K790" t="s">
        <v>196</v>
      </c>
      <c r="L790" t="s">
        <v>196</v>
      </c>
      <c r="M790" t="s">
        <v>196</v>
      </c>
      <c r="N790" t="s">
        <v>196</v>
      </c>
      <c r="O790" t="s">
        <v>196</v>
      </c>
      <c r="P790" t="s">
        <v>196</v>
      </c>
      <c r="Q790" t="s">
        <v>196</v>
      </c>
      <c r="R790" t="s">
        <v>196</v>
      </c>
      <c r="S790" t="s">
        <v>196</v>
      </c>
      <c r="T790" t="s">
        <v>196</v>
      </c>
      <c r="U790" t="s">
        <v>196</v>
      </c>
      <c r="V790" t="s">
        <v>196</v>
      </c>
      <c r="W790" t="s">
        <v>196</v>
      </c>
      <c r="X790" t="s">
        <v>196</v>
      </c>
      <c r="Y790" t="s">
        <v>196</v>
      </c>
      <c r="Z790" t="s">
        <v>196</v>
      </c>
      <c r="AA790" t="s">
        <v>196</v>
      </c>
      <c r="AB790" t="s">
        <v>196</v>
      </c>
      <c r="AC790" t="s">
        <v>196</v>
      </c>
      <c r="AD790" t="s">
        <v>196</v>
      </c>
      <c r="AE790" t="s">
        <v>196</v>
      </c>
      <c r="AF790" t="s">
        <v>196</v>
      </c>
      <c r="AG790" t="s">
        <v>194</v>
      </c>
      <c r="AH790" t="s">
        <v>196</v>
      </c>
      <c r="AI790" t="s">
        <v>194</v>
      </c>
      <c r="AJ790" t="s">
        <v>196</v>
      </c>
      <c r="AK790" t="s">
        <v>194</v>
      </c>
      <c r="AL790" t="s">
        <v>194</v>
      </c>
      <c r="AM790" t="s">
        <v>195</v>
      </c>
      <c r="AN790" t="s">
        <v>196</v>
      </c>
      <c r="AO790" t="s">
        <v>196</v>
      </c>
      <c r="AP790" t="s">
        <v>196</v>
      </c>
      <c r="AQ790" s="259" t="s">
        <v>59</v>
      </c>
      <c r="AR790" s="259" t="s">
        <v>334</v>
      </c>
    </row>
    <row r="791" spans="1:45" ht="21.6" x14ac:dyDescent="0.65">
      <c r="A791" s="266">
        <v>121821</v>
      </c>
      <c r="B791" s="264" t="s">
        <v>59</v>
      </c>
      <c r="C791" t="s">
        <v>196</v>
      </c>
      <c r="D791" t="s">
        <v>194</v>
      </c>
      <c r="E791" t="s">
        <v>196</v>
      </c>
      <c r="F791" t="s">
        <v>194</v>
      </c>
      <c r="G791" t="s">
        <v>196</v>
      </c>
      <c r="H791" t="s">
        <v>196</v>
      </c>
      <c r="I791" t="s">
        <v>194</v>
      </c>
      <c r="J791" t="s">
        <v>196</v>
      </c>
      <c r="K791" t="s">
        <v>196</v>
      </c>
      <c r="L791" t="s">
        <v>194</v>
      </c>
      <c r="M791" t="s">
        <v>196</v>
      </c>
      <c r="N791" t="s">
        <v>194</v>
      </c>
      <c r="O791" t="s">
        <v>196</v>
      </c>
      <c r="P791" t="s">
        <v>194</v>
      </c>
      <c r="Q791" t="s">
        <v>196</v>
      </c>
      <c r="R791" t="s">
        <v>196</v>
      </c>
      <c r="S791" t="s">
        <v>196</v>
      </c>
      <c r="T791" t="s">
        <v>194</v>
      </c>
      <c r="U791" t="s">
        <v>196</v>
      </c>
      <c r="V791" t="s">
        <v>196</v>
      </c>
      <c r="W791" t="s">
        <v>196</v>
      </c>
      <c r="X791" t="s">
        <v>196</v>
      </c>
      <c r="Y791" t="s">
        <v>196</v>
      </c>
      <c r="Z791" t="s">
        <v>194</v>
      </c>
      <c r="AA791" t="s">
        <v>196</v>
      </c>
      <c r="AB791" t="s">
        <v>196</v>
      </c>
      <c r="AC791" t="s">
        <v>196</v>
      </c>
      <c r="AD791" t="s">
        <v>196</v>
      </c>
      <c r="AE791" t="s">
        <v>195</v>
      </c>
      <c r="AF791" t="s">
        <v>196</v>
      </c>
      <c r="AG791" t="s">
        <v>196</v>
      </c>
      <c r="AH791" t="s">
        <v>194</v>
      </c>
      <c r="AI791" t="s">
        <v>194</v>
      </c>
      <c r="AJ791" t="s">
        <v>194</v>
      </c>
      <c r="AK791" t="s">
        <v>194</v>
      </c>
      <c r="AL791" t="s">
        <v>196</v>
      </c>
      <c r="AM791" t="s">
        <v>194</v>
      </c>
      <c r="AN791" t="s">
        <v>196</v>
      </c>
      <c r="AO791" t="s">
        <v>194</v>
      </c>
      <c r="AP791" t="s">
        <v>194</v>
      </c>
      <c r="AQ791" s="259" t="s">
        <v>59</v>
      </c>
      <c r="AR791" s="259" t="s">
        <v>334</v>
      </c>
    </row>
    <row r="792" spans="1:45" ht="21.6" x14ac:dyDescent="0.65">
      <c r="A792" s="266">
        <v>121822</v>
      </c>
      <c r="B792" s="264" t="s">
        <v>2591</v>
      </c>
      <c r="C792" t="s">
        <v>196</v>
      </c>
      <c r="D792" t="s">
        <v>196</v>
      </c>
      <c r="E792" t="s">
        <v>194</v>
      </c>
      <c r="F792" t="s">
        <v>194</v>
      </c>
      <c r="G792" t="s">
        <v>196</v>
      </c>
      <c r="H792" t="s">
        <v>196</v>
      </c>
      <c r="I792" t="s">
        <v>196</v>
      </c>
      <c r="J792" t="s">
        <v>196</v>
      </c>
      <c r="K792" t="s">
        <v>196</v>
      </c>
      <c r="L792" t="s">
        <v>196</v>
      </c>
      <c r="M792" t="s">
        <v>194</v>
      </c>
      <c r="N792" t="s">
        <v>194</v>
      </c>
      <c r="O792" t="s">
        <v>194</v>
      </c>
      <c r="P792" t="s">
        <v>194</v>
      </c>
      <c r="Q792" t="s">
        <v>196</v>
      </c>
      <c r="R792" t="s">
        <v>196</v>
      </c>
      <c r="S792" t="s">
        <v>196</v>
      </c>
      <c r="T792" t="s">
        <v>194</v>
      </c>
      <c r="U792" t="s">
        <v>194</v>
      </c>
      <c r="V792" t="s">
        <v>196</v>
      </c>
      <c r="W792" t="s">
        <v>196</v>
      </c>
      <c r="X792" t="s">
        <v>194</v>
      </c>
      <c r="Y792" t="s">
        <v>194</v>
      </c>
      <c r="Z792" t="s">
        <v>194</v>
      </c>
      <c r="AA792" t="s">
        <v>194</v>
      </c>
      <c r="AB792" t="s">
        <v>194</v>
      </c>
      <c r="AC792" t="s">
        <v>194</v>
      </c>
      <c r="AD792" t="s">
        <v>194</v>
      </c>
      <c r="AE792" t="s">
        <v>194</v>
      </c>
      <c r="AF792" t="s">
        <v>194</v>
      </c>
      <c r="AG792" t="s">
        <v>196</v>
      </c>
      <c r="AH792" t="s">
        <v>196</v>
      </c>
      <c r="AI792" t="s">
        <v>196</v>
      </c>
      <c r="AJ792" t="s">
        <v>196</v>
      </c>
      <c r="AK792" t="s">
        <v>196</v>
      </c>
      <c r="AL792" t="s">
        <v>195</v>
      </c>
      <c r="AM792" t="s">
        <v>195</v>
      </c>
      <c r="AN792" t="s">
        <v>195</v>
      </c>
      <c r="AO792" t="s">
        <v>195</v>
      </c>
      <c r="AP792" t="s">
        <v>195</v>
      </c>
      <c r="AQ792" s="259" t="s">
        <v>2591</v>
      </c>
      <c r="AR792" s="259" t="s">
        <v>334</v>
      </c>
    </row>
    <row r="793" spans="1:45" ht="14.4" x14ac:dyDescent="0.3">
      <c r="A793" s="279">
        <v>121836</v>
      </c>
      <c r="B793" s="284" t="s">
        <v>59</v>
      </c>
      <c r="C793" s="262" t="s">
        <v>194</v>
      </c>
      <c r="D793" s="262" t="s">
        <v>194</v>
      </c>
      <c r="E793" s="262" t="s">
        <v>194</v>
      </c>
      <c r="F793" s="262" t="s">
        <v>194</v>
      </c>
      <c r="G793" s="262" t="s">
        <v>194</v>
      </c>
      <c r="H793" s="262" t="s">
        <v>196</v>
      </c>
      <c r="I793" s="262" t="s">
        <v>195</v>
      </c>
      <c r="J793" s="262" t="s">
        <v>196</v>
      </c>
      <c r="K793" s="262" t="s">
        <v>196</v>
      </c>
      <c r="L793" s="262" t="s">
        <v>194</v>
      </c>
      <c r="M793" s="262" t="s">
        <v>196</v>
      </c>
      <c r="N793" s="262" t="s">
        <v>196</v>
      </c>
      <c r="O793" s="262" t="s">
        <v>196</v>
      </c>
      <c r="P793" s="262" t="s">
        <v>196</v>
      </c>
      <c r="Q793" s="262" t="s">
        <v>195</v>
      </c>
      <c r="R793" s="262" t="s">
        <v>195</v>
      </c>
      <c r="S793" s="262" t="s">
        <v>195</v>
      </c>
      <c r="T793" s="262" t="s">
        <v>195</v>
      </c>
      <c r="U793" s="262" t="s">
        <v>195</v>
      </c>
      <c r="V793" s="262" t="s">
        <v>196</v>
      </c>
      <c r="W793" s="262" t="s">
        <v>334</v>
      </c>
      <c r="X793" s="262" t="s">
        <v>334</v>
      </c>
      <c r="Y793" s="262" t="s">
        <v>334</v>
      </c>
      <c r="Z793" s="262" t="s">
        <v>334</v>
      </c>
      <c r="AA793" s="262" t="s">
        <v>334</v>
      </c>
      <c r="AB793" s="262" t="s">
        <v>334</v>
      </c>
      <c r="AC793" s="262" t="s">
        <v>334</v>
      </c>
      <c r="AD793" s="262" t="s">
        <v>334</v>
      </c>
      <c r="AE793" s="262" t="s">
        <v>334</v>
      </c>
      <c r="AF793" s="262" t="s">
        <v>334</v>
      </c>
      <c r="AG793" s="262" t="s">
        <v>334</v>
      </c>
      <c r="AH793" s="262" t="s">
        <v>334</v>
      </c>
      <c r="AI793" s="262" t="s">
        <v>334</v>
      </c>
      <c r="AJ793" s="262" t="s">
        <v>334</v>
      </c>
      <c r="AK793" s="262" t="s">
        <v>334</v>
      </c>
      <c r="AL793" s="262" t="s">
        <v>334</v>
      </c>
      <c r="AM793" s="262" t="s">
        <v>334</v>
      </c>
      <c r="AN793" s="262" t="s">
        <v>334</v>
      </c>
      <c r="AO793" s="262" t="s">
        <v>334</v>
      </c>
      <c r="AP793" s="262" t="s">
        <v>334</v>
      </c>
      <c r="AQ793" s="259" t="e">
        <f>VLOOKUP(A793,#REF!,5,0)</f>
        <v>#REF!</v>
      </c>
      <c r="AR793" s="259" t="e">
        <f>VLOOKUP(A793,#REF!,6,0)</f>
        <v>#REF!</v>
      </c>
      <c r="AS793"/>
    </row>
    <row r="794" spans="1:45" ht="14.4" x14ac:dyDescent="0.3">
      <c r="A794" s="279">
        <v>121840</v>
      </c>
      <c r="B794" s="284" t="s">
        <v>59</v>
      </c>
      <c r="C794" s="262" t="s">
        <v>195</v>
      </c>
      <c r="D794" s="262" t="s">
        <v>195</v>
      </c>
      <c r="E794" s="262" t="s">
        <v>195</v>
      </c>
      <c r="F794" s="262" t="s">
        <v>195</v>
      </c>
      <c r="G794" s="262" t="s">
        <v>195</v>
      </c>
      <c r="H794" s="262" t="s">
        <v>195</v>
      </c>
      <c r="I794" s="262" t="s">
        <v>195</v>
      </c>
      <c r="J794" s="262" t="s">
        <v>195</v>
      </c>
      <c r="K794" s="262" t="s">
        <v>195</v>
      </c>
      <c r="L794" s="262" t="s">
        <v>195</v>
      </c>
      <c r="M794" s="262" t="s">
        <v>195</v>
      </c>
      <c r="N794" s="262" t="s">
        <v>195</v>
      </c>
      <c r="O794" s="262" t="s">
        <v>195</v>
      </c>
      <c r="P794" s="262" t="s">
        <v>195</v>
      </c>
      <c r="Q794" s="262" t="s">
        <v>195</v>
      </c>
      <c r="R794" s="262" t="s">
        <v>195</v>
      </c>
      <c r="S794" s="262" t="s">
        <v>195</v>
      </c>
      <c r="T794" s="262" t="s">
        <v>195</v>
      </c>
      <c r="U794" s="262" t="s">
        <v>195</v>
      </c>
      <c r="V794" s="262" t="s">
        <v>195</v>
      </c>
      <c r="W794" s="262" t="s">
        <v>195</v>
      </c>
      <c r="X794" s="262" t="s">
        <v>195</v>
      </c>
      <c r="Y794" s="262" t="s">
        <v>195</v>
      </c>
      <c r="Z794" s="262" t="s">
        <v>195</v>
      </c>
      <c r="AA794" s="262" t="s">
        <v>195</v>
      </c>
      <c r="AB794" s="262" t="s">
        <v>195</v>
      </c>
      <c r="AC794" s="262" t="s">
        <v>195</v>
      </c>
      <c r="AD794" s="262" t="s">
        <v>195</v>
      </c>
      <c r="AE794" s="262" t="s">
        <v>195</v>
      </c>
      <c r="AF794" s="262" t="s">
        <v>195</v>
      </c>
      <c r="AG794" s="262" t="s">
        <v>195</v>
      </c>
      <c r="AH794" s="262" t="s">
        <v>195</v>
      </c>
      <c r="AI794" s="262" t="s">
        <v>195</v>
      </c>
      <c r="AJ794" s="262" t="s">
        <v>195</v>
      </c>
      <c r="AK794" s="262" t="s">
        <v>195</v>
      </c>
      <c r="AL794" s="262" t="s">
        <v>195</v>
      </c>
      <c r="AM794" s="262" t="s">
        <v>195</v>
      </c>
      <c r="AN794" s="262" t="s">
        <v>195</v>
      </c>
      <c r="AO794" s="262" t="s">
        <v>195</v>
      </c>
      <c r="AP794" s="262" t="s">
        <v>195</v>
      </c>
      <c r="AQ794" s="259" t="e">
        <f>VLOOKUP(A794,#REF!,5,0)</f>
        <v>#REF!</v>
      </c>
      <c r="AR794" s="259" t="e">
        <f>VLOOKUP(A794,#REF!,6,0)</f>
        <v>#REF!</v>
      </c>
      <c r="AS794"/>
    </row>
    <row r="795" spans="1:45" ht="14.4" x14ac:dyDescent="0.3">
      <c r="A795" s="279">
        <v>121843</v>
      </c>
      <c r="B795" s="284" t="s">
        <v>59</v>
      </c>
      <c r="C795" s="262" t="s">
        <v>196</v>
      </c>
      <c r="D795" s="262" t="s">
        <v>194</v>
      </c>
      <c r="E795" s="262" t="s">
        <v>196</v>
      </c>
      <c r="F795" s="262" t="s">
        <v>196</v>
      </c>
      <c r="G795" s="262" t="s">
        <v>194</v>
      </c>
      <c r="H795" s="262" t="s">
        <v>194</v>
      </c>
      <c r="I795" s="262" t="s">
        <v>194</v>
      </c>
      <c r="J795" s="262" t="s">
        <v>196</v>
      </c>
      <c r="K795" s="262" t="s">
        <v>196</v>
      </c>
      <c r="L795" s="262" t="s">
        <v>196</v>
      </c>
      <c r="M795" s="262" t="s">
        <v>196</v>
      </c>
      <c r="N795" s="262" t="s">
        <v>194</v>
      </c>
      <c r="O795" s="262" t="s">
        <v>196</v>
      </c>
      <c r="P795" s="262" t="s">
        <v>196</v>
      </c>
      <c r="Q795" s="262" t="s">
        <v>196</v>
      </c>
      <c r="R795" s="262" t="s">
        <v>196</v>
      </c>
      <c r="S795" s="262" t="s">
        <v>196</v>
      </c>
      <c r="T795" s="262" t="s">
        <v>194</v>
      </c>
      <c r="U795" s="262" t="s">
        <v>196</v>
      </c>
      <c r="V795" s="262" t="s">
        <v>196</v>
      </c>
      <c r="W795" s="262" t="s">
        <v>196</v>
      </c>
      <c r="X795" s="262" t="s">
        <v>196</v>
      </c>
      <c r="Y795" s="262" t="s">
        <v>196</v>
      </c>
      <c r="Z795" s="262" t="s">
        <v>196</v>
      </c>
      <c r="AA795" s="262" t="s">
        <v>194</v>
      </c>
      <c r="AB795" s="262" t="s">
        <v>196</v>
      </c>
      <c r="AC795" s="262" t="s">
        <v>194</v>
      </c>
      <c r="AD795" s="262" t="s">
        <v>196</v>
      </c>
      <c r="AE795" s="262" t="s">
        <v>194</v>
      </c>
      <c r="AF795" s="262" t="s">
        <v>194</v>
      </c>
      <c r="AG795" s="262" t="s">
        <v>196</v>
      </c>
      <c r="AH795" s="262" t="s">
        <v>196</v>
      </c>
      <c r="AI795" s="262" t="s">
        <v>196</v>
      </c>
      <c r="AJ795" s="262" t="s">
        <v>196</v>
      </c>
      <c r="AK795" s="262" t="s">
        <v>194</v>
      </c>
      <c r="AL795" s="262" t="s">
        <v>196</v>
      </c>
      <c r="AM795" s="262" t="s">
        <v>196</v>
      </c>
      <c r="AN795" s="262" t="s">
        <v>196</v>
      </c>
      <c r="AO795" s="262" t="s">
        <v>196</v>
      </c>
      <c r="AP795" s="262" t="s">
        <v>196</v>
      </c>
      <c r="AQ795" s="259" t="e">
        <f>VLOOKUP(A795,#REF!,5,0)</f>
        <v>#REF!</v>
      </c>
      <c r="AR795" s="259" t="e">
        <f>VLOOKUP(A795,#REF!,6,0)</f>
        <v>#REF!</v>
      </c>
      <c r="AS795"/>
    </row>
    <row r="796" spans="1:45" ht="21.6" x14ac:dyDescent="0.65">
      <c r="A796" s="266">
        <v>121845</v>
      </c>
      <c r="B796" s="264" t="s">
        <v>65</v>
      </c>
      <c r="C796" t="s">
        <v>196</v>
      </c>
      <c r="D796" t="s">
        <v>196</v>
      </c>
      <c r="E796" t="s">
        <v>196</v>
      </c>
      <c r="F796" t="s">
        <v>194</v>
      </c>
      <c r="G796" t="s">
        <v>194</v>
      </c>
      <c r="H796" t="s">
        <v>196</v>
      </c>
      <c r="I796" t="s">
        <v>196</v>
      </c>
      <c r="J796" t="s">
        <v>196</v>
      </c>
      <c r="K796" t="s">
        <v>194</v>
      </c>
      <c r="L796" t="s">
        <v>194</v>
      </c>
      <c r="M796" t="s">
        <v>196</v>
      </c>
      <c r="N796" t="s">
        <v>194</v>
      </c>
      <c r="O796" t="s">
        <v>194</v>
      </c>
      <c r="P796" t="s">
        <v>194</v>
      </c>
      <c r="Q796" t="s">
        <v>194</v>
      </c>
      <c r="R796" t="s">
        <v>194</v>
      </c>
      <c r="S796" t="s">
        <v>196</v>
      </c>
      <c r="T796" t="s">
        <v>194</v>
      </c>
      <c r="U796" t="s">
        <v>196</v>
      </c>
      <c r="V796" t="s">
        <v>196</v>
      </c>
      <c r="W796" t="s">
        <v>194</v>
      </c>
      <c r="X796" t="s">
        <v>196</v>
      </c>
      <c r="Y796" t="s">
        <v>194</v>
      </c>
      <c r="Z796" t="s">
        <v>195</v>
      </c>
      <c r="AA796" t="s">
        <v>196</v>
      </c>
      <c r="AB796" t="s">
        <v>195</v>
      </c>
      <c r="AC796" t="s">
        <v>196</v>
      </c>
      <c r="AD796" t="s">
        <v>196</v>
      </c>
      <c r="AE796" t="s">
        <v>195</v>
      </c>
      <c r="AF796" t="s">
        <v>195</v>
      </c>
      <c r="AG796" t="s">
        <v>195</v>
      </c>
      <c r="AH796" t="s">
        <v>195</v>
      </c>
      <c r="AI796" t="s">
        <v>195</v>
      </c>
      <c r="AJ796" t="s">
        <v>195</v>
      </c>
      <c r="AK796" t="s">
        <v>195</v>
      </c>
      <c r="AQ796" s="259" t="s">
        <v>65</v>
      </c>
      <c r="AR796" s="259" t="s">
        <v>334</v>
      </c>
      <c r="AS796"/>
    </row>
    <row r="797" spans="1:45" ht="21.6" x14ac:dyDescent="0.65">
      <c r="A797" s="266">
        <v>121851</v>
      </c>
      <c r="B797" s="264" t="s">
        <v>2531</v>
      </c>
      <c r="C797" t="s">
        <v>196</v>
      </c>
      <c r="D797" t="s">
        <v>196</v>
      </c>
      <c r="E797" t="s">
        <v>196</v>
      </c>
      <c r="F797" t="s">
        <v>194</v>
      </c>
      <c r="G797" t="s">
        <v>194</v>
      </c>
      <c r="H797" t="s">
        <v>196</v>
      </c>
      <c r="I797" t="s">
        <v>194</v>
      </c>
      <c r="J797" t="s">
        <v>194</v>
      </c>
      <c r="K797" t="s">
        <v>196</v>
      </c>
      <c r="L797" t="s">
        <v>194</v>
      </c>
      <c r="M797" t="s">
        <v>194</v>
      </c>
      <c r="N797" t="s">
        <v>194</v>
      </c>
      <c r="O797" t="s">
        <v>195</v>
      </c>
      <c r="P797" t="s">
        <v>196</v>
      </c>
      <c r="Q797" t="s">
        <v>194</v>
      </c>
      <c r="R797" t="s">
        <v>196</v>
      </c>
      <c r="S797" t="s">
        <v>196</v>
      </c>
      <c r="T797" t="s">
        <v>194</v>
      </c>
      <c r="U797" t="s">
        <v>196</v>
      </c>
      <c r="V797" t="s">
        <v>196</v>
      </c>
      <c r="W797" t="s">
        <v>194</v>
      </c>
      <c r="X797" t="s">
        <v>196</v>
      </c>
      <c r="Y797" t="s">
        <v>196</v>
      </c>
      <c r="Z797" t="s">
        <v>196</v>
      </c>
      <c r="AA797" t="s">
        <v>196</v>
      </c>
      <c r="AB797" t="s">
        <v>196</v>
      </c>
      <c r="AC797" t="s">
        <v>196</v>
      </c>
      <c r="AD797" t="s">
        <v>196</v>
      </c>
      <c r="AE797" t="s">
        <v>196</v>
      </c>
      <c r="AF797" t="s">
        <v>196</v>
      </c>
      <c r="AG797" t="s">
        <v>194</v>
      </c>
      <c r="AH797" t="s">
        <v>194</v>
      </c>
      <c r="AI797" t="s">
        <v>194</v>
      </c>
      <c r="AJ797" t="s">
        <v>196</v>
      </c>
      <c r="AK797" t="s">
        <v>194</v>
      </c>
      <c r="AL797" t="s">
        <v>196</v>
      </c>
      <c r="AM797" t="s">
        <v>196</v>
      </c>
      <c r="AN797" t="s">
        <v>196</v>
      </c>
      <c r="AO797" t="s">
        <v>196</v>
      </c>
      <c r="AP797" t="s">
        <v>196</v>
      </c>
      <c r="AQ797" s="259" t="s">
        <v>2531</v>
      </c>
      <c r="AR797" s="259" t="s">
        <v>334</v>
      </c>
    </row>
    <row r="798" spans="1:45" ht="21.6" x14ac:dyDescent="0.65">
      <c r="A798" s="266">
        <v>121858</v>
      </c>
      <c r="B798" s="264" t="s">
        <v>65</v>
      </c>
      <c r="C798" t="s">
        <v>196</v>
      </c>
      <c r="D798" t="s">
        <v>194</v>
      </c>
      <c r="E798" t="s">
        <v>194</v>
      </c>
      <c r="F798" t="s">
        <v>194</v>
      </c>
      <c r="G798" t="s">
        <v>196</v>
      </c>
      <c r="H798" t="s">
        <v>196</v>
      </c>
      <c r="I798" t="s">
        <v>195</v>
      </c>
      <c r="J798" t="s">
        <v>194</v>
      </c>
      <c r="K798" t="s">
        <v>196</v>
      </c>
      <c r="L798" t="s">
        <v>194</v>
      </c>
      <c r="M798" t="s">
        <v>196</v>
      </c>
      <c r="N798" t="s">
        <v>196</v>
      </c>
      <c r="O798" t="s">
        <v>196</v>
      </c>
      <c r="P798" t="s">
        <v>196</v>
      </c>
      <c r="Q798" t="s">
        <v>196</v>
      </c>
      <c r="R798" t="s">
        <v>196</v>
      </c>
      <c r="S798" t="s">
        <v>194</v>
      </c>
      <c r="T798" t="s">
        <v>194</v>
      </c>
      <c r="U798" t="s">
        <v>196</v>
      </c>
      <c r="V798" t="s">
        <v>194</v>
      </c>
      <c r="W798" t="s">
        <v>196</v>
      </c>
      <c r="X798" t="s">
        <v>196</v>
      </c>
      <c r="Y798" t="s">
        <v>196</v>
      </c>
      <c r="Z798" t="s">
        <v>196</v>
      </c>
      <c r="AA798" t="s">
        <v>196</v>
      </c>
      <c r="AB798" t="s">
        <v>196</v>
      </c>
      <c r="AC798" t="s">
        <v>196</v>
      </c>
      <c r="AD798" t="s">
        <v>196</v>
      </c>
      <c r="AE798" t="s">
        <v>196</v>
      </c>
      <c r="AF798" t="s">
        <v>196</v>
      </c>
      <c r="AG798" t="s">
        <v>195</v>
      </c>
      <c r="AH798" t="s">
        <v>195</v>
      </c>
      <c r="AI798" t="s">
        <v>195</v>
      </c>
      <c r="AJ798" t="s">
        <v>195</v>
      </c>
      <c r="AK798" t="s">
        <v>195</v>
      </c>
      <c r="AQ798" s="259" t="s">
        <v>65</v>
      </c>
      <c r="AR798" s="259" t="s">
        <v>334</v>
      </c>
      <c r="AS798"/>
    </row>
    <row r="799" spans="1:45" ht="21.6" x14ac:dyDescent="0.65">
      <c r="A799" s="238">
        <v>121861</v>
      </c>
      <c r="B799" s="264" t="s">
        <v>59</v>
      </c>
      <c r="C799" t="s">
        <v>196</v>
      </c>
      <c r="D799" t="s">
        <v>194</v>
      </c>
      <c r="E799" t="s">
        <v>194</v>
      </c>
      <c r="F799" t="s">
        <v>194</v>
      </c>
      <c r="G799" t="s">
        <v>194</v>
      </c>
      <c r="H799" t="s">
        <v>196</v>
      </c>
      <c r="I799" t="s">
        <v>194</v>
      </c>
      <c r="J799" t="s">
        <v>196</v>
      </c>
      <c r="K799" t="s">
        <v>196</v>
      </c>
      <c r="L799" t="s">
        <v>194</v>
      </c>
      <c r="M799" t="s">
        <v>194</v>
      </c>
      <c r="N799" t="s">
        <v>195</v>
      </c>
      <c r="O799" t="s">
        <v>194</v>
      </c>
      <c r="P799" t="s">
        <v>194</v>
      </c>
      <c r="Q799" t="s">
        <v>194</v>
      </c>
      <c r="R799" t="s">
        <v>196</v>
      </c>
      <c r="S799" t="s">
        <v>196</v>
      </c>
      <c r="T799" t="s">
        <v>196</v>
      </c>
      <c r="U799" t="s">
        <v>194</v>
      </c>
      <c r="V799" t="s">
        <v>196</v>
      </c>
      <c r="W799" t="s">
        <v>194</v>
      </c>
      <c r="X799" t="s">
        <v>194</v>
      </c>
      <c r="Y799" t="s">
        <v>196</v>
      </c>
      <c r="Z799" t="s">
        <v>196</v>
      </c>
      <c r="AA799" t="s">
        <v>196</v>
      </c>
      <c r="AB799" t="s">
        <v>194</v>
      </c>
      <c r="AC799" t="s">
        <v>196</v>
      </c>
      <c r="AD799" t="s">
        <v>196</v>
      </c>
      <c r="AE799" t="s">
        <v>194</v>
      </c>
      <c r="AF799" t="s">
        <v>196</v>
      </c>
      <c r="AG799" t="s">
        <v>196</v>
      </c>
      <c r="AH799" t="s">
        <v>196</v>
      </c>
      <c r="AI799" t="s">
        <v>196</v>
      </c>
      <c r="AJ799" t="s">
        <v>196</v>
      </c>
      <c r="AK799" t="s">
        <v>195</v>
      </c>
      <c r="AL799" t="s">
        <v>195</v>
      </c>
      <c r="AM799" t="s">
        <v>195</v>
      </c>
      <c r="AN799" t="s">
        <v>195</v>
      </c>
      <c r="AO799" t="s">
        <v>195</v>
      </c>
      <c r="AP799" t="s">
        <v>195</v>
      </c>
      <c r="AQ799" s="259" t="s">
        <v>59</v>
      </c>
      <c r="AR799" s="259" t="s">
        <v>334</v>
      </c>
    </row>
    <row r="800" spans="1:45" ht="47.4" x14ac:dyDescent="0.65">
      <c r="A800" s="238">
        <v>121867</v>
      </c>
      <c r="B800" s="264" t="s">
        <v>59</v>
      </c>
      <c r="C800" t="s">
        <v>702</v>
      </c>
      <c r="D800" t="s">
        <v>702</v>
      </c>
      <c r="E800" t="s">
        <v>702</v>
      </c>
      <c r="F800" t="s">
        <v>702</v>
      </c>
      <c r="G800" t="s">
        <v>702</v>
      </c>
      <c r="H800" t="s">
        <v>702</v>
      </c>
      <c r="I800" t="s">
        <v>702</v>
      </c>
      <c r="J800" t="s">
        <v>702</v>
      </c>
      <c r="K800" t="s">
        <v>702</v>
      </c>
      <c r="L800" t="s">
        <v>702</v>
      </c>
      <c r="M800" t="s">
        <v>702</v>
      </c>
      <c r="N800" t="s">
        <v>702</v>
      </c>
      <c r="O800" t="s">
        <v>702</v>
      </c>
      <c r="P800" t="s">
        <v>702</v>
      </c>
      <c r="Q800" t="s">
        <v>702</v>
      </c>
      <c r="R800" t="s">
        <v>702</v>
      </c>
      <c r="S800" t="s">
        <v>702</v>
      </c>
      <c r="T800" t="s">
        <v>702</v>
      </c>
      <c r="U800" t="s">
        <v>702</v>
      </c>
      <c r="V800" t="s">
        <v>702</v>
      </c>
      <c r="W800" t="s">
        <v>702</v>
      </c>
      <c r="X800" t="s">
        <v>702</v>
      </c>
      <c r="Y800" t="s">
        <v>702</v>
      </c>
      <c r="Z800" t="s">
        <v>702</v>
      </c>
      <c r="AA800" t="s">
        <v>702</v>
      </c>
      <c r="AB800" t="s">
        <v>702</v>
      </c>
      <c r="AC800" t="s">
        <v>702</v>
      </c>
      <c r="AD800" t="s">
        <v>702</v>
      </c>
      <c r="AE800" t="s">
        <v>702</v>
      </c>
      <c r="AF800" t="s">
        <v>702</v>
      </c>
      <c r="AG800" t="s">
        <v>702</v>
      </c>
      <c r="AH800" t="s">
        <v>702</v>
      </c>
      <c r="AI800" t="s">
        <v>702</v>
      </c>
      <c r="AJ800" t="s">
        <v>702</v>
      </c>
      <c r="AK800" t="s">
        <v>702</v>
      </c>
      <c r="AL800" t="s">
        <v>702</v>
      </c>
      <c r="AM800" t="s">
        <v>702</v>
      </c>
      <c r="AN800" t="s">
        <v>702</v>
      </c>
      <c r="AO800" t="s">
        <v>702</v>
      </c>
      <c r="AP800" t="s">
        <v>702</v>
      </c>
      <c r="AQ800" s="259" t="s">
        <v>59</v>
      </c>
      <c r="AR800" s="259" t="s">
        <v>2759</v>
      </c>
    </row>
    <row r="801" spans="1:45" ht="47.4" x14ac:dyDescent="0.65">
      <c r="A801" s="266">
        <v>121867</v>
      </c>
      <c r="B801" s="264" t="s">
        <v>59</v>
      </c>
      <c r="C801" t="s">
        <v>702</v>
      </c>
      <c r="D801" t="s">
        <v>702</v>
      </c>
      <c r="E801" t="s">
        <v>702</v>
      </c>
      <c r="F801" t="s">
        <v>702</v>
      </c>
      <c r="G801" t="s">
        <v>702</v>
      </c>
      <c r="H801" t="s">
        <v>702</v>
      </c>
      <c r="I801" t="s">
        <v>702</v>
      </c>
      <c r="J801" t="s">
        <v>702</v>
      </c>
      <c r="K801" t="s">
        <v>702</v>
      </c>
      <c r="L801" t="s">
        <v>702</v>
      </c>
      <c r="M801" t="s">
        <v>702</v>
      </c>
      <c r="N801" t="s">
        <v>702</v>
      </c>
      <c r="O801" t="s">
        <v>702</v>
      </c>
      <c r="P801" t="s">
        <v>702</v>
      </c>
      <c r="Q801" t="s">
        <v>702</v>
      </c>
      <c r="R801" t="s">
        <v>702</v>
      </c>
      <c r="S801" t="s">
        <v>702</v>
      </c>
      <c r="T801" t="s">
        <v>702</v>
      </c>
      <c r="U801" t="s">
        <v>702</v>
      </c>
      <c r="V801" t="s">
        <v>702</v>
      </c>
      <c r="W801" t="s">
        <v>702</v>
      </c>
      <c r="X801" t="s">
        <v>702</v>
      </c>
      <c r="Y801" t="s">
        <v>702</v>
      </c>
      <c r="Z801" t="s">
        <v>702</v>
      </c>
      <c r="AA801" t="s">
        <v>702</v>
      </c>
      <c r="AB801" t="s">
        <v>702</v>
      </c>
      <c r="AC801" t="s">
        <v>702</v>
      </c>
      <c r="AD801" t="s">
        <v>702</v>
      </c>
      <c r="AE801" t="s">
        <v>702</v>
      </c>
      <c r="AF801" t="s">
        <v>702</v>
      </c>
      <c r="AG801" t="s">
        <v>702</v>
      </c>
      <c r="AH801" t="s">
        <v>702</v>
      </c>
      <c r="AI801" t="s">
        <v>702</v>
      </c>
      <c r="AJ801" t="s">
        <v>702</v>
      </c>
      <c r="AK801" t="s">
        <v>702</v>
      </c>
      <c r="AL801" t="s">
        <v>702</v>
      </c>
      <c r="AM801" t="s">
        <v>702</v>
      </c>
      <c r="AN801" t="s">
        <v>702</v>
      </c>
      <c r="AO801" t="s">
        <v>702</v>
      </c>
      <c r="AP801" t="s">
        <v>702</v>
      </c>
      <c r="AQ801" s="259" t="s">
        <v>59</v>
      </c>
      <c r="AR801" s="259" t="s">
        <v>2759</v>
      </c>
    </row>
    <row r="802" spans="1:45" ht="21.6" x14ac:dyDescent="0.65">
      <c r="A802" s="266">
        <v>121873</v>
      </c>
      <c r="B802" s="264" t="s">
        <v>2531</v>
      </c>
      <c r="C802" t="s">
        <v>196</v>
      </c>
      <c r="D802" t="s">
        <v>194</v>
      </c>
      <c r="E802" t="s">
        <v>194</v>
      </c>
      <c r="F802" t="s">
        <v>194</v>
      </c>
      <c r="G802" t="s">
        <v>196</v>
      </c>
      <c r="H802" t="s">
        <v>196</v>
      </c>
      <c r="I802" t="s">
        <v>194</v>
      </c>
      <c r="J802" t="s">
        <v>194</v>
      </c>
      <c r="K802" t="s">
        <v>194</v>
      </c>
      <c r="L802" t="s">
        <v>194</v>
      </c>
      <c r="M802" t="s">
        <v>196</v>
      </c>
      <c r="N802" t="s">
        <v>196</v>
      </c>
      <c r="O802" t="s">
        <v>196</v>
      </c>
      <c r="P802" t="s">
        <v>194</v>
      </c>
      <c r="Q802" t="s">
        <v>196</v>
      </c>
      <c r="R802" t="s">
        <v>194</v>
      </c>
      <c r="S802" t="s">
        <v>196</v>
      </c>
      <c r="T802" t="s">
        <v>194</v>
      </c>
      <c r="U802" t="s">
        <v>196</v>
      </c>
      <c r="V802" t="s">
        <v>194</v>
      </c>
      <c r="W802" t="s">
        <v>194</v>
      </c>
      <c r="X802" t="s">
        <v>196</v>
      </c>
      <c r="Y802" t="s">
        <v>196</v>
      </c>
      <c r="Z802" t="s">
        <v>196</v>
      </c>
      <c r="AA802" t="s">
        <v>194</v>
      </c>
      <c r="AB802" t="s">
        <v>194</v>
      </c>
      <c r="AC802" t="s">
        <v>196</v>
      </c>
      <c r="AD802" t="s">
        <v>194</v>
      </c>
      <c r="AE802" t="s">
        <v>196</v>
      </c>
      <c r="AF802" t="s">
        <v>194</v>
      </c>
      <c r="AG802" t="s">
        <v>196</v>
      </c>
      <c r="AH802" t="s">
        <v>196</v>
      </c>
      <c r="AI802" t="s">
        <v>196</v>
      </c>
      <c r="AJ802" t="s">
        <v>196</v>
      </c>
      <c r="AK802" t="s">
        <v>196</v>
      </c>
      <c r="AL802" t="s">
        <v>195</v>
      </c>
      <c r="AM802" t="s">
        <v>195</v>
      </c>
      <c r="AN802" t="s">
        <v>195</v>
      </c>
      <c r="AO802" t="s">
        <v>195</v>
      </c>
      <c r="AP802" t="s">
        <v>195</v>
      </c>
      <c r="AQ802" s="259" t="s">
        <v>2531</v>
      </c>
      <c r="AR802" s="259" t="s">
        <v>334</v>
      </c>
    </row>
    <row r="803" spans="1:45" ht="21.6" x14ac:dyDescent="0.65">
      <c r="A803" s="238">
        <v>121879</v>
      </c>
      <c r="B803" s="264" t="s">
        <v>2531</v>
      </c>
      <c r="C803" t="s">
        <v>196</v>
      </c>
      <c r="D803" t="s">
        <v>196</v>
      </c>
      <c r="E803" t="s">
        <v>196</v>
      </c>
      <c r="F803" t="s">
        <v>196</v>
      </c>
      <c r="G803" t="s">
        <v>196</v>
      </c>
      <c r="H803" t="s">
        <v>196</v>
      </c>
      <c r="I803" t="s">
        <v>196</v>
      </c>
      <c r="J803" t="s">
        <v>196</v>
      </c>
      <c r="K803" t="s">
        <v>196</v>
      </c>
      <c r="L803" t="s">
        <v>194</v>
      </c>
      <c r="M803" t="s">
        <v>196</v>
      </c>
      <c r="N803" t="s">
        <v>196</v>
      </c>
      <c r="O803" t="s">
        <v>196</v>
      </c>
      <c r="P803" t="s">
        <v>196</v>
      </c>
      <c r="Q803" t="s">
        <v>194</v>
      </c>
      <c r="R803" t="s">
        <v>195</v>
      </c>
      <c r="S803" t="s">
        <v>196</v>
      </c>
      <c r="T803" t="s">
        <v>194</v>
      </c>
      <c r="U803" t="s">
        <v>194</v>
      </c>
      <c r="V803" t="s">
        <v>196</v>
      </c>
      <c r="W803" t="s">
        <v>196</v>
      </c>
      <c r="X803" t="s">
        <v>196</v>
      </c>
      <c r="Y803" t="s">
        <v>196</v>
      </c>
      <c r="Z803" t="s">
        <v>196</v>
      </c>
      <c r="AA803" t="s">
        <v>195</v>
      </c>
      <c r="AB803" t="s">
        <v>196</v>
      </c>
      <c r="AC803" t="s">
        <v>194</v>
      </c>
      <c r="AD803" t="s">
        <v>196</v>
      </c>
      <c r="AE803" t="s">
        <v>196</v>
      </c>
      <c r="AF803" t="s">
        <v>194</v>
      </c>
      <c r="AG803" t="s">
        <v>194</v>
      </c>
      <c r="AH803" t="s">
        <v>196</v>
      </c>
      <c r="AI803" t="s">
        <v>194</v>
      </c>
      <c r="AJ803" t="s">
        <v>196</v>
      </c>
      <c r="AK803" t="s">
        <v>196</v>
      </c>
      <c r="AL803" t="s">
        <v>196</v>
      </c>
      <c r="AM803" t="s">
        <v>196</v>
      </c>
      <c r="AN803" t="s">
        <v>196</v>
      </c>
      <c r="AO803" t="s">
        <v>196</v>
      </c>
      <c r="AP803" t="s">
        <v>196</v>
      </c>
      <c r="AQ803" s="259" t="s">
        <v>2531</v>
      </c>
      <c r="AR803" s="259" t="s">
        <v>334</v>
      </c>
    </row>
    <row r="804" spans="1:45" ht="21.6" x14ac:dyDescent="0.65">
      <c r="A804" s="266">
        <v>121898</v>
      </c>
      <c r="B804" s="264" t="s">
        <v>59</v>
      </c>
      <c r="C804" t="s">
        <v>334</v>
      </c>
      <c r="D804" t="s">
        <v>334</v>
      </c>
      <c r="E804" t="s">
        <v>334</v>
      </c>
      <c r="F804" t="s">
        <v>334</v>
      </c>
      <c r="G804" t="s">
        <v>334</v>
      </c>
      <c r="H804" t="s">
        <v>334</v>
      </c>
      <c r="I804" t="s">
        <v>334</v>
      </c>
      <c r="J804" t="s">
        <v>334</v>
      </c>
      <c r="K804" t="s">
        <v>2267</v>
      </c>
      <c r="L804" t="s">
        <v>334</v>
      </c>
      <c r="M804" t="s">
        <v>334</v>
      </c>
      <c r="N804" t="s">
        <v>334</v>
      </c>
      <c r="O804" t="s">
        <v>334</v>
      </c>
      <c r="P804" t="s">
        <v>334</v>
      </c>
      <c r="Q804" t="s">
        <v>334</v>
      </c>
      <c r="R804" t="s">
        <v>2267</v>
      </c>
      <c r="S804" t="s">
        <v>2267</v>
      </c>
      <c r="T804" t="s">
        <v>195</v>
      </c>
      <c r="U804" t="s">
        <v>195</v>
      </c>
      <c r="V804" t="s">
        <v>334</v>
      </c>
      <c r="W804" t="s">
        <v>334</v>
      </c>
      <c r="X804" t="s">
        <v>334</v>
      </c>
      <c r="Y804" t="s">
        <v>334</v>
      </c>
      <c r="Z804" t="s">
        <v>334</v>
      </c>
      <c r="AA804" t="s">
        <v>194</v>
      </c>
      <c r="AB804" t="s">
        <v>194</v>
      </c>
      <c r="AC804" t="s">
        <v>334</v>
      </c>
      <c r="AD804" t="s">
        <v>334</v>
      </c>
      <c r="AE804" t="s">
        <v>334</v>
      </c>
      <c r="AF804" t="s">
        <v>194</v>
      </c>
      <c r="AG804" t="s">
        <v>196</v>
      </c>
      <c r="AH804" t="s">
        <v>196</v>
      </c>
      <c r="AI804" t="s">
        <v>196</v>
      </c>
      <c r="AJ804" t="s">
        <v>196</v>
      </c>
      <c r="AK804" t="s">
        <v>195</v>
      </c>
      <c r="AL804" t="s">
        <v>195</v>
      </c>
      <c r="AM804" t="s">
        <v>195</v>
      </c>
      <c r="AN804" t="s">
        <v>196</v>
      </c>
      <c r="AO804" t="s">
        <v>195</v>
      </c>
      <c r="AP804" t="s">
        <v>195</v>
      </c>
      <c r="AQ804" s="259" t="s">
        <v>59</v>
      </c>
      <c r="AR804" s="259" t="s">
        <v>334</v>
      </c>
    </row>
    <row r="805" spans="1:45" ht="21.6" x14ac:dyDescent="0.65">
      <c r="A805" s="238">
        <v>121901</v>
      </c>
      <c r="B805" s="264" t="s">
        <v>2591</v>
      </c>
      <c r="C805" t="s">
        <v>196</v>
      </c>
      <c r="D805" t="s">
        <v>196</v>
      </c>
      <c r="E805" t="s">
        <v>194</v>
      </c>
      <c r="F805" t="s">
        <v>196</v>
      </c>
      <c r="G805" t="s">
        <v>196</v>
      </c>
      <c r="H805" t="s">
        <v>194</v>
      </c>
      <c r="I805" t="s">
        <v>194</v>
      </c>
      <c r="J805" t="s">
        <v>194</v>
      </c>
      <c r="K805" t="s">
        <v>194</v>
      </c>
      <c r="L805" t="s">
        <v>194</v>
      </c>
      <c r="M805" t="s">
        <v>194</v>
      </c>
      <c r="N805" t="s">
        <v>194</v>
      </c>
      <c r="O805" t="s">
        <v>195</v>
      </c>
      <c r="P805" t="s">
        <v>196</v>
      </c>
      <c r="Q805" t="s">
        <v>194</v>
      </c>
      <c r="R805" t="s">
        <v>194</v>
      </c>
      <c r="S805" t="s">
        <v>196</v>
      </c>
      <c r="T805" t="s">
        <v>195</v>
      </c>
      <c r="U805" t="s">
        <v>196</v>
      </c>
      <c r="V805" t="s">
        <v>196</v>
      </c>
      <c r="W805" t="s">
        <v>194</v>
      </c>
      <c r="X805" t="s">
        <v>196</v>
      </c>
      <c r="Y805" t="s">
        <v>196</v>
      </c>
      <c r="Z805" t="s">
        <v>196</v>
      </c>
      <c r="AA805" t="s">
        <v>196</v>
      </c>
      <c r="AB805" t="s">
        <v>194</v>
      </c>
      <c r="AC805" t="s">
        <v>196</v>
      </c>
      <c r="AD805" t="s">
        <v>196</v>
      </c>
      <c r="AE805" t="s">
        <v>196</v>
      </c>
      <c r="AF805" t="s">
        <v>194</v>
      </c>
      <c r="AG805" t="s">
        <v>195</v>
      </c>
      <c r="AH805" t="s">
        <v>195</v>
      </c>
      <c r="AI805" t="s">
        <v>195</v>
      </c>
      <c r="AJ805" t="s">
        <v>195</v>
      </c>
      <c r="AK805" t="s">
        <v>195</v>
      </c>
      <c r="AL805" t="s">
        <v>195</v>
      </c>
      <c r="AM805" t="s">
        <v>195</v>
      </c>
      <c r="AN805" t="s">
        <v>195</v>
      </c>
      <c r="AO805" t="s">
        <v>195</v>
      </c>
      <c r="AP805" t="s">
        <v>195</v>
      </c>
      <c r="AQ805" s="259" t="s">
        <v>2591</v>
      </c>
      <c r="AR805" s="259" t="s">
        <v>334</v>
      </c>
      <c r="AS805"/>
    </row>
    <row r="806" spans="1:45" ht="21.6" x14ac:dyDescent="0.65">
      <c r="A806" s="266">
        <v>121903</v>
      </c>
      <c r="B806" s="264" t="s">
        <v>59</v>
      </c>
      <c r="C806" t="s">
        <v>196</v>
      </c>
      <c r="D806" t="s">
        <v>196</v>
      </c>
      <c r="E806" t="s">
        <v>196</v>
      </c>
      <c r="F806" t="s">
        <v>196</v>
      </c>
      <c r="G806" t="s">
        <v>194</v>
      </c>
      <c r="H806" t="s">
        <v>196</v>
      </c>
      <c r="I806" t="s">
        <v>196</v>
      </c>
      <c r="J806" t="s">
        <v>194</v>
      </c>
      <c r="K806" t="s">
        <v>196</v>
      </c>
      <c r="L806" t="s">
        <v>196</v>
      </c>
      <c r="M806" t="s">
        <v>194</v>
      </c>
      <c r="N806" t="s">
        <v>196</v>
      </c>
      <c r="O806" t="s">
        <v>194</v>
      </c>
      <c r="P806" t="s">
        <v>196</v>
      </c>
      <c r="Q806" t="s">
        <v>196</v>
      </c>
      <c r="R806" t="s">
        <v>196</v>
      </c>
      <c r="S806" t="s">
        <v>196</v>
      </c>
      <c r="T806" t="s">
        <v>194</v>
      </c>
      <c r="U806" t="s">
        <v>196</v>
      </c>
      <c r="V806" t="s">
        <v>196</v>
      </c>
      <c r="W806" t="s">
        <v>194</v>
      </c>
      <c r="X806" t="s">
        <v>196</v>
      </c>
      <c r="Y806" t="s">
        <v>194</v>
      </c>
      <c r="Z806" t="s">
        <v>196</v>
      </c>
      <c r="AA806" t="s">
        <v>194</v>
      </c>
      <c r="AB806" t="s">
        <v>196</v>
      </c>
      <c r="AC806" t="s">
        <v>196</v>
      </c>
      <c r="AD806" t="s">
        <v>194</v>
      </c>
      <c r="AE806" t="s">
        <v>196</v>
      </c>
      <c r="AF806" t="s">
        <v>194</v>
      </c>
      <c r="AG806" t="s">
        <v>2361</v>
      </c>
      <c r="AH806" t="s">
        <v>2361</v>
      </c>
      <c r="AI806" t="s">
        <v>2361</v>
      </c>
      <c r="AJ806" t="s">
        <v>196</v>
      </c>
      <c r="AK806" t="s">
        <v>194</v>
      </c>
      <c r="AL806" t="s">
        <v>196</v>
      </c>
      <c r="AM806" t="s">
        <v>196</v>
      </c>
      <c r="AN806" t="s">
        <v>196</v>
      </c>
      <c r="AO806" t="s">
        <v>196</v>
      </c>
      <c r="AP806" t="s">
        <v>196</v>
      </c>
      <c r="AQ806" s="259" t="s">
        <v>59</v>
      </c>
      <c r="AR806" s="259" t="s">
        <v>334</v>
      </c>
    </row>
    <row r="807" spans="1:45" ht="21.6" x14ac:dyDescent="0.65">
      <c r="A807" s="266">
        <v>121905</v>
      </c>
      <c r="B807" s="264" t="s">
        <v>59</v>
      </c>
      <c r="C807" t="s">
        <v>196</v>
      </c>
      <c r="D807" t="s">
        <v>196</v>
      </c>
      <c r="E807" t="s">
        <v>196</v>
      </c>
      <c r="F807" t="s">
        <v>194</v>
      </c>
      <c r="G807" t="s">
        <v>196</v>
      </c>
      <c r="H807" t="s">
        <v>196</v>
      </c>
      <c r="I807" t="s">
        <v>196</v>
      </c>
      <c r="J807" t="s">
        <v>194</v>
      </c>
      <c r="K807" t="s">
        <v>196</v>
      </c>
      <c r="L807" t="s">
        <v>196</v>
      </c>
      <c r="M807" t="s">
        <v>196</v>
      </c>
      <c r="N807" t="s">
        <v>196</v>
      </c>
      <c r="O807" t="s">
        <v>196</v>
      </c>
      <c r="P807" t="s">
        <v>195</v>
      </c>
      <c r="Q807" t="s">
        <v>196</v>
      </c>
      <c r="R807" t="s">
        <v>196</v>
      </c>
      <c r="S807" t="s">
        <v>196</v>
      </c>
      <c r="T807" t="s">
        <v>196</v>
      </c>
      <c r="U807" t="s">
        <v>194</v>
      </c>
      <c r="V807" t="s">
        <v>196</v>
      </c>
      <c r="W807" t="s">
        <v>196</v>
      </c>
      <c r="X807" t="s">
        <v>196</v>
      </c>
      <c r="Y807" t="s">
        <v>196</v>
      </c>
      <c r="Z807" t="s">
        <v>196</v>
      </c>
      <c r="AA807" t="s">
        <v>194</v>
      </c>
      <c r="AB807" t="s">
        <v>196</v>
      </c>
      <c r="AC807" t="s">
        <v>196</v>
      </c>
      <c r="AD807" t="s">
        <v>196</v>
      </c>
      <c r="AE807" t="s">
        <v>194</v>
      </c>
      <c r="AF807" t="s">
        <v>194</v>
      </c>
      <c r="AG807" t="s">
        <v>196</v>
      </c>
      <c r="AH807" t="s">
        <v>196</v>
      </c>
      <c r="AI807" t="s">
        <v>196</v>
      </c>
      <c r="AJ807" t="s">
        <v>196</v>
      </c>
      <c r="AK807" t="s">
        <v>195</v>
      </c>
      <c r="AL807" t="s">
        <v>194</v>
      </c>
      <c r="AM807" t="s">
        <v>195</v>
      </c>
      <c r="AN807" t="s">
        <v>194</v>
      </c>
      <c r="AO807" t="s">
        <v>195</v>
      </c>
      <c r="AP807" t="s">
        <v>195</v>
      </c>
      <c r="AQ807" s="259" t="s">
        <v>59</v>
      </c>
      <c r="AR807" s="259" t="s">
        <v>334</v>
      </c>
    </row>
    <row r="808" spans="1:45" ht="21.6" x14ac:dyDescent="0.65">
      <c r="A808" s="238">
        <v>121910</v>
      </c>
      <c r="B808" s="264" t="s">
        <v>2531</v>
      </c>
      <c r="C808" t="s">
        <v>196</v>
      </c>
      <c r="D808" t="s">
        <v>196</v>
      </c>
      <c r="E808" t="s">
        <v>196</v>
      </c>
      <c r="F808" t="s">
        <v>194</v>
      </c>
      <c r="G808" t="s">
        <v>194</v>
      </c>
      <c r="H808" t="s">
        <v>196</v>
      </c>
      <c r="I808" t="s">
        <v>194</v>
      </c>
      <c r="J808" t="s">
        <v>196</v>
      </c>
      <c r="K808" t="s">
        <v>194</v>
      </c>
      <c r="L808" t="s">
        <v>194</v>
      </c>
      <c r="M808" t="s">
        <v>196</v>
      </c>
      <c r="N808" t="s">
        <v>194</v>
      </c>
      <c r="O808" t="s">
        <v>194</v>
      </c>
      <c r="P808" t="s">
        <v>196</v>
      </c>
      <c r="Q808" t="s">
        <v>196</v>
      </c>
      <c r="R808" t="s">
        <v>194</v>
      </c>
      <c r="S808" t="s">
        <v>196</v>
      </c>
      <c r="T808" t="s">
        <v>194</v>
      </c>
      <c r="U808" t="s">
        <v>196</v>
      </c>
      <c r="V808" t="s">
        <v>196</v>
      </c>
      <c r="W808" t="s">
        <v>194</v>
      </c>
      <c r="X808" t="s">
        <v>196</v>
      </c>
      <c r="Y808" t="s">
        <v>194</v>
      </c>
      <c r="Z808" t="s">
        <v>196</v>
      </c>
      <c r="AA808" t="s">
        <v>194</v>
      </c>
      <c r="AB808" t="s">
        <v>194</v>
      </c>
      <c r="AC808" t="s">
        <v>196</v>
      </c>
      <c r="AD808" t="s">
        <v>194</v>
      </c>
      <c r="AE808" t="s">
        <v>196</v>
      </c>
      <c r="AF808" t="s">
        <v>194</v>
      </c>
      <c r="AG808" t="s">
        <v>196</v>
      </c>
      <c r="AH808" t="s">
        <v>195</v>
      </c>
      <c r="AI808" t="s">
        <v>196</v>
      </c>
      <c r="AJ808" t="s">
        <v>196</v>
      </c>
      <c r="AK808" t="s">
        <v>195</v>
      </c>
      <c r="AL808" t="s">
        <v>195</v>
      </c>
      <c r="AM808" t="s">
        <v>195</v>
      </c>
      <c r="AN808" t="s">
        <v>195</v>
      </c>
      <c r="AO808" t="s">
        <v>195</v>
      </c>
      <c r="AP808" t="s">
        <v>195</v>
      </c>
      <c r="AQ808" s="259" t="s">
        <v>2531</v>
      </c>
      <c r="AR808" s="259" t="s">
        <v>334</v>
      </c>
    </row>
    <row r="809" spans="1:45" ht="21.6" x14ac:dyDescent="0.65">
      <c r="A809" s="238">
        <v>121917</v>
      </c>
      <c r="B809" s="264" t="s">
        <v>2591</v>
      </c>
      <c r="C809" t="s">
        <v>196</v>
      </c>
      <c r="D809" t="s">
        <v>196</v>
      </c>
      <c r="E809" t="s">
        <v>196</v>
      </c>
      <c r="F809" t="s">
        <v>196</v>
      </c>
      <c r="G809" t="s">
        <v>196</v>
      </c>
      <c r="H809" t="s">
        <v>196</v>
      </c>
      <c r="I809" t="s">
        <v>196</v>
      </c>
      <c r="J809" t="s">
        <v>196</v>
      </c>
      <c r="K809" t="s">
        <v>196</v>
      </c>
      <c r="L809" t="s">
        <v>196</v>
      </c>
      <c r="M809" t="s">
        <v>196</v>
      </c>
      <c r="N809" t="s">
        <v>196</v>
      </c>
      <c r="O809" t="s">
        <v>196</v>
      </c>
      <c r="P809" t="s">
        <v>194</v>
      </c>
      <c r="Q809" t="s">
        <v>196</v>
      </c>
      <c r="R809" t="s">
        <v>196</v>
      </c>
      <c r="S809" t="s">
        <v>196</v>
      </c>
      <c r="T809" t="s">
        <v>194</v>
      </c>
      <c r="U809" t="s">
        <v>196</v>
      </c>
      <c r="V809" t="s">
        <v>196</v>
      </c>
      <c r="W809" t="s">
        <v>196</v>
      </c>
      <c r="X809" t="s">
        <v>194</v>
      </c>
      <c r="Y809" t="s">
        <v>196</v>
      </c>
      <c r="Z809" t="s">
        <v>196</v>
      </c>
      <c r="AA809" t="s">
        <v>194</v>
      </c>
      <c r="AB809" t="s">
        <v>194</v>
      </c>
      <c r="AC809" t="s">
        <v>196</v>
      </c>
      <c r="AD809" t="s">
        <v>194</v>
      </c>
      <c r="AE809" t="s">
        <v>196</v>
      </c>
      <c r="AF809" t="s">
        <v>196</v>
      </c>
      <c r="AG809" t="s">
        <v>195</v>
      </c>
      <c r="AH809" t="s">
        <v>195</v>
      </c>
      <c r="AI809" t="s">
        <v>195</v>
      </c>
      <c r="AJ809" t="s">
        <v>195</v>
      </c>
      <c r="AK809" t="s">
        <v>195</v>
      </c>
      <c r="AL809" t="s">
        <v>195</v>
      </c>
      <c r="AM809" t="s">
        <v>195</v>
      </c>
      <c r="AN809" t="s">
        <v>195</v>
      </c>
      <c r="AO809" t="s">
        <v>195</v>
      </c>
      <c r="AP809" t="s">
        <v>195</v>
      </c>
      <c r="AQ809" s="259" t="s">
        <v>2591</v>
      </c>
      <c r="AR809" s="259" t="s">
        <v>334</v>
      </c>
    </row>
    <row r="810" spans="1:45" ht="21.6" x14ac:dyDescent="0.65">
      <c r="A810" s="266">
        <v>121917</v>
      </c>
      <c r="B810" s="264" t="s">
        <v>2591</v>
      </c>
      <c r="C810" t="s">
        <v>196</v>
      </c>
      <c r="D810" t="s">
        <v>196</v>
      </c>
      <c r="E810" t="s">
        <v>196</v>
      </c>
      <c r="F810" t="s">
        <v>196</v>
      </c>
      <c r="G810" t="s">
        <v>196</v>
      </c>
      <c r="H810" t="s">
        <v>196</v>
      </c>
      <c r="I810" t="s">
        <v>196</v>
      </c>
      <c r="J810" t="s">
        <v>196</v>
      </c>
      <c r="K810" t="s">
        <v>196</v>
      </c>
      <c r="L810" t="s">
        <v>196</v>
      </c>
      <c r="M810" t="s">
        <v>196</v>
      </c>
      <c r="N810" t="s">
        <v>196</v>
      </c>
      <c r="O810" t="s">
        <v>196</v>
      </c>
      <c r="P810" t="s">
        <v>194</v>
      </c>
      <c r="Q810" t="s">
        <v>196</v>
      </c>
      <c r="R810" t="s">
        <v>196</v>
      </c>
      <c r="S810" t="s">
        <v>196</v>
      </c>
      <c r="T810" t="s">
        <v>194</v>
      </c>
      <c r="U810" t="s">
        <v>196</v>
      </c>
      <c r="V810" t="s">
        <v>196</v>
      </c>
      <c r="W810" t="s">
        <v>196</v>
      </c>
      <c r="X810" t="s">
        <v>196</v>
      </c>
      <c r="Y810" t="s">
        <v>196</v>
      </c>
      <c r="Z810" t="s">
        <v>196</v>
      </c>
      <c r="AA810" t="s">
        <v>194</v>
      </c>
      <c r="AB810" t="s">
        <v>194</v>
      </c>
      <c r="AC810" t="s">
        <v>194</v>
      </c>
      <c r="AD810" t="s">
        <v>194</v>
      </c>
      <c r="AE810" t="s">
        <v>196</v>
      </c>
      <c r="AF810" t="s">
        <v>196</v>
      </c>
      <c r="AG810" t="s">
        <v>195</v>
      </c>
      <c r="AH810" t="s">
        <v>195</v>
      </c>
      <c r="AI810" t="s">
        <v>195</v>
      </c>
      <c r="AJ810" t="s">
        <v>195</v>
      </c>
      <c r="AK810" t="s">
        <v>195</v>
      </c>
      <c r="AL810" t="s">
        <v>195</v>
      </c>
      <c r="AM810" t="s">
        <v>195</v>
      </c>
      <c r="AN810" t="s">
        <v>195</v>
      </c>
      <c r="AO810" t="s">
        <v>195</v>
      </c>
      <c r="AP810" t="s">
        <v>195</v>
      </c>
      <c r="AQ810" s="259" t="s">
        <v>2591</v>
      </c>
      <c r="AR810" s="259" t="s">
        <v>334</v>
      </c>
      <c r="AS810"/>
    </row>
    <row r="811" spans="1:45" ht="21.6" x14ac:dyDescent="0.65">
      <c r="A811" s="266">
        <v>121923</v>
      </c>
      <c r="B811" s="264" t="s">
        <v>2531</v>
      </c>
      <c r="C811" t="s">
        <v>196</v>
      </c>
      <c r="D811" t="s">
        <v>194</v>
      </c>
      <c r="E811" t="s">
        <v>194</v>
      </c>
      <c r="F811" t="s">
        <v>194</v>
      </c>
      <c r="G811" t="s">
        <v>194</v>
      </c>
      <c r="H811" t="s">
        <v>196</v>
      </c>
      <c r="I811" t="s">
        <v>194</v>
      </c>
      <c r="J811" t="s">
        <v>194</v>
      </c>
      <c r="K811" t="s">
        <v>194</v>
      </c>
      <c r="L811" t="s">
        <v>194</v>
      </c>
      <c r="M811" t="s">
        <v>194</v>
      </c>
      <c r="N811" t="s">
        <v>194</v>
      </c>
      <c r="O811" t="s">
        <v>196</v>
      </c>
      <c r="P811" t="s">
        <v>194</v>
      </c>
      <c r="Q811" t="s">
        <v>196</v>
      </c>
      <c r="R811" t="s">
        <v>196</v>
      </c>
      <c r="S811" t="s">
        <v>196</v>
      </c>
      <c r="T811" t="s">
        <v>194</v>
      </c>
      <c r="U811" t="s">
        <v>196</v>
      </c>
      <c r="V811" t="s">
        <v>196</v>
      </c>
      <c r="W811" t="s">
        <v>194</v>
      </c>
      <c r="X811" t="s">
        <v>196</v>
      </c>
      <c r="Y811" t="s">
        <v>194</v>
      </c>
      <c r="Z811" t="s">
        <v>196</v>
      </c>
      <c r="AA811" t="s">
        <v>194</v>
      </c>
      <c r="AB811" t="s">
        <v>196</v>
      </c>
      <c r="AC811" t="s">
        <v>196</v>
      </c>
      <c r="AD811" t="s">
        <v>196</v>
      </c>
      <c r="AE811" t="s">
        <v>194</v>
      </c>
      <c r="AF811" t="s">
        <v>196</v>
      </c>
      <c r="AG811" t="s">
        <v>196</v>
      </c>
      <c r="AH811" t="s">
        <v>196</v>
      </c>
      <c r="AI811" t="s">
        <v>196</v>
      </c>
      <c r="AJ811" t="s">
        <v>196</v>
      </c>
      <c r="AK811" t="s">
        <v>195</v>
      </c>
      <c r="AL811" t="s">
        <v>195</v>
      </c>
      <c r="AM811" t="s">
        <v>195</v>
      </c>
      <c r="AN811" t="s">
        <v>195</v>
      </c>
      <c r="AO811" t="s">
        <v>195</v>
      </c>
      <c r="AP811" t="s">
        <v>195</v>
      </c>
      <c r="AQ811" s="259" t="s">
        <v>2531</v>
      </c>
      <c r="AR811" s="259" t="s">
        <v>334</v>
      </c>
    </row>
    <row r="812" spans="1:45" ht="21.6" x14ac:dyDescent="0.65">
      <c r="A812" s="238">
        <v>121933</v>
      </c>
      <c r="B812" s="264" t="s">
        <v>59</v>
      </c>
      <c r="C812" t="s">
        <v>196</v>
      </c>
      <c r="D812" t="s">
        <v>196</v>
      </c>
      <c r="E812" t="s">
        <v>196</v>
      </c>
      <c r="F812" t="s">
        <v>196</v>
      </c>
      <c r="G812" t="s">
        <v>196</v>
      </c>
      <c r="H812" t="s">
        <v>196</v>
      </c>
      <c r="I812" t="s">
        <v>196</v>
      </c>
      <c r="J812" t="s">
        <v>194</v>
      </c>
      <c r="K812" t="s">
        <v>196</v>
      </c>
      <c r="L812" t="s">
        <v>194</v>
      </c>
      <c r="M812" t="s">
        <v>196</v>
      </c>
      <c r="N812" t="s">
        <v>194</v>
      </c>
      <c r="O812" t="s">
        <v>196</v>
      </c>
      <c r="P812" t="s">
        <v>196</v>
      </c>
      <c r="Q812" t="s">
        <v>196</v>
      </c>
      <c r="R812" t="s">
        <v>196</v>
      </c>
      <c r="S812" t="s">
        <v>196</v>
      </c>
      <c r="T812" t="s">
        <v>194</v>
      </c>
      <c r="U812" t="s">
        <v>196</v>
      </c>
      <c r="V812" t="s">
        <v>196</v>
      </c>
      <c r="W812" t="s">
        <v>196</v>
      </c>
      <c r="X812" t="s">
        <v>194</v>
      </c>
      <c r="Y812" t="s">
        <v>194</v>
      </c>
      <c r="Z812" t="s">
        <v>194</v>
      </c>
      <c r="AA812" t="s">
        <v>196</v>
      </c>
      <c r="AB812" t="s">
        <v>196</v>
      </c>
      <c r="AC812" t="s">
        <v>196</v>
      </c>
      <c r="AD812" t="s">
        <v>196</v>
      </c>
      <c r="AE812" t="s">
        <v>195</v>
      </c>
      <c r="AF812" t="s">
        <v>194</v>
      </c>
      <c r="AG812" t="s">
        <v>196</v>
      </c>
      <c r="AH812" t="s">
        <v>194</v>
      </c>
      <c r="AI812" t="s">
        <v>194</v>
      </c>
      <c r="AJ812" t="s">
        <v>194</v>
      </c>
      <c r="AK812" t="s">
        <v>194</v>
      </c>
      <c r="AL812" t="s">
        <v>194</v>
      </c>
      <c r="AM812" t="s">
        <v>194</v>
      </c>
      <c r="AN812" t="s">
        <v>196</v>
      </c>
      <c r="AO812" t="s">
        <v>194</v>
      </c>
      <c r="AP812" t="s">
        <v>196</v>
      </c>
      <c r="AQ812" s="259" t="s">
        <v>59</v>
      </c>
      <c r="AR812" s="259" t="s">
        <v>334</v>
      </c>
    </row>
    <row r="813" spans="1:45" ht="14.4" x14ac:dyDescent="0.3">
      <c r="A813" s="279">
        <v>121938</v>
      </c>
      <c r="B813" s="284" t="s">
        <v>59</v>
      </c>
      <c r="C813" s="262" t="s">
        <v>196</v>
      </c>
      <c r="D813" s="262" t="s">
        <v>196</v>
      </c>
      <c r="E813" s="262" t="s">
        <v>196</v>
      </c>
      <c r="F813" s="262" t="s">
        <v>196</v>
      </c>
      <c r="G813" s="262" t="s">
        <v>196</v>
      </c>
      <c r="H813" s="262" t="s">
        <v>196</v>
      </c>
      <c r="I813" s="262" t="s">
        <v>196</v>
      </c>
      <c r="J813" s="262" t="s">
        <v>194</v>
      </c>
      <c r="K813" s="262" t="s">
        <v>196</v>
      </c>
      <c r="L813" s="262" t="s">
        <v>194</v>
      </c>
      <c r="M813" s="262" t="s">
        <v>196</v>
      </c>
      <c r="N813" s="262" t="s">
        <v>196</v>
      </c>
      <c r="O813" s="262" t="s">
        <v>196</v>
      </c>
      <c r="P813" s="262" t="s">
        <v>196</v>
      </c>
      <c r="Q813" s="262" t="s">
        <v>196</v>
      </c>
      <c r="R813" s="262" t="s">
        <v>196</v>
      </c>
      <c r="S813" s="262" t="s">
        <v>196</v>
      </c>
      <c r="T813" s="262" t="s">
        <v>195</v>
      </c>
      <c r="U813" s="262" t="s">
        <v>196</v>
      </c>
      <c r="V813" s="262" t="s">
        <v>196</v>
      </c>
      <c r="W813" s="262" t="s">
        <v>196</v>
      </c>
      <c r="X813" s="262" t="s">
        <v>196</v>
      </c>
      <c r="Y813" s="262" t="s">
        <v>196</v>
      </c>
      <c r="Z813" s="262" t="s">
        <v>196</v>
      </c>
      <c r="AA813" s="262" t="s">
        <v>196</v>
      </c>
      <c r="AB813" s="262" t="s">
        <v>196</v>
      </c>
      <c r="AC813" s="262" t="s">
        <v>196</v>
      </c>
      <c r="AD813" s="262" t="s">
        <v>196</v>
      </c>
      <c r="AE813" s="262" t="s">
        <v>195</v>
      </c>
      <c r="AF813" s="262" t="s">
        <v>195</v>
      </c>
      <c r="AG813" s="262" t="s">
        <v>196</v>
      </c>
      <c r="AH813" s="262" t="s">
        <v>194</v>
      </c>
      <c r="AI813" s="262" t="s">
        <v>196</v>
      </c>
      <c r="AJ813" s="262" t="s">
        <v>196</v>
      </c>
      <c r="AK813" s="262" t="s">
        <v>196</v>
      </c>
      <c r="AL813" s="262" t="s">
        <v>196</v>
      </c>
      <c r="AM813" s="262" t="s">
        <v>196</v>
      </c>
      <c r="AN813" s="262" t="s">
        <v>196</v>
      </c>
      <c r="AO813" s="262" t="s">
        <v>196</v>
      </c>
      <c r="AP813" s="262" t="s">
        <v>196</v>
      </c>
      <c r="AQ813" s="259" t="e">
        <f>VLOOKUP(A813,#REF!,5,0)</f>
        <v>#REF!</v>
      </c>
      <c r="AR813" s="259" t="e">
        <f>VLOOKUP(A813,#REF!,6,0)</f>
        <v>#REF!</v>
      </c>
      <c r="AS813"/>
    </row>
    <row r="814" spans="1:45" ht="21.6" x14ac:dyDescent="0.65">
      <c r="A814" s="238">
        <v>121939</v>
      </c>
      <c r="B814" s="264" t="s">
        <v>2531</v>
      </c>
      <c r="C814" t="s">
        <v>196</v>
      </c>
      <c r="D814" t="s">
        <v>196</v>
      </c>
      <c r="E814" t="s">
        <v>196</v>
      </c>
      <c r="F814" t="s">
        <v>194</v>
      </c>
      <c r="G814" t="s">
        <v>196</v>
      </c>
      <c r="H814" t="s">
        <v>196</v>
      </c>
      <c r="I814" t="s">
        <v>194</v>
      </c>
      <c r="J814" t="s">
        <v>196</v>
      </c>
      <c r="K814" t="s">
        <v>196</v>
      </c>
      <c r="L814" t="s">
        <v>196</v>
      </c>
      <c r="M814" t="s">
        <v>196</v>
      </c>
      <c r="N814" t="s">
        <v>196</v>
      </c>
      <c r="O814" t="s">
        <v>196</v>
      </c>
      <c r="P814" t="s">
        <v>196</v>
      </c>
      <c r="Q814" t="s">
        <v>196</v>
      </c>
      <c r="R814" t="s">
        <v>196</v>
      </c>
      <c r="S814" t="s">
        <v>196</v>
      </c>
      <c r="T814" t="s">
        <v>195</v>
      </c>
      <c r="U814" t="s">
        <v>194</v>
      </c>
      <c r="V814" t="s">
        <v>196</v>
      </c>
      <c r="W814" t="s">
        <v>196</v>
      </c>
      <c r="X814" t="s">
        <v>196</v>
      </c>
      <c r="Y814" t="s">
        <v>196</v>
      </c>
      <c r="Z814" t="s">
        <v>196</v>
      </c>
      <c r="AA814" t="s">
        <v>194</v>
      </c>
      <c r="AB814" t="s">
        <v>196</v>
      </c>
      <c r="AC814" t="s">
        <v>196</v>
      </c>
      <c r="AD814" t="s">
        <v>194</v>
      </c>
      <c r="AE814" t="s">
        <v>196</v>
      </c>
      <c r="AF814" t="s">
        <v>194</v>
      </c>
      <c r="AG814" t="s">
        <v>196</v>
      </c>
      <c r="AH814" t="s">
        <v>196</v>
      </c>
      <c r="AI814" t="s">
        <v>196</v>
      </c>
      <c r="AJ814" t="s">
        <v>196</v>
      </c>
      <c r="AK814" t="s">
        <v>194</v>
      </c>
      <c r="AL814" t="s">
        <v>196</v>
      </c>
      <c r="AM814" t="s">
        <v>196</v>
      </c>
      <c r="AN814" t="s">
        <v>196</v>
      </c>
      <c r="AO814" t="s">
        <v>196</v>
      </c>
      <c r="AP814" t="s">
        <v>196</v>
      </c>
      <c r="AQ814" s="259" t="s">
        <v>2531</v>
      </c>
      <c r="AR814" s="259" t="s">
        <v>334</v>
      </c>
    </row>
    <row r="815" spans="1:45" ht="21.6" x14ac:dyDescent="0.65">
      <c r="A815" s="238">
        <v>121941</v>
      </c>
      <c r="B815" s="264" t="s">
        <v>2591</v>
      </c>
      <c r="C815" t="s">
        <v>196</v>
      </c>
      <c r="D815" t="s">
        <v>196</v>
      </c>
      <c r="E815" t="s">
        <v>194</v>
      </c>
      <c r="F815" t="s">
        <v>196</v>
      </c>
      <c r="G815" t="s">
        <v>194</v>
      </c>
      <c r="H815" t="s">
        <v>196</v>
      </c>
      <c r="I815" t="s">
        <v>194</v>
      </c>
      <c r="J815" t="s">
        <v>196</v>
      </c>
      <c r="K815" t="s">
        <v>196</v>
      </c>
      <c r="L815" t="s">
        <v>196</v>
      </c>
      <c r="M815" t="s">
        <v>194</v>
      </c>
      <c r="N815" t="s">
        <v>196</v>
      </c>
      <c r="O815" t="s">
        <v>194</v>
      </c>
      <c r="P815" t="s">
        <v>194</v>
      </c>
      <c r="Q815" t="s">
        <v>194</v>
      </c>
      <c r="R815" t="s">
        <v>196</v>
      </c>
      <c r="S815" t="s">
        <v>196</v>
      </c>
      <c r="T815" t="s">
        <v>194</v>
      </c>
      <c r="U815" t="s">
        <v>196</v>
      </c>
      <c r="V815" t="s">
        <v>196</v>
      </c>
      <c r="W815" t="s">
        <v>196</v>
      </c>
      <c r="X815" t="s">
        <v>196</v>
      </c>
      <c r="Y815" t="s">
        <v>196</v>
      </c>
      <c r="Z815" t="s">
        <v>196</v>
      </c>
      <c r="AA815" t="s">
        <v>194</v>
      </c>
      <c r="AB815" t="s">
        <v>195</v>
      </c>
      <c r="AC815" t="s">
        <v>196</v>
      </c>
      <c r="AD815" t="s">
        <v>196</v>
      </c>
      <c r="AE815" t="s">
        <v>196</v>
      </c>
      <c r="AF815" t="s">
        <v>196</v>
      </c>
      <c r="AG815" t="s">
        <v>196</v>
      </c>
      <c r="AH815" t="s">
        <v>196</v>
      </c>
      <c r="AI815" t="s">
        <v>196</v>
      </c>
      <c r="AJ815" t="s">
        <v>196</v>
      </c>
      <c r="AK815" t="s">
        <v>196</v>
      </c>
      <c r="AL815" t="s">
        <v>195</v>
      </c>
      <c r="AM815" t="s">
        <v>195</v>
      </c>
      <c r="AN815" t="s">
        <v>195</v>
      </c>
      <c r="AO815" t="s">
        <v>195</v>
      </c>
      <c r="AP815" t="s">
        <v>195</v>
      </c>
      <c r="AQ815" s="259" t="s">
        <v>2591</v>
      </c>
      <c r="AR815" s="259" t="s">
        <v>334</v>
      </c>
      <c r="AS815"/>
    </row>
    <row r="816" spans="1:45" ht="21.6" x14ac:dyDescent="0.65">
      <c r="A816" s="238">
        <v>121949</v>
      </c>
      <c r="B816" s="264" t="s">
        <v>59</v>
      </c>
      <c r="C816" t="s">
        <v>196</v>
      </c>
      <c r="D816" t="s">
        <v>196</v>
      </c>
      <c r="E816" t="s">
        <v>196</v>
      </c>
      <c r="F816" t="s">
        <v>196</v>
      </c>
      <c r="G816" t="s">
        <v>195</v>
      </c>
      <c r="H816" t="s">
        <v>196</v>
      </c>
      <c r="I816" t="s">
        <v>195</v>
      </c>
      <c r="J816" t="s">
        <v>196</v>
      </c>
      <c r="K816" t="s">
        <v>196</v>
      </c>
      <c r="L816" t="s">
        <v>196</v>
      </c>
      <c r="M816" t="s">
        <v>196</v>
      </c>
      <c r="N816" t="s">
        <v>196</v>
      </c>
      <c r="O816" t="s">
        <v>195</v>
      </c>
      <c r="P816" t="s">
        <v>196</v>
      </c>
      <c r="Q816" t="s">
        <v>196</v>
      </c>
      <c r="R816" t="s">
        <v>195</v>
      </c>
      <c r="S816" t="s">
        <v>196</v>
      </c>
      <c r="T816" t="s">
        <v>195</v>
      </c>
      <c r="U816" t="s">
        <v>196</v>
      </c>
      <c r="V816" t="s">
        <v>196</v>
      </c>
      <c r="W816" t="s">
        <v>196</v>
      </c>
      <c r="X816" t="s">
        <v>194</v>
      </c>
      <c r="Y816" t="s">
        <v>196</v>
      </c>
      <c r="Z816" t="s">
        <v>196</v>
      </c>
      <c r="AA816" t="s">
        <v>196</v>
      </c>
      <c r="AB816" t="s">
        <v>196</v>
      </c>
      <c r="AC816" t="s">
        <v>196</v>
      </c>
      <c r="AD816" t="s">
        <v>194</v>
      </c>
      <c r="AE816" t="s">
        <v>196</v>
      </c>
      <c r="AF816" t="s">
        <v>194</v>
      </c>
      <c r="AG816" t="s">
        <v>196</v>
      </c>
      <c r="AH816" t="s">
        <v>196</v>
      </c>
      <c r="AI816" t="s">
        <v>196</v>
      </c>
      <c r="AJ816" t="s">
        <v>196</v>
      </c>
      <c r="AK816" t="s">
        <v>196</v>
      </c>
      <c r="AL816" t="s">
        <v>196</v>
      </c>
      <c r="AM816" t="s">
        <v>196</v>
      </c>
      <c r="AN816" t="s">
        <v>196</v>
      </c>
      <c r="AO816" t="s">
        <v>196</v>
      </c>
      <c r="AP816" t="s">
        <v>196</v>
      </c>
      <c r="AQ816" s="259" t="s">
        <v>59</v>
      </c>
      <c r="AR816" s="259" t="s">
        <v>334</v>
      </c>
    </row>
    <row r="817" spans="1:45" ht="21.6" x14ac:dyDescent="0.65">
      <c r="A817" s="266">
        <v>121950</v>
      </c>
      <c r="B817" s="264" t="s">
        <v>2531</v>
      </c>
      <c r="C817" t="s">
        <v>196</v>
      </c>
      <c r="D817" t="s">
        <v>194</v>
      </c>
      <c r="E817" t="s">
        <v>196</v>
      </c>
      <c r="F817" t="s">
        <v>194</v>
      </c>
      <c r="G817" t="s">
        <v>196</v>
      </c>
      <c r="H817" t="s">
        <v>196</v>
      </c>
      <c r="I817" t="s">
        <v>194</v>
      </c>
      <c r="J817" t="s">
        <v>194</v>
      </c>
      <c r="K817" t="s">
        <v>196</v>
      </c>
      <c r="L817" t="s">
        <v>196</v>
      </c>
      <c r="M817" t="s">
        <v>196</v>
      </c>
      <c r="N817" t="s">
        <v>194</v>
      </c>
      <c r="O817" t="s">
        <v>196</v>
      </c>
      <c r="P817" t="s">
        <v>194</v>
      </c>
      <c r="Q817" t="s">
        <v>196</v>
      </c>
      <c r="R817" t="s">
        <v>196</v>
      </c>
      <c r="S817" t="s">
        <v>196</v>
      </c>
      <c r="T817" t="s">
        <v>194</v>
      </c>
      <c r="U817" t="s">
        <v>194</v>
      </c>
      <c r="V817" t="s">
        <v>196</v>
      </c>
      <c r="W817" t="s">
        <v>196</v>
      </c>
      <c r="X817" t="s">
        <v>194</v>
      </c>
      <c r="Y817" t="s">
        <v>194</v>
      </c>
      <c r="Z817" t="s">
        <v>196</v>
      </c>
      <c r="AA817" t="s">
        <v>194</v>
      </c>
      <c r="AB817" t="s">
        <v>196</v>
      </c>
      <c r="AC817" t="s">
        <v>196</v>
      </c>
      <c r="AD817" t="s">
        <v>194</v>
      </c>
      <c r="AE817" t="s">
        <v>196</v>
      </c>
      <c r="AF817" t="s">
        <v>196</v>
      </c>
      <c r="AG817" t="s">
        <v>196</v>
      </c>
      <c r="AH817" t="s">
        <v>196</v>
      </c>
      <c r="AI817" t="s">
        <v>196</v>
      </c>
      <c r="AJ817" t="s">
        <v>194</v>
      </c>
      <c r="AK817" t="s">
        <v>195</v>
      </c>
      <c r="AL817" t="s">
        <v>196</v>
      </c>
      <c r="AM817" t="s">
        <v>196</v>
      </c>
      <c r="AN817" t="s">
        <v>196</v>
      </c>
      <c r="AO817" t="s">
        <v>196</v>
      </c>
      <c r="AP817" t="s">
        <v>195</v>
      </c>
      <c r="AQ817" s="259" t="s">
        <v>2531</v>
      </c>
      <c r="AR817" s="259" t="s">
        <v>334</v>
      </c>
    </row>
    <row r="818" spans="1:45" ht="21.6" x14ac:dyDescent="0.65">
      <c r="A818" s="266">
        <v>121960</v>
      </c>
      <c r="B818" s="264" t="s">
        <v>59</v>
      </c>
      <c r="C818" t="s">
        <v>196</v>
      </c>
      <c r="D818" t="s">
        <v>196</v>
      </c>
      <c r="E818" t="s">
        <v>196</v>
      </c>
      <c r="F818" t="s">
        <v>196</v>
      </c>
      <c r="G818" t="s">
        <v>196</v>
      </c>
      <c r="H818" t="s">
        <v>194</v>
      </c>
      <c r="I818" t="s">
        <v>194</v>
      </c>
      <c r="J818" t="s">
        <v>194</v>
      </c>
      <c r="K818" t="s">
        <v>194</v>
      </c>
      <c r="L818" t="s">
        <v>194</v>
      </c>
      <c r="M818" t="s">
        <v>196</v>
      </c>
      <c r="N818" t="s">
        <v>194</v>
      </c>
      <c r="O818" t="s">
        <v>194</v>
      </c>
      <c r="P818" t="s">
        <v>196</v>
      </c>
      <c r="Q818" t="s">
        <v>196</v>
      </c>
      <c r="R818" t="s">
        <v>196</v>
      </c>
      <c r="S818" t="s">
        <v>195</v>
      </c>
      <c r="T818" t="s">
        <v>196</v>
      </c>
      <c r="U818" t="s">
        <v>196</v>
      </c>
      <c r="V818" t="s">
        <v>196</v>
      </c>
      <c r="W818" t="s">
        <v>195</v>
      </c>
      <c r="X818" t="s">
        <v>195</v>
      </c>
      <c r="Y818" t="s">
        <v>196</v>
      </c>
      <c r="Z818" t="s">
        <v>195</v>
      </c>
      <c r="AA818" t="s">
        <v>195</v>
      </c>
      <c r="AB818" t="s">
        <v>196</v>
      </c>
      <c r="AC818" t="s">
        <v>196</v>
      </c>
      <c r="AD818" t="s">
        <v>196</v>
      </c>
      <c r="AE818" t="s">
        <v>196</v>
      </c>
      <c r="AF818" t="s">
        <v>194</v>
      </c>
      <c r="AG818" t="s">
        <v>194</v>
      </c>
      <c r="AH818" t="s">
        <v>196</v>
      </c>
      <c r="AI818" t="s">
        <v>196</v>
      </c>
      <c r="AJ818" t="s">
        <v>194</v>
      </c>
      <c r="AK818" t="s">
        <v>196</v>
      </c>
      <c r="AL818" t="s">
        <v>195</v>
      </c>
      <c r="AM818" t="s">
        <v>195</v>
      </c>
      <c r="AN818" t="s">
        <v>195</v>
      </c>
      <c r="AO818" t="s">
        <v>195</v>
      </c>
      <c r="AP818" t="s">
        <v>195</v>
      </c>
      <c r="AQ818" s="259" t="s">
        <v>59</v>
      </c>
      <c r="AR818" s="259" t="s">
        <v>334</v>
      </c>
    </row>
    <row r="819" spans="1:45" ht="21.6" x14ac:dyDescent="0.65">
      <c r="A819" s="238">
        <v>121962</v>
      </c>
      <c r="B819" s="264" t="s">
        <v>65</v>
      </c>
      <c r="C819" t="s">
        <v>196</v>
      </c>
      <c r="D819" t="s">
        <v>196</v>
      </c>
      <c r="E819" t="s">
        <v>196</v>
      </c>
      <c r="F819" t="s">
        <v>196</v>
      </c>
      <c r="G819" t="s">
        <v>196</v>
      </c>
      <c r="H819" t="s">
        <v>196</v>
      </c>
      <c r="I819" t="s">
        <v>195</v>
      </c>
      <c r="J819" t="s">
        <v>196</v>
      </c>
      <c r="K819" t="s">
        <v>196</v>
      </c>
      <c r="L819" t="s">
        <v>196</v>
      </c>
      <c r="M819" t="s">
        <v>194</v>
      </c>
      <c r="N819" t="s">
        <v>194</v>
      </c>
      <c r="O819" t="s">
        <v>196</v>
      </c>
      <c r="P819" t="s">
        <v>194</v>
      </c>
      <c r="Q819" t="s">
        <v>194</v>
      </c>
      <c r="R819" t="s">
        <v>194</v>
      </c>
      <c r="S819" t="s">
        <v>194</v>
      </c>
      <c r="T819" t="s">
        <v>194</v>
      </c>
      <c r="U819" t="s">
        <v>196</v>
      </c>
      <c r="V819" t="s">
        <v>196</v>
      </c>
      <c r="W819" t="s">
        <v>194</v>
      </c>
      <c r="X819" t="s">
        <v>196</v>
      </c>
      <c r="Y819" t="s">
        <v>194</v>
      </c>
      <c r="Z819" t="s">
        <v>196</v>
      </c>
      <c r="AA819" t="s">
        <v>194</v>
      </c>
      <c r="AB819" t="s">
        <v>196</v>
      </c>
      <c r="AC819" t="s">
        <v>196</v>
      </c>
      <c r="AD819" t="s">
        <v>194</v>
      </c>
      <c r="AE819" t="s">
        <v>196</v>
      </c>
      <c r="AF819" t="s">
        <v>194</v>
      </c>
      <c r="AG819" t="s">
        <v>195</v>
      </c>
      <c r="AH819" t="s">
        <v>195</v>
      </c>
      <c r="AI819" t="s">
        <v>195</v>
      </c>
      <c r="AJ819" t="s">
        <v>195</v>
      </c>
      <c r="AK819" t="s">
        <v>195</v>
      </c>
      <c r="AQ819" s="259" t="s">
        <v>65</v>
      </c>
      <c r="AR819" s="259" t="s">
        <v>334</v>
      </c>
      <c r="AS819"/>
    </row>
    <row r="820" spans="1:45" ht="21.6" x14ac:dyDescent="0.65">
      <c r="A820" s="238">
        <v>121962</v>
      </c>
      <c r="B820" s="264" t="s">
        <v>65</v>
      </c>
      <c r="C820" t="s">
        <v>196</v>
      </c>
      <c r="D820" t="s">
        <v>196</v>
      </c>
      <c r="E820" t="s">
        <v>196</v>
      </c>
      <c r="F820" t="s">
        <v>196</v>
      </c>
      <c r="G820" t="s">
        <v>196</v>
      </c>
      <c r="H820" t="s">
        <v>196</v>
      </c>
      <c r="I820" t="s">
        <v>195</v>
      </c>
      <c r="J820" t="s">
        <v>196</v>
      </c>
      <c r="K820" t="s">
        <v>196</v>
      </c>
      <c r="L820" t="s">
        <v>196</v>
      </c>
      <c r="M820" t="s">
        <v>194</v>
      </c>
      <c r="N820" t="s">
        <v>194</v>
      </c>
      <c r="O820" t="s">
        <v>196</v>
      </c>
      <c r="P820" t="s">
        <v>194</v>
      </c>
      <c r="Q820" t="s">
        <v>194</v>
      </c>
      <c r="R820" t="s">
        <v>194</v>
      </c>
      <c r="S820" t="s">
        <v>194</v>
      </c>
      <c r="T820" t="s">
        <v>194</v>
      </c>
      <c r="U820" t="s">
        <v>196</v>
      </c>
      <c r="V820" t="s">
        <v>196</v>
      </c>
      <c r="W820" t="s">
        <v>194</v>
      </c>
      <c r="X820" t="s">
        <v>196</v>
      </c>
      <c r="Y820" t="s">
        <v>194</v>
      </c>
      <c r="Z820" t="s">
        <v>196</v>
      </c>
      <c r="AA820" t="s">
        <v>194</v>
      </c>
      <c r="AB820" t="s">
        <v>196</v>
      </c>
      <c r="AC820" t="s">
        <v>196</v>
      </c>
      <c r="AD820" t="s">
        <v>194</v>
      </c>
      <c r="AE820" t="s">
        <v>196</v>
      </c>
      <c r="AF820" t="s">
        <v>194</v>
      </c>
      <c r="AG820" t="s">
        <v>195</v>
      </c>
      <c r="AH820" t="s">
        <v>195</v>
      </c>
      <c r="AI820" t="s">
        <v>195</v>
      </c>
      <c r="AJ820" t="s">
        <v>195</v>
      </c>
      <c r="AK820" t="s">
        <v>195</v>
      </c>
      <c r="AQ820" s="259" t="s">
        <v>65</v>
      </c>
      <c r="AR820" s="259" t="s">
        <v>334</v>
      </c>
      <c r="AS820"/>
    </row>
    <row r="821" spans="1:45" ht="21.6" x14ac:dyDescent="0.65">
      <c r="A821" s="238">
        <v>121968</v>
      </c>
      <c r="B821" s="264" t="s">
        <v>59</v>
      </c>
      <c r="C821" t="s">
        <v>196</v>
      </c>
      <c r="D821" t="s">
        <v>196</v>
      </c>
      <c r="E821" t="s">
        <v>196</v>
      </c>
      <c r="F821" t="s">
        <v>196</v>
      </c>
      <c r="G821" t="s">
        <v>196</v>
      </c>
      <c r="H821" t="s">
        <v>196</v>
      </c>
      <c r="I821" t="s">
        <v>196</v>
      </c>
      <c r="J821" t="s">
        <v>196</v>
      </c>
      <c r="K821" t="s">
        <v>196</v>
      </c>
      <c r="L821" t="s">
        <v>196</v>
      </c>
      <c r="M821" t="s">
        <v>194</v>
      </c>
      <c r="N821" t="s">
        <v>196</v>
      </c>
      <c r="O821" t="s">
        <v>196</v>
      </c>
      <c r="P821" t="s">
        <v>196</v>
      </c>
      <c r="Q821" t="s">
        <v>196</v>
      </c>
      <c r="R821" t="s">
        <v>196</v>
      </c>
      <c r="S821" t="s">
        <v>196</v>
      </c>
      <c r="T821" t="s">
        <v>196</v>
      </c>
      <c r="U821" t="s">
        <v>196</v>
      </c>
      <c r="V821" t="s">
        <v>196</v>
      </c>
      <c r="W821" t="s">
        <v>196</v>
      </c>
      <c r="X821" t="s">
        <v>196</v>
      </c>
      <c r="Y821" t="s">
        <v>194</v>
      </c>
      <c r="Z821" t="s">
        <v>196</v>
      </c>
      <c r="AA821" t="s">
        <v>196</v>
      </c>
      <c r="AB821" t="s">
        <v>196</v>
      </c>
      <c r="AC821" t="s">
        <v>196</v>
      </c>
      <c r="AD821" t="s">
        <v>196</v>
      </c>
      <c r="AE821" t="s">
        <v>196</v>
      </c>
      <c r="AF821" t="s">
        <v>194</v>
      </c>
      <c r="AG821" t="s">
        <v>194</v>
      </c>
      <c r="AH821" t="s">
        <v>194</v>
      </c>
      <c r="AI821" t="s">
        <v>194</v>
      </c>
      <c r="AJ821" t="s">
        <v>196</v>
      </c>
      <c r="AK821" t="s">
        <v>194</v>
      </c>
      <c r="AL821" t="s">
        <v>196</v>
      </c>
      <c r="AM821" t="s">
        <v>195</v>
      </c>
      <c r="AN821" t="s">
        <v>196</v>
      </c>
      <c r="AO821" t="s">
        <v>195</v>
      </c>
      <c r="AP821" t="s">
        <v>195</v>
      </c>
      <c r="AQ821" s="259" t="s">
        <v>59</v>
      </c>
      <c r="AR821" s="259" t="s">
        <v>334</v>
      </c>
    </row>
    <row r="822" spans="1:45" ht="21.6" x14ac:dyDescent="0.65">
      <c r="A822" s="238">
        <v>121972</v>
      </c>
      <c r="B822" s="264" t="s">
        <v>59</v>
      </c>
      <c r="C822" t="s">
        <v>196</v>
      </c>
      <c r="D822" t="s">
        <v>196</v>
      </c>
      <c r="E822" t="s">
        <v>194</v>
      </c>
      <c r="F822" t="s">
        <v>196</v>
      </c>
      <c r="G822" t="s">
        <v>196</v>
      </c>
      <c r="H822" t="s">
        <v>196</v>
      </c>
      <c r="I822" t="s">
        <v>196</v>
      </c>
      <c r="J822" t="s">
        <v>196</v>
      </c>
      <c r="K822" t="s">
        <v>196</v>
      </c>
      <c r="L822" t="s">
        <v>194</v>
      </c>
      <c r="M822" t="s">
        <v>194</v>
      </c>
      <c r="N822" t="s">
        <v>196</v>
      </c>
      <c r="O822" t="s">
        <v>196</v>
      </c>
      <c r="P822" t="s">
        <v>194</v>
      </c>
      <c r="Q822" t="s">
        <v>196</v>
      </c>
      <c r="R822" t="s">
        <v>195</v>
      </c>
      <c r="S822" t="s">
        <v>196</v>
      </c>
      <c r="T822" t="s">
        <v>196</v>
      </c>
      <c r="U822" t="s">
        <v>194</v>
      </c>
      <c r="V822" t="s">
        <v>196</v>
      </c>
      <c r="W822" t="s">
        <v>196</v>
      </c>
      <c r="X822" t="s">
        <v>196</v>
      </c>
      <c r="Y822" t="s">
        <v>196</v>
      </c>
      <c r="Z822" t="s">
        <v>196</v>
      </c>
      <c r="AA822" t="s">
        <v>196</v>
      </c>
      <c r="AB822" t="s">
        <v>196</v>
      </c>
      <c r="AC822" t="s">
        <v>194</v>
      </c>
      <c r="AD822" t="s">
        <v>196</v>
      </c>
      <c r="AE822" t="s">
        <v>194</v>
      </c>
      <c r="AF822" t="s">
        <v>194</v>
      </c>
      <c r="AG822" t="s">
        <v>194</v>
      </c>
      <c r="AH822" t="s">
        <v>196</v>
      </c>
      <c r="AI822" t="s">
        <v>194</v>
      </c>
      <c r="AJ822" t="s">
        <v>196</v>
      </c>
      <c r="AK822" t="s">
        <v>196</v>
      </c>
      <c r="AL822" t="s">
        <v>196</v>
      </c>
      <c r="AM822" t="s">
        <v>195</v>
      </c>
      <c r="AN822" t="s">
        <v>194</v>
      </c>
      <c r="AO822" t="s">
        <v>195</v>
      </c>
      <c r="AP822" t="s">
        <v>195</v>
      </c>
      <c r="AQ822" s="259" t="s">
        <v>59</v>
      </c>
      <c r="AR822" s="259" t="s">
        <v>334</v>
      </c>
    </row>
    <row r="823" spans="1:45" ht="21.6" x14ac:dyDescent="0.65">
      <c r="A823" s="266">
        <v>121982</v>
      </c>
      <c r="B823" s="264" t="s">
        <v>59</v>
      </c>
      <c r="C823" t="s">
        <v>196</v>
      </c>
      <c r="D823" t="s">
        <v>194</v>
      </c>
      <c r="E823" t="s">
        <v>194</v>
      </c>
      <c r="F823" t="s">
        <v>196</v>
      </c>
      <c r="G823" t="s">
        <v>194</v>
      </c>
      <c r="H823" t="s">
        <v>194</v>
      </c>
      <c r="I823" t="s">
        <v>194</v>
      </c>
      <c r="J823" t="s">
        <v>196</v>
      </c>
      <c r="K823" t="s">
        <v>196</v>
      </c>
      <c r="L823" t="s">
        <v>196</v>
      </c>
      <c r="M823" t="s">
        <v>196</v>
      </c>
      <c r="N823" t="s">
        <v>196</v>
      </c>
      <c r="O823" t="s">
        <v>196</v>
      </c>
      <c r="P823" t="s">
        <v>196</v>
      </c>
      <c r="Q823" t="s">
        <v>196</v>
      </c>
      <c r="R823" t="s">
        <v>196</v>
      </c>
      <c r="S823" t="s">
        <v>196</v>
      </c>
      <c r="T823" t="s">
        <v>194</v>
      </c>
      <c r="U823" t="s">
        <v>196</v>
      </c>
      <c r="V823" t="s">
        <v>196</v>
      </c>
      <c r="W823" t="s">
        <v>196</v>
      </c>
      <c r="X823" t="s">
        <v>196</v>
      </c>
      <c r="Y823" t="s">
        <v>196</v>
      </c>
      <c r="Z823" t="s">
        <v>196</v>
      </c>
      <c r="AA823" t="s">
        <v>196</v>
      </c>
      <c r="AB823" t="s">
        <v>194</v>
      </c>
      <c r="AC823" t="s">
        <v>194</v>
      </c>
      <c r="AD823" t="s">
        <v>194</v>
      </c>
      <c r="AE823" t="s">
        <v>196</v>
      </c>
      <c r="AF823" t="s">
        <v>196</v>
      </c>
      <c r="AG823" t="s">
        <v>196</v>
      </c>
      <c r="AH823" t="s">
        <v>196</v>
      </c>
      <c r="AI823" t="s">
        <v>196</v>
      </c>
      <c r="AJ823" t="s">
        <v>196</v>
      </c>
      <c r="AK823" t="s">
        <v>194</v>
      </c>
      <c r="AL823" t="s">
        <v>195</v>
      </c>
      <c r="AM823" t="s">
        <v>195</v>
      </c>
      <c r="AN823" t="s">
        <v>195</v>
      </c>
      <c r="AO823" t="s">
        <v>195</v>
      </c>
      <c r="AP823" t="s">
        <v>195</v>
      </c>
      <c r="AQ823" s="259" t="s">
        <v>59</v>
      </c>
      <c r="AR823" s="259" t="s">
        <v>334</v>
      </c>
    </row>
    <row r="824" spans="1:45" ht="21.6" x14ac:dyDescent="0.65">
      <c r="A824" s="266">
        <v>121983</v>
      </c>
      <c r="B824" s="264" t="s">
        <v>59</v>
      </c>
      <c r="C824" t="s">
        <v>196</v>
      </c>
      <c r="D824" t="s">
        <v>196</v>
      </c>
      <c r="E824" t="s">
        <v>194</v>
      </c>
      <c r="F824" t="s">
        <v>194</v>
      </c>
      <c r="G824" t="s">
        <v>194</v>
      </c>
      <c r="H824" t="s">
        <v>196</v>
      </c>
      <c r="I824" t="s">
        <v>194</v>
      </c>
      <c r="J824" t="s">
        <v>196</v>
      </c>
      <c r="K824" t="s">
        <v>196</v>
      </c>
      <c r="L824" t="s">
        <v>196</v>
      </c>
      <c r="M824" t="s">
        <v>194</v>
      </c>
      <c r="N824" t="s">
        <v>194</v>
      </c>
      <c r="O824" t="s">
        <v>196</v>
      </c>
      <c r="P824" t="s">
        <v>196</v>
      </c>
      <c r="Q824" t="s">
        <v>196</v>
      </c>
      <c r="R824" t="s">
        <v>196</v>
      </c>
      <c r="S824" t="s">
        <v>196</v>
      </c>
      <c r="T824" t="s">
        <v>194</v>
      </c>
      <c r="U824" t="s">
        <v>194</v>
      </c>
      <c r="V824" t="s">
        <v>196</v>
      </c>
      <c r="W824" t="s">
        <v>196</v>
      </c>
      <c r="X824" t="s">
        <v>194</v>
      </c>
      <c r="Y824" t="s">
        <v>196</v>
      </c>
      <c r="Z824" t="s">
        <v>196</v>
      </c>
      <c r="AA824" t="s">
        <v>196</v>
      </c>
      <c r="AB824" t="s">
        <v>196</v>
      </c>
      <c r="AC824" t="s">
        <v>196</v>
      </c>
      <c r="AD824" t="s">
        <v>196</v>
      </c>
      <c r="AE824" t="s">
        <v>196</v>
      </c>
      <c r="AF824" t="s">
        <v>194</v>
      </c>
      <c r="AG824" t="s">
        <v>196</v>
      </c>
      <c r="AH824" t="s">
        <v>195</v>
      </c>
      <c r="AI824" t="s">
        <v>194</v>
      </c>
      <c r="AJ824" t="s">
        <v>195</v>
      </c>
      <c r="AK824" t="s">
        <v>195</v>
      </c>
      <c r="AL824" t="s">
        <v>196</v>
      </c>
      <c r="AM824" t="s">
        <v>195</v>
      </c>
      <c r="AN824" t="s">
        <v>196</v>
      </c>
      <c r="AO824" t="s">
        <v>195</v>
      </c>
      <c r="AP824" t="s">
        <v>195</v>
      </c>
      <c r="AQ824" s="259" t="s">
        <v>59</v>
      </c>
      <c r="AR824" s="259" t="s">
        <v>334</v>
      </c>
    </row>
    <row r="825" spans="1:45" ht="21.6" x14ac:dyDescent="0.65">
      <c r="A825" s="266">
        <v>121985</v>
      </c>
      <c r="B825" s="264" t="s">
        <v>2531</v>
      </c>
      <c r="C825" t="s">
        <v>196</v>
      </c>
      <c r="D825" t="s">
        <v>194</v>
      </c>
      <c r="E825" t="s">
        <v>196</v>
      </c>
      <c r="F825" t="s">
        <v>196</v>
      </c>
      <c r="G825" t="s">
        <v>194</v>
      </c>
      <c r="H825" t="s">
        <v>196</v>
      </c>
      <c r="I825" t="s">
        <v>194</v>
      </c>
      <c r="J825" t="s">
        <v>194</v>
      </c>
      <c r="K825" t="s">
        <v>196</v>
      </c>
      <c r="L825" t="s">
        <v>194</v>
      </c>
      <c r="M825" t="s">
        <v>196</v>
      </c>
      <c r="N825" t="s">
        <v>194</v>
      </c>
      <c r="O825" t="s">
        <v>195</v>
      </c>
      <c r="P825" t="s">
        <v>194</v>
      </c>
      <c r="Q825" t="s">
        <v>195</v>
      </c>
      <c r="R825" t="s">
        <v>195</v>
      </c>
      <c r="S825" t="s">
        <v>196</v>
      </c>
      <c r="T825" t="s">
        <v>196</v>
      </c>
      <c r="U825" t="s">
        <v>196</v>
      </c>
      <c r="V825" t="s">
        <v>195</v>
      </c>
      <c r="W825" t="s">
        <v>194</v>
      </c>
      <c r="X825" t="s">
        <v>196</v>
      </c>
      <c r="Y825" t="s">
        <v>196</v>
      </c>
      <c r="Z825" t="s">
        <v>196</v>
      </c>
      <c r="AA825" t="s">
        <v>196</v>
      </c>
      <c r="AB825" t="s">
        <v>196</v>
      </c>
      <c r="AC825" t="s">
        <v>196</v>
      </c>
      <c r="AD825" t="s">
        <v>196</v>
      </c>
      <c r="AE825" t="s">
        <v>196</v>
      </c>
      <c r="AF825" t="s">
        <v>194</v>
      </c>
      <c r="AG825" t="s">
        <v>196</v>
      </c>
      <c r="AH825" t="s">
        <v>196</v>
      </c>
      <c r="AI825" t="s">
        <v>196</v>
      </c>
      <c r="AJ825" t="s">
        <v>196</v>
      </c>
      <c r="AK825" t="s">
        <v>196</v>
      </c>
      <c r="AL825" t="s">
        <v>195</v>
      </c>
      <c r="AM825" t="s">
        <v>195</v>
      </c>
      <c r="AN825" t="s">
        <v>195</v>
      </c>
      <c r="AO825" t="s">
        <v>195</v>
      </c>
      <c r="AP825" t="s">
        <v>195</v>
      </c>
      <c r="AQ825" s="259" t="s">
        <v>2531</v>
      </c>
      <c r="AR825" s="259" t="s">
        <v>334</v>
      </c>
    </row>
    <row r="826" spans="1:45" ht="21.6" x14ac:dyDescent="0.65">
      <c r="A826" s="266">
        <v>121989</v>
      </c>
      <c r="B826" s="264" t="s">
        <v>59</v>
      </c>
      <c r="C826" t="s">
        <v>195</v>
      </c>
      <c r="D826" t="s">
        <v>195</v>
      </c>
      <c r="E826" t="s">
        <v>195</v>
      </c>
      <c r="F826" t="s">
        <v>195</v>
      </c>
      <c r="G826" t="s">
        <v>195</v>
      </c>
      <c r="H826" t="s">
        <v>196</v>
      </c>
      <c r="I826" t="s">
        <v>195</v>
      </c>
      <c r="J826" t="s">
        <v>195</v>
      </c>
      <c r="K826" t="s">
        <v>195</v>
      </c>
      <c r="L826" t="s">
        <v>195</v>
      </c>
      <c r="M826" t="s">
        <v>195</v>
      </c>
      <c r="N826" t="s">
        <v>195</v>
      </c>
      <c r="O826" t="s">
        <v>195</v>
      </c>
      <c r="P826" t="s">
        <v>195</v>
      </c>
      <c r="Q826" t="s">
        <v>194</v>
      </c>
      <c r="R826" t="s">
        <v>195</v>
      </c>
      <c r="S826" t="s">
        <v>195</v>
      </c>
      <c r="T826" t="s">
        <v>196</v>
      </c>
      <c r="U826" t="s">
        <v>194</v>
      </c>
      <c r="V826" t="s">
        <v>196</v>
      </c>
      <c r="W826" t="s">
        <v>196</v>
      </c>
      <c r="X826" t="s">
        <v>196</v>
      </c>
      <c r="Y826" t="s">
        <v>194</v>
      </c>
      <c r="Z826" t="s">
        <v>194</v>
      </c>
      <c r="AA826" t="s">
        <v>196</v>
      </c>
      <c r="AB826" t="s">
        <v>196</v>
      </c>
      <c r="AC826" t="s">
        <v>196</v>
      </c>
      <c r="AD826" t="s">
        <v>196</v>
      </c>
      <c r="AE826" t="s">
        <v>194</v>
      </c>
      <c r="AF826" t="s">
        <v>194</v>
      </c>
      <c r="AG826" t="s">
        <v>196</v>
      </c>
      <c r="AH826" t="s">
        <v>196</v>
      </c>
      <c r="AI826" t="s">
        <v>194</v>
      </c>
      <c r="AJ826" t="s">
        <v>196</v>
      </c>
      <c r="AK826" t="s">
        <v>195</v>
      </c>
      <c r="AL826" t="s">
        <v>196</v>
      </c>
      <c r="AM826" t="s">
        <v>195</v>
      </c>
      <c r="AN826" t="s">
        <v>194</v>
      </c>
      <c r="AO826" t="s">
        <v>196</v>
      </c>
      <c r="AP826" t="s">
        <v>196</v>
      </c>
      <c r="AQ826" s="259" t="s">
        <v>59</v>
      </c>
      <c r="AR826" s="259" t="s">
        <v>334</v>
      </c>
    </row>
    <row r="827" spans="1:45" ht="21.6" x14ac:dyDescent="0.65">
      <c r="A827" s="238">
        <v>122011</v>
      </c>
      <c r="B827" s="264" t="s">
        <v>59</v>
      </c>
      <c r="C827" t="s">
        <v>196</v>
      </c>
      <c r="D827" t="s">
        <v>196</v>
      </c>
      <c r="E827" t="s">
        <v>196</v>
      </c>
      <c r="F827" t="s">
        <v>196</v>
      </c>
      <c r="G827" t="s">
        <v>194</v>
      </c>
      <c r="H827" t="s">
        <v>196</v>
      </c>
      <c r="I827" t="s">
        <v>194</v>
      </c>
      <c r="J827" t="s">
        <v>196</v>
      </c>
      <c r="K827" t="s">
        <v>196</v>
      </c>
      <c r="L827" t="s">
        <v>196</v>
      </c>
      <c r="M827" t="s">
        <v>194</v>
      </c>
      <c r="N827" t="s">
        <v>194</v>
      </c>
      <c r="O827" t="s">
        <v>196</v>
      </c>
      <c r="P827" t="s">
        <v>194</v>
      </c>
      <c r="Q827" t="s">
        <v>194</v>
      </c>
      <c r="R827" t="s">
        <v>196</v>
      </c>
      <c r="S827" t="s">
        <v>196</v>
      </c>
      <c r="T827" t="s">
        <v>194</v>
      </c>
      <c r="U827" t="s">
        <v>196</v>
      </c>
      <c r="V827" t="s">
        <v>196</v>
      </c>
      <c r="W827" t="s">
        <v>196</v>
      </c>
      <c r="X827" t="s">
        <v>196</v>
      </c>
      <c r="Y827" t="s">
        <v>196</v>
      </c>
      <c r="Z827" t="s">
        <v>196</v>
      </c>
      <c r="AA827" t="s">
        <v>195</v>
      </c>
      <c r="AB827" t="s">
        <v>196</v>
      </c>
      <c r="AC827" t="s">
        <v>196</v>
      </c>
      <c r="AD827" t="s">
        <v>196</v>
      </c>
      <c r="AE827" t="s">
        <v>196</v>
      </c>
      <c r="AF827" t="s">
        <v>194</v>
      </c>
      <c r="AG827" t="s">
        <v>196</v>
      </c>
      <c r="AH827" t="s">
        <v>196</v>
      </c>
      <c r="AI827" t="s">
        <v>196</v>
      </c>
      <c r="AJ827" t="s">
        <v>196</v>
      </c>
      <c r="AK827" t="s">
        <v>194</v>
      </c>
      <c r="AL827" t="s">
        <v>196</v>
      </c>
      <c r="AM827" t="s">
        <v>195</v>
      </c>
      <c r="AN827" t="s">
        <v>195</v>
      </c>
      <c r="AO827" t="s">
        <v>194</v>
      </c>
      <c r="AP827" t="s">
        <v>196</v>
      </c>
      <c r="AQ827" s="259" t="s">
        <v>59</v>
      </c>
      <c r="AR827" s="259" t="s">
        <v>334</v>
      </c>
    </row>
    <row r="828" spans="1:45" ht="21.6" x14ac:dyDescent="0.65">
      <c r="A828" s="266">
        <v>122017</v>
      </c>
      <c r="B828" s="264" t="s">
        <v>2531</v>
      </c>
      <c r="C828" t="s">
        <v>196</v>
      </c>
      <c r="D828" t="s">
        <v>196</v>
      </c>
      <c r="E828" t="s">
        <v>196</v>
      </c>
      <c r="F828" t="s">
        <v>196</v>
      </c>
      <c r="G828" t="s">
        <v>194</v>
      </c>
      <c r="H828" t="s">
        <v>196</v>
      </c>
      <c r="I828" t="s">
        <v>196</v>
      </c>
      <c r="J828" t="s">
        <v>196</v>
      </c>
      <c r="K828" t="s">
        <v>196</v>
      </c>
      <c r="L828" t="s">
        <v>194</v>
      </c>
      <c r="M828" t="s">
        <v>196</v>
      </c>
      <c r="N828" t="s">
        <v>194</v>
      </c>
      <c r="O828" t="s">
        <v>196</v>
      </c>
      <c r="P828" t="s">
        <v>196</v>
      </c>
      <c r="Q828" t="s">
        <v>196</v>
      </c>
      <c r="R828" t="s">
        <v>196</v>
      </c>
      <c r="S828" t="s">
        <v>196</v>
      </c>
      <c r="T828" t="s">
        <v>194</v>
      </c>
      <c r="U828" t="s">
        <v>196</v>
      </c>
      <c r="V828" t="s">
        <v>194</v>
      </c>
      <c r="W828" t="s">
        <v>196</v>
      </c>
      <c r="X828" t="s">
        <v>194</v>
      </c>
      <c r="Y828" t="s">
        <v>194</v>
      </c>
      <c r="Z828" t="s">
        <v>196</v>
      </c>
      <c r="AA828" t="s">
        <v>194</v>
      </c>
      <c r="AB828" t="s">
        <v>196</v>
      </c>
      <c r="AC828" t="s">
        <v>196</v>
      </c>
      <c r="AD828" t="s">
        <v>196</v>
      </c>
      <c r="AE828" t="s">
        <v>196</v>
      </c>
      <c r="AF828" t="s">
        <v>196</v>
      </c>
      <c r="AG828" t="s">
        <v>196</v>
      </c>
      <c r="AH828" t="s">
        <v>195</v>
      </c>
      <c r="AI828" t="s">
        <v>196</v>
      </c>
      <c r="AJ828" t="s">
        <v>196</v>
      </c>
      <c r="AK828" t="s">
        <v>196</v>
      </c>
      <c r="AL828" t="s">
        <v>195</v>
      </c>
      <c r="AM828" t="s">
        <v>195</v>
      </c>
      <c r="AN828" t="s">
        <v>195</v>
      </c>
      <c r="AO828" t="s">
        <v>195</v>
      </c>
      <c r="AP828" t="s">
        <v>195</v>
      </c>
      <c r="AQ828" s="259" t="s">
        <v>2531</v>
      </c>
      <c r="AR828" s="259" t="s">
        <v>334</v>
      </c>
    </row>
    <row r="829" spans="1:45" ht="21.6" x14ac:dyDescent="0.65">
      <c r="A829" s="266">
        <v>122018</v>
      </c>
      <c r="B829" s="264" t="s">
        <v>59</v>
      </c>
      <c r="C829" t="s">
        <v>196</v>
      </c>
      <c r="D829" t="s">
        <v>196</v>
      </c>
      <c r="E829" t="s">
        <v>196</v>
      </c>
      <c r="F829" t="s">
        <v>196</v>
      </c>
      <c r="G829" t="s">
        <v>196</v>
      </c>
      <c r="H829" t="s">
        <v>196</v>
      </c>
      <c r="I829" t="s">
        <v>194</v>
      </c>
      <c r="J829" t="s">
        <v>196</v>
      </c>
      <c r="K829" t="s">
        <v>196</v>
      </c>
      <c r="L829" t="s">
        <v>194</v>
      </c>
      <c r="M829" t="s">
        <v>196</v>
      </c>
      <c r="N829" t="s">
        <v>196</v>
      </c>
      <c r="O829" t="s">
        <v>194</v>
      </c>
      <c r="P829" t="s">
        <v>194</v>
      </c>
      <c r="Q829" t="s">
        <v>194</v>
      </c>
      <c r="R829" t="s">
        <v>196</v>
      </c>
      <c r="S829" t="s">
        <v>196</v>
      </c>
      <c r="T829" t="s">
        <v>196</v>
      </c>
      <c r="U829" t="s">
        <v>194</v>
      </c>
      <c r="V829" t="s">
        <v>196</v>
      </c>
      <c r="W829" t="s">
        <v>196</v>
      </c>
      <c r="X829" t="s">
        <v>196</v>
      </c>
      <c r="Y829" t="s">
        <v>196</v>
      </c>
      <c r="Z829" t="s">
        <v>194</v>
      </c>
      <c r="AA829" t="s">
        <v>196</v>
      </c>
      <c r="AB829" t="s">
        <v>196</v>
      </c>
      <c r="AC829" t="s">
        <v>196</v>
      </c>
      <c r="AD829" t="s">
        <v>196</v>
      </c>
      <c r="AE829" t="s">
        <v>194</v>
      </c>
      <c r="AF829" t="s">
        <v>194</v>
      </c>
      <c r="AG829" t="s">
        <v>196</v>
      </c>
      <c r="AH829" t="s">
        <v>194</v>
      </c>
      <c r="AI829" t="s">
        <v>196</v>
      </c>
      <c r="AJ829" t="s">
        <v>196</v>
      </c>
      <c r="AK829" t="s">
        <v>196</v>
      </c>
      <c r="AL829" t="s">
        <v>196</v>
      </c>
      <c r="AM829" t="s">
        <v>196</v>
      </c>
      <c r="AN829" t="s">
        <v>194</v>
      </c>
      <c r="AO829" t="s">
        <v>196</v>
      </c>
      <c r="AP829" t="s">
        <v>194</v>
      </c>
      <c r="AQ829" s="259" t="s">
        <v>59</v>
      </c>
      <c r="AR829" s="259" t="s">
        <v>334</v>
      </c>
    </row>
    <row r="830" spans="1:45" ht="21.6" x14ac:dyDescent="0.65">
      <c r="A830" s="266">
        <v>122032</v>
      </c>
      <c r="B830" s="264" t="s">
        <v>59</v>
      </c>
      <c r="C830" t="s">
        <v>196</v>
      </c>
      <c r="D830" t="s">
        <v>196</v>
      </c>
      <c r="E830" t="s">
        <v>194</v>
      </c>
      <c r="F830" t="s">
        <v>194</v>
      </c>
      <c r="G830" t="s">
        <v>196</v>
      </c>
      <c r="H830" t="s">
        <v>196</v>
      </c>
      <c r="I830" t="s">
        <v>194</v>
      </c>
      <c r="J830" t="s">
        <v>194</v>
      </c>
      <c r="K830" t="s">
        <v>194</v>
      </c>
      <c r="L830" t="s">
        <v>194</v>
      </c>
      <c r="M830" t="s">
        <v>196</v>
      </c>
      <c r="N830" t="s">
        <v>194</v>
      </c>
      <c r="O830" t="s">
        <v>194</v>
      </c>
      <c r="P830" t="s">
        <v>196</v>
      </c>
      <c r="Q830" t="s">
        <v>196</v>
      </c>
      <c r="R830" t="s">
        <v>196</v>
      </c>
      <c r="S830" t="s">
        <v>196</v>
      </c>
      <c r="T830" t="s">
        <v>196</v>
      </c>
      <c r="U830" t="s">
        <v>196</v>
      </c>
      <c r="V830" t="s">
        <v>196</v>
      </c>
      <c r="W830" t="s">
        <v>196</v>
      </c>
      <c r="X830" t="s">
        <v>196</v>
      </c>
      <c r="Y830" t="s">
        <v>196</v>
      </c>
      <c r="Z830" t="s">
        <v>196</v>
      </c>
      <c r="AA830" t="s">
        <v>194</v>
      </c>
      <c r="AB830" t="s">
        <v>196</v>
      </c>
      <c r="AC830" t="s">
        <v>196</v>
      </c>
      <c r="AD830" t="s">
        <v>196</v>
      </c>
      <c r="AE830" t="s">
        <v>196</v>
      </c>
      <c r="AF830" t="s">
        <v>196</v>
      </c>
      <c r="AG830" t="s">
        <v>196</v>
      </c>
      <c r="AH830" t="s">
        <v>194</v>
      </c>
      <c r="AI830" t="s">
        <v>194</v>
      </c>
      <c r="AJ830" t="s">
        <v>196</v>
      </c>
      <c r="AK830" t="s">
        <v>194</v>
      </c>
      <c r="AL830" t="s">
        <v>196</v>
      </c>
      <c r="AM830" t="s">
        <v>196</v>
      </c>
      <c r="AN830" t="s">
        <v>196</v>
      </c>
      <c r="AO830" t="s">
        <v>196</v>
      </c>
      <c r="AP830" t="s">
        <v>194</v>
      </c>
      <c r="AQ830" s="259" t="s">
        <v>59</v>
      </c>
      <c r="AR830" s="259" t="s">
        <v>334</v>
      </c>
    </row>
    <row r="831" spans="1:45" ht="14.4" x14ac:dyDescent="0.3">
      <c r="A831" s="279">
        <v>122037</v>
      </c>
      <c r="B831" s="284" t="s">
        <v>59</v>
      </c>
      <c r="C831" s="262" t="s">
        <v>194</v>
      </c>
      <c r="D831" s="262" t="s">
        <v>196</v>
      </c>
      <c r="E831" s="262" t="s">
        <v>196</v>
      </c>
      <c r="F831" s="262" t="s">
        <v>196</v>
      </c>
      <c r="G831" s="262" t="s">
        <v>195</v>
      </c>
      <c r="H831" s="262" t="s">
        <v>195</v>
      </c>
      <c r="I831" s="262" t="s">
        <v>194</v>
      </c>
      <c r="J831" s="262" t="s">
        <v>194</v>
      </c>
      <c r="K831" s="262" t="s">
        <v>196</v>
      </c>
      <c r="L831" s="262" t="s">
        <v>195</v>
      </c>
      <c r="M831" s="262" t="s">
        <v>196</v>
      </c>
      <c r="N831" s="262" t="s">
        <v>196</v>
      </c>
      <c r="O831" s="262" t="s">
        <v>194</v>
      </c>
      <c r="P831" s="262" t="s">
        <v>194</v>
      </c>
      <c r="Q831" s="262" t="s">
        <v>194</v>
      </c>
      <c r="R831" s="262" t="s">
        <v>196</v>
      </c>
      <c r="S831" s="262" t="s">
        <v>194</v>
      </c>
      <c r="T831" s="262" t="s">
        <v>196</v>
      </c>
      <c r="U831" s="262" t="s">
        <v>194</v>
      </c>
      <c r="V831" s="262" t="s">
        <v>194</v>
      </c>
      <c r="W831" s="262" t="s">
        <v>334</v>
      </c>
      <c r="X831" s="262" t="s">
        <v>334</v>
      </c>
      <c r="Y831" s="262" t="s">
        <v>334</v>
      </c>
      <c r="Z831" s="262" t="s">
        <v>334</v>
      </c>
      <c r="AA831" s="262" t="s">
        <v>334</v>
      </c>
      <c r="AB831" s="262" t="s">
        <v>334</v>
      </c>
      <c r="AC831" s="262" t="s">
        <v>334</v>
      </c>
      <c r="AD831" s="262" t="s">
        <v>334</v>
      </c>
      <c r="AE831" s="262" t="s">
        <v>334</v>
      </c>
      <c r="AF831" s="262" t="s">
        <v>334</v>
      </c>
      <c r="AG831" s="262" t="s">
        <v>334</v>
      </c>
      <c r="AH831" s="262" t="s">
        <v>334</v>
      </c>
      <c r="AI831" s="262" t="s">
        <v>334</v>
      </c>
      <c r="AJ831" s="262" t="s">
        <v>334</v>
      </c>
      <c r="AK831" s="262" t="s">
        <v>334</v>
      </c>
      <c r="AL831" s="262" t="s">
        <v>334</v>
      </c>
      <c r="AM831" s="262" t="s">
        <v>334</v>
      </c>
      <c r="AN831" s="262" t="s">
        <v>334</v>
      </c>
      <c r="AO831" s="262" t="s">
        <v>334</v>
      </c>
      <c r="AP831" s="262" t="s">
        <v>334</v>
      </c>
      <c r="AQ831" s="259" t="e">
        <f>VLOOKUP(A831,#REF!,5,0)</f>
        <v>#REF!</v>
      </c>
      <c r="AR831" s="259" t="e">
        <f>VLOOKUP(A831,#REF!,6,0)</f>
        <v>#REF!</v>
      </c>
      <c r="AS831"/>
    </row>
    <row r="832" spans="1:45" ht="21.6" x14ac:dyDescent="0.65">
      <c r="A832" s="238">
        <v>122046</v>
      </c>
      <c r="B832" s="264" t="s">
        <v>59</v>
      </c>
      <c r="C832" t="s">
        <v>196</v>
      </c>
      <c r="D832" t="s">
        <v>194</v>
      </c>
      <c r="E832" t="s">
        <v>196</v>
      </c>
      <c r="F832" t="s">
        <v>196</v>
      </c>
      <c r="G832" t="s">
        <v>194</v>
      </c>
      <c r="H832" t="s">
        <v>196</v>
      </c>
      <c r="I832" t="s">
        <v>196</v>
      </c>
      <c r="J832" t="s">
        <v>194</v>
      </c>
      <c r="K832" t="s">
        <v>196</v>
      </c>
      <c r="L832" t="s">
        <v>196</v>
      </c>
      <c r="M832" t="s">
        <v>196</v>
      </c>
      <c r="N832" t="s">
        <v>196</v>
      </c>
      <c r="O832" t="s">
        <v>196</v>
      </c>
      <c r="P832" t="s">
        <v>194</v>
      </c>
      <c r="Q832" t="s">
        <v>196</v>
      </c>
      <c r="R832" t="s">
        <v>196</v>
      </c>
      <c r="S832" t="s">
        <v>196</v>
      </c>
      <c r="T832" t="s">
        <v>196</v>
      </c>
      <c r="U832" t="s">
        <v>196</v>
      </c>
      <c r="V832" t="s">
        <v>196</v>
      </c>
      <c r="W832" t="s">
        <v>196</v>
      </c>
      <c r="X832" t="s">
        <v>196</v>
      </c>
      <c r="Y832" t="s">
        <v>196</v>
      </c>
      <c r="Z832" t="s">
        <v>195</v>
      </c>
      <c r="AA832" t="s">
        <v>196</v>
      </c>
      <c r="AB832" t="s">
        <v>196</v>
      </c>
      <c r="AC832" t="s">
        <v>196</v>
      </c>
      <c r="AD832" t="s">
        <v>195</v>
      </c>
      <c r="AE832" t="s">
        <v>196</v>
      </c>
      <c r="AF832" t="s">
        <v>196</v>
      </c>
      <c r="AG832" t="s">
        <v>196</v>
      </c>
      <c r="AH832" t="s">
        <v>195</v>
      </c>
      <c r="AI832" t="s">
        <v>196</v>
      </c>
      <c r="AJ832" t="s">
        <v>195</v>
      </c>
      <c r="AK832" t="s">
        <v>195</v>
      </c>
      <c r="AL832" t="s">
        <v>195</v>
      </c>
      <c r="AM832" t="s">
        <v>195</v>
      </c>
      <c r="AN832" t="s">
        <v>195</v>
      </c>
      <c r="AO832" t="s">
        <v>195</v>
      </c>
      <c r="AP832" t="s">
        <v>195</v>
      </c>
      <c r="AQ832" s="259" t="s">
        <v>59</v>
      </c>
      <c r="AR832" s="259" t="s">
        <v>334</v>
      </c>
    </row>
    <row r="833" spans="1:45" ht="21.6" x14ac:dyDescent="0.65">
      <c r="A833" s="266">
        <v>122054</v>
      </c>
      <c r="B833" s="264" t="s">
        <v>59</v>
      </c>
      <c r="C833" t="s">
        <v>196</v>
      </c>
      <c r="D833" t="s">
        <v>196</v>
      </c>
      <c r="E833" t="s">
        <v>196</v>
      </c>
      <c r="F833" t="s">
        <v>196</v>
      </c>
      <c r="G833" t="s">
        <v>196</v>
      </c>
      <c r="H833" t="s">
        <v>195</v>
      </c>
      <c r="I833" t="s">
        <v>196</v>
      </c>
      <c r="J833" t="s">
        <v>196</v>
      </c>
      <c r="K833" t="s">
        <v>196</v>
      </c>
      <c r="L833" t="s">
        <v>195</v>
      </c>
      <c r="M833" t="s">
        <v>195</v>
      </c>
      <c r="N833" t="s">
        <v>196</v>
      </c>
      <c r="O833" t="s">
        <v>196</v>
      </c>
      <c r="P833" t="s">
        <v>196</v>
      </c>
      <c r="Q833" t="s">
        <v>196</v>
      </c>
      <c r="R833" t="s">
        <v>194</v>
      </c>
      <c r="S833" t="s">
        <v>196</v>
      </c>
      <c r="T833" t="s">
        <v>196</v>
      </c>
      <c r="U833" t="s">
        <v>196</v>
      </c>
      <c r="V833" t="s">
        <v>196</v>
      </c>
      <c r="W833" t="s">
        <v>196</v>
      </c>
      <c r="X833" t="s">
        <v>196</v>
      </c>
      <c r="Y833" t="s">
        <v>196</v>
      </c>
      <c r="Z833" t="s">
        <v>195</v>
      </c>
      <c r="AA833" t="s">
        <v>196</v>
      </c>
      <c r="AB833" t="s">
        <v>195</v>
      </c>
      <c r="AC833" t="s">
        <v>196</v>
      </c>
      <c r="AD833" t="s">
        <v>196</v>
      </c>
      <c r="AE833" t="s">
        <v>194</v>
      </c>
      <c r="AF833" t="s">
        <v>194</v>
      </c>
      <c r="AG833" t="s">
        <v>195</v>
      </c>
      <c r="AH833" t="s">
        <v>196</v>
      </c>
      <c r="AI833" t="s">
        <v>196</v>
      </c>
      <c r="AJ833" t="s">
        <v>196</v>
      </c>
      <c r="AK833" t="s">
        <v>196</v>
      </c>
      <c r="AL833" t="s">
        <v>196</v>
      </c>
      <c r="AM833" t="s">
        <v>196</v>
      </c>
      <c r="AN833" t="s">
        <v>196</v>
      </c>
      <c r="AO833" t="s">
        <v>196</v>
      </c>
      <c r="AP833" t="s">
        <v>196</v>
      </c>
      <c r="AQ833" s="259" t="s">
        <v>59</v>
      </c>
      <c r="AR833" s="259" t="s">
        <v>334</v>
      </c>
    </row>
    <row r="834" spans="1:45" ht="21.6" x14ac:dyDescent="0.65">
      <c r="A834" s="266">
        <v>122061</v>
      </c>
      <c r="B834" s="264" t="s">
        <v>2591</v>
      </c>
      <c r="C834" t="s">
        <v>196</v>
      </c>
      <c r="D834" t="s">
        <v>196</v>
      </c>
      <c r="E834" t="s">
        <v>196</v>
      </c>
      <c r="F834" t="s">
        <v>196</v>
      </c>
      <c r="G834" t="s">
        <v>194</v>
      </c>
      <c r="H834" t="s">
        <v>196</v>
      </c>
      <c r="I834" t="s">
        <v>196</v>
      </c>
      <c r="J834" t="s">
        <v>196</v>
      </c>
      <c r="K834" t="s">
        <v>196</v>
      </c>
      <c r="L834" t="s">
        <v>196</v>
      </c>
      <c r="M834" t="s">
        <v>196</v>
      </c>
      <c r="N834" t="s">
        <v>196</v>
      </c>
      <c r="O834" t="s">
        <v>196</v>
      </c>
      <c r="P834" t="s">
        <v>194</v>
      </c>
      <c r="Q834" t="s">
        <v>196</v>
      </c>
      <c r="R834" t="s">
        <v>194</v>
      </c>
      <c r="S834" t="s">
        <v>196</v>
      </c>
      <c r="T834" t="s">
        <v>194</v>
      </c>
      <c r="U834" t="s">
        <v>196</v>
      </c>
      <c r="V834" t="s">
        <v>196</v>
      </c>
      <c r="W834" t="s">
        <v>194</v>
      </c>
      <c r="X834" t="s">
        <v>196</v>
      </c>
      <c r="Y834" t="s">
        <v>196</v>
      </c>
      <c r="Z834" t="s">
        <v>196</v>
      </c>
      <c r="AA834" t="s">
        <v>194</v>
      </c>
      <c r="AB834" t="s">
        <v>196</v>
      </c>
      <c r="AC834" t="s">
        <v>195</v>
      </c>
      <c r="AD834" t="s">
        <v>196</v>
      </c>
      <c r="AE834" t="s">
        <v>196</v>
      </c>
      <c r="AF834" t="s">
        <v>196</v>
      </c>
      <c r="AG834" t="s">
        <v>196</v>
      </c>
      <c r="AH834" t="s">
        <v>195</v>
      </c>
      <c r="AI834" t="s">
        <v>196</v>
      </c>
      <c r="AJ834" t="s">
        <v>196</v>
      </c>
      <c r="AK834" t="s">
        <v>195</v>
      </c>
      <c r="AL834" t="s">
        <v>195</v>
      </c>
      <c r="AM834" t="s">
        <v>195</v>
      </c>
      <c r="AN834" t="s">
        <v>195</v>
      </c>
      <c r="AO834" t="s">
        <v>195</v>
      </c>
      <c r="AP834" t="s">
        <v>195</v>
      </c>
      <c r="AQ834" s="259" t="s">
        <v>2591</v>
      </c>
      <c r="AR834" s="259" t="s">
        <v>334</v>
      </c>
    </row>
    <row r="835" spans="1:45" ht="21.6" x14ac:dyDescent="0.65">
      <c r="A835" s="238">
        <v>122062</v>
      </c>
      <c r="B835" s="264" t="s">
        <v>2531</v>
      </c>
      <c r="C835" t="s">
        <v>194</v>
      </c>
      <c r="D835" t="s">
        <v>196</v>
      </c>
      <c r="E835" t="s">
        <v>195</v>
      </c>
      <c r="F835" t="s">
        <v>196</v>
      </c>
      <c r="G835" t="s">
        <v>196</v>
      </c>
      <c r="H835" t="s">
        <v>196</v>
      </c>
      <c r="I835" t="s">
        <v>196</v>
      </c>
      <c r="J835" t="s">
        <v>196</v>
      </c>
      <c r="K835" t="s">
        <v>196</v>
      </c>
      <c r="L835" t="s">
        <v>194</v>
      </c>
      <c r="M835" t="s">
        <v>194</v>
      </c>
      <c r="N835" t="s">
        <v>196</v>
      </c>
      <c r="O835" t="s">
        <v>196</v>
      </c>
      <c r="P835" t="s">
        <v>194</v>
      </c>
      <c r="Q835" t="s">
        <v>194</v>
      </c>
      <c r="R835" t="s">
        <v>196</v>
      </c>
      <c r="S835" t="s">
        <v>196</v>
      </c>
      <c r="T835" t="s">
        <v>194</v>
      </c>
      <c r="U835" t="s">
        <v>196</v>
      </c>
      <c r="V835" t="s">
        <v>196</v>
      </c>
      <c r="W835" t="s">
        <v>196</v>
      </c>
      <c r="X835" t="s">
        <v>196</v>
      </c>
      <c r="Y835" t="s">
        <v>196</v>
      </c>
      <c r="Z835" t="s">
        <v>196</v>
      </c>
      <c r="AA835" t="s">
        <v>194</v>
      </c>
      <c r="AB835" t="s">
        <v>196</v>
      </c>
      <c r="AC835" t="s">
        <v>194</v>
      </c>
      <c r="AD835" t="s">
        <v>194</v>
      </c>
      <c r="AE835" t="s">
        <v>196</v>
      </c>
      <c r="AF835" t="s">
        <v>196</v>
      </c>
      <c r="AG835" t="s">
        <v>195</v>
      </c>
      <c r="AH835" t="s">
        <v>195</v>
      </c>
      <c r="AI835" t="s">
        <v>196</v>
      </c>
      <c r="AJ835" t="s">
        <v>196</v>
      </c>
      <c r="AK835" t="s">
        <v>196</v>
      </c>
      <c r="AL835" t="s">
        <v>195</v>
      </c>
      <c r="AM835" t="s">
        <v>195</v>
      </c>
      <c r="AN835" t="s">
        <v>195</v>
      </c>
      <c r="AO835" t="s">
        <v>195</v>
      </c>
      <c r="AP835" t="s">
        <v>195</v>
      </c>
      <c r="AQ835" s="259" t="s">
        <v>2531</v>
      </c>
      <c r="AR835" s="259" t="s">
        <v>334</v>
      </c>
    </row>
    <row r="836" spans="1:45" ht="14.4" x14ac:dyDescent="0.3">
      <c r="A836" s="279">
        <v>122066</v>
      </c>
      <c r="B836" s="284" t="s">
        <v>59</v>
      </c>
      <c r="C836" s="262" t="s">
        <v>196</v>
      </c>
      <c r="D836" s="262" t="s">
        <v>196</v>
      </c>
      <c r="E836" s="262" t="s">
        <v>196</v>
      </c>
      <c r="F836" s="262" t="s">
        <v>196</v>
      </c>
      <c r="G836" s="262" t="s">
        <v>196</v>
      </c>
      <c r="H836" s="262" t="s">
        <v>196</v>
      </c>
      <c r="I836" s="262" t="s">
        <v>194</v>
      </c>
      <c r="J836" s="262" t="s">
        <v>194</v>
      </c>
      <c r="K836" s="262" t="s">
        <v>196</v>
      </c>
      <c r="L836" s="262" t="s">
        <v>196</v>
      </c>
      <c r="M836" s="262" t="s">
        <v>196</v>
      </c>
      <c r="N836" s="262" t="s">
        <v>194</v>
      </c>
      <c r="O836" s="262" t="s">
        <v>194</v>
      </c>
      <c r="P836" s="262" t="s">
        <v>194</v>
      </c>
      <c r="Q836" s="262" t="s">
        <v>194</v>
      </c>
      <c r="R836" s="262" t="s">
        <v>196</v>
      </c>
      <c r="S836" s="262" t="s">
        <v>196</v>
      </c>
      <c r="T836" s="262" t="s">
        <v>194</v>
      </c>
      <c r="U836" s="262" t="s">
        <v>194</v>
      </c>
      <c r="V836" s="262" t="s">
        <v>196</v>
      </c>
      <c r="W836" s="262" t="s">
        <v>196</v>
      </c>
      <c r="X836" s="262" t="s">
        <v>196</v>
      </c>
      <c r="Y836" s="262" t="s">
        <v>194</v>
      </c>
      <c r="Z836" s="262" t="s">
        <v>196</v>
      </c>
      <c r="AA836" s="262" t="s">
        <v>196</v>
      </c>
      <c r="AB836" s="262" t="s">
        <v>195</v>
      </c>
      <c r="AC836" s="262" t="s">
        <v>195</v>
      </c>
      <c r="AD836" s="262" t="s">
        <v>195</v>
      </c>
      <c r="AE836" s="262" t="s">
        <v>196</v>
      </c>
      <c r="AF836" s="262" t="s">
        <v>196</v>
      </c>
      <c r="AG836" s="262" t="s">
        <v>195</v>
      </c>
      <c r="AH836" s="262" t="s">
        <v>195</v>
      </c>
      <c r="AI836" s="262" t="s">
        <v>195</v>
      </c>
      <c r="AJ836" s="262" t="s">
        <v>195</v>
      </c>
      <c r="AK836" s="262" t="s">
        <v>195</v>
      </c>
      <c r="AL836" s="262" t="s">
        <v>195</v>
      </c>
      <c r="AM836" s="262" t="s">
        <v>195</v>
      </c>
      <c r="AN836" s="262" t="s">
        <v>195</v>
      </c>
      <c r="AO836" s="262" t="s">
        <v>195</v>
      </c>
      <c r="AP836" s="262" t="s">
        <v>195</v>
      </c>
      <c r="AQ836" s="259" t="e">
        <f>VLOOKUP(A836,#REF!,5,0)</f>
        <v>#REF!</v>
      </c>
      <c r="AR836" s="259" t="e">
        <f>VLOOKUP(A836,#REF!,6,0)</f>
        <v>#REF!</v>
      </c>
      <c r="AS836"/>
    </row>
    <row r="837" spans="1:45" ht="21.6" x14ac:dyDescent="0.65">
      <c r="A837" s="238">
        <v>122070</v>
      </c>
      <c r="B837" s="264" t="s">
        <v>2591</v>
      </c>
      <c r="C837" t="s">
        <v>196</v>
      </c>
      <c r="D837" t="s">
        <v>194</v>
      </c>
      <c r="E837" t="s">
        <v>196</v>
      </c>
      <c r="F837" t="s">
        <v>196</v>
      </c>
      <c r="G837" t="s">
        <v>196</v>
      </c>
      <c r="H837" t="s">
        <v>196</v>
      </c>
      <c r="I837" t="s">
        <v>195</v>
      </c>
      <c r="J837" t="s">
        <v>196</v>
      </c>
      <c r="K837" t="s">
        <v>196</v>
      </c>
      <c r="L837" t="s">
        <v>196</v>
      </c>
      <c r="M837" t="s">
        <v>196</v>
      </c>
      <c r="N837" t="s">
        <v>195</v>
      </c>
      <c r="O837" t="s">
        <v>194</v>
      </c>
      <c r="P837" t="s">
        <v>194</v>
      </c>
      <c r="Q837" t="s">
        <v>194</v>
      </c>
      <c r="R837" t="s">
        <v>195</v>
      </c>
      <c r="S837" t="s">
        <v>196</v>
      </c>
      <c r="T837" t="s">
        <v>194</v>
      </c>
      <c r="U837" t="s">
        <v>196</v>
      </c>
      <c r="V837" t="s">
        <v>195</v>
      </c>
      <c r="W837" t="s">
        <v>196</v>
      </c>
      <c r="X837" t="s">
        <v>196</v>
      </c>
      <c r="Y837" t="s">
        <v>196</v>
      </c>
      <c r="Z837" t="s">
        <v>196</v>
      </c>
      <c r="AA837" t="s">
        <v>196</v>
      </c>
      <c r="AB837" t="s">
        <v>196</v>
      </c>
      <c r="AC837" t="s">
        <v>196</v>
      </c>
      <c r="AD837" t="s">
        <v>194</v>
      </c>
      <c r="AE837" t="s">
        <v>196</v>
      </c>
      <c r="AF837" t="s">
        <v>194</v>
      </c>
      <c r="AG837" t="s">
        <v>196</v>
      </c>
      <c r="AH837" t="s">
        <v>195</v>
      </c>
      <c r="AI837" t="s">
        <v>196</v>
      </c>
      <c r="AJ837" t="s">
        <v>196</v>
      </c>
      <c r="AK837" t="s">
        <v>195</v>
      </c>
      <c r="AL837" t="s">
        <v>195</v>
      </c>
      <c r="AM837" t="s">
        <v>195</v>
      </c>
      <c r="AN837" t="s">
        <v>195</v>
      </c>
      <c r="AO837" t="s">
        <v>195</v>
      </c>
      <c r="AP837" t="s">
        <v>195</v>
      </c>
      <c r="AQ837" s="259" t="s">
        <v>2591</v>
      </c>
      <c r="AR837" s="259" t="s">
        <v>334</v>
      </c>
    </row>
    <row r="838" spans="1:45" ht="47.4" x14ac:dyDescent="0.65">
      <c r="A838" s="266">
        <v>122071</v>
      </c>
      <c r="B838" s="264" t="s">
        <v>65</v>
      </c>
      <c r="C838" t="s">
        <v>702</v>
      </c>
      <c r="D838" t="s">
        <v>702</v>
      </c>
      <c r="E838" t="s">
        <v>702</v>
      </c>
      <c r="F838" t="s">
        <v>702</v>
      </c>
      <c r="G838" t="s">
        <v>702</v>
      </c>
      <c r="H838" t="s">
        <v>702</v>
      </c>
      <c r="I838" t="s">
        <v>702</v>
      </c>
      <c r="J838" t="s">
        <v>702</v>
      </c>
      <c r="K838" t="s">
        <v>702</v>
      </c>
      <c r="L838" t="s">
        <v>702</v>
      </c>
      <c r="M838" t="s">
        <v>702</v>
      </c>
      <c r="N838" t="s">
        <v>702</v>
      </c>
      <c r="O838" t="s">
        <v>702</v>
      </c>
      <c r="P838" t="s">
        <v>702</v>
      </c>
      <c r="Q838" t="s">
        <v>702</v>
      </c>
      <c r="R838" t="s">
        <v>702</v>
      </c>
      <c r="S838" t="s">
        <v>702</v>
      </c>
      <c r="T838" t="s">
        <v>702</v>
      </c>
      <c r="U838" t="s">
        <v>702</v>
      </c>
      <c r="V838" t="s">
        <v>702</v>
      </c>
      <c r="W838" t="s">
        <v>702</v>
      </c>
      <c r="X838" t="s">
        <v>702</v>
      </c>
      <c r="Y838" t="s">
        <v>702</v>
      </c>
      <c r="Z838" t="s">
        <v>702</v>
      </c>
      <c r="AA838" t="s">
        <v>702</v>
      </c>
      <c r="AB838" t="s">
        <v>702</v>
      </c>
      <c r="AC838" t="s">
        <v>702</v>
      </c>
      <c r="AD838" t="s">
        <v>702</v>
      </c>
      <c r="AE838" t="s">
        <v>702</v>
      </c>
      <c r="AF838" t="s">
        <v>702</v>
      </c>
      <c r="AG838" t="s">
        <v>702</v>
      </c>
      <c r="AH838" t="s">
        <v>702</v>
      </c>
      <c r="AI838" t="s">
        <v>702</v>
      </c>
      <c r="AJ838" t="s">
        <v>702</v>
      </c>
      <c r="AK838" t="s">
        <v>702</v>
      </c>
      <c r="AQ838" s="259" t="s">
        <v>65</v>
      </c>
      <c r="AR838" s="259" t="s">
        <v>2771</v>
      </c>
    </row>
    <row r="839" spans="1:45" ht="14.4" x14ac:dyDescent="0.3">
      <c r="A839" s="279">
        <v>122074</v>
      </c>
      <c r="B839" s="284" t="s">
        <v>59</v>
      </c>
      <c r="C839" s="262" t="s">
        <v>196</v>
      </c>
      <c r="D839" s="262" t="s">
        <v>196</v>
      </c>
      <c r="E839" s="262" t="s">
        <v>196</v>
      </c>
      <c r="F839" s="262" t="s">
        <v>196</v>
      </c>
      <c r="G839" s="262" t="s">
        <v>196</v>
      </c>
      <c r="H839" s="262" t="s">
        <v>196</v>
      </c>
      <c r="I839" s="262" t="s">
        <v>196</v>
      </c>
      <c r="J839" s="262" t="s">
        <v>196</v>
      </c>
      <c r="K839" s="262" t="s">
        <v>196</v>
      </c>
      <c r="L839" s="262" t="s">
        <v>196</v>
      </c>
      <c r="M839" s="262" t="s">
        <v>194</v>
      </c>
      <c r="N839" s="262" t="s">
        <v>196</v>
      </c>
      <c r="O839" s="262" t="s">
        <v>196</v>
      </c>
      <c r="P839" s="262" t="s">
        <v>196</v>
      </c>
      <c r="Q839" s="262" t="s">
        <v>196</v>
      </c>
      <c r="R839" s="262" t="s">
        <v>194</v>
      </c>
      <c r="S839" s="262" t="s">
        <v>196</v>
      </c>
      <c r="T839" s="262" t="s">
        <v>196</v>
      </c>
      <c r="U839" s="262" t="s">
        <v>196</v>
      </c>
      <c r="V839" s="262" t="s">
        <v>196</v>
      </c>
      <c r="W839" s="262" t="s">
        <v>194</v>
      </c>
      <c r="X839" s="262" t="s">
        <v>196</v>
      </c>
      <c r="Y839" s="262" t="s">
        <v>194</v>
      </c>
      <c r="Z839" s="262" t="s">
        <v>196</v>
      </c>
      <c r="AA839" s="262" t="s">
        <v>196</v>
      </c>
      <c r="AB839" s="262" t="s">
        <v>194</v>
      </c>
      <c r="AC839" s="262" t="s">
        <v>196</v>
      </c>
      <c r="AD839" s="262" t="s">
        <v>196</v>
      </c>
      <c r="AE839" s="262" t="s">
        <v>196</v>
      </c>
      <c r="AF839" s="262" t="s">
        <v>196</v>
      </c>
      <c r="AG839" s="262" t="s">
        <v>194</v>
      </c>
      <c r="AH839" s="262" t="s">
        <v>196</v>
      </c>
      <c r="AI839" s="262" t="s">
        <v>194</v>
      </c>
      <c r="AJ839" s="262" t="s">
        <v>196</v>
      </c>
      <c r="AK839" s="262" t="s">
        <v>196</v>
      </c>
      <c r="AL839" s="262" t="s">
        <v>196</v>
      </c>
      <c r="AM839" s="262" t="s">
        <v>196</v>
      </c>
      <c r="AN839" s="262" t="s">
        <v>196</v>
      </c>
      <c r="AO839" s="262" t="s">
        <v>196</v>
      </c>
      <c r="AP839" s="262" t="s">
        <v>196</v>
      </c>
      <c r="AQ839" s="259" t="e">
        <f>VLOOKUP(A839,#REF!,5,0)</f>
        <v>#REF!</v>
      </c>
      <c r="AR839" s="259" t="e">
        <f>VLOOKUP(A839,#REF!,6,0)</f>
        <v>#REF!</v>
      </c>
      <c r="AS839"/>
    </row>
    <row r="840" spans="1:45" ht="21.6" x14ac:dyDescent="0.65">
      <c r="A840" s="266">
        <v>122078</v>
      </c>
      <c r="B840" s="264" t="s">
        <v>2531</v>
      </c>
      <c r="C840" t="s">
        <v>196</v>
      </c>
      <c r="D840" t="s">
        <v>194</v>
      </c>
      <c r="E840" t="s">
        <v>194</v>
      </c>
      <c r="F840" t="s">
        <v>196</v>
      </c>
      <c r="G840" t="s">
        <v>194</v>
      </c>
      <c r="H840" t="s">
        <v>196</v>
      </c>
      <c r="I840" t="s">
        <v>194</v>
      </c>
      <c r="J840" t="s">
        <v>194</v>
      </c>
      <c r="K840" t="s">
        <v>196</v>
      </c>
      <c r="L840" t="s">
        <v>194</v>
      </c>
      <c r="M840" t="s">
        <v>196</v>
      </c>
      <c r="N840" t="s">
        <v>194</v>
      </c>
      <c r="O840" t="s">
        <v>194</v>
      </c>
      <c r="P840" t="s">
        <v>196</v>
      </c>
      <c r="Q840" t="s">
        <v>196</v>
      </c>
      <c r="R840" t="s">
        <v>196</v>
      </c>
      <c r="S840" t="s">
        <v>196</v>
      </c>
      <c r="T840" t="s">
        <v>194</v>
      </c>
      <c r="U840" t="s">
        <v>194</v>
      </c>
      <c r="V840" t="s">
        <v>196</v>
      </c>
      <c r="W840" t="s">
        <v>194</v>
      </c>
      <c r="X840" t="s">
        <v>194</v>
      </c>
      <c r="Y840" t="s">
        <v>194</v>
      </c>
      <c r="Z840" t="s">
        <v>196</v>
      </c>
      <c r="AA840" t="s">
        <v>194</v>
      </c>
      <c r="AB840" t="s">
        <v>196</v>
      </c>
      <c r="AC840" t="s">
        <v>196</v>
      </c>
      <c r="AD840" t="s">
        <v>196</v>
      </c>
      <c r="AE840" t="s">
        <v>194</v>
      </c>
      <c r="AF840" t="s">
        <v>194</v>
      </c>
      <c r="AG840" t="s">
        <v>196</v>
      </c>
      <c r="AH840" t="s">
        <v>196</v>
      </c>
      <c r="AI840" t="s">
        <v>196</v>
      </c>
      <c r="AJ840" t="s">
        <v>196</v>
      </c>
      <c r="AK840" t="s">
        <v>195</v>
      </c>
      <c r="AL840" t="s">
        <v>195</v>
      </c>
      <c r="AM840" t="s">
        <v>195</v>
      </c>
      <c r="AN840" t="s">
        <v>195</v>
      </c>
      <c r="AO840" t="s">
        <v>195</v>
      </c>
      <c r="AP840" t="s">
        <v>195</v>
      </c>
      <c r="AQ840" s="259" t="s">
        <v>2531</v>
      </c>
      <c r="AR840" s="259" t="s">
        <v>334</v>
      </c>
    </row>
    <row r="841" spans="1:45" ht="21.6" x14ac:dyDescent="0.65">
      <c r="A841" s="266">
        <v>122079</v>
      </c>
      <c r="B841" s="264" t="s">
        <v>2591</v>
      </c>
      <c r="C841" t="s">
        <v>196</v>
      </c>
      <c r="D841" t="s">
        <v>196</v>
      </c>
      <c r="E841" t="s">
        <v>194</v>
      </c>
      <c r="F841" t="s">
        <v>196</v>
      </c>
      <c r="G841" t="s">
        <v>194</v>
      </c>
      <c r="H841" t="s">
        <v>196</v>
      </c>
      <c r="I841" t="s">
        <v>194</v>
      </c>
      <c r="J841" t="s">
        <v>194</v>
      </c>
      <c r="K841" t="s">
        <v>194</v>
      </c>
      <c r="L841" t="s">
        <v>194</v>
      </c>
      <c r="M841" t="s">
        <v>196</v>
      </c>
      <c r="N841" t="s">
        <v>194</v>
      </c>
      <c r="O841" t="s">
        <v>194</v>
      </c>
      <c r="P841" t="s">
        <v>196</v>
      </c>
      <c r="Q841" t="s">
        <v>194</v>
      </c>
      <c r="R841" t="s">
        <v>196</v>
      </c>
      <c r="S841" t="s">
        <v>196</v>
      </c>
      <c r="T841" t="s">
        <v>195</v>
      </c>
      <c r="U841" t="s">
        <v>194</v>
      </c>
      <c r="V841" t="s">
        <v>196</v>
      </c>
      <c r="W841" t="s">
        <v>196</v>
      </c>
      <c r="X841" t="s">
        <v>196</v>
      </c>
      <c r="Y841" t="s">
        <v>194</v>
      </c>
      <c r="Z841" t="s">
        <v>196</v>
      </c>
      <c r="AA841" t="s">
        <v>194</v>
      </c>
      <c r="AB841" t="s">
        <v>194</v>
      </c>
      <c r="AC841" t="s">
        <v>194</v>
      </c>
      <c r="AD841" t="s">
        <v>194</v>
      </c>
      <c r="AE841" t="s">
        <v>194</v>
      </c>
      <c r="AF841" t="s">
        <v>194</v>
      </c>
      <c r="AG841" t="s">
        <v>195</v>
      </c>
      <c r="AH841" t="s">
        <v>195</v>
      </c>
      <c r="AI841" t="s">
        <v>195</v>
      </c>
      <c r="AJ841" t="s">
        <v>195</v>
      </c>
      <c r="AK841" t="s">
        <v>195</v>
      </c>
      <c r="AL841" t="s">
        <v>195</v>
      </c>
      <c r="AM841" t="s">
        <v>195</v>
      </c>
      <c r="AN841" t="s">
        <v>195</v>
      </c>
      <c r="AO841" t="s">
        <v>195</v>
      </c>
      <c r="AP841" t="s">
        <v>195</v>
      </c>
      <c r="AQ841" s="259" t="s">
        <v>2591</v>
      </c>
      <c r="AR841" s="259" t="s">
        <v>334</v>
      </c>
    </row>
    <row r="842" spans="1:45" ht="21.6" x14ac:dyDescent="0.65">
      <c r="A842" s="266">
        <v>122086</v>
      </c>
      <c r="B842" s="264" t="s">
        <v>59</v>
      </c>
      <c r="C842" t="s">
        <v>196</v>
      </c>
      <c r="D842" t="s">
        <v>196</v>
      </c>
      <c r="E842" t="s">
        <v>196</v>
      </c>
      <c r="F842" t="s">
        <v>194</v>
      </c>
      <c r="G842" t="s">
        <v>194</v>
      </c>
      <c r="H842" t="s">
        <v>196</v>
      </c>
      <c r="I842" t="s">
        <v>194</v>
      </c>
      <c r="J842" t="s">
        <v>194</v>
      </c>
      <c r="K842" t="s">
        <v>196</v>
      </c>
      <c r="L842" t="s">
        <v>196</v>
      </c>
      <c r="M842" t="s">
        <v>196</v>
      </c>
      <c r="N842" t="s">
        <v>196</v>
      </c>
      <c r="O842" t="s">
        <v>196</v>
      </c>
      <c r="P842" t="s">
        <v>196</v>
      </c>
      <c r="Q842" t="s">
        <v>196</v>
      </c>
      <c r="R842" t="s">
        <v>194</v>
      </c>
      <c r="S842" t="s">
        <v>196</v>
      </c>
      <c r="T842" t="s">
        <v>196</v>
      </c>
      <c r="U842" t="s">
        <v>196</v>
      </c>
      <c r="V842" t="s">
        <v>196</v>
      </c>
      <c r="W842" t="s">
        <v>196</v>
      </c>
      <c r="X842" t="s">
        <v>196</v>
      </c>
      <c r="Y842" t="s">
        <v>196</v>
      </c>
      <c r="Z842" t="s">
        <v>196</v>
      </c>
      <c r="AA842" t="s">
        <v>194</v>
      </c>
      <c r="AB842" t="s">
        <v>196</v>
      </c>
      <c r="AC842" t="s">
        <v>196</v>
      </c>
      <c r="AD842" t="s">
        <v>196</v>
      </c>
      <c r="AE842" t="s">
        <v>194</v>
      </c>
      <c r="AF842" t="s">
        <v>194</v>
      </c>
      <c r="AG842" t="s">
        <v>194</v>
      </c>
      <c r="AH842" t="s">
        <v>194</v>
      </c>
      <c r="AI842" t="s">
        <v>194</v>
      </c>
      <c r="AJ842" t="s">
        <v>196</v>
      </c>
      <c r="AK842" t="s">
        <v>196</v>
      </c>
      <c r="AL842" t="s">
        <v>196</v>
      </c>
      <c r="AM842" t="s">
        <v>195</v>
      </c>
      <c r="AN842" t="s">
        <v>196</v>
      </c>
      <c r="AO842" t="s">
        <v>196</v>
      </c>
      <c r="AP842" t="s">
        <v>195</v>
      </c>
      <c r="AQ842" s="259" t="s">
        <v>59</v>
      </c>
      <c r="AR842" s="259" t="s">
        <v>334</v>
      </c>
    </row>
    <row r="843" spans="1:45" ht="21.6" x14ac:dyDescent="0.65">
      <c r="A843" s="238">
        <v>122092</v>
      </c>
      <c r="B843" s="264" t="s">
        <v>59</v>
      </c>
      <c r="C843" t="s">
        <v>196</v>
      </c>
      <c r="D843" t="s">
        <v>196</v>
      </c>
      <c r="E843" t="s">
        <v>196</v>
      </c>
      <c r="F843" t="s">
        <v>196</v>
      </c>
      <c r="G843" t="s">
        <v>194</v>
      </c>
      <c r="H843" t="s">
        <v>196</v>
      </c>
      <c r="I843" t="s">
        <v>194</v>
      </c>
      <c r="J843" t="s">
        <v>196</v>
      </c>
      <c r="K843" t="s">
        <v>196</v>
      </c>
      <c r="L843" t="s">
        <v>196</v>
      </c>
      <c r="M843" t="s">
        <v>194</v>
      </c>
      <c r="N843" t="s">
        <v>196</v>
      </c>
      <c r="O843" t="s">
        <v>194</v>
      </c>
      <c r="P843" t="s">
        <v>194</v>
      </c>
      <c r="Q843" t="s">
        <v>196</v>
      </c>
      <c r="R843" t="s">
        <v>196</v>
      </c>
      <c r="S843" t="s">
        <v>196</v>
      </c>
      <c r="T843" t="s">
        <v>194</v>
      </c>
      <c r="U843" t="s">
        <v>196</v>
      </c>
      <c r="V843" t="s">
        <v>196</v>
      </c>
      <c r="W843" t="s">
        <v>196</v>
      </c>
      <c r="X843" t="s">
        <v>196</v>
      </c>
      <c r="Y843" t="s">
        <v>196</v>
      </c>
      <c r="Z843" t="s">
        <v>196</v>
      </c>
      <c r="AA843" t="s">
        <v>196</v>
      </c>
      <c r="AB843" t="s">
        <v>196</v>
      </c>
      <c r="AC843" t="s">
        <v>196</v>
      </c>
      <c r="AD843" t="s">
        <v>196</v>
      </c>
      <c r="AE843" t="s">
        <v>196</v>
      </c>
      <c r="AF843" t="s">
        <v>194</v>
      </c>
      <c r="AG843" t="s">
        <v>195</v>
      </c>
      <c r="AH843" t="s">
        <v>196</v>
      </c>
      <c r="AI843" t="s">
        <v>196</v>
      </c>
      <c r="AJ843" t="s">
        <v>196</v>
      </c>
      <c r="AK843" t="s">
        <v>194</v>
      </c>
      <c r="AL843" t="s">
        <v>195</v>
      </c>
      <c r="AM843" t="s">
        <v>196</v>
      </c>
      <c r="AN843" t="s">
        <v>196</v>
      </c>
      <c r="AO843" t="s">
        <v>194</v>
      </c>
      <c r="AP843" t="s">
        <v>194</v>
      </c>
      <c r="AQ843" s="259" t="s">
        <v>59</v>
      </c>
      <c r="AR843" s="259" t="s">
        <v>334</v>
      </c>
    </row>
    <row r="844" spans="1:45" ht="21.6" x14ac:dyDescent="0.65">
      <c r="A844" s="238">
        <v>122120</v>
      </c>
      <c r="B844" s="264" t="s">
        <v>2531</v>
      </c>
      <c r="C844" t="s">
        <v>196</v>
      </c>
      <c r="D844" t="s">
        <v>196</v>
      </c>
      <c r="E844" t="s">
        <v>196</v>
      </c>
      <c r="F844" t="s">
        <v>196</v>
      </c>
      <c r="G844" t="s">
        <v>194</v>
      </c>
      <c r="H844" t="s">
        <v>196</v>
      </c>
      <c r="I844" t="s">
        <v>196</v>
      </c>
      <c r="J844" t="s">
        <v>194</v>
      </c>
      <c r="K844" t="s">
        <v>196</v>
      </c>
      <c r="L844" t="s">
        <v>196</v>
      </c>
      <c r="M844" t="s">
        <v>194</v>
      </c>
      <c r="N844" t="s">
        <v>194</v>
      </c>
      <c r="O844" t="s">
        <v>196</v>
      </c>
      <c r="P844" t="s">
        <v>196</v>
      </c>
      <c r="Q844" t="s">
        <v>196</v>
      </c>
      <c r="R844" t="s">
        <v>194</v>
      </c>
      <c r="S844" t="s">
        <v>194</v>
      </c>
      <c r="T844" t="s">
        <v>194</v>
      </c>
      <c r="U844" t="s">
        <v>194</v>
      </c>
      <c r="V844" t="s">
        <v>196</v>
      </c>
      <c r="W844" t="s">
        <v>194</v>
      </c>
      <c r="X844" t="s">
        <v>194</v>
      </c>
      <c r="Y844" t="s">
        <v>194</v>
      </c>
      <c r="Z844" t="s">
        <v>196</v>
      </c>
      <c r="AA844" t="s">
        <v>194</v>
      </c>
      <c r="AB844" t="s">
        <v>194</v>
      </c>
      <c r="AC844" t="s">
        <v>196</v>
      </c>
      <c r="AD844" t="s">
        <v>194</v>
      </c>
      <c r="AE844" t="s">
        <v>194</v>
      </c>
      <c r="AF844" t="s">
        <v>194</v>
      </c>
      <c r="AG844" t="s">
        <v>195</v>
      </c>
      <c r="AH844" t="s">
        <v>195</v>
      </c>
      <c r="AI844" t="s">
        <v>195</v>
      </c>
      <c r="AJ844" t="s">
        <v>195</v>
      </c>
      <c r="AK844" t="s">
        <v>195</v>
      </c>
      <c r="AL844" t="s">
        <v>195</v>
      </c>
      <c r="AM844" t="s">
        <v>195</v>
      </c>
      <c r="AN844" t="s">
        <v>195</v>
      </c>
      <c r="AO844" t="s">
        <v>195</v>
      </c>
      <c r="AP844" t="s">
        <v>195</v>
      </c>
      <c r="AQ844" s="259" t="s">
        <v>2531</v>
      </c>
      <c r="AR844" s="259" t="s">
        <v>334</v>
      </c>
    </row>
    <row r="845" spans="1:45" ht="21.6" x14ac:dyDescent="0.65">
      <c r="A845" s="238">
        <v>122126</v>
      </c>
      <c r="B845" s="264" t="s">
        <v>2591</v>
      </c>
      <c r="C845" t="s">
        <v>194</v>
      </c>
      <c r="D845" t="s">
        <v>196</v>
      </c>
      <c r="E845" t="s">
        <v>194</v>
      </c>
      <c r="F845" t="s">
        <v>196</v>
      </c>
      <c r="G845" t="s">
        <v>196</v>
      </c>
      <c r="H845" t="s">
        <v>196</v>
      </c>
      <c r="I845" t="s">
        <v>196</v>
      </c>
      <c r="J845" t="s">
        <v>196</v>
      </c>
      <c r="K845" t="s">
        <v>196</v>
      </c>
      <c r="L845" t="s">
        <v>194</v>
      </c>
      <c r="M845" t="s">
        <v>196</v>
      </c>
      <c r="N845" t="s">
        <v>196</v>
      </c>
      <c r="O845" t="s">
        <v>196</v>
      </c>
      <c r="P845" t="s">
        <v>196</v>
      </c>
      <c r="Q845" t="s">
        <v>196</v>
      </c>
      <c r="R845" t="s">
        <v>196</v>
      </c>
      <c r="S845" t="s">
        <v>196</v>
      </c>
      <c r="T845" t="s">
        <v>196</v>
      </c>
      <c r="U845" t="s">
        <v>196</v>
      </c>
      <c r="V845" t="s">
        <v>196</v>
      </c>
      <c r="W845" t="s">
        <v>196</v>
      </c>
      <c r="X845" t="s">
        <v>196</v>
      </c>
      <c r="Y845" t="s">
        <v>196</v>
      </c>
      <c r="Z845" t="s">
        <v>196</v>
      </c>
      <c r="AA845" t="s">
        <v>196</v>
      </c>
      <c r="AB845" t="s">
        <v>195</v>
      </c>
      <c r="AC845" t="s">
        <v>195</v>
      </c>
      <c r="AD845" t="s">
        <v>196</v>
      </c>
      <c r="AE845" t="s">
        <v>195</v>
      </c>
      <c r="AF845" t="s">
        <v>196</v>
      </c>
      <c r="AG845" t="s">
        <v>195</v>
      </c>
      <c r="AH845" t="s">
        <v>196</v>
      </c>
      <c r="AI845" t="s">
        <v>195</v>
      </c>
      <c r="AJ845" t="s">
        <v>196</v>
      </c>
      <c r="AK845" t="s">
        <v>195</v>
      </c>
      <c r="AL845" t="s">
        <v>195</v>
      </c>
      <c r="AM845" t="s">
        <v>195</v>
      </c>
      <c r="AN845" t="s">
        <v>195</v>
      </c>
      <c r="AO845" t="s">
        <v>195</v>
      </c>
      <c r="AP845" t="s">
        <v>195</v>
      </c>
      <c r="AQ845" s="259" t="s">
        <v>2591</v>
      </c>
      <c r="AR845" s="259" t="s">
        <v>334</v>
      </c>
      <c r="AS845"/>
    </row>
    <row r="846" spans="1:45" ht="21.6" x14ac:dyDescent="0.65">
      <c r="A846" s="238">
        <v>122127</v>
      </c>
      <c r="B846" s="264" t="s">
        <v>59</v>
      </c>
      <c r="C846" t="s">
        <v>196</v>
      </c>
      <c r="D846" t="s">
        <v>194</v>
      </c>
      <c r="E846" t="s">
        <v>196</v>
      </c>
      <c r="F846" t="s">
        <v>196</v>
      </c>
      <c r="G846" t="s">
        <v>196</v>
      </c>
      <c r="H846" t="s">
        <v>196</v>
      </c>
      <c r="I846" t="s">
        <v>194</v>
      </c>
      <c r="J846" t="s">
        <v>196</v>
      </c>
      <c r="K846" t="s">
        <v>196</v>
      </c>
      <c r="L846" t="s">
        <v>194</v>
      </c>
      <c r="M846" t="s">
        <v>194</v>
      </c>
      <c r="N846" t="s">
        <v>196</v>
      </c>
      <c r="O846" t="s">
        <v>196</v>
      </c>
      <c r="P846" t="s">
        <v>194</v>
      </c>
      <c r="Q846" t="s">
        <v>196</v>
      </c>
      <c r="R846" t="s">
        <v>196</v>
      </c>
      <c r="S846" t="s">
        <v>196</v>
      </c>
      <c r="T846" t="s">
        <v>196</v>
      </c>
      <c r="U846" t="s">
        <v>196</v>
      </c>
      <c r="V846" t="s">
        <v>196</v>
      </c>
      <c r="W846" t="s">
        <v>196</v>
      </c>
      <c r="X846" t="s">
        <v>196</v>
      </c>
      <c r="Y846" t="s">
        <v>196</v>
      </c>
      <c r="Z846" t="s">
        <v>196</v>
      </c>
      <c r="AA846" t="s">
        <v>196</v>
      </c>
      <c r="AB846" t="s">
        <v>196</v>
      </c>
      <c r="AC846" t="s">
        <v>196</v>
      </c>
      <c r="AD846" t="s">
        <v>196</v>
      </c>
      <c r="AE846" t="s">
        <v>194</v>
      </c>
      <c r="AF846" t="s">
        <v>195</v>
      </c>
      <c r="AG846" t="s">
        <v>196</v>
      </c>
      <c r="AH846" t="s">
        <v>194</v>
      </c>
      <c r="AI846" t="s">
        <v>196</v>
      </c>
      <c r="AJ846" t="s">
        <v>196</v>
      </c>
      <c r="AK846" t="s">
        <v>194</v>
      </c>
      <c r="AL846" t="s">
        <v>196</v>
      </c>
      <c r="AM846" t="s">
        <v>196</v>
      </c>
      <c r="AN846" t="s">
        <v>196</v>
      </c>
      <c r="AO846" t="s">
        <v>194</v>
      </c>
      <c r="AP846" t="s">
        <v>194</v>
      </c>
      <c r="AQ846" s="259" t="s">
        <v>59</v>
      </c>
      <c r="AR846" s="259" t="s">
        <v>334</v>
      </c>
    </row>
    <row r="847" spans="1:45" ht="21.6" x14ac:dyDescent="0.65">
      <c r="A847" s="266">
        <v>122135</v>
      </c>
      <c r="B847" s="264" t="s">
        <v>2531</v>
      </c>
      <c r="C847" t="s">
        <v>196</v>
      </c>
      <c r="D847" t="s">
        <v>196</v>
      </c>
      <c r="E847" t="s">
        <v>196</v>
      </c>
      <c r="F847" t="s">
        <v>196</v>
      </c>
      <c r="G847" t="s">
        <v>196</v>
      </c>
      <c r="H847" t="s">
        <v>196</v>
      </c>
      <c r="I847" t="s">
        <v>196</v>
      </c>
      <c r="J847" t="s">
        <v>196</v>
      </c>
      <c r="K847" t="s">
        <v>194</v>
      </c>
      <c r="L847" t="s">
        <v>196</v>
      </c>
      <c r="M847" t="s">
        <v>196</v>
      </c>
      <c r="N847" t="s">
        <v>196</v>
      </c>
      <c r="O847" t="s">
        <v>196</v>
      </c>
      <c r="P847" t="s">
        <v>194</v>
      </c>
      <c r="Q847" t="s">
        <v>194</v>
      </c>
      <c r="R847" t="s">
        <v>196</v>
      </c>
      <c r="S847" t="s">
        <v>196</v>
      </c>
      <c r="T847" t="s">
        <v>196</v>
      </c>
      <c r="U847" t="s">
        <v>194</v>
      </c>
      <c r="V847" t="s">
        <v>196</v>
      </c>
      <c r="W847" t="s">
        <v>196</v>
      </c>
      <c r="X847" t="s">
        <v>196</v>
      </c>
      <c r="Y847" t="s">
        <v>196</v>
      </c>
      <c r="Z847" t="s">
        <v>196</v>
      </c>
      <c r="AA847" t="s">
        <v>194</v>
      </c>
      <c r="AB847" t="s">
        <v>195</v>
      </c>
      <c r="AC847" t="s">
        <v>196</v>
      </c>
      <c r="AD847" t="s">
        <v>195</v>
      </c>
      <c r="AE847" t="s">
        <v>196</v>
      </c>
      <c r="AF847" t="s">
        <v>196</v>
      </c>
      <c r="AG847" t="s">
        <v>195</v>
      </c>
      <c r="AH847" t="s">
        <v>195</v>
      </c>
      <c r="AI847" t="s">
        <v>195</v>
      </c>
      <c r="AJ847" t="s">
        <v>195</v>
      </c>
      <c r="AK847" t="s">
        <v>195</v>
      </c>
      <c r="AL847" t="s">
        <v>195</v>
      </c>
      <c r="AM847" t="s">
        <v>195</v>
      </c>
      <c r="AN847" t="s">
        <v>195</v>
      </c>
      <c r="AO847" t="s">
        <v>195</v>
      </c>
      <c r="AP847" t="s">
        <v>195</v>
      </c>
      <c r="AQ847" s="259" t="s">
        <v>2531</v>
      </c>
      <c r="AR847" s="259" t="s">
        <v>334</v>
      </c>
    </row>
    <row r="848" spans="1:45" ht="21.6" x14ac:dyDescent="0.65">
      <c r="A848" s="238">
        <v>122137</v>
      </c>
      <c r="B848" s="264" t="s">
        <v>59</v>
      </c>
      <c r="C848" t="s">
        <v>196</v>
      </c>
      <c r="D848" t="s">
        <v>196</v>
      </c>
      <c r="E848" t="s">
        <v>194</v>
      </c>
      <c r="F848" t="s">
        <v>196</v>
      </c>
      <c r="G848" t="s">
        <v>196</v>
      </c>
      <c r="H848" t="s">
        <v>194</v>
      </c>
      <c r="I848" t="s">
        <v>194</v>
      </c>
      <c r="J848" t="s">
        <v>194</v>
      </c>
      <c r="K848" t="s">
        <v>196</v>
      </c>
      <c r="L848" t="s">
        <v>194</v>
      </c>
      <c r="M848" t="s">
        <v>196</v>
      </c>
      <c r="N848" t="s">
        <v>194</v>
      </c>
      <c r="O848" t="s">
        <v>194</v>
      </c>
      <c r="P848" t="s">
        <v>194</v>
      </c>
      <c r="Q848" t="s">
        <v>196</v>
      </c>
      <c r="R848" t="s">
        <v>195</v>
      </c>
      <c r="S848" t="s">
        <v>196</v>
      </c>
      <c r="T848" t="s">
        <v>195</v>
      </c>
      <c r="U848" t="s">
        <v>196</v>
      </c>
      <c r="V848" t="s">
        <v>195</v>
      </c>
      <c r="W848" t="s">
        <v>196</v>
      </c>
      <c r="X848" t="s">
        <v>196</v>
      </c>
      <c r="Y848" t="s">
        <v>196</v>
      </c>
      <c r="Z848" t="s">
        <v>196</v>
      </c>
      <c r="AA848" t="s">
        <v>194</v>
      </c>
      <c r="AB848" t="s">
        <v>196</v>
      </c>
      <c r="AC848" t="s">
        <v>196</v>
      </c>
      <c r="AD848" t="s">
        <v>194</v>
      </c>
      <c r="AE848" t="s">
        <v>194</v>
      </c>
      <c r="AF848" t="s">
        <v>194</v>
      </c>
      <c r="AG848" t="s">
        <v>194</v>
      </c>
      <c r="AH848" t="s">
        <v>196</v>
      </c>
      <c r="AI848" t="s">
        <v>194</v>
      </c>
      <c r="AJ848" t="s">
        <v>196</v>
      </c>
      <c r="AK848" t="s">
        <v>196</v>
      </c>
      <c r="AL848" t="s">
        <v>195</v>
      </c>
      <c r="AM848" t="s">
        <v>195</v>
      </c>
      <c r="AN848" t="s">
        <v>195</v>
      </c>
      <c r="AO848" t="s">
        <v>195</v>
      </c>
      <c r="AP848" t="s">
        <v>195</v>
      </c>
      <c r="AQ848" s="259" t="s">
        <v>59</v>
      </c>
      <c r="AR848" s="259" t="s">
        <v>334</v>
      </c>
    </row>
    <row r="849" spans="1:45" ht="21.6" x14ac:dyDescent="0.65">
      <c r="A849" s="266">
        <v>122140</v>
      </c>
      <c r="B849" s="264" t="s">
        <v>59</v>
      </c>
      <c r="C849" t="s">
        <v>334</v>
      </c>
      <c r="D849" t="s">
        <v>334</v>
      </c>
      <c r="E849" t="s">
        <v>334</v>
      </c>
      <c r="F849" t="s">
        <v>194</v>
      </c>
      <c r="G849" t="s">
        <v>334</v>
      </c>
      <c r="H849" t="s">
        <v>334</v>
      </c>
      <c r="I849" t="s">
        <v>334</v>
      </c>
      <c r="J849" t="s">
        <v>334</v>
      </c>
      <c r="K849" t="s">
        <v>196</v>
      </c>
      <c r="L849" t="s">
        <v>334</v>
      </c>
      <c r="M849" t="s">
        <v>334</v>
      </c>
      <c r="N849" t="s">
        <v>334</v>
      </c>
      <c r="O849" t="s">
        <v>334</v>
      </c>
      <c r="P849" t="s">
        <v>194</v>
      </c>
      <c r="Q849" t="s">
        <v>334</v>
      </c>
      <c r="R849" t="s">
        <v>334</v>
      </c>
      <c r="S849" t="s">
        <v>334</v>
      </c>
      <c r="T849" t="s">
        <v>334</v>
      </c>
      <c r="U849" t="s">
        <v>194</v>
      </c>
      <c r="V849" t="s">
        <v>334</v>
      </c>
      <c r="W849" t="s">
        <v>334</v>
      </c>
      <c r="X849" t="s">
        <v>334</v>
      </c>
      <c r="Y849" t="s">
        <v>194</v>
      </c>
      <c r="Z849" t="s">
        <v>196</v>
      </c>
      <c r="AA849" t="s">
        <v>334</v>
      </c>
      <c r="AB849" t="s">
        <v>196</v>
      </c>
      <c r="AC849" t="s">
        <v>196</v>
      </c>
      <c r="AD849" t="s">
        <v>196</v>
      </c>
      <c r="AE849" t="s">
        <v>196</v>
      </c>
      <c r="AF849" t="s">
        <v>196</v>
      </c>
      <c r="AG849" t="s">
        <v>196</v>
      </c>
      <c r="AH849" t="s">
        <v>194</v>
      </c>
      <c r="AI849" t="s">
        <v>196</v>
      </c>
      <c r="AJ849" t="s">
        <v>196</v>
      </c>
      <c r="AK849" t="s">
        <v>194</v>
      </c>
      <c r="AL849" t="s">
        <v>196</v>
      </c>
      <c r="AM849" t="s">
        <v>194</v>
      </c>
      <c r="AN849" t="s">
        <v>196</v>
      </c>
      <c r="AO849" t="s">
        <v>194</v>
      </c>
      <c r="AP849" t="s">
        <v>194</v>
      </c>
      <c r="AQ849" s="259" t="s">
        <v>59</v>
      </c>
      <c r="AR849" s="259" t="s">
        <v>334</v>
      </c>
    </row>
    <row r="850" spans="1:45" ht="21.6" x14ac:dyDescent="0.65">
      <c r="A850" s="266">
        <v>122143</v>
      </c>
      <c r="B850" s="264" t="s">
        <v>2531</v>
      </c>
      <c r="C850" t="s">
        <v>196</v>
      </c>
      <c r="D850" t="s">
        <v>196</v>
      </c>
      <c r="E850" t="s">
        <v>194</v>
      </c>
      <c r="F850" t="s">
        <v>196</v>
      </c>
      <c r="G850" t="s">
        <v>196</v>
      </c>
      <c r="H850" t="s">
        <v>196</v>
      </c>
      <c r="I850" t="s">
        <v>194</v>
      </c>
      <c r="J850" t="s">
        <v>194</v>
      </c>
      <c r="K850" t="s">
        <v>196</v>
      </c>
      <c r="L850" t="s">
        <v>196</v>
      </c>
      <c r="M850" t="s">
        <v>196</v>
      </c>
      <c r="N850" t="s">
        <v>196</v>
      </c>
      <c r="O850" t="s">
        <v>196</v>
      </c>
      <c r="P850" t="s">
        <v>196</v>
      </c>
      <c r="Q850" t="s">
        <v>195</v>
      </c>
      <c r="R850" t="s">
        <v>194</v>
      </c>
      <c r="S850" t="s">
        <v>196</v>
      </c>
      <c r="T850" t="s">
        <v>194</v>
      </c>
      <c r="U850" t="s">
        <v>196</v>
      </c>
      <c r="V850" t="s">
        <v>196</v>
      </c>
      <c r="W850" t="s">
        <v>196</v>
      </c>
      <c r="X850" t="s">
        <v>196</v>
      </c>
      <c r="Y850" t="s">
        <v>194</v>
      </c>
      <c r="Z850" t="s">
        <v>196</v>
      </c>
      <c r="AA850" t="s">
        <v>194</v>
      </c>
      <c r="AB850" t="s">
        <v>196</v>
      </c>
      <c r="AC850" t="s">
        <v>196</v>
      </c>
      <c r="AD850" t="s">
        <v>196</v>
      </c>
      <c r="AE850" t="s">
        <v>194</v>
      </c>
      <c r="AF850" t="s">
        <v>194</v>
      </c>
      <c r="AG850" t="s">
        <v>196</v>
      </c>
      <c r="AH850" t="s">
        <v>196</v>
      </c>
      <c r="AI850" t="s">
        <v>196</v>
      </c>
      <c r="AJ850" t="s">
        <v>196</v>
      </c>
      <c r="AK850" t="s">
        <v>196</v>
      </c>
      <c r="AL850" t="s">
        <v>196</v>
      </c>
      <c r="AM850" t="s">
        <v>195</v>
      </c>
      <c r="AN850" t="s">
        <v>196</v>
      </c>
      <c r="AO850" t="s">
        <v>196</v>
      </c>
      <c r="AP850" t="s">
        <v>196</v>
      </c>
      <c r="AQ850" s="259" t="s">
        <v>2531</v>
      </c>
      <c r="AR850" s="259" t="s">
        <v>334</v>
      </c>
    </row>
    <row r="851" spans="1:45" ht="14.4" x14ac:dyDescent="0.3">
      <c r="A851" s="279">
        <v>122150</v>
      </c>
      <c r="B851" s="284" t="s">
        <v>59</v>
      </c>
      <c r="C851" s="262" t="s">
        <v>196</v>
      </c>
      <c r="D851" s="262" t="s">
        <v>194</v>
      </c>
      <c r="E851" s="262" t="s">
        <v>196</v>
      </c>
      <c r="F851" s="262" t="s">
        <v>194</v>
      </c>
      <c r="G851" s="262" t="s">
        <v>196</v>
      </c>
      <c r="H851" s="262" t="s">
        <v>196</v>
      </c>
      <c r="I851" s="262" t="s">
        <v>194</v>
      </c>
      <c r="J851" s="262" t="s">
        <v>196</v>
      </c>
      <c r="K851" s="262" t="s">
        <v>194</v>
      </c>
      <c r="L851" s="262" t="s">
        <v>194</v>
      </c>
      <c r="M851" s="262" t="s">
        <v>196</v>
      </c>
      <c r="N851" s="262" t="s">
        <v>194</v>
      </c>
      <c r="O851" s="262" t="s">
        <v>195</v>
      </c>
      <c r="P851" s="262" t="s">
        <v>196</v>
      </c>
      <c r="Q851" s="262" t="s">
        <v>196</v>
      </c>
      <c r="R851" s="262" t="s">
        <v>196</v>
      </c>
      <c r="S851" s="262" t="s">
        <v>196</v>
      </c>
      <c r="T851" s="262" t="s">
        <v>194</v>
      </c>
      <c r="U851" s="262" t="s">
        <v>195</v>
      </c>
      <c r="V851" s="262" t="s">
        <v>196</v>
      </c>
      <c r="W851" s="262" t="s">
        <v>334</v>
      </c>
      <c r="X851" s="262" t="s">
        <v>334</v>
      </c>
      <c r="Y851" s="262" t="s">
        <v>334</v>
      </c>
      <c r="Z851" s="262" t="s">
        <v>334</v>
      </c>
      <c r="AA851" s="262" t="s">
        <v>334</v>
      </c>
      <c r="AB851" s="262" t="s">
        <v>334</v>
      </c>
      <c r="AC851" s="262" t="s">
        <v>334</v>
      </c>
      <c r="AD851" s="262" t="s">
        <v>334</v>
      </c>
      <c r="AE851" s="262" t="s">
        <v>334</v>
      </c>
      <c r="AF851" s="262" t="s">
        <v>334</v>
      </c>
      <c r="AG851" s="262" t="s">
        <v>334</v>
      </c>
      <c r="AH851" s="262" t="s">
        <v>334</v>
      </c>
      <c r="AI851" s="262" t="s">
        <v>334</v>
      </c>
      <c r="AJ851" s="262" t="s">
        <v>334</v>
      </c>
      <c r="AK851" s="262" t="s">
        <v>334</v>
      </c>
      <c r="AL851" s="262" t="s">
        <v>334</v>
      </c>
      <c r="AM851" s="262" t="s">
        <v>334</v>
      </c>
      <c r="AN851" s="262" t="s">
        <v>334</v>
      </c>
      <c r="AO851" s="262" t="s">
        <v>334</v>
      </c>
      <c r="AP851" s="262" t="s">
        <v>334</v>
      </c>
      <c r="AQ851" s="259" t="e">
        <f>VLOOKUP(A851,#REF!,5,0)</f>
        <v>#REF!</v>
      </c>
      <c r="AR851" s="259" t="e">
        <f>VLOOKUP(A851,#REF!,6,0)</f>
        <v>#REF!</v>
      </c>
      <c r="AS851"/>
    </row>
    <row r="852" spans="1:45" ht="21.6" x14ac:dyDescent="0.65">
      <c r="A852" s="238">
        <v>122151</v>
      </c>
      <c r="B852" s="264" t="s">
        <v>2531</v>
      </c>
      <c r="C852" t="s">
        <v>196</v>
      </c>
      <c r="D852" t="s">
        <v>196</v>
      </c>
      <c r="E852" t="s">
        <v>196</v>
      </c>
      <c r="F852" t="s">
        <v>196</v>
      </c>
      <c r="G852" t="s">
        <v>194</v>
      </c>
      <c r="H852" t="s">
        <v>196</v>
      </c>
      <c r="I852" t="s">
        <v>194</v>
      </c>
      <c r="J852" t="s">
        <v>194</v>
      </c>
      <c r="K852" t="s">
        <v>194</v>
      </c>
      <c r="L852" t="s">
        <v>195</v>
      </c>
      <c r="M852" t="s">
        <v>196</v>
      </c>
      <c r="N852" t="s">
        <v>194</v>
      </c>
      <c r="O852" t="s">
        <v>194</v>
      </c>
      <c r="P852" t="s">
        <v>196</v>
      </c>
      <c r="Q852" t="s">
        <v>196</v>
      </c>
      <c r="R852" t="s">
        <v>196</v>
      </c>
      <c r="S852" t="s">
        <v>196</v>
      </c>
      <c r="T852" t="s">
        <v>194</v>
      </c>
      <c r="U852" t="s">
        <v>194</v>
      </c>
      <c r="V852" t="s">
        <v>194</v>
      </c>
      <c r="W852" t="s">
        <v>196</v>
      </c>
      <c r="X852" t="s">
        <v>196</v>
      </c>
      <c r="Y852" t="s">
        <v>194</v>
      </c>
      <c r="Z852" t="s">
        <v>196</v>
      </c>
      <c r="AA852" t="s">
        <v>196</v>
      </c>
      <c r="AB852" t="s">
        <v>196</v>
      </c>
      <c r="AC852" t="s">
        <v>196</v>
      </c>
      <c r="AD852" t="s">
        <v>196</v>
      </c>
      <c r="AE852" t="s">
        <v>196</v>
      </c>
      <c r="AF852" t="s">
        <v>194</v>
      </c>
      <c r="AG852" t="s">
        <v>196</v>
      </c>
      <c r="AH852" t="s">
        <v>196</v>
      </c>
      <c r="AI852" t="s">
        <v>196</v>
      </c>
      <c r="AJ852" t="s">
        <v>196</v>
      </c>
      <c r="AK852" t="s">
        <v>196</v>
      </c>
      <c r="AL852" t="s">
        <v>195</v>
      </c>
      <c r="AM852" t="s">
        <v>196</v>
      </c>
      <c r="AN852" t="s">
        <v>196</v>
      </c>
      <c r="AO852" t="s">
        <v>195</v>
      </c>
      <c r="AP852" t="s">
        <v>196</v>
      </c>
      <c r="AQ852" s="259" t="s">
        <v>2531</v>
      </c>
      <c r="AR852" s="259" t="s">
        <v>334</v>
      </c>
    </row>
    <row r="853" spans="1:45" ht="21.6" x14ac:dyDescent="0.65">
      <c r="A853" s="266">
        <v>122167</v>
      </c>
      <c r="B853" s="264" t="s">
        <v>2591</v>
      </c>
      <c r="C853" t="s">
        <v>196</v>
      </c>
      <c r="D853" t="s">
        <v>194</v>
      </c>
      <c r="E853" t="s">
        <v>194</v>
      </c>
      <c r="F853" t="s">
        <v>196</v>
      </c>
      <c r="G853" t="s">
        <v>196</v>
      </c>
      <c r="H853" t="s">
        <v>196</v>
      </c>
      <c r="I853" t="s">
        <v>194</v>
      </c>
      <c r="J853" t="s">
        <v>194</v>
      </c>
      <c r="K853" t="s">
        <v>196</v>
      </c>
      <c r="L853" t="s">
        <v>196</v>
      </c>
      <c r="M853" t="s">
        <v>196</v>
      </c>
      <c r="N853" t="s">
        <v>196</v>
      </c>
      <c r="O853" t="s">
        <v>194</v>
      </c>
      <c r="P853" t="s">
        <v>196</v>
      </c>
      <c r="Q853" t="s">
        <v>196</v>
      </c>
      <c r="R853" t="s">
        <v>196</v>
      </c>
      <c r="S853" t="s">
        <v>196</v>
      </c>
      <c r="T853" t="s">
        <v>196</v>
      </c>
      <c r="U853" t="s">
        <v>196</v>
      </c>
      <c r="V853" t="s">
        <v>196</v>
      </c>
      <c r="W853" t="s">
        <v>194</v>
      </c>
      <c r="X853" t="s">
        <v>196</v>
      </c>
      <c r="Y853" t="s">
        <v>196</v>
      </c>
      <c r="Z853" t="s">
        <v>196</v>
      </c>
      <c r="AA853" t="s">
        <v>196</v>
      </c>
      <c r="AB853" t="s">
        <v>196</v>
      </c>
      <c r="AC853" t="s">
        <v>196</v>
      </c>
      <c r="AD853" t="s">
        <v>196</v>
      </c>
      <c r="AE853" t="s">
        <v>195</v>
      </c>
      <c r="AF853" t="s">
        <v>196</v>
      </c>
      <c r="AG853" t="s">
        <v>195</v>
      </c>
      <c r="AH853" t="s">
        <v>195</v>
      </c>
      <c r="AI853" t="s">
        <v>195</v>
      </c>
      <c r="AJ853" t="s">
        <v>195</v>
      </c>
      <c r="AK853" t="s">
        <v>195</v>
      </c>
      <c r="AL853" t="s">
        <v>195</v>
      </c>
      <c r="AM853" t="s">
        <v>195</v>
      </c>
      <c r="AN853" t="s">
        <v>195</v>
      </c>
      <c r="AO853" t="s">
        <v>195</v>
      </c>
      <c r="AP853" t="s">
        <v>195</v>
      </c>
      <c r="AQ853" s="259" t="s">
        <v>2591</v>
      </c>
      <c r="AR853" s="259" t="s">
        <v>334</v>
      </c>
    </row>
    <row r="854" spans="1:45" ht="21.6" x14ac:dyDescent="0.65">
      <c r="A854" s="266">
        <v>122170</v>
      </c>
      <c r="B854" s="264" t="s">
        <v>59</v>
      </c>
      <c r="C854" t="s">
        <v>196</v>
      </c>
      <c r="D854" t="s">
        <v>196</v>
      </c>
      <c r="E854" t="s">
        <v>194</v>
      </c>
      <c r="F854" t="s">
        <v>194</v>
      </c>
      <c r="G854" t="s">
        <v>196</v>
      </c>
      <c r="H854" t="s">
        <v>194</v>
      </c>
      <c r="I854" t="s">
        <v>196</v>
      </c>
      <c r="J854" t="s">
        <v>194</v>
      </c>
      <c r="K854" t="s">
        <v>194</v>
      </c>
      <c r="L854" t="s">
        <v>196</v>
      </c>
      <c r="M854" t="s">
        <v>196</v>
      </c>
      <c r="N854" t="s">
        <v>196</v>
      </c>
      <c r="O854" t="s">
        <v>196</v>
      </c>
      <c r="P854" t="s">
        <v>194</v>
      </c>
      <c r="Q854" t="s">
        <v>196</v>
      </c>
      <c r="R854" t="s">
        <v>196</v>
      </c>
      <c r="S854" t="s">
        <v>196</v>
      </c>
      <c r="T854" t="s">
        <v>196</v>
      </c>
      <c r="U854" t="s">
        <v>194</v>
      </c>
      <c r="V854" t="s">
        <v>196</v>
      </c>
      <c r="W854" t="s">
        <v>196</v>
      </c>
      <c r="X854" t="s">
        <v>196</v>
      </c>
      <c r="Y854" t="s">
        <v>196</v>
      </c>
      <c r="Z854" t="s">
        <v>194</v>
      </c>
      <c r="AA854" t="s">
        <v>194</v>
      </c>
      <c r="AB854" t="s">
        <v>196</v>
      </c>
      <c r="AC854" t="s">
        <v>194</v>
      </c>
      <c r="AD854" t="s">
        <v>196</v>
      </c>
      <c r="AE854" t="s">
        <v>196</v>
      </c>
      <c r="AF854" t="s">
        <v>196</v>
      </c>
      <c r="AG854" t="s">
        <v>194</v>
      </c>
      <c r="AH854" t="s">
        <v>194</v>
      </c>
      <c r="AI854" t="s">
        <v>196</v>
      </c>
      <c r="AJ854" t="s">
        <v>196</v>
      </c>
      <c r="AK854" t="s">
        <v>194</v>
      </c>
      <c r="AL854" t="s">
        <v>196</v>
      </c>
      <c r="AM854" t="s">
        <v>196</v>
      </c>
      <c r="AN854" t="s">
        <v>196</v>
      </c>
      <c r="AO854" t="s">
        <v>194</v>
      </c>
      <c r="AP854" t="s">
        <v>194</v>
      </c>
      <c r="AQ854" s="259" t="s">
        <v>59</v>
      </c>
      <c r="AR854" s="259" t="s">
        <v>334</v>
      </c>
    </row>
    <row r="855" spans="1:45" ht="21.6" x14ac:dyDescent="0.65">
      <c r="A855" s="266">
        <v>122179</v>
      </c>
      <c r="B855" s="264" t="s">
        <v>59</v>
      </c>
      <c r="C855" t="s">
        <v>194</v>
      </c>
      <c r="D855" t="s">
        <v>194</v>
      </c>
      <c r="E855" t="s">
        <v>195</v>
      </c>
      <c r="F855" t="s">
        <v>196</v>
      </c>
      <c r="G855" t="s">
        <v>194</v>
      </c>
      <c r="H855" t="s">
        <v>194</v>
      </c>
      <c r="I855" t="s">
        <v>196</v>
      </c>
      <c r="J855" t="s">
        <v>194</v>
      </c>
      <c r="K855" t="s">
        <v>196</v>
      </c>
      <c r="L855" t="s">
        <v>194</v>
      </c>
      <c r="M855" t="s">
        <v>194</v>
      </c>
      <c r="N855" t="s">
        <v>196</v>
      </c>
      <c r="O855" t="s">
        <v>196</v>
      </c>
      <c r="P855" t="s">
        <v>194</v>
      </c>
      <c r="Q855" t="s">
        <v>196</v>
      </c>
      <c r="R855" t="s">
        <v>196</v>
      </c>
      <c r="S855" t="s">
        <v>194</v>
      </c>
      <c r="T855" t="s">
        <v>196</v>
      </c>
      <c r="U855" t="s">
        <v>196</v>
      </c>
      <c r="V855" t="s">
        <v>196</v>
      </c>
      <c r="W855" t="s">
        <v>196</v>
      </c>
      <c r="X855" t="s">
        <v>196</v>
      </c>
      <c r="Y855" t="s">
        <v>196</v>
      </c>
      <c r="Z855" t="s">
        <v>196</v>
      </c>
      <c r="AA855" t="s">
        <v>196</v>
      </c>
      <c r="AB855" t="s">
        <v>194</v>
      </c>
      <c r="AC855" t="s">
        <v>196</v>
      </c>
      <c r="AD855" t="s">
        <v>196</v>
      </c>
      <c r="AE855" t="s">
        <v>196</v>
      </c>
      <c r="AF855" t="s">
        <v>194</v>
      </c>
      <c r="AG855" t="s">
        <v>196</v>
      </c>
      <c r="AH855" t="s">
        <v>196</v>
      </c>
      <c r="AI855" t="s">
        <v>195</v>
      </c>
      <c r="AJ855" t="s">
        <v>195</v>
      </c>
      <c r="AK855" t="s">
        <v>195</v>
      </c>
      <c r="AL855" t="s">
        <v>195</v>
      </c>
      <c r="AM855" t="s">
        <v>195</v>
      </c>
      <c r="AN855" t="s">
        <v>195</v>
      </c>
      <c r="AO855" t="s">
        <v>195</v>
      </c>
      <c r="AP855" t="s">
        <v>195</v>
      </c>
      <c r="AQ855" s="259" t="s">
        <v>59</v>
      </c>
      <c r="AR855" s="259" t="s">
        <v>334</v>
      </c>
    </row>
    <row r="856" spans="1:45" ht="21.6" x14ac:dyDescent="0.65">
      <c r="A856" s="238">
        <v>122181</v>
      </c>
      <c r="B856" s="264" t="s">
        <v>2531</v>
      </c>
      <c r="C856" t="s">
        <v>194</v>
      </c>
      <c r="D856" t="s">
        <v>196</v>
      </c>
      <c r="E856" t="s">
        <v>196</v>
      </c>
      <c r="F856" t="s">
        <v>196</v>
      </c>
      <c r="G856" t="s">
        <v>194</v>
      </c>
      <c r="H856" t="s">
        <v>196</v>
      </c>
      <c r="I856" t="s">
        <v>194</v>
      </c>
      <c r="J856" t="s">
        <v>194</v>
      </c>
      <c r="K856" t="s">
        <v>194</v>
      </c>
      <c r="L856" t="s">
        <v>194</v>
      </c>
      <c r="M856" t="s">
        <v>194</v>
      </c>
      <c r="N856" t="s">
        <v>194</v>
      </c>
      <c r="O856" t="s">
        <v>194</v>
      </c>
      <c r="P856" t="s">
        <v>196</v>
      </c>
      <c r="Q856" t="s">
        <v>196</v>
      </c>
      <c r="R856" t="s">
        <v>196</v>
      </c>
      <c r="S856" t="s">
        <v>196</v>
      </c>
      <c r="T856" t="s">
        <v>196</v>
      </c>
      <c r="U856" t="s">
        <v>196</v>
      </c>
      <c r="V856" t="s">
        <v>196</v>
      </c>
      <c r="W856" t="s">
        <v>196</v>
      </c>
      <c r="X856" t="s">
        <v>196</v>
      </c>
      <c r="Y856" t="s">
        <v>194</v>
      </c>
      <c r="Z856" t="s">
        <v>196</v>
      </c>
      <c r="AA856" t="s">
        <v>194</v>
      </c>
      <c r="AB856" t="s">
        <v>194</v>
      </c>
      <c r="AC856" t="s">
        <v>194</v>
      </c>
      <c r="AD856" t="s">
        <v>194</v>
      </c>
      <c r="AE856" t="s">
        <v>194</v>
      </c>
      <c r="AF856" t="s">
        <v>194</v>
      </c>
      <c r="AG856" t="s">
        <v>196</v>
      </c>
      <c r="AH856" t="s">
        <v>196</v>
      </c>
      <c r="AI856" t="s">
        <v>196</v>
      </c>
      <c r="AJ856" t="s">
        <v>196</v>
      </c>
      <c r="AK856" t="s">
        <v>196</v>
      </c>
      <c r="AL856" t="s">
        <v>195</v>
      </c>
      <c r="AM856" t="s">
        <v>195</v>
      </c>
      <c r="AN856" t="s">
        <v>195</v>
      </c>
      <c r="AO856" t="s">
        <v>195</v>
      </c>
      <c r="AP856" t="s">
        <v>195</v>
      </c>
      <c r="AQ856" s="259" t="s">
        <v>2531</v>
      </c>
      <c r="AR856" s="259" t="s">
        <v>334</v>
      </c>
    </row>
    <row r="857" spans="1:45" ht="21.6" x14ac:dyDescent="0.65">
      <c r="A857" s="238">
        <v>122188</v>
      </c>
      <c r="B857" s="264" t="s">
        <v>59</v>
      </c>
      <c r="C857" t="s">
        <v>194</v>
      </c>
      <c r="D857" t="s">
        <v>194</v>
      </c>
      <c r="E857" t="s">
        <v>194</v>
      </c>
      <c r="F857" t="s">
        <v>194</v>
      </c>
      <c r="G857" t="s">
        <v>194</v>
      </c>
      <c r="H857" t="s">
        <v>196</v>
      </c>
      <c r="I857" t="s">
        <v>196</v>
      </c>
      <c r="J857" t="s">
        <v>195</v>
      </c>
      <c r="K857" t="s">
        <v>196</v>
      </c>
      <c r="L857" t="s">
        <v>196</v>
      </c>
      <c r="M857" t="s">
        <v>196</v>
      </c>
      <c r="N857" t="s">
        <v>196</v>
      </c>
      <c r="O857" t="s">
        <v>196</v>
      </c>
      <c r="P857" t="s">
        <v>196</v>
      </c>
      <c r="Q857" t="s">
        <v>196</v>
      </c>
      <c r="R857" t="s">
        <v>195</v>
      </c>
      <c r="S857" t="s">
        <v>195</v>
      </c>
      <c r="T857" t="s">
        <v>196</v>
      </c>
      <c r="U857" t="s">
        <v>196</v>
      </c>
      <c r="V857" t="s">
        <v>195</v>
      </c>
      <c r="W857" t="s">
        <v>196</v>
      </c>
      <c r="X857" t="s">
        <v>196</v>
      </c>
      <c r="Y857" t="s">
        <v>194</v>
      </c>
      <c r="Z857" t="s">
        <v>196</v>
      </c>
      <c r="AA857" t="s">
        <v>196</v>
      </c>
      <c r="AB857" t="s">
        <v>194</v>
      </c>
      <c r="AC857" t="s">
        <v>196</v>
      </c>
      <c r="AD857" t="s">
        <v>194</v>
      </c>
      <c r="AE857" t="s">
        <v>196</v>
      </c>
      <c r="AF857" t="s">
        <v>196</v>
      </c>
      <c r="AG857" t="s">
        <v>196</v>
      </c>
      <c r="AH857" t="s">
        <v>195</v>
      </c>
      <c r="AI857" t="s">
        <v>194</v>
      </c>
      <c r="AJ857" t="s">
        <v>196</v>
      </c>
      <c r="AK857" t="s">
        <v>196</v>
      </c>
      <c r="AL857" t="s">
        <v>194</v>
      </c>
      <c r="AM857" t="s">
        <v>195</v>
      </c>
      <c r="AN857" t="s">
        <v>194</v>
      </c>
      <c r="AO857" t="s">
        <v>195</v>
      </c>
      <c r="AP857" t="s">
        <v>196</v>
      </c>
      <c r="AQ857" s="259" t="s">
        <v>59</v>
      </c>
      <c r="AR857" s="259" t="s">
        <v>334</v>
      </c>
    </row>
    <row r="858" spans="1:45" ht="21.6" x14ac:dyDescent="0.65">
      <c r="A858" s="266">
        <v>122207</v>
      </c>
      <c r="B858" s="264" t="s">
        <v>59</v>
      </c>
      <c r="C858" t="s">
        <v>196</v>
      </c>
      <c r="D858" t="s">
        <v>194</v>
      </c>
      <c r="E858" t="s">
        <v>196</v>
      </c>
      <c r="F858" t="s">
        <v>196</v>
      </c>
      <c r="G858" t="s">
        <v>194</v>
      </c>
      <c r="H858" t="s">
        <v>196</v>
      </c>
      <c r="I858" t="s">
        <v>194</v>
      </c>
      <c r="J858" t="s">
        <v>196</v>
      </c>
      <c r="K858" t="s">
        <v>194</v>
      </c>
      <c r="L858" t="s">
        <v>194</v>
      </c>
      <c r="M858" t="s">
        <v>196</v>
      </c>
      <c r="N858" t="s">
        <v>196</v>
      </c>
      <c r="O858" t="s">
        <v>196</v>
      </c>
      <c r="P858" t="s">
        <v>196</v>
      </c>
      <c r="Q858" t="s">
        <v>196</v>
      </c>
      <c r="R858" t="s">
        <v>196</v>
      </c>
      <c r="S858" t="s">
        <v>196</v>
      </c>
      <c r="T858" t="s">
        <v>194</v>
      </c>
      <c r="U858" t="s">
        <v>196</v>
      </c>
      <c r="V858" t="s">
        <v>196</v>
      </c>
      <c r="W858" t="s">
        <v>196</v>
      </c>
      <c r="X858" t="s">
        <v>196</v>
      </c>
      <c r="Y858" t="s">
        <v>196</v>
      </c>
      <c r="Z858" t="s">
        <v>196</v>
      </c>
      <c r="AA858" t="s">
        <v>196</v>
      </c>
      <c r="AB858" t="s">
        <v>196</v>
      </c>
      <c r="AC858" t="s">
        <v>196</v>
      </c>
      <c r="AD858" t="s">
        <v>194</v>
      </c>
      <c r="AE858" t="s">
        <v>194</v>
      </c>
      <c r="AF858" t="s">
        <v>194</v>
      </c>
      <c r="AG858" t="s">
        <v>194</v>
      </c>
      <c r="AH858" t="s">
        <v>194</v>
      </c>
      <c r="AI858" t="s">
        <v>194</v>
      </c>
      <c r="AJ858" t="s">
        <v>196</v>
      </c>
      <c r="AK858" t="s">
        <v>194</v>
      </c>
      <c r="AL858" t="s">
        <v>194</v>
      </c>
      <c r="AM858" t="s">
        <v>194</v>
      </c>
      <c r="AN858" t="s">
        <v>196</v>
      </c>
      <c r="AO858" t="s">
        <v>196</v>
      </c>
      <c r="AP858" t="s">
        <v>194</v>
      </c>
      <c r="AQ858" s="259" t="s">
        <v>59</v>
      </c>
      <c r="AR858" s="259" t="s">
        <v>334</v>
      </c>
    </row>
    <row r="859" spans="1:45" ht="21.6" x14ac:dyDescent="0.65">
      <c r="A859" s="238">
        <v>122211</v>
      </c>
      <c r="B859" s="264" t="s">
        <v>59</v>
      </c>
      <c r="C859" t="s">
        <v>196</v>
      </c>
      <c r="D859" t="s">
        <v>196</v>
      </c>
      <c r="E859" t="s">
        <v>196</v>
      </c>
      <c r="F859" t="s">
        <v>194</v>
      </c>
      <c r="G859" t="s">
        <v>196</v>
      </c>
      <c r="H859" t="s">
        <v>196</v>
      </c>
      <c r="I859" t="s">
        <v>194</v>
      </c>
      <c r="J859" t="s">
        <v>196</v>
      </c>
      <c r="K859" t="s">
        <v>194</v>
      </c>
      <c r="L859" t="s">
        <v>194</v>
      </c>
      <c r="M859" t="s">
        <v>194</v>
      </c>
      <c r="N859" t="s">
        <v>194</v>
      </c>
      <c r="O859" t="s">
        <v>196</v>
      </c>
      <c r="P859" t="s">
        <v>194</v>
      </c>
      <c r="Q859" t="s">
        <v>194</v>
      </c>
      <c r="R859" t="s">
        <v>196</v>
      </c>
      <c r="S859" t="s">
        <v>196</v>
      </c>
      <c r="T859" t="s">
        <v>194</v>
      </c>
      <c r="U859" t="s">
        <v>194</v>
      </c>
      <c r="V859" t="s">
        <v>196</v>
      </c>
      <c r="W859" t="s">
        <v>196</v>
      </c>
      <c r="X859" t="s">
        <v>196</v>
      </c>
      <c r="Y859" t="s">
        <v>194</v>
      </c>
      <c r="Z859" t="s">
        <v>196</v>
      </c>
      <c r="AA859" t="s">
        <v>194</v>
      </c>
      <c r="AB859" t="s">
        <v>196</v>
      </c>
      <c r="AC859" t="s">
        <v>196</v>
      </c>
      <c r="AD859" t="s">
        <v>194</v>
      </c>
      <c r="AE859" t="s">
        <v>196</v>
      </c>
      <c r="AF859" t="s">
        <v>194</v>
      </c>
      <c r="AG859" t="s">
        <v>196</v>
      </c>
      <c r="AH859" t="s">
        <v>196</v>
      </c>
      <c r="AI859" t="s">
        <v>196</v>
      </c>
      <c r="AJ859" t="s">
        <v>196</v>
      </c>
      <c r="AK859" t="s">
        <v>196</v>
      </c>
      <c r="AL859" t="s">
        <v>195</v>
      </c>
      <c r="AM859" t="s">
        <v>196</v>
      </c>
      <c r="AN859" t="s">
        <v>194</v>
      </c>
      <c r="AO859" t="s">
        <v>196</v>
      </c>
      <c r="AP859" t="s">
        <v>196</v>
      </c>
      <c r="AQ859" s="259" t="s">
        <v>59</v>
      </c>
      <c r="AR859" s="259" t="s">
        <v>334</v>
      </c>
    </row>
    <row r="860" spans="1:45" ht="21.6" x14ac:dyDescent="0.65">
      <c r="A860" s="266">
        <v>122218</v>
      </c>
      <c r="B860" s="264" t="s">
        <v>59</v>
      </c>
      <c r="C860" t="s">
        <v>196</v>
      </c>
      <c r="D860" t="s">
        <v>196</v>
      </c>
      <c r="E860" t="s">
        <v>196</v>
      </c>
      <c r="F860" t="s">
        <v>196</v>
      </c>
      <c r="G860" t="s">
        <v>196</v>
      </c>
      <c r="H860" t="s">
        <v>196</v>
      </c>
      <c r="I860" t="s">
        <v>196</v>
      </c>
      <c r="J860" t="s">
        <v>196</v>
      </c>
      <c r="K860" t="s">
        <v>196</v>
      </c>
      <c r="L860" t="s">
        <v>196</v>
      </c>
      <c r="M860" t="s">
        <v>196</v>
      </c>
      <c r="N860" t="s">
        <v>194</v>
      </c>
      <c r="O860" t="s">
        <v>194</v>
      </c>
      <c r="P860" t="s">
        <v>196</v>
      </c>
      <c r="Q860" t="s">
        <v>196</v>
      </c>
      <c r="R860" t="s">
        <v>196</v>
      </c>
      <c r="S860" t="s">
        <v>196</v>
      </c>
      <c r="T860" t="s">
        <v>196</v>
      </c>
      <c r="U860" t="s">
        <v>196</v>
      </c>
      <c r="V860" t="s">
        <v>196</v>
      </c>
      <c r="W860" t="s">
        <v>196</v>
      </c>
      <c r="X860" t="s">
        <v>196</v>
      </c>
      <c r="Y860" t="s">
        <v>196</v>
      </c>
      <c r="Z860" t="s">
        <v>196</v>
      </c>
      <c r="AA860" t="s">
        <v>194</v>
      </c>
      <c r="AB860" t="s">
        <v>196</v>
      </c>
      <c r="AC860" t="s">
        <v>196</v>
      </c>
      <c r="AD860" t="s">
        <v>196</v>
      </c>
      <c r="AE860" t="s">
        <v>196</v>
      </c>
      <c r="AF860" t="s">
        <v>196</v>
      </c>
      <c r="AG860" t="s">
        <v>196</v>
      </c>
      <c r="AH860" t="s">
        <v>194</v>
      </c>
      <c r="AI860" t="s">
        <v>196</v>
      </c>
      <c r="AJ860" t="s">
        <v>196</v>
      </c>
      <c r="AK860" t="s">
        <v>194</v>
      </c>
      <c r="AL860" t="s">
        <v>196</v>
      </c>
      <c r="AM860" t="s">
        <v>195</v>
      </c>
      <c r="AN860" t="s">
        <v>194</v>
      </c>
      <c r="AO860" t="s">
        <v>195</v>
      </c>
      <c r="AP860" t="s">
        <v>194</v>
      </c>
      <c r="AQ860" s="259" t="s">
        <v>59</v>
      </c>
      <c r="AR860" s="259" t="s">
        <v>334</v>
      </c>
    </row>
    <row r="861" spans="1:45" ht="21.6" x14ac:dyDescent="0.65">
      <c r="A861" s="238">
        <v>122219</v>
      </c>
      <c r="B861" s="264" t="s">
        <v>59</v>
      </c>
      <c r="C861" t="s">
        <v>196</v>
      </c>
      <c r="D861" t="s">
        <v>196</v>
      </c>
      <c r="E861" t="s">
        <v>196</v>
      </c>
      <c r="F861" t="s">
        <v>196</v>
      </c>
      <c r="G861" t="s">
        <v>196</v>
      </c>
      <c r="H861" t="s">
        <v>196</v>
      </c>
      <c r="I861" t="s">
        <v>194</v>
      </c>
      <c r="J861" t="s">
        <v>194</v>
      </c>
      <c r="K861" t="s">
        <v>196</v>
      </c>
      <c r="L861" t="s">
        <v>194</v>
      </c>
      <c r="M861" t="s">
        <v>196</v>
      </c>
      <c r="N861" t="s">
        <v>196</v>
      </c>
      <c r="O861" t="s">
        <v>196</v>
      </c>
      <c r="P861" t="s">
        <v>194</v>
      </c>
      <c r="Q861" t="s">
        <v>196</v>
      </c>
      <c r="R861" t="s">
        <v>196</v>
      </c>
      <c r="S861" t="s">
        <v>196</v>
      </c>
      <c r="T861" t="s">
        <v>194</v>
      </c>
      <c r="U861" t="s">
        <v>194</v>
      </c>
      <c r="V861" t="s">
        <v>196</v>
      </c>
      <c r="W861" t="s">
        <v>196</v>
      </c>
      <c r="X861" t="s">
        <v>196</v>
      </c>
      <c r="Y861" t="s">
        <v>195</v>
      </c>
      <c r="Z861" t="s">
        <v>196</v>
      </c>
      <c r="AA861" t="s">
        <v>196</v>
      </c>
      <c r="AB861" t="s">
        <v>196</v>
      </c>
      <c r="AC861" t="s">
        <v>194</v>
      </c>
      <c r="AD861" t="s">
        <v>196</v>
      </c>
      <c r="AE861" t="s">
        <v>196</v>
      </c>
      <c r="AF861" t="s">
        <v>194</v>
      </c>
      <c r="AG861" t="s">
        <v>196</v>
      </c>
      <c r="AH861" t="s">
        <v>194</v>
      </c>
      <c r="AI861" t="s">
        <v>196</v>
      </c>
      <c r="AJ861" t="s">
        <v>196</v>
      </c>
      <c r="AK861" t="s">
        <v>194</v>
      </c>
      <c r="AL861" t="s">
        <v>196</v>
      </c>
      <c r="AM861" t="s">
        <v>195</v>
      </c>
      <c r="AN861" t="s">
        <v>196</v>
      </c>
      <c r="AO861" t="s">
        <v>195</v>
      </c>
      <c r="AP861" t="s">
        <v>194</v>
      </c>
      <c r="AQ861" s="259" t="s">
        <v>59</v>
      </c>
      <c r="AR861" s="259" t="s">
        <v>334</v>
      </c>
    </row>
    <row r="862" spans="1:45" ht="21.6" x14ac:dyDescent="0.65">
      <c r="A862" s="266">
        <v>122224</v>
      </c>
      <c r="B862" s="264" t="s">
        <v>2591</v>
      </c>
      <c r="C862" t="s">
        <v>194</v>
      </c>
      <c r="D862" t="s">
        <v>194</v>
      </c>
      <c r="E862" t="s">
        <v>194</v>
      </c>
      <c r="F862" t="s">
        <v>194</v>
      </c>
      <c r="G862" t="s">
        <v>194</v>
      </c>
      <c r="H862" t="s">
        <v>196</v>
      </c>
      <c r="I862" t="s">
        <v>196</v>
      </c>
      <c r="J862" t="s">
        <v>194</v>
      </c>
      <c r="K862" t="s">
        <v>194</v>
      </c>
      <c r="L862" t="s">
        <v>196</v>
      </c>
      <c r="M862" t="s">
        <v>194</v>
      </c>
      <c r="N862" t="s">
        <v>196</v>
      </c>
      <c r="O862" t="s">
        <v>196</v>
      </c>
      <c r="P862" t="s">
        <v>194</v>
      </c>
      <c r="Q862" t="s">
        <v>196</v>
      </c>
      <c r="R862" t="s">
        <v>196</v>
      </c>
      <c r="S862" t="s">
        <v>196</v>
      </c>
      <c r="T862" t="s">
        <v>196</v>
      </c>
      <c r="U862" t="s">
        <v>196</v>
      </c>
      <c r="V862" t="s">
        <v>196</v>
      </c>
      <c r="W862" t="s">
        <v>196</v>
      </c>
      <c r="X862" t="s">
        <v>196</v>
      </c>
      <c r="Y862" t="s">
        <v>196</v>
      </c>
      <c r="Z862" t="s">
        <v>196</v>
      </c>
      <c r="AA862" t="s">
        <v>194</v>
      </c>
      <c r="AB862" t="s">
        <v>196</v>
      </c>
      <c r="AC862" t="s">
        <v>196</v>
      </c>
      <c r="AD862" t="s">
        <v>196</v>
      </c>
      <c r="AE862" t="s">
        <v>196</v>
      </c>
      <c r="AF862" t="s">
        <v>196</v>
      </c>
      <c r="AG862" t="s">
        <v>196</v>
      </c>
      <c r="AH862" t="s">
        <v>196</v>
      </c>
      <c r="AI862" t="s">
        <v>196</v>
      </c>
      <c r="AJ862" t="s">
        <v>196</v>
      </c>
      <c r="AK862" t="s">
        <v>196</v>
      </c>
      <c r="AL862" t="s">
        <v>195</v>
      </c>
      <c r="AM862" t="s">
        <v>195</v>
      </c>
      <c r="AN862" t="s">
        <v>195</v>
      </c>
      <c r="AO862" t="s">
        <v>195</v>
      </c>
      <c r="AP862" t="s">
        <v>195</v>
      </c>
      <c r="AQ862" s="259" t="s">
        <v>2591</v>
      </c>
      <c r="AR862" s="259" t="s">
        <v>334</v>
      </c>
    </row>
    <row r="863" spans="1:45" ht="21.6" x14ac:dyDescent="0.65">
      <c r="A863" s="266">
        <v>122230</v>
      </c>
      <c r="B863" s="264" t="s">
        <v>2531</v>
      </c>
      <c r="C863" t="s">
        <v>196</v>
      </c>
      <c r="D863" t="s">
        <v>196</v>
      </c>
      <c r="E863" t="s">
        <v>196</v>
      </c>
      <c r="F863" t="s">
        <v>196</v>
      </c>
      <c r="G863" t="s">
        <v>196</v>
      </c>
      <c r="H863" t="s">
        <v>196</v>
      </c>
      <c r="I863" t="s">
        <v>194</v>
      </c>
      <c r="J863" t="s">
        <v>196</v>
      </c>
      <c r="K863" t="s">
        <v>196</v>
      </c>
      <c r="L863" t="s">
        <v>196</v>
      </c>
      <c r="M863" t="s">
        <v>196</v>
      </c>
      <c r="N863" t="s">
        <v>196</v>
      </c>
      <c r="O863" t="s">
        <v>196</v>
      </c>
      <c r="P863" t="s">
        <v>196</v>
      </c>
      <c r="Q863" t="s">
        <v>196</v>
      </c>
      <c r="R863" t="s">
        <v>196</v>
      </c>
      <c r="S863" t="s">
        <v>196</v>
      </c>
      <c r="T863" t="s">
        <v>196</v>
      </c>
      <c r="U863" t="s">
        <v>196</v>
      </c>
      <c r="V863" t="s">
        <v>196</v>
      </c>
      <c r="W863" t="s">
        <v>196</v>
      </c>
      <c r="X863" t="s">
        <v>196</v>
      </c>
      <c r="Y863" t="s">
        <v>196</v>
      </c>
      <c r="Z863" t="s">
        <v>196</v>
      </c>
      <c r="AA863" t="s">
        <v>196</v>
      </c>
      <c r="AB863" t="s">
        <v>195</v>
      </c>
      <c r="AC863" t="s">
        <v>196</v>
      </c>
      <c r="AD863" t="s">
        <v>195</v>
      </c>
      <c r="AE863" t="s">
        <v>196</v>
      </c>
      <c r="AF863" t="s">
        <v>196</v>
      </c>
      <c r="AG863" t="s">
        <v>195</v>
      </c>
      <c r="AH863" t="s">
        <v>196</v>
      </c>
      <c r="AI863" t="s">
        <v>195</v>
      </c>
      <c r="AJ863" t="s">
        <v>195</v>
      </c>
      <c r="AK863" t="s">
        <v>195</v>
      </c>
      <c r="AL863" t="s">
        <v>195</v>
      </c>
      <c r="AM863" t="s">
        <v>195</v>
      </c>
      <c r="AN863" t="s">
        <v>195</v>
      </c>
      <c r="AO863" t="s">
        <v>195</v>
      </c>
      <c r="AP863" t="s">
        <v>195</v>
      </c>
      <c r="AQ863" s="259" t="s">
        <v>2531</v>
      </c>
      <c r="AR863" s="259" t="s">
        <v>334</v>
      </c>
    </row>
    <row r="864" spans="1:45" ht="14.4" x14ac:dyDescent="0.3">
      <c r="A864" s="279">
        <v>122231</v>
      </c>
      <c r="B864" s="284" t="s">
        <v>59</v>
      </c>
      <c r="C864" s="262" t="s">
        <v>195</v>
      </c>
      <c r="D864" s="262" t="s">
        <v>195</v>
      </c>
      <c r="E864" s="262" t="s">
        <v>195</v>
      </c>
      <c r="F864" s="262" t="s">
        <v>195</v>
      </c>
      <c r="G864" s="262" t="s">
        <v>195</v>
      </c>
      <c r="H864" s="262" t="s">
        <v>195</v>
      </c>
      <c r="I864" s="262" t="s">
        <v>195</v>
      </c>
      <c r="J864" s="262" t="s">
        <v>195</v>
      </c>
      <c r="K864" s="262" t="s">
        <v>195</v>
      </c>
      <c r="L864" s="262" t="s">
        <v>195</v>
      </c>
      <c r="M864" s="262" t="s">
        <v>195</v>
      </c>
      <c r="N864" s="262" t="s">
        <v>195</v>
      </c>
      <c r="O864" s="262" t="s">
        <v>195</v>
      </c>
      <c r="P864" s="262" t="s">
        <v>195</v>
      </c>
      <c r="Q864" s="262" t="s">
        <v>195</v>
      </c>
      <c r="R864" s="262" t="s">
        <v>195</v>
      </c>
      <c r="S864" s="262" t="s">
        <v>195</v>
      </c>
      <c r="T864" s="262" t="s">
        <v>195</v>
      </c>
      <c r="U864" s="262" t="s">
        <v>195</v>
      </c>
      <c r="V864" s="262" t="s">
        <v>195</v>
      </c>
      <c r="W864" s="262" t="s">
        <v>195</v>
      </c>
      <c r="X864" s="262" t="s">
        <v>195</v>
      </c>
      <c r="Y864" s="262" t="s">
        <v>195</v>
      </c>
      <c r="Z864" s="262" t="s">
        <v>195</v>
      </c>
      <c r="AA864" s="262" t="s">
        <v>195</v>
      </c>
      <c r="AB864" s="262" t="s">
        <v>195</v>
      </c>
      <c r="AC864" s="262" t="s">
        <v>195</v>
      </c>
      <c r="AD864" s="262" t="s">
        <v>195</v>
      </c>
      <c r="AE864" s="262" t="s">
        <v>195</v>
      </c>
      <c r="AF864" s="262" t="s">
        <v>195</v>
      </c>
      <c r="AG864" s="262" t="s">
        <v>195</v>
      </c>
      <c r="AH864" s="262" t="s">
        <v>195</v>
      </c>
      <c r="AI864" s="262" t="s">
        <v>195</v>
      </c>
      <c r="AJ864" s="262" t="s">
        <v>195</v>
      </c>
      <c r="AK864" s="262" t="s">
        <v>195</v>
      </c>
      <c r="AL864" s="262" t="s">
        <v>195</v>
      </c>
      <c r="AM864" s="262" t="s">
        <v>195</v>
      </c>
      <c r="AN864" s="262" t="s">
        <v>195</v>
      </c>
      <c r="AO864" s="262" t="s">
        <v>195</v>
      </c>
      <c r="AP864" s="262" t="s">
        <v>195</v>
      </c>
      <c r="AQ864" s="259" t="e">
        <f>VLOOKUP(A864,#REF!,5,0)</f>
        <v>#REF!</v>
      </c>
      <c r="AR864" s="259" t="e">
        <f>VLOOKUP(A864,#REF!,6,0)</f>
        <v>#REF!</v>
      </c>
      <c r="AS864"/>
    </row>
    <row r="865" spans="1:45" ht="21.6" x14ac:dyDescent="0.65">
      <c r="A865" s="266">
        <v>122235</v>
      </c>
      <c r="B865" s="264" t="s">
        <v>59</v>
      </c>
      <c r="C865" t="s">
        <v>196</v>
      </c>
      <c r="D865" t="s">
        <v>196</v>
      </c>
      <c r="E865" t="s">
        <v>196</v>
      </c>
      <c r="F865" t="s">
        <v>196</v>
      </c>
      <c r="G865" t="s">
        <v>194</v>
      </c>
      <c r="H865" t="s">
        <v>196</v>
      </c>
      <c r="I865" t="s">
        <v>194</v>
      </c>
      <c r="J865" t="s">
        <v>194</v>
      </c>
      <c r="K865" t="s">
        <v>196</v>
      </c>
      <c r="L865" t="s">
        <v>194</v>
      </c>
      <c r="M865" t="s">
        <v>194</v>
      </c>
      <c r="N865" t="s">
        <v>196</v>
      </c>
      <c r="O865" t="s">
        <v>194</v>
      </c>
      <c r="P865" t="s">
        <v>194</v>
      </c>
      <c r="Q865" t="s">
        <v>194</v>
      </c>
      <c r="R865" t="s">
        <v>196</v>
      </c>
      <c r="S865" t="s">
        <v>194</v>
      </c>
      <c r="T865" t="s">
        <v>196</v>
      </c>
      <c r="U865" t="s">
        <v>196</v>
      </c>
      <c r="V865" t="s">
        <v>196</v>
      </c>
      <c r="W865" t="s">
        <v>196</v>
      </c>
      <c r="X865" t="s">
        <v>196</v>
      </c>
      <c r="Y865" t="s">
        <v>194</v>
      </c>
      <c r="Z865" t="s">
        <v>196</v>
      </c>
      <c r="AA865" t="s">
        <v>196</v>
      </c>
      <c r="AB865" t="s">
        <v>196</v>
      </c>
      <c r="AC865" t="s">
        <v>196</v>
      </c>
      <c r="AD865" t="s">
        <v>194</v>
      </c>
      <c r="AE865" t="s">
        <v>196</v>
      </c>
      <c r="AF865" t="s">
        <v>196</v>
      </c>
      <c r="AG865" t="s">
        <v>196</v>
      </c>
      <c r="AH865" t="s">
        <v>196</v>
      </c>
      <c r="AI865" t="s">
        <v>194</v>
      </c>
      <c r="AJ865" t="s">
        <v>194</v>
      </c>
      <c r="AK865" t="s">
        <v>196</v>
      </c>
      <c r="AL865" t="s">
        <v>196</v>
      </c>
      <c r="AM865" t="s">
        <v>196</v>
      </c>
      <c r="AN865" t="s">
        <v>196</v>
      </c>
      <c r="AO865" t="s">
        <v>196</v>
      </c>
      <c r="AP865" t="s">
        <v>196</v>
      </c>
      <c r="AQ865" s="259" t="s">
        <v>59</v>
      </c>
      <c r="AR865" s="259" t="s">
        <v>334</v>
      </c>
    </row>
    <row r="866" spans="1:45" ht="21.6" x14ac:dyDescent="0.65">
      <c r="A866" s="238">
        <v>122239</v>
      </c>
      <c r="B866" s="264" t="s">
        <v>2531</v>
      </c>
      <c r="C866" t="s">
        <v>196</v>
      </c>
      <c r="D866" t="s">
        <v>196</v>
      </c>
      <c r="E866" t="s">
        <v>196</v>
      </c>
      <c r="F866" t="s">
        <v>196</v>
      </c>
      <c r="G866" t="s">
        <v>194</v>
      </c>
      <c r="H866" t="s">
        <v>196</v>
      </c>
      <c r="I866" t="s">
        <v>196</v>
      </c>
      <c r="J866" t="s">
        <v>196</v>
      </c>
      <c r="K866" t="s">
        <v>196</v>
      </c>
      <c r="L866" t="s">
        <v>194</v>
      </c>
      <c r="M866" t="s">
        <v>196</v>
      </c>
      <c r="N866" t="s">
        <v>194</v>
      </c>
      <c r="O866" t="s">
        <v>194</v>
      </c>
      <c r="P866" t="s">
        <v>194</v>
      </c>
      <c r="Q866" t="s">
        <v>196</v>
      </c>
      <c r="R866" t="s">
        <v>194</v>
      </c>
      <c r="S866" t="s">
        <v>196</v>
      </c>
      <c r="T866" t="s">
        <v>196</v>
      </c>
      <c r="U866" t="s">
        <v>194</v>
      </c>
      <c r="V866" t="s">
        <v>196</v>
      </c>
      <c r="W866" t="s">
        <v>196</v>
      </c>
      <c r="X866" t="s">
        <v>196</v>
      </c>
      <c r="Y866" t="s">
        <v>194</v>
      </c>
      <c r="Z866" t="s">
        <v>196</v>
      </c>
      <c r="AA866" t="s">
        <v>196</v>
      </c>
      <c r="AB866" t="s">
        <v>196</v>
      </c>
      <c r="AC866" t="s">
        <v>196</v>
      </c>
      <c r="AD866" t="s">
        <v>196</v>
      </c>
      <c r="AE866" t="s">
        <v>196</v>
      </c>
      <c r="AF866" t="s">
        <v>196</v>
      </c>
      <c r="AG866" t="s">
        <v>196</v>
      </c>
      <c r="AH866" t="s">
        <v>196</v>
      </c>
      <c r="AI866" t="s">
        <v>196</v>
      </c>
      <c r="AJ866" t="s">
        <v>196</v>
      </c>
      <c r="AK866" t="s">
        <v>194</v>
      </c>
      <c r="AL866" t="s">
        <v>196</v>
      </c>
      <c r="AM866" t="s">
        <v>196</v>
      </c>
      <c r="AN866" t="s">
        <v>196</v>
      </c>
      <c r="AO866" t="s">
        <v>196</v>
      </c>
      <c r="AP866" t="s">
        <v>196</v>
      </c>
      <c r="AQ866" s="259" t="s">
        <v>2531</v>
      </c>
      <c r="AR866" s="259" t="s">
        <v>334</v>
      </c>
    </row>
    <row r="867" spans="1:45" ht="21.6" x14ac:dyDescent="0.65">
      <c r="A867" s="266">
        <v>122241</v>
      </c>
      <c r="B867" s="264" t="s">
        <v>59</v>
      </c>
      <c r="C867" t="s">
        <v>196</v>
      </c>
      <c r="D867" t="s">
        <v>196</v>
      </c>
      <c r="E867" t="s">
        <v>196</v>
      </c>
      <c r="F867" t="s">
        <v>196</v>
      </c>
      <c r="G867" t="s">
        <v>196</v>
      </c>
      <c r="H867" t="s">
        <v>196</v>
      </c>
      <c r="I867" t="s">
        <v>196</v>
      </c>
      <c r="J867" t="s">
        <v>196</v>
      </c>
      <c r="K867" t="s">
        <v>196</v>
      </c>
      <c r="L867" t="s">
        <v>196</v>
      </c>
      <c r="M867" t="s">
        <v>196</v>
      </c>
      <c r="N867" t="s">
        <v>196</v>
      </c>
      <c r="O867" t="s">
        <v>196</v>
      </c>
      <c r="P867" t="s">
        <v>196</v>
      </c>
      <c r="Q867" t="s">
        <v>196</v>
      </c>
      <c r="R867" t="s">
        <v>194</v>
      </c>
      <c r="S867" t="s">
        <v>196</v>
      </c>
      <c r="T867" t="s">
        <v>196</v>
      </c>
      <c r="U867" t="s">
        <v>196</v>
      </c>
      <c r="V867" t="s">
        <v>196</v>
      </c>
      <c r="W867" t="s">
        <v>196</v>
      </c>
      <c r="X867" t="s">
        <v>196</v>
      </c>
      <c r="Y867" t="s">
        <v>196</v>
      </c>
      <c r="Z867" t="s">
        <v>196</v>
      </c>
      <c r="AA867" t="s">
        <v>196</v>
      </c>
      <c r="AB867" t="s">
        <v>196</v>
      </c>
      <c r="AC867" t="s">
        <v>196</v>
      </c>
      <c r="AD867" t="s">
        <v>196</v>
      </c>
      <c r="AE867" t="s">
        <v>194</v>
      </c>
      <c r="AF867" t="s">
        <v>194</v>
      </c>
      <c r="AG867" t="s">
        <v>196</v>
      </c>
      <c r="AH867" t="s">
        <v>195</v>
      </c>
      <c r="AI867" t="s">
        <v>196</v>
      </c>
      <c r="AJ867" t="s">
        <v>194</v>
      </c>
      <c r="AK867" t="s">
        <v>196</v>
      </c>
      <c r="AL867" t="s">
        <v>196</v>
      </c>
      <c r="AM867" t="s">
        <v>196</v>
      </c>
      <c r="AN867" t="s">
        <v>196</v>
      </c>
      <c r="AO867" t="s">
        <v>195</v>
      </c>
      <c r="AP867" t="s">
        <v>195</v>
      </c>
      <c r="AQ867" s="259" t="s">
        <v>59</v>
      </c>
      <c r="AR867" s="259" t="s">
        <v>334</v>
      </c>
    </row>
    <row r="868" spans="1:45" ht="21.6" x14ac:dyDescent="0.65">
      <c r="A868" s="266">
        <v>122247</v>
      </c>
      <c r="B868" s="264" t="s">
        <v>59</v>
      </c>
      <c r="C868" t="s">
        <v>196</v>
      </c>
      <c r="D868" t="s">
        <v>196</v>
      </c>
      <c r="E868" t="s">
        <v>196</v>
      </c>
      <c r="F868" t="s">
        <v>196</v>
      </c>
      <c r="G868" t="s">
        <v>196</v>
      </c>
      <c r="H868" t="s">
        <v>196</v>
      </c>
      <c r="I868" t="s">
        <v>196</v>
      </c>
      <c r="J868" t="s">
        <v>194</v>
      </c>
      <c r="K868" t="s">
        <v>196</v>
      </c>
      <c r="L868" t="s">
        <v>194</v>
      </c>
      <c r="M868" t="s">
        <v>194</v>
      </c>
      <c r="N868" t="s">
        <v>194</v>
      </c>
      <c r="O868" t="s">
        <v>196</v>
      </c>
      <c r="P868" t="s">
        <v>194</v>
      </c>
      <c r="Q868" t="s">
        <v>196</v>
      </c>
      <c r="R868" t="s">
        <v>196</v>
      </c>
      <c r="S868" t="s">
        <v>196</v>
      </c>
      <c r="T868" t="s">
        <v>196</v>
      </c>
      <c r="U868" t="s">
        <v>196</v>
      </c>
      <c r="V868" t="s">
        <v>196</v>
      </c>
      <c r="W868" t="s">
        <v>196</v>
      </c>
      <c r="X868" t="s">
        <v>196</v>
      </c>
      <c r="Y868" t="s">
        <v>196</v>
      </c>
      <c r="Z868" t="s">
        <v>196</v>
      </c>
      <c r="AA868" t="s">
        <v>196</v>
      </c>
      <c r="AB868" t="s">
        <v>196</v>
      </c>
      <c r="AC868" t="s">
        <v>194</v>
      </c>
      <c r="AD868" t="s">
        <v>196</v>
      </c>
      <c r="AE868" t="s">
        <v>194</v>
      </c>
      <c r="AF868" t="s">
        <v>196</v>
      </c>
      <c r="AG868" t="s">
        <v>196</v>
      </c>
      <c r="AH868" t="s">
        <v>194</v>
      </c>
      <c r="AI868" t="s">
        <v>196</v>
      </c>
      <c r="AJ868" t="s">
        <v>194</v>
      </c>
      <c r="AK868" t="s">
        <v>196</v>
      </c>
      <c r="AL868" t="s">
        <v>196</v>
      </c>
      <c r="AM868" t="s">
        <v>196</v>
      </c>
      <c r="AN868" t="s">
        <v>194</v>
      </c>
      <c r="AO868" t="s">
        <v>194</v>
      </c>
      <c r="AP868" t="s">
        <v>194</v>
      </c>
      <c r="AQ868" s="259" t="s">
        <v>59</v>
      </c>
      <c r="AR868" s="259" t="s">
        <v>334</v>
      </c>
    </row>
    <row r="869" spans="1:45" ht="21.6" x14ac:dyDescent="0.65">
      <c r="A869" s="238">
        <v>122270</v>
      </c>
      <c r="B869" s="264" t="s">
        <v>2591</v>
      </c>
      <c r="C869" t="s">
        <v>196</v>
      </c>
      <c r="D869" t="s">
        <v>196</v>
      </c>
      <c r="E869" t="s">
        <v>194</v>
      </c>
      <c r="F869" t="s">
        <v>196</v>
      </c>
      <c r="G869" t="s">
        <v>196</v>
      </c>
      <c r="H869" t="s">
        <v>196</v>
      </c>
      <c r="I869" t="s">
        <v>195</v>
      </c>
      <c r="J869" t="s">
        <v>194</v>
      </c>
      <c r="K869" t="s">
        <v>194</v>
      </c>
      <c r="L869" t="s">
        <v>194</v>
      </c>
      <c r="M869" t="s">
        <v>196</v>
      </c>
      <c r="N869" t="s">
        <v>194</v>
      </c>
      <c r="O869" t="s">
        <v>194</v>
      </c>
      <c r="P869" t="s">
        <v>196</v>
      </c>
      <c r="Q869" t="s">
        <v>196</v>
      </c>
      <c r="R869" t="s">
        <v>196</v>
      </c>
      <c r="S869" t="s">
        <v>196</v>
      </c>
      <c r="T869" t="s">
        <v>194</v>
      </c>
      <c r="U869" t="s">
        <v>194</v>
      </c>
      <c r="V869" t="s">
        <v>196</v>
      </c>
      <c r="W869" t="s">
        <v>196</v>
      </c>
      <c r="X869" t="s">
        <v>194</v>
      </c>
      <c r="Y869" t="s">
        <v>196</v>
      </c>
      <c r="Z869" t="s">
        <v>196</v>
      </c>
      <c r="AA869" t="s">
        <v>194</v>
      </c>
      <c r="AB869" t="s">
        <v>196</v>
      </c>
      <c r="AC869" t="s">
        <v>196</v>
      </c>
      <c r="AD869" t="s">
        <v>194</v>
      </c>
      <c r="AE869" t="s">
        <v>194</v>
      </c>
      <c r="AF869" t="s">
        <v>196</v>
      </c>
      <c r="AG869" t="s">
        <v>196</v>
      </c>
      <c r="AH869" t="s">
        <v>195</v>
      </c>
      <c r="AI869" t="s">
        <v>196</v>
      </c>
      <c r="AJ869" t="s">
        <v>196</v>
      </c>
      <c r="AK869" t="s">
        <v>195</v>
      </c>
      <c r="AL869" t="s">
        <v>195</v>
      </c>
      <c r="AM869" t="s">
        <v>195</v>
      </c>
      <c r="AN869" t="s">
        <v>195</v>
      </c>
      <c r="AO869" t="s">
        <v>195</v>
      </c>
      <c r="AP869" t="s">
        <v>195</v>
      </c>
      <c r="AQ869" s="259" t="s">
        <v>2591</v>
      </c>
      <c r="AR869" s="259" t="s">
        <v>334</v>
      </c>
    </row>
    <row r="870" spans="1:45" ht="21.6" x14ac:dyDescent="0.65">
      <c r="A870" s="238">
        <v>122273</v>
      </c>
      <c r="B870" s="264" t="s">
        <v>59</v>
      </c>
      <c r="C870" t="s">
        <v>196</v>
      </c>
      <c r="D870" t="s">
        <v>196</v>
      </c>
      <c r="E870" t="s">
        <v>196</v>
      </c>
      <c r="F870" t="s">
        <v>196</v>
      </c>
      <c r="G870" t="s">
        <v>196</v>
      </c>
      <c r="H870" t="s">
        <v>196</v>
      </c>
      <c r="I870" t="s">
        <v>196</v>
      </c>
      <c r="J870" t="s">
        <v>194</v>
      </c>
      <c r="K870" t="s">
        <v>196</v>
      </c>
      <c r="L870" t="s">
        <v>196</v>
      </c>
      <c r="M870" t="s">
        <v>196</v>
      </c>
      <c r="N870" t="s">
        <v>194</v>
      </c>
      <c r="O870" t="s">
        <v>194</v>
      </c>
      <c r="P870" t="s">
        <v>196</v>
      </c>
      <c r="Q870" t="s">
        <v>196</v>
      </c>
      <c r="R870" t="s">
        <v>196</v>
      </c>
      <c r="S870" t="s">
        <v>196</v>
      </c>
      <c r="T870" t="s">
        <v>194</v>
      </c>
      <c r="U870" t="s">
        <v>195</v>
      </c>
      <c r="V870" t="s">
        <v>196</v>
      </c>
      <c r="W870" t="s">
        <v>196</v>
      </c>
      <c r="X870" t="s">
        <v>196</v>
      </c>
      <c r="Y870" t="s">
        <v>194</v>
      </c>
      <c r="Z870" t="s">
        <v>196</v>
      </c>
      <c r="AA870" t="s">
        <v>196</v>
      </c>
      <c r="AB870" t="s">
        <v>196</v>
      </c>
      <c r="AC870" t="s">
        <v>194</v>
      </c>
      <c r="AD870" t="s">
        <v>194</v>
      </c>
      <c r="AE870" t="s">
        <v>194</v>
      </c>
      <c r="AF870" t="s">
        <v>194</v>
      </c>
      <c r="AG870" t="s">
        <v>194</v>
      </c>
      <c r="AH870" t="s">
        <v>194</v>
      </c>
      <c r="AI870" t="s">
        <v>194</v>
      </c>
      <c r="AJ870" t="s">
        <v>196</v>
      </c>
      <c r="AK870" t="s">
        <v>196</v>
      </c>
      <c r="AL870" t="s">
        <v>196</v>
      </c>
      <c r="AM870" t="s">
        <v>196</v>
      </c>
      <c r="AN870" t="s">
        <v>196</v>
      </c>
      <c r="AO870" t="s">
        <v>196</v>
      </c>
      <c r="AP870" t="s">
        <v>196</v>
      </c>
      <c r="AQ870" s="259" t="s">
        <v>59</v>
      </c>
      <c r="AR870" s="259" t="s">
        <v>334</v>
      </c>
    </row>
    <row r="871" spans="1:45" ht="14.4" x14ac:dyDescent="0.3">
      <c r="A871" s="279">
        <v>122286</v>
      </c>
      <c r="B871" s="284" t="s">
        <v>59</v>
      </c>
      <c r="C871" s="262" t="s">
        <v>195</v>
      </c>
      <c r="D871" s="262" t="s">
        <v>195</v>
      </c>
      <c r="E871" s="262" t="s">
        <v>195</v>
      </c>
      <c r="F871" s="262" t="s">
        <v>195</v>
      </c>
      <c r="G871" s="262" t="s">
        <v>195</v>
      </c>
      <c r="H871" s="262" t="s">
        <v>195</v>
      </c>
      <c r="I871" s="262" t="s">
        <v>195</v>
      </c>
      <c r="J871" s="262" t="s">
        <v>195</v>
      </c>
      <c r="K871" s="262" t="s">
        <v>195</v>
      </c>
      <c r="L871" s="262" t="s">
        <v>195</v>
      </c>
      <c r="M871" s="262" t="s">
        <v>195</v>
      </c>
      <c r="N871" s="262" t="s">
        <v>195</v>
      </c>
      <c r="O871" s="262" t="s">
        <v>195</v>
      </c>
      <c r="P871" s="262" t="s">
        <v>195</v>
      </c>
      <c r="Q871" s="262" t="s">
        <v>195</v>
      </c>
      <c r="R871" s="262" t="s">
        <v>195</v>
      </c>
      <c r="S871" s="262" t="s">
        <v>195</v>
      </c>
      <c r="T871" s="262" t="s">
        <v>195</v>
      </c>
      <c r="U871" s="262" t="s">
        <v>195</v>
      </c>
      <c r="V871" s="262" t="s">
        <v>195</v>
      </c>
      <c r="W871" s="262" t="s">
        <v>195</v>
      </c>
      <c r="X871" s="262" t="s">
        <v>195</v>
      </c>
      <c r="Y871" s="262" t="s">
        <v>195</v>
      </c>
      <c r="Z871" s="262" t="s">
        <v>195</v>
      </c>
      <c r="AA871" s="262" t="s">
        <v>195</v>
      </c>
      <c r="AB871" s="262" t="s">
        <v>195</v>
      </c>
      <c r="AC871" s="262" t="s">
        <v>195</v>
      </c>
      <c r="AD871" s="262" t="s">
        <v>195</v>
      </c>
      <c r="AE871" s="262" t="s">
        <v>195</v>
      </c>
      <c r="AF871" s="262" t="s">
        <v>195</v>
      </c>
      <c r="AG871" s="262" t="s">
        <v>195</v>
      </c>
      <c r="AH871" s="262" t="s">
        <v>195</v>
      </c>
      <c r="AI871" s="262" t="s">
        <v>195</v>
      </c>
      <c r="AJ871" s="262" t="s">
        <v>195</v>
      </c>
      <c r="AK871" s="262" t="s">
        <v>195</v>
      </c>
      <c r="AL871" s="262" t="s">
        <v>195</v>
      </c>
      <c r="AM871" s="262" t="s">
        <v>195</v>
      </c>
      <c r="AN871" s="262" t="s">
        <v>195</v>
      </c>
      <c r="AO871" s="262" t="s">
        <v>195</v>
      </c>
      <c r="AP871" s="262" t="s">
        <v>195</v>
      </c>
      <c r="AQ871" s="259" t="e">
        <f>VLOOKUP(A871,#REF!,5,0)</f>
        <v>#REF!</v>
      </c>
      <c r="AR871" s="259" t="e">
        <f>VLOOKUP(A871,#REF!,6,0)</f>
        <v>#REF!</v>
      </c>
      <c r="AS871"/>
    </row>
    <row r="872" spans="1:45" ht="21.6" x14ac:dyDescent="0.65">
      <c r="A872" s="266">
        <v>122296</v>
      </c>
      <c r="B872" s="264" t="s">
        <v>59</v>
      </c>
      <c r="C872" t="s">
        <v>196</v>
      </c>
      <c r="D872" t="s">
        <v>196</v>
      </c>
      <c r="E872" t="s">
        <v>196</v>
      </c>
      <c r="F872" t="s">
        <v>196</v>
      </c>
      <c r="G872" t="s">
        <v>194</v>
      </c>
      <c r="H872" t="s">
        <v>196</v>
      </c>
      <c r="I872" t="s">
        <v>194</v>
      </c>
      <c r="J872" t="s">
        <v>194</v>
      </c>
      <c r="K872" t="s">
        <v>196</v>
      </c>
      <c r="L872" t="s">
        <v>194</v>
      </c>
      <c r="M872" t="s">
        <v>196</v>
      </c>
      <c r="N872" t="s">
        <v>194</v>
      </c>
      <c r="O872" t="s">
        <v>196</v>
      </c>
      <c r="P872" t="s">
        <v>194</v>
      </c>
      <c r="Q872" t="s">
        <v>194</v>
      </c>
      <c r="R872" t="s">
        <v>196</v>
      </c>
      <c r="S872" t="s">
        <v>196</v>
      </c>
      <c r="T872" t="s">
        <v>194</v>
      </c>
      <c r="U872" t="s">
        <v>194</v>
      </c>
      <c r="V872" t="s">
        <v>196</v>
      </c>
      <c r="W872" t="s">
        <v>196</v>
      </c>
      <c r="X872" t="s">
        <v>196</v>
      </c>
      <c r="Y872" t="s">
        <v>196</v>
      </c>
      <c r="Z872" t="s">
        <v>194</v>
      </c>
      <c r="AA872" t="s">
        <v>194</v>
      </c>
      <c r="AB872" t="s">
        <v>196</v>
      </c>
      <c r="AC872" t="s">
        <v>196</v>
      </c>
      <c r="AD872" t="s">
        <v>196</v>
      </c>
      <c r="AE872" t="s">
        <v>194</v>
      </c>
      <c r="AF872" t="s">
        <v>196</v>
      </c>
      <c r="AG872" t="s">
        <v>196</v>
      </c>
      <c r="AH872" t="s">
        <v>195</v>
      </c>
      <c r="AI872" t="s">
        <v>196</v>
      </c>
      <c r="AJ872" t="s">
        <v>196</v>
      </c>
      <c r="AK872" t="s">
        <v>194</v>
      </c>
      <c r="AL872" t="s">
        <v>195</v>
      </c>
      <c r="AM872" t="s">
        <v>195</v>
      </c>
      <c r="AN872" t="s">
        <v>195</v>
      </c>
      <c r="AO872" t="s">
        <v>194</v>
      </c>
      <c r="AP872" t="s">
        <v>196</v>
      </c>
      <c r="AQ872" s="259" t="s">
        <v>59</v>
      </c>
      <c r="AR872" s="259" t="s">
        <v>334</v>
      </c>
    </row>
    <row r="873" spans="1:45" ht="21.6" x14ac:dyDescent="0.65">
      <c r="A873" s="238">
        <v>122301</v>
      </c>
      <c r="B873" s="264" t="s">
        <v>59</v>
      </c>
      <c r="C873" t="s">
        <v>196</v>
      </c>
      <c r="D873" t="s">
        <v>196</v>
      </c>
      <c r="E873" t="s">
        <v>196</v>
      </c>
      <c r="F873" t="s">
        <v>194</v>
      </c>
      <c r="G873" t="s">
        <v>196</v>
      </c>
      <c r="H873" t="s">
        <v>196</v>
      </c>
      <c r="I873" t="s">
        <v>196</v>
      </c>
      <c r="J873" t="s">
        <v>194</v>
      </c>
      <c r="K873" t="s">
        <v>196</v>
      </c>
      <c r="L873" t="s">
        <v>196</v>
      </c>
      <c r="M873" t="s">
        <v>194</v>
      </c>
      <c r="N873" t="s">
        <v>196</v>
      </c>
      <c r="O873" t="s">
        <v>196</v>
      </c>
      <c r="P873" t="s">
        <v>194</v>
      </c>
      <c r="Q873" t="s">
        <v>196</v>
      </c>
      <c r="R873" t="s">
        <v>196</v>
      </c>
      <c r="S873" t="s">
        <v>196</v>
      </c>
      <c r="T873" t="s">
        <v>194</v>
      </c>
      <c r="U873" t="s">
        <v>194</v>
      </c>
      <c r="V873" t="s">
        <v>196</v>
      </c>
      <c r="W873" t="s">
        <v>196</v>
      </c>
      <c r="X873" t="s">
        <v>196</v>
      </c>
      <c r="Y873" t="s">
        <v>196</v>
      </c>
      <c r="Z873" t="s">
        <v>196</v>
      </c>
      <c r="AA873" t="s">
        <v>196</v>
      </c>
      <c r="AB873" t="s">
        <v>196</v>
      </c>
      <c r="AC873" t="s">
        <v>196</v>
      </c>
      <c r="AD873" t="s">
        <v>196</v>
      </c>
      <c r="AE873" t="s">
        <v>196</v>
      </c>
      <c r="AF873" t="s">
        <v>194</v>
      </c>
      <c r="AG873" t="s">
        <v>196</v>
      </c>
      <c r="AH873" t="s">
        <v>195</v>
      </c>
      <c r="AI873" t="s">
        <v>196</v>
      </c>
      <c r="AJ873" t="s">
        <v>196</v>
      </c>
      <c r="AK873" t="s">
        <v>195</v>
      </c>
      <c r="AL873" t="s">
        <v>196</v>
      </c>
      <c r="AM873" t="s">
        <v>195</v>
      </c>
      <c r="AN873" t="s">
        <v>194</v>
      </c>
      <c r="AO873" t="s">
        <v>195</v>
      </c>
      <c r="AP873" t="s">
        <v>195</v>
      </c>
      <c r="AQ873" s="259" t="s">
        <v>59</v>
      </c>
      <c r="AR873" s="259" t="s">
        <v>334</v>
      </c>
      <c r="AS873"/>
    </row>
    <row r="874" spans="1:45" ht="21.6" x14ac:dyDescent="0.65">
      <c r="A874" s="266">
        <v>122316</v>
      </c>
      <c r="B874" s="264" t="s">
        <v>2531</v>
      </c>
      <c r="C874" t="s">
        <v>334</v>
      </c>
      <c r="D874" t="s">
        <v>334</v>
      </c>
      <c r="E874" t="s">
        <v>334</v>
      </c>
      <c r="F874" t="s">
        <v>334</v>
      </c>
      <c r="G874" t="s">
        <v>334</v>
      </c>
      <c r="H874" t="s">
        <v>334</v>
      </c>
      <c r="I874" t="s">
        <v>334</v>
      </c>
      <c r="J874" t="s">
        <v>334</v>
      </c>
      <c r="K874" t="s">
        <v>334</v>
      </c>
      <c r="L874" t="s">
        <v>334</v>
      </c>
      <c r="M874" t="s">
        <v>334</v>
      </c>
      <c r="N874" t="s">
        <v>334</v>
      </c>
      <c r="O874" t="s">
        <v>334</v>
      </c>
      <c r="P874" t="s">
        <v>334</v>
      </c>
      <c r="Q874" t="s">
        <v>334</v>
      </c>
      <c r="R874" t="s">
        <v>2267</v>
      </c>
      <c r="S874" t="s">
        <v>2267</v>
      </c>
      <c r="T874" t="s">
        <v>195</v>
      </c>
      <c r="U874" t="s">
        <v>195</v>
      </c>
      <c r="V874" t="s">
        <v>334</v>
      </c>
      <c r="W874" t="s">
        <v>334</v>
      </c>
      <c r="X874" t="s">
        <v>334</v>
      </c>
      <c r="Y874" t="s">
        <v>334</v>
      </c>
      <c r="Z874" t="s">
        <v>334</v>
      </c>
      <c r="AA874" t="s">
        <v>196</v>
      </c>
      <c r="AB874" t="s">
        <v>196</v>
      </c>
      <c r="AC874" t="s">
        <v>196</v>
      </c>
      <c r="AD874" t="s">
        <v>196</v>
      </c>
      <c r="AE874" t="s">
        <v>196</v>
      </c>
      <c r="AF874" t="s">
        <v>196</v>
      </c>
      <c r="AG874" t="s">
        <v>196</v>
      </c>
      <c r="AH874" t="s">
        <v>196</v>
      </c>
      <c r="AI874" t="s">
        <v>196</v>
      </c>
      <c r="AJ874" t="s">
        <v>196</v>
      </c>
      <c r="AK874" t="s">
        <v>195</v>
      </c>
      <c r="AL874" t="s">
        <v>195</v>
      </c>
      <c r="AM874" t="s">
        <v>195</v>
      </c>
      <c r="AN874" t="s">
        <v>195</v>
      </c>
      <c r="AO874" t="s">
        <v>195</v>
      </c>
      <c r="AP874" t="s">
        <v>195</v>
      </c>
      <c r="AQ874" s="259" t="s">
        <v>2531</v>
      </c>
      <c r="AR874" s="259" t="s">
        <v>334</v>
      </c>
    </row>
    <row r="875" spans="1:45" ht="21.6" x14ac:dyDescent="0.65">
      <c r="A875" s="266">
        <v>122317</v>
      </c>
      <c r="B875" s="264" t="s">
        <v>59</v>
      </c>
      <c r="C875" t="s">
        <v>196</v>
      </c>
      <c r="D875" t="s">
        <v>196</v>
      </c>
      <c r="E875" t="s">
        <v>194</v>
      </c>
      <c r="F875" t="s">
        <v>196</v>
      </c>
      <c r="G875" t="s">
        <v>196</v>
      </c>
      <c r="H875" t="s">
        <v>196</v>
      </c>
      <c r="I875" t="s">
        <v>194</v>
      </c>
      <c r="J875" t="s">
        <v>194</v>
      </c>
      <c r="K875" t="s">
        <v>196</v>
      </c>
      <c r="L875" t="s">
        <v>196</v>
      </c>
      <c r="M875" t="s">
        <v>196</v>
      </c>
      <c r="N875" t="s">
        <v>196</v>
      </c>
      <c r="O875" t="s">
        <v>196</v>
      </c>
      <c r="P875" t="s">
        <v>194</v>
      </c>
      <c r="Q875" t="s">
        <v>196</v>
      </c>
      <c r="R875" t="s">
        <v>196</v>
      </c>
      <c r="S875" t="s">
        <v>196</v>
      </c>
      <c r="T875" t="s">
        <v>194</v>
      </c>
      <c r="U875" t="s">
        <v>196</v>
      </c>
      <c r="V875" t="s">
        <v>196</v>
      </c>
      <c r="W875" t="s">
        <v>196</v>
      </c>
      <c r="X875" t="s">
        <v>194</v>
      </c>
      <c r="Y875" t="s">
        <v>194</v>
      </c>
      <c r="Z875" t="s">
        <v>194</v>
      </c>
      <c r="AA875" t="s">
        <v>196</v>
      </c>
      <c r="AB875" t="s">
        <v>196</v>
      </c>
      <c r="AC875" t="s">
        <v>196</v>
      </c>
      <c r="AD875" t="s">
        <v>196</v>
      </c>
      <c r="AE875" t="s">
        <v>194</v>
      </c>
      <c r="AF875" t="s">
        <v>194</v>
      </c>
      <c r="AG875" t="s">
        <v>196</v>
      </c>
      <c r="AH875" t="s">
        <v>196</v>
      </c>
      <c r="AI875" t="s">
        <v>194</v>
      </c>
      <c r="AJ875" t="s">
        <v>196</v>
      </c>
      <c r="AK875" t="s">
        <v>194</v>
      </c>
      <c r="AL875" t="s">
        <v>196</v>
      </c>
      <c r="AM875" t="s">
        <v>195</v>
      </c>
      <c r="AN875" t="s">
        <v>195</v>
      </c>
      <c r="AO875" t="s">
        <v>194</v>
      </c>
      <c r="AP875" t="s">
        <v>196</v>
      </c>
      <c r="AQ875" s="259" t="s">
        <v>59</v>
      </c>
      <c r="AR875" s="259" t="s">
        <v>334</v>
      </c>
    </row>
    <row r="876" spans="1:45" ht="21.6" x14ac:dyDescent="0.65">
      <c r="A876" s="266">
        <v>122320</v>
      </c>
      <c r="B876" s="264" t="s">
        <v>65</v>
      </c>
      <c r="C876" t="s">
        <v>196</v>
      </c>
      <c r="D876" t="s">
        <v>196</v>
      </c>
      <c r="E876" t="s">
        <v>194</v>
      </c>
      <c r="F876" t="s">
        <v>196</v>
      </c>
      <c r="G876" t="s">
        <v>194</v>
      </c>
      <c r="H876" t="s">
        <v>196</v>
      </c>
      <c r="I876" t="s">
        <v>196</v>
      </c>
      <c r="J876" t="s">
        <v>196</v>
      </c>
      <c r="K876" t="s">
        <v>196</v>
      </c>
      <c r="L876" t="s">
        <v>194</v>
      </c>
      <c r="M876" t="s">
        <v>195</v>
      </c>
      <c r="N876" t="s">
        <v>194</v>
      </c>
      <c r="O876" t="s">
        <v>196</v>
      </c>
      <c r="P876" t="s">
        <v>194</v>
      </c>
      <c r="Q876" t="s">
        <v>194</v>
      </c>
      <c r="R876" t="s">
        <v>195</v>
      </c>
      <c r="S876" t="s">
        <v>196</v>
      </c>
      <c r="T876" t="s">
        <v>196</v>
      </c>
      <c r="U876" t="s">
        <v>196</v>
      </c>
      <c r="V876" t="s">
        <v>195</v>
      </c>
      <c r="W876" t="s">
        <v>195</v>
      </c>
      <c r="X876" t="s">
        <v>196</v>
      </c>
      <c r="Y876" t="s">
        <v>196</v>
      </c>
      <c r="Z876" t="s">
        <v>196</v>
      </c>
      <c r="AA876" t="s">
        <v>196</v>
      </c>
      <c r="AB876" t="s">
        <v>194</v>
      </c>
      <c r="AC876" t="s">
        <v>196</v>
      </c>
      <c r="AD876" t="s">
        <v>196</v>
      </c>
      <c r="AE876" t="s">
        <v>196</v>
      </c>
      <c r="AF876" t="s">
        <v>194</v>
      </c>
      <c r="AG876" t="s">
        <v>195</v>
      </c>
      <c r="AH876" t="s">
        <v>195</v>
      </c>
      <c r="AI876" t="s">
        <v>195</v>
      </c>
      <c r="AJ876" t="s">
        <v>195</v>
      </c>
      <c r="AK876" t="s">
        <v>195</v>
      </c>
      <c r="AQ876" s="259" t="s">
        <v>65</v>
      </c>
      <c r="AR876" s="259" t="s">
        <v>334</v>
      </c>
      <c r="AS876"/>
    </row>
    <row r="877" spans="1:45" ht="21.6" x14ac:dyDescent="0.65">
      <c r="A877" s="266">
        <v>122343</v>
      </c>
      <c r="B877" s="264" t="s">
        <v>59</v>
      </c>
      <c r="C877" t="s">
        <v>196</v>
      </c>
      <c r="D877" t="s">
        <v>196</v>
      </c>
      <c r="E877" t="s">
        <v>196</v>
      </c>
      <c r="F877" t="s">
        <v>196</v>
      </c>
      <c r="G877" t="s">
        <v>196</v>
      </c>
      <c r="H877" t="s">
        <v>196</v>
      </c>
      <c r="I877" t="s">
        <v>196</v>
      </c>
      <c r="J877" t="s">
        <v>196</v>
      </c>
      <c r="K877" t="s">
        <v>196</v>
      </c>
      <c r="L877" t="s">
        <v>196</v>
      </c>
      <c r="M877" t="s">
        <v>194</v>
      </c>
      <c r="N877" t="s">
        <v>194</v>
      </c>
      <c r="O877" t="s">
        <v>196</v>
      </c>
      <c r="P877" t="s">
        <v>196</v>
      </c>
      <c r="Q877" t="s">
        <v>196</v>
      </c>
      <c r="R877" t="s">
        <v>196</v>
      </c>
      <c r="S877" t="s">
        <v>196</v>
      </c>
      <c r="T877" t="s">
        <v>196</v>
      </c>
      <c r="U877" t="s">
        <v>196</v>
      </c>
      <c r="V877" t="s">
        <v>196</v>
      </c>
      <c r="W877" t="s">
        <v>196</v>
      </c>
      <c r="X877" t="s">
        <v>196</v>
      </c>
      <c r="Y877" t="s">
        <v>196</v>
      </c>
      <c r="Z877" t="s">
        <v>196</v>
      </c>
      <c r="AA877" t="s">
        <v>194</v>
      </c>
      <c r="AB877" t="s">
        <v>196</v>
      </c>
      <c r="AC877" t="s">
        <v>196</v>
      </c>
      <c r="AD877" t="s">
        <v>196</v>
      </c>
      <c r="AE877" t="s">
        <v>196</v>
      </c>
      <c r="AF877" t="s">
        <v>195</v>
      </c>
      <c r="AG877" t="s">
        <v>196</v>
      </c>
      <c r="AH877" t="s">
        <v>196</v>
      </c>
      <c r="AI877" t="s">
        <v>196</v>
      </c>
      <c r="AJ877" t="s">
        <v>196</v>
      </c>
      <c r="AK877" t="s">
        <v>195</v>
      </c>
      <c r="AL877" t="s">
        <v>196</v>
      </c>
      <c r="AM877" t="s">
        <v>196</v>
      </c>
      <c r="AN877" t="s">
        <v>196</v>
      </c>
      <c r="AO877" t="s">
        <v>196</v>
      </c>
      <c r="AP877" t="s">
        <v>195</v>
      </c>
      <c r="AQ877" s="259" t="s">
        <v>59</v>
      </c>
      <c r="AR877" s="259" t="s">
        <v>334</v>
      </c>
    </row>
    <row r="878" spans="1:45" ht="21.6" x14ac:dyDescent="0.65">
      <c r="A878" s="238">
        <v>122346</v>
      </c>
      <c r="B878" s="264" t="s">
        <v>2591</v>
      </c>
      <c r="C878" t="s">
        <v>196</v>
      </c>
      <c r="D878" t="s">
        <v>194</v>
      </c>
      <c r="E878" t="s">
        <v>194</v>
      </c>
      <c r="F878" t="s">
        <v>194</v>
      </c>
      <c r="G878" t="s">
        <v>194</v>
      </c>
      <c r="H878" t="s">
        <v>196</v>
      </c>
      <c r="I878" t="s">
        <v>196</v>
      </c>
      <c r="J878" t="s">
        <v>194</v>
      </c>
      <c r="K878" t="s">
        <v>195</v>
      </c>
      <c r="L878" t="s">
        <v>196</v>
      </c>
      <c r="M878" t="s">
        <v>195</v>
      </c>
      <c r="N878" t="s">
        <v>194</v>
      </c>
      <c r="O878" t="s">
        <v>196</v>
      </c>
      <c r="P878" t="s">
        <v>196</v>
      </c>
      <c r="Q878" t="s">
        <v>196</v>
      </c>
      <c r="R878" t="s">
        <v>196</v>
      </c>
      <c r="S878" t="s">
        <v>196</v>
      </c>
      <c r="T878" t="s">
        <v>195</v>
      </c>
      <c r="U878" t="s">
        <v>196</v>
      </c>
      <c r="V878" t="s">
        <v>196</v>
      </c>
      <c r="W878" t="s">
        <v>194</v>
      </c>
      <c r="X878" t="s">
        <v>194</v>
      </c>
      <c r="Y878" t="s">
        <v>196</v>
      </c>
      <c r="Z878" t="s">
        <v>196</v>
      </c>
      <c r="AA878" t="s">
        <v>196</v>
      </c>
      <c r="AB878" t="s">
        <v>196</v>
      </c>
      <c r="AC878" t="s">
        <v>194</v>
      </c>
      <c r="AD878" t="s">
        <v>194</v>
      </c>
      <c r="AE878" t="s">
        <v>194</v>
      </c>
      <c r="AF878" t="s">
        <v>194</v>
      </c>
      <c r="AG878" t="s">
        <v>195</v>
      </c>
      <c r="AH878" t="s">
        <v>195</v>
      </c>
      <c r="AI878" t="s">
        <v>196</v>
      </c>
      <c r="AJ878" t="s">
        <v>196</v>
      </c>
      <c r="AK878" t="s">
        <v>195</v>
      </c>
      <c r="AL878" t="s">
        <v>195</v>
      </c>
      <c r="AM878" t="s">
        <v>195</v>
      </c>
      <c r="AN878" t="s">
        <v>195</v>
      </c>
      <c r="AO878" t="s">
        <v>195</v>
      </c>
      <c r="AP878" t="s">
        <v>195</v>
      </c>
      <c r="AQ878" s="259" t="s">
        <v>2591</v>
      </c>
      <c r="AR878" s="259" t="s">
        <v>334</v>
      </c>
    </row>
    <row r="879" spans="1:45" ht="14.4" x14ac:dyDescent="0.3">
      <c r="A879" s="279">
        <v>122347</v>
      </c>
      <c r="B879" s="284" t="s">
        <v>59</v>
      </c>
      <c r="C879" s="262" t="s">
        <v>195</v>
      </c>
      <c r="D879" s="262" t="s">
        <v>195</v>
      </c>
      <c r="E879" s="262" t="s">
        <v>195</v>
      </c>
      <c r="F879" s="262" t="s">
        <v>195</v>
      </c>
      <c r="G879" s="262" t="s">
        <v>195</v>
      </c>
      <c r="H879" s="262" t="s">
        <v>195</v>
      </c>
      <c r="I879" s="262" t="s">
        <v>195</v>
      </c>
      <c r="J879" s="262" t="s">
        <v>195</v>
      </c>
      <c r="K879" s="262" t="s">
        <v>195</v>
      </c>
      <c r="L879" s="262" t="s">
        <v>195</v>
      </c>
      <c r="M879" s="262" t="s">
        <v>195</v>
      </c>
      <c r="N879" s="262" t="s">
        <v>195</v>
      </c>
      <c r="O879" s="262" t="s">
        <v>195</v>
      </c>
      <c r="P879" s="262" t="s">
        <v>195</v>
      </c>
      <c r="Q879" s="262" t="s">
        <v>195</v>
      </c>
      <c r="R879" s="262" t="s">
        <v>195</v>
      </c>
      <c r="S879" s="262" t="s">
        <v>195</v>
      </c>
      <c r="T879" s="262" t="s">
        <v>195</v>
      </c>
      <c r="U879" s="262" t="s">
        <v>195</v>
      </c>
      <c r="V879" s="262" t="s">
        <v>195</v>
      </c>
      <c r="W879" s="262" t="s">
        <v>195</v>
      </c>
      <c r="X879" s="262" t="s">
        <v>195</v>
      </c>
      <c r="Y879" s="262" t="s">
        <v>195</v>
      </c>
      <c r="Z879" s="262" t="s">
        <v>195</v>
      </c>
      <c r="AA879" s="262" t="s">
        <v>195</v>
      </c>
      <c r="AB879" s="262" t="s">
        <v>195</v>
      </c>
      <c r="AC879" s="262" t="s">
        <v>195</v>
      </c>
      <c r="AD879" s="262" t="s">
        <v>195</v>
      </c>
      <c r="AE879" s="262" t="s">
        <v>195</v>
      </c>
      <c r="AF879" s="262" t="s">
        <v>195</v>
      </c>
      <c r="AG879" s="262" t="s">
        <v>195</v>
      </c>
      <c r="AH879" s="262" t="s">
        <v>195</v>
      </c>
      <c r="AI879" s="262" t="s">
        <v>195</v>
      </c>
      <c r="AJ879" s="262" t="s">
        <v>195</v>
      </c>
      <c r="AK879" s="262" t="s">
        <v>195</v>
      </c>
      <c r="AL879" s="262" t="s">
        <v>195</v>
      </c>
      <c r="AM879" s="262" t="s">
        <v>195</v>
      </c>
      <c r="AN879" s="262" t="s">
        <v>195</v>
      </c>
      <c r="AO879" s="262" t="s">
        <v>195</v>
      </c>
      <c r="AP879" s="262" t="s">
        <v>195</v>
      </c>
      <c r="AQ879" s="259" t="e">
        <f>VLOOKUP(A879,#REF!,5,0)</f>
        <v>#REF!</v>
      </c>
      <c r="AR879" s="259" t="e">
        <f>VLOOKUP(A879,#REF!,6,0)</f>
        <v>#REF!</v>
      </c>
      <c r="AS879"/>
    </row>
    <row r="880" spans="1:45" ht="21.6" x14ac:dyDescent="0.65">
      <c r="A880" s="266">
        <v>122348</v>
      </c>
      <c r="B880" s="264" t="s">
        <v>59</v>
      </c>
      <c r="C880" t="s">
        <v>196</v>
      </c>
      <c r="D880" t="s">
        <v>196</v>
      </c>
      <c r="E880" t="s">
        <v>196</v>
      </c>
      <c r="F880" t="s">
        <v>196</v>
      </c>
      <c r="G880" t="s">
        <v>196</v>
      </c>
      <c r="H880" t="s">
        <v>196</v>
      </c>
      <c r="I880" t="s">
        <v>194</v>
      </c>
      <c r="J880" t="s">
        <v>194</v>
      </c>
      <c r="K880" t="s">
        <v>196</v>
      </c>
      <c r="L880" t="s">
        <v>196</v>
      </c>
      <c r="M880" t="s">
        <v>196</v>
      </c>
      <c r="N880" t="s">
        <v>195</v>
      </c>
      <c r="O880" t="s">
        <v>196</v>
      </c>
      <c r="P880" t="s">
        <v>194</v>
      </c>
      <c r="Q880" t="s">
        <v>196</v>
      </c>
      <c r="R880" t="s">
        <v>196</v>
      </c>
      <c r="S880" t="s">
        <v>196</v>
      </c>
      <c r="T880" t="s">
        <v>196</v>
      </c>
      <c r="U880" t="s">
        <v>196</v>
      </c>
      <c r="V880" t="s">
        <v>196</v>
      </c>
      <c r="W880" t="s">
        <v>196</v>
      </c>
      <c r="X880" t="s">
        <v>196</v>
      </c>
      <c r="Y880" t="s">
        <v>196</v>
      </c>
      <c r="Z880" t="s">
        <v>195</v>
      </c>
      <c r="AA880" t="s">
        <v>196</v>
      </c>
      <c r="AB880" t="s">
        <v>196</v>
      </c>
      <c r="AC880" t="s">
        <v>196</v>
      </c>
      <c r="AD880" t="s">
        <v>196</v>
      </c>
      <c r="AE880" t="s">
        <v>195</v>
      </c>
      <c r="AF880" t="s">
        <v>194</v>
      </c>
      <c r="AG880" t="s">
        <v>196</v>
      </c>
      <c r="AH880" t="s">
        <v>194</v>
      </c>
      <c r="AI880" t="s">
        <v>196</v>
      </c>
      <c r="AJ880" t="s">
        <v>196</v>
      </c>
      <c r="AK880" t="s">
        <v>194</v>
      </c>
      <c r="AL880" t="s">
        <v>196</v>
      </c>
      <c r="AM880" t="s">
        <v>194</v>
      </c>
      <c r="AN880" t="s">
        <v>196</v>
      </c>
      <c r="AO880" t="s">
        <v>194</v>
      </c>
      <c r="AP880" t="s">
        <v>196</v>
      </c>
      <c r="AQ880" s="259" t="s">
        <v>59</v>
      </c>
      <c r="AR880" s="259" t="s">
        <v>334</v>
      </c>
    </row>
    <row r="881" spans="1:45" ht="21.6" x14ac:dyDescent="0.65">
      <c r="A881" s="238">
        <v>122351</v>
      </c>
      <c r="B881" s="264" t="s">
        <v>59</v>
      </c>
      <c r="C881" t="s">
        <v>196</v>
      </c>
      <c r="D881" t="s">
        <v>196</v>
      </c>
      <c r="E881" t="s">
        <v>194</v>
      </c>
      <c r="F881" t="s">
        <v>194</v>
      </c>
      <c r="G881" t="s">
        <v>194</v>
      </c>
      <c r="H881" t="s">
        <v>196</v>
      </c>
      <c r="I881" t="s">
        <v>195</v>
      </c>
      <c r="J881" t="s">
        <v>196</v>
      </c>
      <c r="K881" t="s">
        <v>196</v>
      </c>
      <c r="L881" t="s">
        <v>196</v>
      </c>
      <c r="M881" t="s">
        <v>194</v>
      </c>
      <c r="N881" t="s">
        <v>196</v>
      </c>
      <c r="O881" t="s">
        <v>196</v>
      </c>
      <c r="P881" t="s">
        <v>196</v>
      </c>
      <c r="Q881" t="s">
        <v>196</v>
      </c>
      <c r="R881" t="s">
        <v>196</v>
      </c>
      <c r="S881" t="s">
        <v>196</v>
      </c>
      <c r="T881" t="s">
        <v>196</v>
      </c>
      <c r="U881" t="s">
        <v>194</v>
      </c>
      <c r="V881" t="s">
        <v>196</v>
      </c>
      <c r="W881" t="s">
        <v>196</v>
      </c>
      <c r="X881" t="s">
        <v>196</v>
      </c>
      <c r="Y881" t="s">
        <v>196</v>
      </c>
      <c r="Z881" t="s">
        <v>196</v>
      </c>
      <c r="AA881" t="s">
        <v>196</v>
      </c>
      <c r="AB881" t="s">
        <v>196</v>
      </c>
      <c r="AC881" t="s">
        <v>194</v>
      </c>
      <c r="AD881" t="s">
        <v>196</v>
      </c>
      <c r="AE881" t="s">
        <v>196</v>
      </c>
      <c r="AF881" t="s">
        <v>194</v>
      </c>
      <c r="AG881" t="s">
        <v>196</v>
      </c>
      <c r="AH881" t="s">
        <v>194</v>
      </c>
      <c r="AI881" t="s">
        <v>196</v>
      </c>
      <c r="AJ881" t="s">
        <v>196</v>
      </c>
      <c r="AK881" t="s">
        <v>194</v>
      </c>
      <c r="AL881" t="s">
        <v>195</v>
      </c>
      <c r="AM881" t="s">
        <v>194</v>
      </c>
      <c r="AN881" t="s">
        <v>196</v>
      </c>
      <c r="AO881" t="s">
        <v>195</v>
      </c>
      <c r="AP881" t="s">
        <v>196</v>
      </c>
      <c r="AQ881" s="259" t="s">
        <v>59</v>
      </c>
      <c r="AR881" s="259" t="s">
        <v>334</v>
      </c>
    </row>
    <row r="882" spans="1:45" ht="47.4" x14ac:dyDescent="0.65">
      <c r="A882" s="238">
        <v>122357</v>
      </c>
      <c r="B882" s="264" t="s">
        <v>59</v>
      </c>
      <c r="C882" t="s">
        <v>702</v>
      </c>
      <c r="D882" t="s">
        <v>702</v>
      </c>
      <c r="E882" t="s">
        <v>702</v>
      </c>
      <c r="F882" t="s">
        <v>702</v>
      </c>
      <c r="G882" t="s">
        <v>702</v>
      </c>
      <c r="H882" t="s">
        <v>702</v>
      </c>
      <c r="I882" t="s">
        <v>702</v>
      </c>
      <c r="J882" t="s">
        <v>702</v>
      </c>
      <c r="K882" t="s">
        <v>702</v>
      </c>
      <c r="L882" t="s">
        <v>702</v>
      </c>
      <c r="M882" t="s">
        <v>702</v>
      </c>
      <c r="N882" t="s">
        <v>702</v>
      </c>
      <c r="O882" t="s">
        <v>702</v>
      </c>
      <c r="P882" t="s">
        <v>702</v>
      </c>
      <c r="Q882" t="s">
        <v>702</v>
      </c>
      <c r="R882" t="s">
        <v>702</v>
      </c>
      <c r="S882" t="s">
        <v>702</v>
      </c>
      <c r="T882" t="s">
        <v>702</v>
      </c>
      <c r="U882" t="s">
        <v>702</v>
      </c>
      <c r="V882" t="s">
        <v>702</v>
      </c>
      <c r="W882" t="s">
        <v>702</v>
      </c>
      <c r="X882" t="s">
        <v>702</v>
      </c>
      <c r="Y882" t="s">
        <v>702</v>
      </c>
      <c r="Z882" t="s">
        <v>702</v>
      </c>
      <c r="AA882" t="s">
        <v>702</v>
      </c>
      <c r="AB882" t="s">
        <v>702</v>
      </c>
      <c r="AC882" t="s">
        <v>702</v>
      </c>
      <c r="AD882" t="s">
        <v>702</v>
      </c>
      <c r="AE882" t="s">
        <v>702</v>
      </c>
      <c r="AF882" t="s">
        <v>702</v>
      </c>
      <c r="AG882" t="s">
        <v>702</v>
      </c>
      <c r="AH882" t="s">
        <v>702</v>
      </c>
      <c r="AI882" t="s">
        <v>702</v>
      </c>
      <c r="AJ882" t="s">
        <v>702</v>
      </c>
      <c r="AK882" t="s">
        <v>702</v>
      </c>
      <c r="AL882" t="s">
        <v>702</v>
      </c>
      <c r="AM882" t="s">
        <v>702</v>
      </c>
      <c r="AN882" t="s">
        <v>702</v>
      </c>
      <c r="AO882" t="s">
        <v>702</v>
      </c>
      <c r="AP882" t="s">
        <v>702</v>
      </c>
      <c r="AQ882" s="259" t="s">
        <v>59</v>
      </c>
      <c r="AR882" s="259" t="s">
        <v>2762</v>
      </c>
    </row>
    <row r="883" spans="1:45" ht="21.6" x14ac:dyDescent="0.65">
      <c r="A883" s="266">
        <v>122358</v>
      </c>
      <c r="B883" s="264" t="s">
        <v>2531</v>
      </c>
      <c r="C883" t="s">
        <v>196</v>
      </c>
      <c r="D883" t="s">
        <v>196</v>
      </c>
      <c r="E883" t="s">
        <v>196</v>
      </c>
      <c r="F883" t="s">
        <v>196</v>
      </c>
      <c r="G883" t="s">
        <v>196</v>
      </c>
      <c r="H883" t="s">
        <v>196</v>
      </c>
      <c r="I883" t="s">
        <v>196</v>
      </c>
      <c r="J883" t="s">
        <v>194</v>
      </c>
      <c r="K883" t="s">
        <v>196</v>
      </c>
      <c r="L883" t="s">
        <v>194</v>
      </c>
      <c r="M883" t="s">
        <v>194</v>
      </c>
      <c r="N883" t="s">
        <v>194</v>
      </c>
      <c r="O883" t="s">
        <v>196</v>
      </c>
      <c r="P883" t="s">
        <v>196</v>
      </c>
      <c r="Q883" t="s">
        <v>196</v>
      </c>
      <c r="R883" t="s">
        <v>194</v>
      </c>
      <c r="S883" t="s">
        <v>196</v>
      </c>
      <c r="T883" t="s">
        <v>194</v>
      </c>
      <c r="U883" t="s">
        <v>196</v>
      </c>
      <c r="V883" t="s">
        <v>196</v>
      </c>
      <c r="W883" t="s">
        <v>194</v>
      </c>
      <c r="X883" t="s">
        <v>194</v>
      </c>
      <c r="Y883" t="s">
        <v>194</v>
      </c>
      <c r="Z883" t="s">
        <v>194</v>
      </c>
      <c r="AA883" t="s">
        <v>194</v>
      </c>
      <c r="AB883" t="s">
        <v>194</v>
      </c>
      <c r="AC883" t="s">
        <v>194</v>
      </c>
      <c r="AD883" t="s">
        <v>194</v>
      </c>
      <c r="AE883" t="s">
        <v>194</v>
      </c>
      <c r="AF883" t="s">
        <v>194</v>
      </c>
      <c r="AG883" t="s">
        <v>196</v>
      </c>
      <c r="AH883" t="s">
        <v>196</v>
      </c>
      <c r="AI883" t="s">
        <v>196</v>
      </c>
      <c r="AJ883" t="s">
        <v>196</v>
      </c>
      <c r="AK883" t="s">
        <v>196</v>
      </c>
      <c r="AL883" t="s">
        <v>195</v>
      </c>
      <c r="AM883" t="s">
        <v>195</v>
      </c>
      <c r="AN883" t="s">
        <v>195</v>
      </c>
      <c r="AO883" t="s">
        <v>195</v>
      </c>
      <c r="AP883" t="s">
        <v>195</v>
      </c>
      <c r="AQ883" s="259" t="s">
        <v>2531</v>
      </c>
      <c r="AR883" s="259" t="s">
        <v>334</v>
      </c>
    </row>
    <row r="884" spans="1:45" ht="21.6" x14ac:dyDescent="0.65">
      <c r="A884" s="265">
        <v>122364</v>
      </c>
      <c r="B884" s="264" t="s">
        <v>2591</v>
      </c>
      <c r="C884" t="s">
        <v>194</v>
      </c>
      <c r="D884" t="s">
        <v>196</v>
      </c>
      <c r="E884" t="s">
        <v>194</v>
      </c>
      <c r="F884" t="s">
        <v>196</v>
      </c>
      <c r="G884" t="s">
        <v>196</v>
      </c>
      <c r="H884" t="s">
        <v>196</v>
      </c>
      <c r="I884" t="s">
        <v>194</v>
      </c>
      <c r="J884" t="s">
        <v>194</v>
      </c>
      <c r="K884" t="s">
        <v>196</v>
      </c>
      <c r="L884" t="s">
        <v>194</v>
      </c>
      <c r="M884" t="s">
        <v>196</v>
      </c>
      <c r="N884" t="s">
        <v>194</v>
      </c>
      <c r="O884" t="s">
        <v>194</v>
      </c>
      <c r="P884" t="s">
        <v>196</v>
      </c>
      <c r="Q884" t="s">
        <v>196</v>
      </c>
      <c r="R884" t="s">
        <v>194</v>
      </c>
      <c r="S884" t="s">
        <v>196</v>
      </c>
      <c r="T884" t="s">
        <v>194</v>
      </c>
      <c r="U884" t="s">
        <v>196</v>
      </c>
      <c r="V884" t="s">
        <v>196</v>
      </c>
      <c r="W884" t="s">
        <v>196</v>
      </c>
      <c r="X884" t="s">
        <v>196</v>
      </c>
      <c r="Y884" t="s">
        <v>196</v>
      </c>
      <c r="Z884" t="s">
        <v>196</v>
      </c>
      <c r="AA884" t="s">
        <v>194</v>
      </c>
      <c r="AB884" t="s">
        <v>195</v>
      </c>
      <c r="AC884" t="s">
        <v>196</v>
      </c>
      <c r="AD884" t="s">
        <v>196</v>
      </c>
      <c r="AE884" t="s">
        <v>196</v>
      </c>
      <c r="AF884" t="s">
        <v>194</v>
      </c>
      <c r="AG884" t="s">
        <v>195</v>
      </c>
      <c r="AH884" t="s">
        <v>195</v>
      </c>
      <c r="AI884" t="s">
        <v>195</v>
      </c>
      <c r="AJ884" t="s">
        <v>195</v>
      </c>
      <c r="AK884" t="s">
        <v>195</v>
      </c>
      <c r="AL884" t="s">
        <v>195</v>
      </c>
      <c r="AM884" t="s">
        <v>195</v>
      </c>
      <c r="AN884" t="s">
        <v>195</v>
      </c>
      <c r="AO884" t="s">
        <v>195</v>
      </c>
      <c r="AP884" t="s">
        <v>195</v>
      </c>
      <c r="AQ884" s="259" t="s">
        <v>2591</v>
      </c>
      <c r="AR884" s="259" t="s">
        <v>334</v>
      </c>
      <c r="AS884"/>
    </row>
    <row r="885" spans="1:45" ht="21.6" x14ac:dyDescent="0.65">
      <c r="A885" s="191">
        <v>122365</v>
      </c>
      <c r="B885" s="264" t="s">
        <v>2531</v>
      </c>
      <c r="C885" t="s">
        <v>196</v>
      </c>
      <c r="D885" t="s">
        <v>196</v>
      </c>
      <c r="E885" t="s">
        <v>196</v>
      </c>
      <c r="F885" t="s">
        <v>196</v>
      </c>
      <c r="G885" t="s">
        <v>194</v>
      </c>
      <c r="H885" t="s">
        <v>196</v>
      </c>
      <c r="I885" t="s">
        <v>194</v>
      </c>
      <c r="J885" t="s">
        <v>194</v>
      </c>
      <c r="K885" t="s">
        <v>196</v>
      </c>
      <c r="L885" t="s">
        <v>194</v>
      </c>
      <c r="M885" t="s">
        <v>196</v>
      </c>
      <c r="N885" t="s">
        <v>194</v>
      </c>
      <c r="O885" t="s">
        <v>194</v>
      </c>
      <c r="P885" t="s">
        <v>196</v>
      </c>
      <c r="Q885" t="s">
        <v>196</v>
      </c>
      <c r="R885" t="s">
        <v>194</v>
      </c>
      <c r="S885" t="s">
        <v>196</v>
      </c>
      <c r="T885" t="s">
        <v>194</v>
      </c>
      <c r="U885" t="s">
        <v>194</v>
      </c>
      <c r="V885" t="s">
        <v>196</v>
      </c>
      <c r="W885" t="s">
        <v>196</v>
      </c>
      <c r="X885" t="s">
        <v>196</v>
      </c>
      <c r="Y885" t="s">
        <v>194</v>
      </c>
      <c r="Z885" t="s">
        <v>196</v>
      </c>
      <c r="AA885" t="s">
        <v>194</v>
      </c>
      <c r="AB885" t="s">
        <v>194</v>
      </c>
      <c r="AC885" t="s">
        <v>194</v>
      </c>
      <c r="AD885" t="s">
        <v>194</v>
      </c>
      <c r="AE885" t="s">
        <v>196</v>
      </c>
      <c r="AF885" t="s">
        <v>194</v>
      </c>
      <c r="AG885" t="s">
        <v>196</v>
      </c>
      <c r="AH885" t="s">
        <v>196</v>
      </c>
      <c r="AI885" t="s">
        <v>196</v>
      </c>
      <c r="AJ885" t="s">
        <v>196</v>
      </c>
      <c r="AK885" t="s">
        <v>195</v>
      </c>
      <c r="AL885" t="s">
        <v>195</v>
      </c>
      <c r="AM885" t="s">
        <v>195</v>
      </c>
      <c r="AN885" t="s">
        <v>195</v>
      </c>
      <c r="AO885" t="s">
        <v>195</v>
      </c>
      <c r="AP885" t="s">
        <v>195</v>
      </c>
      <c r="AQ885" s="259" t="s">
        <v>2531</v>
      </c>
      <c r="AR885" s="259" t="s">
        <v>334</v>
      </c>
    </row>
    <row r="886" spans="1:45" ht="21.6" x14ac:dyDescent="0.65">
      <c r="A886" s="263">
        <v>122369</v>
      </c>
      <c r="B886" s="264" t="s">
        <v>2591</v>
      </c>
      <c r="C886" t="s">
        <v>196</v>
      </c>
      <c r="D886" t="s">
        <v>196</v>
      </c>
      <c r="E886" t="s">
        <v>196</v>
      </c>
      <c r="F886" t="s">
        <v>196</v>
      </c>
      <c r="G886" t="s">
        <v>196</v>
      </c>
      <c r="H886" t="s">
        <v>196</v>
      </c>
      <c r="I886" t="s">
        <v>194</v>
      </c>
      <c r="J886" t="s">
        <v>194</v>
      </c>
      <c r="K886" t="s">
        <v>196</v>
      </c>
      <c r="L886" t="s">
        <v>194</v>
      </c>
      <c r="M886" t="s">
        <v>196</v>
      </c>
      <c r="N886" t="s">
        <v>196</v>
      </c>
      <c r="O886" t="s">
        <v>194</v>
      </c>
      <c r="P886" t="s">
        <v>196</v>
      </c>
      <c r="Q886" t="s">
        <v>196</v>
      </c>
      <c r="R886" t="s">
        <v>196</v>
      </c>
      <c r="S886" t="s">
        <v>196</v>
      </c>
      <c r="T886" t="s">
        <v>194</v>
      </c>
      <c r="U886" t="s">
        <v>196</v>
      </c>
      <c r="V886" t="s">
        <v>196</v>
      </c>
      <c r="W886" t="s">
        <v>196</v>
      </c>
      <c r="X886" t="s">
        <v>194</v>
      </c>
      <c r="Y886" t="s">
        <v>196</v>
      </c>
      <c r="Z886" t="s">
        <v>196</v>
      </c>
      <c r="AA886" t="s">
        <v>196</v>
      </c>
      <c r="AB886" t="s">
        <v>196</v>
      </c>
      <c r="AC886" t="s">
        <v>196</v>
      </c>
      <c r="AD886" t="s">
        <v>194</v>
      </c>
      <c r="AE886" t="s">
        <v>196</v>
      </c>
      <c r="AF886" t="s">
        <v>196</v>
      </c>
      <c r="AG886" t="s">
        <v>196</v>
      </c>
      <c r="AH886" t="s">
        <v>196</v>
      </c>
      <c r="AI886" t="s">
        <v>196</v>
      </c>
      <c r="AJ886" t="s">
        <v>196</v>
      </c>
      <c r="AK886" t="s">
        <v>195</v>
      </c>
      <c r="AL886" t="s">
        <v>195</v>
      </c>
      <c r="AM886" t="s">
        <v>195</v>
      </c>
      <c r="AN886" t="s">
        <v>195</v>
      </c>
      <c r="AO886" t="s">
        <v>195</v>
      </c>
      <c r="AP886" t="s">
        <v>195</v>
      </c>
      <c r="AQ886" s="259" t="s">
        <v>2591</v>
      </c>
      <c r="AR886" s="259" t="s">
        <v>334</v>
      </c>
    </row>
    <row r="887" spans="1:45" ht="21.6" x14ac:dyDescent="0.65">
      <c r="A887" s="263">
        <v>122376</v>
      </c>
      <c r="B887" s="264" t="s">
        <v>59</v>
      </c>
      <c r="C887" t="s">
        <v>196</v>
      </c>
      <c r="D887" t="s">
        <v>196</v>
      </c>
      <c r="E887" t="s">
        <v>196</v>
      </c>
      <c r="F887" t="s">
        <v>196</v>
      </c>
      <c r="G887" t="s">
        <v>196</v>
      </c>
      <c r="H887" t="s">
        <v>196</v>
      </c>
      <c r="I887" t="s">
        <v>194</v>
      </c>
      <c r="J887" t="s">
        <v>194</v>
      </c>
      <c r="K887" t="s">
        <v>196</v>
      </c>
      <c r="L887" t="s">
        <v>196</v>
      </c>
      <c r="M887" t="s">
        <v>196</v>
      </c>
      <c r="N887" t="s">
        <v>196</v>
      </c>
      <c r="O887" t="s">
        <v>196</v>
      </c>
      <c r="P887" t="s">
        <v>194</v>
      </c>
      <c r="Q887" t="s">
        <v>196</v>
      </c>
      <c r="R887" t="s">
        <v>194</v>
      </c>
      <c r="S887" t="s">
        <v>196</v>
      </c>
      <c r="T887" t="s">
        <v>195</v>
      </c>
      <c r="U887" t="s">
        <v>196</v>
      </c>
      <c r="V887" t="s">
        <v>196</v>
      </c>
      <c r="W887" t="s">
        <v>196</v>
      </c>
      <c r="X887" t="s">
        <v>196</v>
      </c>
      <c r="Y887" t="s">
        <v>196</v>
      </c>
      <c r="Z887" t="s">
        <v>196</v>
      </c>
      <c r="AA887" t="s">
        <v>196</v>
      </c>
      <c r="AB887" t="s">
        <v>196</v>
      </c>
      <c r="AC887" t="s">
        <v>196</v>
      </c>
      <c r="AD887" t="s">
        <v>196</v>
      </c>
      <c r="AE887" t="s">
        <v>196</v>
      </c>
      <c r="AF887" t="s">
        <v>194</v>
      </c>
      <c r="AG887" t="s">
        <v>196</v>
      </c>
      <c r="AH887" t="s">
        <v>194</v>
      </c>
      <c r="AI887" t="s">
        <v>196</v>
      </c>
      <c r="AJ887" t="s">
        <v>196</v>
      </c>
      <c r="AK887" t="s">
        <v>196</v>
      </c>
      <c r="AL887" t="s">
        <v>196</v>
      </c>
      <c r="AM887" t="s">
        <v>195</v>
      </c>
      <c r="AN887" t="s">
        <v>194</v>
      </c>
      <c r="AO887" t="s">
        <v>195</v>
      </c>
      <c r="AP887" t="s">
        <v>195</v>
      </c>
      <c r="AQ887" s="259" t="s">
        <v>59</v>
      </c>
      <c r="AR887" s="259" t="s">
        <v>334</v>
      </c>
    </row>
    <row r="888" spans="1:45" ht="21.6" x14ac:dyDescent="0.65">
      <c r="A888" s="267">
        <v>122378</v>
      </c>
      <c r="B888" s="264" t="s">
        <v>2531</v>
      </c>
      <c r="C888" t="s">
        <v>196</v>
      </c>
      <c r="D888" t="s">
        <v>194</v>
      </c>
      <c r="E888" t="s">
        <v>196</v>
      </c>
      <c r="F888" t="s">
        <v>194</v>
      </c>
      <c r="G888" t="s">
        <v>194</v>
      </c>
      <c r="H888" t="s">
        <v>194</v>
      </c>
      <c r="I888" t="s">
        <v>194</v>
      </c>
      <c r="J888" t="s">
        <v>196</v>
      </c>
      <c r="K888" t="s">
        <v>196</v>
      </c>
      <c r="L888" t="s">
        <v>194</v>
      </c>
      <c r="M888" t="s">
        <v>196</v>
      </c>
      <c r="N888" t="s">
        <v>196</v>
      </c>
      <c r="O888" t="s">
        <v>196</v>
      </c>
      <c r="P888" t="s">
        <v>194</v>
      </c>
      <c r="Q888" t="s">
        <v>194</v>
      </c>
      <c r="R888" t="s">
        <v>196</v>
      </c>
      <c r="S888" t="s">
        <v>196</v>
      </c>
      <c r="T888" t="s">
        <v>196</v>
      </c>
      <c r="U888" t="s">
        <v>196</v>
      </c>
      <c r="V888" t="s">
        <v>194</v>
      </c>
      <c r="W888" t="s">
        <v>196</v>
      </c>
      <c r="X888" t="s">
        <v>196</v>
      </c>
      <c r="Y888" t="s">
        <v>196</v>
      </c>
      <c r="Z888" t="s">
        <v>196</v>
      </c>
      <c r="AA888" t="s">
        <v>196</v>
      </c>
      <c r="AB888" t="s">
        <v>194</v>
      </c>
      <c r="AC888" t="s">
        <v>196</v>
      </c>
      <c r="AD888" t="s">
        <v>194</v>
      </c>
      <c r="AE888" t="s">
        <v>196</v>
      </c>
      <c r="AF888" t="s">
        <v>194</v>
      </c>
      <c r="AG888" t="s">
        <v>196</v>
      </c>
      <c r="AH888" t="s">
        <v>196</v>
      </c>
      <c r="AI888" t="s">
        <v>196</v>
      </c>
      <c r="AJ888" t="s">
        <v>196</v>
      </c>
      <c r="AK888" t="s">
        <v>196</v>
      </c>
      <c r="AL888" t="s">
        <v>195</v>
      </c>
      <c r="AM888" t="s">
        <v>195</v>
      </c>
      <c r="AN888" t="s">
        <v>195</v>
      </c>
      <c r="AO888" t="s">
        <v>195</v>
      </c>
      <c r="AP888" t="s">
        <v>195</v>
      </c>
      <c r="AQ888" s="259" t="s">
        <v>2531</v>
      </c>
      <c r="AR888" s="259" t="s">
        <v>334</v>
      </c>
    </row>
    <row r="889" spans="1:45" ht="21.6" x14ac:dyDescent="0.65">
      <c r="A889" s="263">
        <v>122384</v>
      </c>
      <c r="B889" s="264" t="s">
        <v>59</v>
      </c>
      <c r="C889" t="s">
        <v>196</v>
      </c>
      <c r="D889" t="s">
        <v>196</v>
      </c>
      <c r="E889" t="s">
        <v>194</v>
      </c>
      <c r="F889" t="s">
        <v>196</v>
      </c>
      <c r="G889" t="s">
        <v>194</v>
      </c>
      <c r="H889" t="s">
        <v>196</v>
      </c>
      <c r="I889" t="s">
        <v>194</v>
      </c>
      <c r="J889" t="s">
        <v>194</v>
      </c>
      <c r="K889" t="s">
        <v>196</v>
      </c>
      <c r="L889" t="s">
        <v>196</v>
      </c>
      <c r="M889" t="s">
        <v>196</v>
      </c>
      <c r="N889" t="s">
        <v>194</v>
      </c>
      <c r="O889" t="s">
        <v>196</v>
      </c>
      <c r="P889" t="s">
        <v>196</v>
      </c>
      <c r="Q889" t="s">
        <v>196</v>
      </c>
      <c r="R889" t="s">
        <v>196</v>
      </c>
      <c r="S889" t="s">
        <v>196</v>
      </c>
      <c r="T889" t="s">
        <v>196</v>
      </c>
      <c r="U889" t="s">
        <v>194</v>
      </c>
      <c r="V889" t="s">
        <v>196</v>
      </c>
      <c r="W889" t="s">
        <v>196</v>
      </c>
      <c r="X889" t="s">
        <v>196</v>
      </c>
      <c r="Y889" t="s">
        <v>194</v>
      </c>
      <c r="Z889" t="s">
        <v>196</v>
      </c>
      <c r="AA889" t="s">
        <v>196</v>
      </c>
      <c r="AB889" t="s">
        <v>196</v>
      </c>
      <c r="AC889" t="s">
        <v>196</v>
      </c>
      <c r="AD889" t="s">
        <v>196</v>
      </c>
      <c r="AE889" t="s">
        <v>196</v>
      </c>
      <c r="AF889" t="s">
        <v>194</v>
      </c>
      <c r="AG889" t="s">
        <v>196</v>
      </c>
      <c r="AH889" t="s">
        <v>196</v>
      </c>
      <c r="AI889" t="s">
        <v>194</v>
      </c>
      <c r="AJ889" t="s">
        <v>196</v>
      </c>
      <c r="AK889" t="s">
        <v>196</v>
      </c>
      <c r="AL889" t="s">
        <v>196</v>
      </c>
      <c r="AM889" t="s">
        <v>195</v>
      </c>
      <c r="AN889" t="s">
        <v>196</v>
      </c>
      <c r="AO889" t="s">
        <v>196</v>
      </c>
      <c r="AP889" t="s">
        <v>195</v>
      </c>
      <c r="AQ889" s="259" t="s">
        <v>59</v>
      </c>
      <c r="AR889" s="259" t="s">
        <v>334</v>
      </c>
    </row>
    <row r="890" spans="1:45" ht="21.6" x14ac:dyDescent="0.65">
      <c r="A890" s="267">
        <v>122391</v>
      </c>
      <c r="B890" s="264" t="s">
        <v>2591</v>
      </c>
      <c r="C890" t="s">
        <v>196</v>
      </c>
      <c r="D890" t="s">
        <v>196</v>
      </c>
      <c r="E890" t="s">
        <v>196</v>
      </c>
      <c r="F890" t="s">
        <v>196</v>
      </c>
      <c r="G890" t="s">
        <v>194</v>
      </c>
      <c r="H890" t="s">
        <v>196</v>
      </c>
      <c r="I890" t="s">
        <v>194</v>
      </c>
      <c r="J890" t="s">
        <v>196</v>
      </c>
      <c r="K890" t="s">
        <v>196</v>
      </c>
      <c r="L890" t="s">
        <v>194</v>
      </c>
      <c r="M890" t="s">
        <v>194</v>
      </c>
      <c r="N890" t="s">
        <v>194</v>
      </c>
      <c r="O890" t="s">
        <v>195</v>
      </c>
      <c r="P890" t="s">
        <v>196</v>
      </c>
      <c r="Q890" t="s">
        <v>196</v>
      </c>
      <c r="R890" t="s">
        <v>194</v>
      </c>
      <c r="S890" t="s">
        <v>196</v>
      </c>
      <c r="T890" t="s">
        <v>196</v>
      </c>
      <c r="U890" t="s">
        <v>194</v>
      </c>
      <c r="V890" t="s">
        <v>196</v>
      </c>
      <c r="W890" t="s">
        <v>194</v>
      </c>
      <c r="X890" t="s">
        <v>196</v>
      </c>
      <c r="Y890" t="s">
        <v>196</v>
      </c>
      <c r="Z890" t="s">
        <v>196</v>
      </c>
      <c r="AA890" t="s">
        <v>196</v>
      </c>
      <c r="AB890" t="s">
        <v>196</v>
      </c>
      <c r="AC890" t="s">
        <v>194</v>
      </c>
      <c r="AD890" t="s">
        <v>196</v>
      </c>
      <c r="AE890" t="s">
        <v>196</v>
      </c>
      <c r="AF890" t="s">
        <v>194</v>
      </c>
      <c r="AG890" t="s">
        <v>195</v>
      </c>
      <c r="AH890" t="s">
        <v>195</v>
      </c>
      <c r="AI890" t="s">
        <v>195</v>
      </c>
      <c r="AJ890" t="s">
        <v>195</v>
      </c>
      <c r="AK890" t="s">
        <v>195</v>
      </c>
      <c r="AL890" t="s">
        <v>195</v>
      </c>
      <c r="AM890" t="s">
        <v>195</v>
      </c>
      <c r="AN890" t="s">
        <v>195</v>
      </c>
      <c r="AO890" t="s">
        <v>195</v>
      </c>
      <c r="AP890" t="s">
        <v>195</v>
      </c>
      <c r="AQ890" s="259" t="s">
        <v>2591</v>
      </c>
      <c r="AR890" s="259" t="s">
        <v>334</v>
      </c>
    </row>
    <row r="891" spans="1:45" ht="47.4" x14ac:dyDescent="0.65">
      <c r="A891" s="267">
        <v>122398</v>
      </c>
      <c r="B891" s="264" t="s">
        <v>59</v>
      </c>
      <c r="C891" t="s">
        <v>702</v>
      </c>
      <c r="D891" t="s">
        <v>702</v>
      </c>
      <c r="E891" t="s">
        <v>702</v>
      </c>
      <c r="F891" t="s">
        <v>702</v>
      </c>
      <c r="G891" t="s">
        <v>702</v>
      </c>
      <c r="H891" t="s">
        <v>702</v>
      </c>
      <c r="I891" t="s">
        <v>702</v>
      </c>
      <c r="J891" t="s">
        <v>702</v>
      </c>
      <c r="K891" t="s">
        <v>702</v>
      </c>
      <c r="L891" t="s">
        <v>702</v>
      </c>
      <c r="M891" t="s">
        <v>702</v>
      </c>
      <c r="N891" t="s">
        <v>702</v>
      </c>
      <c r="O891" t="s">
        <v>702</v>
      </c>
      <c r="P891" t="s">
        <v>702</v>
      </c>
      <c r="Q891" t="s">
        <v>702</v>
      </c>
      <c r="R891" t="s">
        <v>702</v>
      </c>
      <c r="S891" t="s">
        <v>702</v>
      </c>
      <c r="T891" t="s">
        <v>702</v>
      </c>
      <c r="U891" t="s">
        <v>702</v>
      </c>
      <c r="V891" t="s">
        <v>702</v>
      </c>
      <c r="W891" t="s">
        <v>702</v>
      </c>
      <c r="X891" t="s">
        <v>702</v>
      </c>
      <c r="Y891" t="s">
        <v>702</v>
      </c>
      <c r="Z891" t="s">
        <v>702</v>
      </c>
      <c r="AA891" t="s">
        <v>702</v>
      </c>
      <c r="AB891" t="s">
        <v>702</v>
      </c>
      <c r="AC891" t="s">
        <v>702</v>
      </c>
      <c r="AD891" t="s">
        <v>702</v>
      </c>
      <c r="AE891" t="s">
        <v>702</v>
      </c>
      <c r="AF891" t="s">
        <v>702</v>
      </c>
      <c r="AG891" t="s">
        <v>702</v>
      </c>
      <c r="AH891" t="s">
        <v>702</v>
      </c>
      <c r="AI891" t="s">
        <v>702</v>
      </c>
      <c r="AJ891" t="s">
        <v>702</v>
      </c>
      <c r="AK891" t="s">
        <v>702</v>
      </c>
      <c r="AL891" t="s">
        <v>702</v>
      </c>
      <c r="AM891" t="s">
        <v>702</v>
      </c>
      <c r="AN891" t="s">
        <v>702</v>
      </c>
      <c r="AO891" t="s">
        <v>702</v>
      </c>
      <c r="AP891" t="s">
        <v>702</v>
      </c>
      <c r="AQ891" s="259" t="s">
        <v>59</v>
      </c>
      <c r="AR891" s="259" t="s">
        <v>2759</v>
      </c>
    </row>
    <row r="892" spans="1:45" ht="21.6" x14ac:dyDescent="0.65">
      <c r="A892" s="267">
        <v>122410</v>
      </c>
      <c r="B892" s="264" t="s">
        <v>2531</v>
      </c>
      <c r="C892" t="s">
        <v>196</v>
      </c>
      <c r="D892" t="s">
        <v>196</v>
      </c>
      <c r="E892" t="s">
        <v>194</v>
      </c>
      <c r="F892" t="s">
        <v>196</v>
      </c>
      <c r="G892" t="s">
        <v>194</v>
      </c>
      <c r="H892" t="s">
        <v>194</v>
      </c>
      <c r="I892" t="s">
        <v>194</v>
      </c>
      <c r="J892" t="s">
        <v>194</v>
      </c>
      <c r="K892" t="s">
        <v>196</v>
      </c>
      <c r="L892" t="s">
        <v>194</v>
      </c>
      <c r="M892" t="s">
        <v>196</v>
      </c>
      <c r="N892" t="s">
        <v>194</v>
      </c>
      <c r="O892" t="s">
        <v>196</v>
      </c>
      <c r="P892" t="s">
        <v>196</v>
      </c>
      <c r="Q892" t="s">
        <v>196</v>
      </c>
      <c r="R892" t="s">
        <v>196</v>
      </c>
      <c r="S892" t="s">
        <v>196</v>
      </c>
      <c r="T892" t="s">
        <v>194</v>
      </c>
      <c r="U892" t="s">
        <v>194</v>
      </c>
      <c r="V892" t="s">
        <v>196</v>
      </c>
      <c r="W892" t="s">
        <v>194</v>
      </c>
      <c r="X892" t="s">
        <v>196</v>
      </c>
      <c r="Y892" t="s">
        <v>194</v>
      </c>
      <c r="Z892" t="s">
        <v>196</v>
      </c>
      <c r="AA892" t="s">
        <v>196</v>
      </c>
      <c r="AB892" t="s">
        <v>196</v>
      </c>
      <c r="AC892" t="s">
        <v>196</v>
      </c>
      <c r="AD892" t="s">
        <v>194</v>
      </c>
      <c r="AE892" t="s">
        <v>196</v>
      </c>
      <c r="AF892" t="s">
        <v>194</v>
      </c>
      <c r="AG892" t="s">
        <v>195</v>
      </c>
      <c r="AH892" t="s">
        <v>195</v>
      </c>
      <c r="AI892" t="s">
        <v>196</v>
      </c>
      <c r="AJ892" t="s">
        <v>195</v>
      </c>
      <c r="AK892" t="s">
        <v>195</v>
      </c>
      <c r="AL892" t="s">
        <v>195</v>
      </c>
      <c r="AM892" t="s">
        <v>195</v>
      </c>
      <c r="AN892" t="s">
        <v>195</v>
      </c>
      <c r="AO892" t="s">
        <v>195</v>
      </c>
      <c r="AP892" t="s">
        <v>195</v>
      </c>
      <c r="AQ892" s="259" t="s">
        <v>2531</v>
      </c>
      <c r="AR892" s="259" t="s">
        <v>334</v>
      </c>
    </row>
    <row r="893" spans="1:45" ht="14.4" x14ac:dyDescent="0.3">
      <c r="A893" s="282">
        <v>122416</v>
      </c>
      <c r="B893" s="284" t="s">
        <v>59</v>
      </c>
      <c r="C893" s="262" t="s">
        <v>195</v>
      </c>
      <c r="D893" s="262" t="s">
        <v>195</v>
      </c>
      <c r="E893" s="262" t="s">
        <v>195</v>
      </c>
      <c r="F893" s="262" t="s">
        <v>195</v>
      </c>
      <c r="G893" s="262" t="s">
        <v>195</v>
      </c>
      <c r="H893" s="262" t="s">
        <v>195</v>
      </c>
      <c r="I893" s="262" t="s">
        <v>195</v>
      </c>
      <c r="J893" s="262" t="s">
        <v>195</v>
      </c>
      <c r="K893" s="262" t="s">
        <v>195</v>
      </c>
      <c r="L893" s="262" t="s">
        <v>195</v>
      </c>
      <c r="M893" s="262" t="s">
        <v>195</v>
      </c>
      <c r="N893" s="262" t="s">
        <v>195</v>
      </c>
      <c r="O893" s="262" t="s">
        <v>195</v>
      </c>
      <c r="P893" s="262" t="s">
        <v>195</v>
      </c>
      <c r="Q893" s="262" t="s">
        <v>195</v>
      </c>
      <c r="R893" s="262" t="s">
        <v>195</v>
      </c>
      <c r="S893" s="262" t="s">
        <v>195</v>
      </c>
      <c r="T893" s="262" t="s">
        <v>195</v>
      </c>
      <c r="U893" s="262" t="s">
        <v>195</v>
      </c>
      <c r="V893" s="262" t="s">
        <v>195</v>
      </c>
      <c r="W893" s="262" t="s">
        <v>195</v>
      </c>
      <c r="X893" s="262" t="s">
        <v>195</v>
      </c>
      <c r="Y893" s="262" t="s">
        <v>195</v>
      </c>
      <c r="Z893" s="262" t="s">
        <v>195</v>
      </c>
      <c r="AA893" s="262" t="s">
        <v>195</v>
      </c>
      <c r="AB893" s="262" t="s">
        <v>195</v>
      </c>
      <c r="AC893" s="262" t="s">
        <v>195</v>
      </c>
      <c r="AD893" s="262" t="s">
        <v>195</v>
      </c>
      <c r="AE893" s="262" t="s">
        <v>195</v>
      </c>
      <c r="AF893" s="262" t="s">
        <v>195</v>
      </c>
      <c r="AG893" s="262" t="s">
        <v>195</v>
      </c>
      <c r="AH893" s="262" t="s">
        <v>195</v>
      </c>
      <c r="AI893" s="262" t="s">
        <v>195</v>
      </c>
      <c r="AJ893" s="262" t="s">
        <v>195</v>
      </c>
      <c r="AK893" s="262" t="s">
        <v>195</v>
      </c>
      <c r="AL893" s="262" t="s">
        <v>195</v>
      </c>
      <c r="AM893" s="262" t="s">
        <v>195</v>
      </c>
      <c r="AN893" s="262" t="s">
        <v>195</v>
      </c>
      <c r="AO893" s="262" t="s">
        <v>195</v>
      </c>
      <c r="AP893" s="262" t="s">
        <v>195</v>
      </c>
      <c r="AQ893" s="259" t="e">
        <f>VLOOKUP(A893,#REF!,5,0)</f>
        <v>#REF!</v>
      </c>
      <c r="AR893" s="259" t="e">
        <f>VLOOKUP(A893,#REF!,6,0)</f>
        <v>#REF!</v>
      </c>
      <c r="AS893"/>
    </row>
    <row r="894" spans="1:45" ht="21.6" x14ac:dyDescent="0.65">
      <c r="A894" s="267">
        <v>122418</v>
      </c>
      <c r="B894" s="264" t="s">
        <v>2531</v>
      </c>
      <c r="C894" t="s">
        <v>196</v>
      </c>
      <c r="D894" t="s">
        <v>196</v>
      </c>
      <c r="E894" t="s">
        <v>196</v>
      </c>
      <c r="F894" t="s">
        <v>196</v>
      </c>
      <c r="G894" t="s">
        <v>196</v>
      </c>
      <c r="H894" t="s">
        <v>194</v>
      </c>
      <c r="I894" t="s">
        <v>194</v>
      </c>
      <c r="J894" t="s">
        <v>196</v>
      </c>
      <c r="K894" t="s">
        <v>196</v>
      </c>
      <c r="L894" t="s">
        <v>195</v>
      </c>
      <c r="M894" t="s">
        <v>196</v>
      </c>
      <c r="N894" t="s">
        <v>194</v>
      </c>
      <c r="O894" t="s">
        <v>196</v>
      </c>
      <c r="P894" t="s">
        <v>196</v>
      </c>
      <c r="Q894" t="s">
        <v>196</v>
      </c>
      <c r="R894" t="s">
        <v>196</v>
      </c>
      <c r="S894" t="s">
        <v>196</v>
      </c>
      <c r="T894" t="s">
        <v>196</v>
      </c>
      <c r="U894" t="s">
        <v>196</v>
      </c>
      <c r="V894" t="s">
        <v>196</v>
      </c>
      <c r="W894" t="s">
        <v>196</v>
      </c>
      <c r="X894" t="s">
        <v>196</v>
      </c>
      <c r="Y894" t="s">
        <v>196</v>
      </c>
      <c r="Z894" t="s">
        <v>196</v>
      </c>
      <c r="AA894" t="s">
        <v>194</v>
      </c>
      <c r="AB894" t="s">
        <v>194</v>
      </c>
      <c r="AC894" t="s">
        <v>196</v>
      </c>
      <c r="AD894" t="s">
        <v>196</v>
      </c>
      <c r="AE894" t="s">
        <v>194</v>
      </c>
      <c r="AF894" t="s">
        <v>194</v>
      </c>
      <c r="AG894" t="s">
        <v>195</v>
      </c>
      <c r="AH894" t="s">
        <v>195</v>
      </c>
      <c r="AI894" t="s">
        <v>194</v>
      </c>
      <c r="AJ894" t="s">
        <v>196</v>
      </c>
      <c r="AK894" t="s">
        <v>196</v>
      </c>
      <c r="AL894" t="s">
        <v>195</v>
      </c>
      <c r="AM894" t="s">
        <v>195</v>
      </c>
      <c r="AN894" t="s">
        <v>195</v>
      </c>
      <c r="AO894" t="s">
        <v>195</v>
      </c>
      <c r="AP894" t="s">
        <v>195</v>
      </c>
      <c r="AQ894" s="259" t="s">
        <v>2531</v>
      </c>
      <c r="AR894" s="259" t="s">
        <v>334</v>
      </c>
    </row>
    <row r="895" spans="1:45" ht="21.6" x14ac:dyDescent="0.65">
      <c r="A895" s="267">
        <v>122429</v>
      </c>
      <c r="B895" s="264" t="s">
        <v>59</v>
      </c>
      <c r="C895" t="s">
        <v>196</v>
      </c>
      <c r="D895" t="s">
        <v>196</v>
      </c>
      <c r="E895" t="s">
        <v>196</v>
      </c>
      <c r="F895" t="s">
        <v>196</v>
      </c>
      <c r="G895" t="s">
        <v>194</v>
      </c>
      <c r="H895" t="s">
        <v>196</v>
      </c>
      <c r="I895" t="s">
        <v>196</v>
      </c>
      <c r="J895" t="s">
        <v>196</v>
      </c>
      <c r="K895" t="s">
        <v>196</v>
      </c>
      <c r="L895" t="s">
        <v>196</v>
      </c>
      <c r="M895" t="s">
        <v>194</v>
      </c>
      <c r="N895" t="s">
        <v>196</v>
      </c>
      <c r="O895" t="s">
        <v>196</v>
      </c>
      <c r="P895" t="s">
        <v>196</v>
      </c>
      <c r="Q895" t="s">
        <v>194</v>
      </c>
      <c r="R895" t="s">
        <v>196</v>
      </c>
      <c r="S895" t="s">
        <v>194</v>
      </c>
      <c r="T895" t="s">
        <v>194</v>
      </c>
      <c r="U895" t="s">
        <v>196</v>
      </c>
      <c r="V895" t="s">
        <v>196</v>
      </c>
      <c r="W895" t="s">
        <v>196</v>
      </c>
      <c r="X895" t="s">
        <v>196</v>
      </c>
      <c r="Y895" t="s">
        <v>194</v>
      </c>
      <c r="Z895" t="s">
        <v>196</v>
      </c>
      <c r="AA895" t="s">
        <v>196</v>
      </c>
      <c r="AB895" t="s">
        <v>194</v>
      </c>
      <c r="AC895" t="s">
        <v>194</v>
      </c>
      <c r="AD895" t="s">
        <v>194</v>
      </c>
      <c r="AE895" t="s">
        <v>194</v>
      </c>
      <c r="AF895" t="s">
        <v>194</v>
      </c>
      <c r="AG895" t="s">
        <v>196</v>
      </c>
      <c r="AH895" t="s">
        <v>196</v>
      </c>
      <c r="AI895" t="s">
        <v>196</v>
      </c>
      <c r="AJ895" t="s">
        <v>196</v>
      </c>
      <c r="AK895" t="s">
        <v>196</v>
      </c>
      <c r="AL895" t="s">
        <v>195</v>
      </c>
      <c r="AM895" t="s">
        <v>195</v>
      </c>
      <c r="AN895" t="s">
        <v>195</v>
      </c>
      <c r="AO895" t="s">
        <v>195</v>
      </c>
      <c r="AP895" t="s">
        <v>195</v>
      </c>
      <c r="AQ895" s="259" t="s">
        <v>59</v>
      </c>
      <c r="AR895" s="259" t="s">
        <v>334</v>
      </c>
    </row>
    <row r="896" spans="1:45" ht="21.6" x14ac:dyDescent="0.65">
      <c r="A896" s="267">
        <v>122432</v>
      </c>
      <c r="B896" s="264" t="s">
        <v>2591</v>
      </c>
      <c r="C896" t="s">
        <v>196</v>
      </c>
      <c r="D896" t="s">
        <v>194</v>
      </c>
      <c r="E896" t="s">
        <v>196</v>
      </c>
      <c r="F896" t="s">
        <v>194</v>
      </c>
      <c r="G896" t="s">
        <v>196</v>
      </c>
      <c r="H896" t="s">
        <v>196</v>
      </c>
      <c r="I896" t="s">
        <v>194</v>
      </c>
      <c r="J896" t="s">
        <v>194</v>
      </c>
      <c r="K896" t="s">
        <v>194</v>
      </c>
      <c r="L896" t="s">
        <v>196</v>
      </c>
      <c r="M896" t="s">
        <v>196</v>
      </c>
      <c r="N896" t="s">
        <v>194</v>
      </c>
      <c r="O896" t="s">
        <v>194</v>
      </c>
      <c r="P896" t="s">
        <v>196</v>
      </c>
      <c r="Q896" t="s">
        <v>196</v>
      </c>
      <c r="R896" t="s">
        <v>196</v>
      </c>
      <c r="S896" t="s">
        <v>194</v>
      </c>
      <c r="T896" t="s">
        <v>194</v>
      </c>
      <c r="U896" t="s">
        <v>194</v>
      </c>
      <c r="V896" t="s">
        <v>196</v>
      </c>
      <c r="W896" t="s">
        <v>196</v>
      </c>
      <c r="X896" t="s">
        <v>194</v>
      </c>
      <c r="Y896" t="s">
        <v>194</v>
      </c>
      <c r="Z896" t="s">
        <v>196</v>
      </c>
      <c r="AA896" t="s">
        <v>196</v>
      </c>
      <c r="AB896" t="s">
        <v>196</v>
      </c>
      <c r="AC896" t="s">
        <v>194</v>
      </c>
      <c r="AD896" t="s">
        <v>194</v>
      </c>
      <c r="AE896" t="s">
        <v>194</v>
      </c>
      <c r="AF896" t="s">
        <v>194</v>
      </c>
      <c r="AG896" t="s">
        <v>196</v>
      </c>
      <c r="AH896" t="s">
        <v>195</v>
      </c>
      <c r="AI896" t="s">
        <v>196</v>
      </c>
      <c r="AJ896" t="s">
        <v>196</v>
      </c>
      <c r="AK896" t="s">
        <v>195</v>
      </c>
      <c r="AL896" t="s">
        <v>195</v>
      </c>
      <c r="AM896" t="s">
        <v>195</v>
      </c>
      <c r="AN896" t="s">
        <v>195</v>
      </c>
      <c r="AO896" t="s">
        <v>195</v>
      </c>
      <c r="AP896" t="s">
        <v>195</v>
      </c>
      <c r="AQ896" s="259" t="s">
        <v>2591</v>
      </c>
      <c r="AR896" s="259" t="s">
        <v>334</v>
      </c>
    </row>
    <row r="897" spans="1:45" ht="21.6" x14ac:dyDescent="0.65">
      <c r="A897" s="267">
        <v>122439</v>
      </c>
      <c r="B897" s="264" t="s">
        <v>59</v>
      </c>
      <c r="C897" t="s">
        <v>196</v>
      </c>
      <c r="D897" t="s">
        <v>195</v>
      </c>
      <c r="E897" t="s">
        <v>195</v>
      </c>
      <c r="F897" t="s">
        <v>195</v>
      </c>
      <c r="G897" t="s">
        <v>194</v>
      </c>
      <c r="H897" t="s">
        <v>196</v>
      </c>
      <c r="I897" t="s">
        <v>195</v>
      </c>
      <c r="J897" t="s">
        <v>195</v>
      </c>
      <c r="K897" t="s">
        <v>195</v>
      </c>
      <c r="L897" t="s">
        <v>196</v>
      </c>
      <c r="M897" t="s">
        <v>194</v>
      </c>
      <c r="N897" t="s">
        <v>196</v>
      </c>
      <c r="O897" t="s">
        <v>195</v>
      </c>
      <c r="P897" t="s">
        <v>195</v>
      </c>
      <c r="Q897" t="s">
        <v>194</v>
      </c>
      <c r="R897" t="s">
        <v>2267</v>
      </c>
      <c r="S897" t="s">
        <v>2267</v>
      </c>
      <c r="T897" t="s">
        <v>195</v>
      </c>
      <c r="U897" t="s">
        <v>194</v>
      </c>
      <c r="V897" t="s">
        <v>196</v>
      </c>
      <c r="W897" t="s">
        <v>194</v>
      </c>
      <c r="X897" t="s">
        <v>194</v>
      </c>
      <c r="Y897" t="s">
        <v>196</v>
      </c>
      <c r="Z897" t="s">
        <v>196</v>
      </c>
      <c r="AA897" t="s">
        <v>196</v>
      </c>
      <c r="AB897" t="s">
        <v>194</v>
      </c>
      <c r="AC897" t="s">
        <v>194</v>
      </c>
      <c r="AD897" t="s">
        <v>196</v>
      </c>
      <c r="AE897" t="s">
        <v>194</v>
      </c>
      <c r="AF897" t="s">
        <v>196</v>
      </c>
      <c r="AG897" t="s">
        <v>702</v>
      </c>
      <c r="AH897" t="s">
        <v>194</v>
      </c>
      <c r="AI897" t="s">
        <v>702</v>
      </c>
      <c r="AJ897" t="s">
        <v>702</v>
      </c>
      <c r="AK897" t="s">
        <v>702</v>
      </c>
      <c r="AL897" t="s">
        <v>194</v>
      </c>
      <c r="AM897" t="s">
        <v>196</v>
      </c>
      <c r="AN897" t="s">
        <v>196</v>
      </c>
      <c r="AO897" t="s">
        <v>194</v>
      </c>
      <c r="AP897" t="s">
        <v>196</v>
      </c>
      <c r="AQ897" s="259" t="s">
        <v>59</v>
      </c>
      <c r="AR897" s="259" t="s">
        <v>334</v>
      </c>
    </row>
    <row r="898" spans="1:45" ht="14.4" x14ac:dyDescent="0.3">
      <c r="A898" s="282">
        <v>122440</v>
      </c>
      <c r="B898" s="284" t="s">
        <v>2531</v>
      </c>
      <c r="C898" s="262" t="s">
        <v>196</v>
      </c>
      <c r="D898" s="262" t="s">
        <v>194</v>
      </c>
      <c r="E898" s="262" t="s">
        <v>194</v>
      </c>
      <c r="F898" s="262" t="s">
        <v>196</v>
      </c>
      <c r="G898" s="262" t="s">
        <v>194</v>
      </c>
      <c r="H898" s="262" t="s">
        <v>196</v>
      </c>
      <c r="I898" s="262" t="s">
        <v>194</v>
      </c>
      <c r="J898" s="262" t="s">
        <v>196</v>
      </c>
      <c r="K898" s="262" t="s">
        <v>194</v>
      </c>
      <c r="L898" s="262" t="s">
        <v>194</v>
      </c>
      <c r="M898" s="262" t="s">
        <v>196</v>
      </c>
      <c r="N898" s="262" t="s">
        <v>194</v>
      </c>
      <c r="O898" s="262" t="s">
        <v>196</v>
      </c>
      <c r="P898" s="262" t="s">
        <v>196</v>
      </c>
      <c r="Q898" s="262" t="s">
        <v>196</v>
      </c>
      <c r="R898" s="262" t="s">
        <v>196</v>
      </c>
      <c r="S898" s="262" t="s">
        <v>194</v>
      </c>
      <c r="T898" s="262" t="s">
        <v>196</v>
      </c>
      <c r="U898" s="262" t="s">
        <v>196</v>
      </c>
      <c r="V898" s="262" t="s">
        <v>195</v>
      </c>
      <c r="W898" s="262" t="s">
        <v>334</v>
      </c>
      <c r="X898" s="262" t="s">
        <v>334</v>
      </c>
      <c r="Y898" s="262" t="s">
        <v>334</v>
      </c>
      <c r="Z898" s="262" t="s">
        <v>334</v>
      </c>
      <c r="AA898" s="262" t="s">
        <v>334</v>
      </c>
      <c r="AB898" s="262" t="s">
        <v>334</v>
      </c>
      <c r="AC898" s="262" t="s">
        <v>334</v>
      </c>
      <c r="AD898" s="262" t="s">
        <v>334</v>
      </c>
      <c r="AE898" s="262" t="s">
        <v>334</v>
      </c>
      <c r="AF898" s="262" t="s">
        <v>334</v>
      </c>
      <c r="AG898" s="262" t="s">
        <v>334</v>
      </c>
      <c r="AH898" s="262" t="s">
        <v>334</v>
      </c>
      <c r="AI898" s="262" t="s">
        <v>334</v>
      </c>
      <c r="AJ898" s="262" t="s">
        <v>334</v>
      </c>
      <c r="AK898" s="262" t="s">
        <v>334</v>
      </c>
      <c r="AL898" s="262" t="s">
        <v>334</v>
      </c>
      <c r="AM898" s="262" t="s">
        <v>334</v>
      </c>
      <c r="AN898" s="262" t="s">
        <v>334</v>
      </c>
      <c r="AO898" s="262" t="s">
        <v>334</v>
      </c>
      <c r="AP898" s="262" t="s">
        <v>334</v>
      </c>
      <c r="AQ898" s="259" t="e">
        <f>VLOOKUP(A898,#REF!,5,0)</f>
        <v>#REF!</v>
      </c>
      <c r="AR898" s="259" t="e">
        <f>VLOOKUP(A898,#REF!,6,0)</f>
        <v>#REF!</v>
      </c>
      <c r="AS898"/>
    </row>
    <row r="899" spans="1:45" ht="21.6" x14ac:dyDescent="0.65">
      <c r="A899" s="263">
        <v>122441</v>
      </c>
      <c r="B899" s="264" t="s">
        <v>2531</v>
      </c>
      <c r="C899" t="s">
        <v>194</v>
      </c>
      <c r="D899" t="s">
        <v>194</v>
      </c>
      <c r="E899" t="s">
        <v>194</v>
      </c>
      <c r="F899" t="s">
        <v>194</v>
      </c>
      <c r="G899" t="s">
        <v>194</v>
      </c>
      <c r="H899" t="s">
        <v>196</v>
      </c>
      <c r="I899" t="s">
        <v>194</v>
      </c>
      <c r="J899" t="s">
        <v>194</v>
      </c>
      <c r="K899" t="s">
        <v>194</v>
      </c>
      <c r="L899" t="s">
        <v>196</v>
      </c>
      <c r="M899" t="s">
        <v>196</v>
      </c>
      <c r="N899" t="s">
        <v>196</v>
      </c>
      <c r="O899" t="s">
        <v>194</v>
      </c>
      <c r="P899" t="s">
        <v>196</v>
      </c>
      <c r="Q899" t="s">
        <v>196</v>
      </c>
      <c r="R899" t="s">
        <v>196</v>
      </c>
      <c r="S899" t="s">
        <v>195</v>
      </c>
      <c r="T899" t="s">
        <v>194</v>
      </c>
      <c r="U899" t="s">
        <v>195</v>
      </c>
      <c r="V899" t="s">
        <v>196</v>
      </c>
      <c r="W899" t="s">
        <v>196</v>
      </c>
      <c r="X899" t="s">
        <v>196</v>
      </c>
      <c r="Y899" t="s">
        <v>196</v>
      </c>
      <c r="Z899" t="s">
        <v>196</v>
      </c>
      <c r="AA899" t="s">
        <v>194</v>
      </c>
      <c r="AB899" t="s">
        <v>196</v>
      </c>
      <c r="AC899" t="s">
        <v>196</v>
      </c>
      <c r="AD899" t="s">
        <v>196</v>
      </c>
      <c r="AE899" t="s">
        <v>196</v>
      </c>
      <c r="AF899" t="s">
        <v>196</v>
      </c>
      <c r="AG899" t="s">
        <v>196</v>
      </c>
      <c r="AH899" t="s">
        <v>195</v>
      </c>
      <c r="AI899" t="s">
        <v>196</v>
      </c>
      <c r="AJ899" t="s">
        <v>196</v>
      </c>
      <c r="AK899" t="s">
        <v>195</v>
      </c>
      <c r="AL899" t="s">
        <v>196</v>
      </c>
      <c r="AM899" t="s">
        <v>196</v>
      </c>
      <c r="AN899" t="s">
        <v>196</v>
      </c>
      <c r="AO899" t="s">
        <v>196</v>
      </c>
      <c r="AP899" t="s">
        <v>196</v>
      </c>
      <c r="AQ899" s="259" t="s">
        <v>2531</v>
      </c>
      <c r="AR899" s="259" t="s">
        <v>334</v>
      </c>
    </row>
    <row r="900" spans="1:45" ht="21.6" x14ac:dyDescent="0.65">
      <c r="A900" s="267">
        <v>122449</v>
      </c>
      <c r="B900" s="264" t="s">
        <v>2591</v>
      </c>
      <c r="C900" t="s">
        <v>194</v>
      </c>
      <c r="D900" t="s">
        <v>196</v>
      </c>
      <c r="E900" t="s">
        <v>195</v>
      </c>
      <c r="F900" t="s">
        <v>195</v>
      </c>
      <c r="G900" t="s">
        <v>194</v>
      </c>
      <c r="H900" t="s">
        <v>194</v>
      </c>
      <c r="I900" t="s">
        <v>194</v>
      </c>
      <c r="J900" t="s">
        <v>196</v>
      </c>
      <c r="K900" t="s">
        <v>196</v>
      </c>
      <c r="L900" t="s">
        <v>196</v>
      </c>
      <c r="M900" t="s">
        <v>194</v>
      </c>
      <c r="N900" t="s">
        <v>194</v>
      </c>
      <c r="O900" t="s">
        <v>194</v>
      </c>
      <c r="P900" t="s">
        <v>196</v>
      </c>
      <c r="Q900" t="s">
        <v>194</v>
      </c>
      <c r="R900" t="s">
        <v>196</v>
      </c>
      <c r="S900" t="s">
        <v>196</v>
      </c>
      <c r="T900" t="s">
        <v>196</v>
      </c>
      <c r="U900" t="s">
        <v>196</v>
      </c>
      <c r="V900" t="s">
        <v>196</v>
      </c>
      <c r="W900" t="s">
        <v>196</v>
      </c>
      <c r="X900" t="s">
        <v>196</v>
      </c>
      <c r="Y900" t="s">
        <v>196</v>
      </c>
      <c r="Z900" t="s">
        <v>196</v>
      </c>
      <c r="AA900" t="s">
        <v>196</v>
      </c>
      <c r="AB900" t="s">
        <v>194</v>
      </c>
      <c r="AC900" t="s">
        <v>194</v>
      </c>
      <c r="AD900" t="s">
        <v>194</v>
      </c>
      <c r="AE900" t="s">
        <v>194</v>
      </c>
      <c r="AF900" t="s">
        <v>194</v>
      </c>
      <c r="AG900" t="s">
        <v>195</v>
      </c>
      <c r="AH900" t="s">
        <v>195</v>
      </c>
      <c r="AI900" t="s">
        <v>196</v>
      </c>
      <c r="AJ900" t="s">
        <v>196</v>
      </c>
      <c r="AK900" t="s">
        <v>195</v>
      </c>
      <c r="AL900" t="s">
        <v>195</v>
      </c>
      <c r="AM900" t="s">
        <v>195</v>
      </c>
      <c r="AN900" t="s">
        <v>195</v>
      </c>
      <c r="AO900" t="s">
        <v>195</v>
      </c>
      <c r="AP900" t="s">
        <v>195</v>
      </c>
      <c r="AQ900" s="259" t="s">
        <v>2591</v>
      </c>
      <c r="AR900" s="259" t="s">
        <v>334</v>
      </c>
      <c r="AS900"/>
    </row>
    <row r="901" spans="1:45" ht="21.6" x14ac:dyDescent="0.65">
      <c r="A901" s="263">
        <v>122465</v>
      </c>
      <c r="B901" s="264" t="s">
        <v>59</v>
      </c>
      <c r="C901" t="s">
        <v>196</v>
      </c>
      <c r="D901" t="s">
        <v>194</v>
      </c>
      <c r="E901" t="s">
        <v>196</v>
      </c>
      <c r="F901" t="s">
        <v>196</v>
      </c>
      <c r="G901" t="s">
        <v>194</v>
      </c>
      <c r="H901" t="s">
        <v>196</v>
      </c>
      <c r="I901" t="s">
        <v>196</v>
      </c>
      <c r="J901" t="s">
        <v>196</v>
      </c>
      <c r="K901" t="s">
        <v>194</v>
      </c>
      <c r="L901" t="s">
        <v>196</v>
      </c>
      <c r="M901" t="s">
        <v>196</v>
      </c>
      <c r="N901" t="s">
        <v>196</v>
      </c>
      <c r="O901" t="s">
        <v>196</v>
      </c>
      <c r="P901" t="s">
        <v>194</v>
      </c>
      <c r="Q901" t="s">
        <v>196</v>
      </c>
      <c r="R901" t="s">
        <v>196</v>
      </c>
      <c r="S901" t="s">
        <v>196</v>
      </c>
      <c r="T901" t="s">
        <v>196</v>
      </c>
      <c r="U901" t="s">
        <v>195</v>
      </c>
      <c r="V901" t="s">
        <v>196</v>
      </c>
      <c r="W901" t="s">
        <v>196</v>
      </c>
      <c r="X901" t="s">
        <v>194</v>
      </c>
      <c r="Y901" t="s">
        <v>194</v>
      </c>
      <c r="Z901" t="s">
        <v>196</v>
      </c>
      <c r="AA901" t="s">
        <v>194</v>
      </c>
      <c r="AB901" t="s">
        <v>194</v>
      </c>
      <c r="AC901" t="s">
        <v>194</v>
      </c>
      <c r="AD901" t="s">
        <v>194</v>
      </c>
      <c r="AE901" t="s">
        <v>196</v>
      </c>
      <c r="AF901" t="s">
        <v>194</v>
      </c>
      <c r="AG901" t="s">
        <v>196</v>
      </c>
      <c r="AH901" t="s">
        <v>196</v>
      </c>
      <c r="AI901" t="s">
        <v>196</v>
      </c>
      <c r="AJ901" t="s">
        <v>196</v>
      </c>
      <c r="AK901" t="s">
        <v>196</v>
      </c>
      <c r="AL901" t="s">
        <v>196</v>
      </c>
      <c r="AM901" t="s">
        <v>196</v>
      </c>
      <c r="AN901" t="s">
        <v>196</v>
      </c>
      <c r="AO901" t="s">
        <v>196</v>
      </c>
      <c r="AP901" t="s">
        <v>196</v>
      </c>
      <c r="AQ901" s="259" t="s">
        <v>59</v>
      </c>
      <c r="AR901" s="259" t="s">
        <v>334</v>
      </c>
    </row>
    <row r="902" spans="1:45" ht="21.6" x14ac:dyDescent="0.65">
      <c r="A902" s="267">
        <v>122466</v>
      </c>
      <c r="B902" s="264" t="s">
        <v>2531</v>
      </c>
      <c r="C902" t="s">
        <v>196</v>
      </c>
      <c r="D902" t="s">
        <v>194</v>
      </c>
      <c r="E902" t="s">
        <v>196</v>
      </c>
      <c r="F902" t="s">
        <v>194</v>
      </c>
      <c r="G902" t="s">
        <v>196</v>
      </c>
      <c r="H902" t="s">
        <v>196</v>
      </c>
      <c r="I902" t="s">
        <v>194</v>
      </c>
      <c r="J902" t="s">
        <v>196</v>
      </c>
      <c r="K902" t="s">
        <v>195</v>
      </c>
      <c r="L902" t="s">
        <v>196</v>
      </c>
      <c r="M902" t="s">
        <v>194</v>
      </c>
      <c r="N902" t="s">
        <v>194</v>
      </c>
      <c r="O902" t="s">
        <v>194</v>
      </c>
      <c r="P902" t="s">
        <v>194</v>
      </c>
      <c r="Q902" t="s">
        <v>196</v>
      </c>
      <c r="R902" t="s">
        <v>195</v>
      </c>
      <c r="S902" t="s">
        <v>196</v>
      </c>
      <c r="T902" t="s">
        <v>194</v>
      </c>
      <c r="U902" t="s">
        <v>196</v>
      </c>
      <c r="V902" t="s">
        <v>195</v>
      </c>
      <c r="W902" t="s">
        <v>194</v>
      </c>
      <c r="X902" t="s">
        <v>196</v>
      </c>
      <c r="Y902" t="s">
        <v>196</v>
      </c>
      <c r="Z902" t="s">
        <v>196</v>
      </c>
      <c r="AA902" t="s">
        <v>196</v>
      </c>
      <c r="AB902" t="s">
        <v>194</v>
      </c>
      <c r="AC902" t="s">
        <v>196</v>
      </c>
      <c r="AD902" t="s">
        <v>196</v>
      </c>
      <c r="AE902" t="s">
        <v>194</v>
      </c>
      <c r="AF902" t="s">
        <v>196</v>
      </c>
      <c r="AG902" t="s">
        <v>195</v>
      </c>
      <c r="AH902" t="s">
        <v>195</v>
      </c>
      <c r="AI902" t="s">
        <v>195</v>
      </c>
      <c r="AJ902" t="s">
        <v>195</v>
      </c>
      <c r="AK902" t="s">
        <v>195</v>
      </c>
      <c r="AL902" t="s">
        <v>195</v>
      </c>
      <c r="AM902" t="s">
        <v>195</v>
      </c>
      <c r="AN902" t="s">
        <v>195</v>
      </c>
      <c r="AO902" t="s">
        <v>195</v>
      </c>
      <c r="AP902" t="s">
        <v>195</v>
      </c>
      <c r="AQ902" s="259" t="s">
        <v>2531</v>
      </c>
      <c r="AR902" s="259" t="s">
        <v>334</v>
      </c>
    </row>
    <row r="903" spans="1:45" ht="14.4" x14ac:dyDescent="0.3">
      <c r="A903" s="282">
        <v>122470</v>
      </c>
      <c r="B903" s="284" t="s">
        <v>59</v>
      </c>
      <c r="C903" s="262" t="s">
        <v>195</v>
      </c>
      <c r="D903" s="262" t="s">
        <v>195</v>
      </c>
      <c r="E903" s="262" t="s">
        <v>195</v>
      </c>
      <c r="F903" s="262" t="s">
        <v>195</v>
      </c>
      <c r="G903" s="262" t="s">
        <v>195</v>
      </c>
      <c r="H903" s="262" t="s">
        <v>195</v>
      </c>
      <c r="I903" s="262" t="s">
        <v>195</v>
      </c>
      <c r="J903" s="262" t="s">
        <v>195</v>
      </c>
      <c r="K903" s="262" t="s">
        <v>195</v>
      </c>
      <c r="L903" s="262" t="s">
        <v>195</v>
      </c>
      <c r="M903" s="262" t="s">
        <v>195</v>
      </c>
      <c r="N903" s="262" t="s">
        <v>195</v>
      </c>
      <c r="O903" s="262" t="s">
        <v>195</v>
      </c>
      <c r="P903" s="262" t="s">
        <v>195</v>
      </c>
      <c r="Q903" s="262" t="s">
        <v>195</v>
      </c>
      <c r="R903" s="262" t="s">
        <v>195</v>
      </c>
      <c r="S903" s="262" t="s">
        <v>195</v>
      </c>
      <c r="T903" s="262" t="s">
        <v>195</v>
      </c>
      <c r="U903" s="262" t="s">
        <v>195</v>
      </c>
      <c r="V903" s="262" t="s">
        <v>195</v>
      </c>
      <c r="W903" s="262" t="s">
        <v>195</v>
      </c>
      <c r="X903" s="262" t="s">
        <v>195</v>
      </c>
      <c r="Y903" s="262" t="s">
        <v>195</v>
      </c>
      <c r="Z903" s="262" t="s">
        <v>195</v>
      </c>
      <c r="AA903" s="262" t="s">
        <v>195</v>
      </c>
      <c r="AB903" s="262" t="s">
        <v>195</v>
      </c>
      <c r="AC903" s="262" t="s">
        <v>195</v>
      </c>
      <c r="AD903" s="262" t="s">
        <v>195</v>
      </c>
      <c r="AE903" s="262" t="s">
        <v>195</v>
      </c>
      <c r="AF903" s="262" t="s">
        <v>195</v>
      </c>
      <c r="AG903" s="262" t="s">
        <v>195</v>
      </c>
      <c r="AH903" s="262" t="s">
        <v>195</v>
      </c>
      <c r="AI903" s="262" t="s">
        <v>195</v>
      </c>
      <c r="AJ903" s="262" t="s">
        <v>195</v>
      </c>
      <c r="AK903" s="262" t="s">
        <v>195</v>
      </c>
      <c r="AL903" s="262" t="s">
        <v>195</v>
      </c>
      <c r="AM903" s="262" t="s">
        <v>195</v>
      </c>
      <c r="AN903" s="262" t="s">
        <v>195</v>
      </c>
      <c r="AO903" s="262" t="s">
        <v>195</v>
      </c>
      <c r="AP903" s="262" t="s">
        <v>195</v>
      </c>
      <c r="AQ903" s="259" t="e">
        <f>VLOOKUP(A903,#REF!,5,0)</f>
        <v>#REF!</v>
      </c>
      <c r="AR903" s="259" t="e">
        <f>VLOOKUP(A903,#REF!,6,0)</f>
        <v>#REF!</v>
      </c>
      <c r="AS903"/>
    </row>
    <row r="904" spans="1:45" ht="21.6" x14ac:dyDescent="0.65">
      <c r="A904" s="267">
        <v>122472</v>
      </c>
      <c r="B904" s="264" t="s">
        <v>2591</v>
      </c>
      <c r="C904" t="s">
        <v>196</v>
      </c>
      <c r="D904" t="s">
        <v>196</v>
      </c>
      <c r="E904" t="s">
        <v>194</v>
      </c>
      <c r="F904" t="s">
        <v>194</v>
      </c>
      <c r="G904" t="s">
        <v>196</v>
      </c>
      <c r="H904" t="s">
        <v>196</v>
      </c>
      <c r="I904" t="s">
        <v>195</v>
      </c>
      <c r="J904" t="s">
        <v>196</v>
      </c>
      <c r="K904" t="s">
        <v>194</v>
      </c>
      <c r="L904" t="s">
        <v>196</v>
      </c>
      <c r="M904" t="s">
        <v>196</v>
      </c>
      <c r="N904" t="s">
        <v>196</v>
      </c>
      <c r="O904" t="s">
        <v>194</v>
      </c>
      <c r="P904" t="s">
        <v>194</v>
      </c>
      <c r="Q904" t="s">
        <v>194</v>
      </c>
      <c r="R904" t="s">
        <v>196</v>
      </c>
      <c r="S904" t="s">
        <v>196</v>
      </c>
      <c r="T904" t="s">
        <v>194</v>
      </c>
      <c r="U904" t="s">
        <v>194</v>
      </c>
      <c r="V904" t="s">
        <v>196</v>
      </c>
      <c r="W904" t="s">
        <v>194</v>
      </c>
      <c r="X904" t="s">
        <v>196</v>
      </c>
      <c r="Y904" t="s">
        <v>194</v>
      </c>
      <c r="Z904" t="s">
        <v>196</v>
      </c>
      <c r="AA904" t="s">
        <v>194</v>
      </c>
      <c r="AB904" t="s">
        <v>196</v>
      </c>
      <c r="AC904" t="s">
        <v>196</v>
      </c>
      <c r="AD904" t="s">
        <v>194</v>
      </c>
      <c r="AE904" t="s">
        <v>196</v>
      </c>
      <c r="AF904" t="s">
        <v>196</v>
      </c>
      <c r="AG904" t="s">
        <v>196</v>
      </c>
      <c r="AH904" t="s">
        <v>195</v>
      </c>
      <c r="AI904" t="s">
        <v>196</v>
      </c>
      <c r="AJ904" t="s">
        <v>196</v>
      </c>
      <c r="AK904" t="s">
        <v>195</v>
      </c>
      <c r="AL904" t="s">
        <v>195</v>
      </c>
      <c r="AM904" t="s">
        <v>195</v>
      </c>
      <c r="AN904" t="s">
        <v>195</v>
      </c>
      <c r="AO904" t="s">
        <v>195</v>
      </c>
      <c r="AP904" t="s">
        <v>195</v>
      </c>
      <c r="AQ904" s="259" t="s">
        <v>2591</v>
      </c>
      <c r="AR904" s="259" t="s">
        <v>334</v>
      </c>
    </row>
    <row r="905" spans="1:45" ht="21.6" x14ac:dyDescent="0.65">
      <c r="A905" s="267">
        <v>122476</v>
      </c>
      <c r="B905" s="264" t="s">
        <v>2531</v>
      </c>
      <c r="C905" t="s">
        <v>196</v>
      </c>
      <c r="D905" t="s">
        <v>194</v>
      </c>
      <c r="E905" t="s">
        <v>194</v>
      </c>
      <c r="F905" t="s">
        <v>196</v>
      </c>
      <c r="G905" t="s">
        <v>194</v>
      </c>
      <c r="H905" t="s">
        <v>196</v>
      </c>
      <c r="I905" t="s">
        <v>194</v>
      </c>
      <c r="J905" t="s">
        <v>196</v>
      </c>
      <c r="K905" t="s">
        <v>196</v>
      </c>
      <c r="L905" t="s">
        <v>196</v>
      </c>
      <c r="M905" t="s">
        <v>196</v>
      </c>
      <c r="N905" t="s">
        <v>196</v>
      </c>
      <c r="O905" t="s">
        <v>196</v>
      </c>
      <c r="P905" t="s">
        <v>194</v>
      </c>
      <c r="Q905" t="s">
        <v>196</v>
      </c>
      <c r="R905" t="s">
        <v>195</v>
      </c>
      <c r="S905" t="s">
        <v>196</v>
      </c>
      <c r="T905" t="s">
        <v>195</v>
      </c>
      <c r="U905" t="s">
        <v>196</v>
      </c>
      <c r="V905" t="s">
        <v>196</v>
      </c>
      <c r="W905" t="s">
        <v>196</v>
      </c>
      <c r="X905" t="s">
        <v>194</v>
      </c>
      <c r="Y905" t="s">
        <v>194</v>
      </c>
      <c r="Z905" t="s">
        <v>196</v>
      </c>
      <c r="AA905" t="s">
        <v>194</v>
      </c>
      <c r="AB905" t="s">
        <v>196</v>
      </c>
      <c r="AC905" t="s">
        <v>196</v>
      </c>
      <c r="AD905" t="s">
        <v>196</v>
      </c>
      <c r="AE905" t="s">
        <v>194</v>
      </c>
      <c r="AF905" t="s">
        <v>196</v>
      </c>
      <c r="AG905" t="s">
        <v>196</v>
      </c>
      <c r="AH905" t="s">
        <v>196</v>
      </c>
      <c r="AI905" t="s">
        <v>196</v>
      </c>
      <c r="AJ905" t="s">
        <v>196</v>
      </c>
      <c r="AK905" t="s">
        <v>196</v>
      </c>
      <c r="AL905" t="s">
        <v>196</v>
      </c>
      <c r="AM905" t="s">
        <v>196</v>
      </c>
      <c r="AN905" t="s">
        <v>196</v>
      </c>
      <c r="AO905" t="s">
        <v>196</v>
      </c>
      <c r="AP905" t="s">
        <v>196</v>
      </c>
      <c r="AQ905" s="259" t="s">
        <v>2531</v>
      </c>
      <c r="AR905" s="259" t="s">
        <v>334</v>
      </c>
    </row>
    <row r="906" spans="1:45" ht="21.6" x14ac:dyDescent="0.65">
      <c r="A906" s="263">
        <v>122484</v>
      </c>
      <c r="B906" s="264" t="s">
        <v>2531</v>
      </c>
      <c r="C906" t="s">
        <v>196</v>
      </c>
      <c r="D906" t="s">
        <v>196</v>
      </c>
      <c r="E906" t="s">
        <v>194</v>
      </c>
      <c r="F906" t="s">
        <v>196</v>
      </c>
      <c r="G906" t="s">
        <v>196</v>
      </c>
      <c r="H906" t="s">
        <v>196</v>
      </c>
      <c r="I906" t="s">
        <v>195</v>
      </c>
      <c r="J906" t="s">
        <v>196</v>
      </c>
      <c r="K906" t="s">
        <v>196</v>
      </c>
      <c r="L906" t="s">
        <v>196</v>
      </c>
      <c r="M906" t="s">
        <v>196</v>
      </c>
      <c r="N906" t="s">
        <v>196</v>
      </c>
      <c r="O906" t="s">
        <v>195</v>
      </c>
      <c r="P906" t="s">
        <v>196</v>
      </c>
      <c r="Q906" t="s">
        <v>195</v>
      </c>
      <c r="R906" t="s">
        <v>195</v>
      </c>
      <c r="S906" t="s">
        <v>196</v>
      </c>
      <c r="T906" t="s">
        <v>196</v>
      </c>
      <c r="U906" t="s">
        <v>196</v>
      </c>
      <c r="V906" t="s">
        <v>196</v>
      </c>
      <c r="W906" t="s">
        <v>196</v>
      </c>
      <c r="X906" t="s">
        <v>194</v>
      </c>
      <c r="Y906" t="s">
        <v>194</v>
      </c>
      <c r="Z906" t="s">
        <v>196</v>
      </c>
      <c r="AA906" t="s">
        <v>196</v>
      </c>
      <c r="AB906" t="s">
        <v>196</v>
      </c>
      <c r="AC906" t="s">
        <v>196</v>
      </c>
      <c r="AD906" t="s">
        <v>194</v>
      </c>
      <c r="AE906" t="s">
        <v>196</v>
      </c>
      <c r="AF906" t="s">
        <v>194</v>
      </c>
      <c r="AG906" t="s">
        <v>195</v>
      </c>
      <c r="AH906" t="s">
        <v>195</v>
      </c>
      <c r="AI906" t="s">
        <v>196</v>
      </c>
      <c r="AJ906" t="s">
        <v>196</v>
      </c>
      <c r="AK906" t="s">
        <v>196</v>
      </c>
      <c r="AL906" t="s">
        <v>195</v>
      </c>
      <c r="AM906" t="s">
        <v>195</v>
      </c>
      <c r="AN906" t="s">
        <v>195</v>
      </c>
      <c r="AO906" t="s">
        <v>195</v>
      </c>
      <c r="AP906" t="s">
        <v>195</v>
      </c>
      <c r="AQ906" s="259" t="s">
        <v>2531</v>
      </c>
      <c r="AR906" s="259" t="s">
        <v>334</v>
      </c>
    </row>
    <row r="907" spans="1:45" ht="21.6" x14ac:dyDescent="0.65">
      <c r="A907" s="267">
        <v>122487</v>
      </c>
      <c r="B907" s="264" t="s">
        <v>2591</v>
      </c>
      <c r="C907" t="s">
        <v>196</v>
      </c>
      <c r="D907" t="s">
        <v>196</v>
      </c>
      <c r="E907" t="s">
        <v>194</v>
      </c>
      <c r="F907" t="s">
        <v>194</v>
      </c>
      <c r="G907" t="s">
        <v>194</v>
      </c>
      <c r="H907" t="s">
        <v>196</v>
      </c>
      <c r="I907" t="s">
        <v>194</v>
      </c>
      <c r="J907" t="s">
        <v>196</v>
      </c>
      <c r="K907" t="s">
        <v>194</v>
      </c>
      <c r="L907" t="s">
        <v>196</v>
      </c>
      <c r="M907" t="s">
        <v>194</v>
      </c>
      <c r="N907" t="s">
        <v>196</v>
      </c>
      <c r="O907" t="s">
        <v>194</v>
      </c>
      <c r="P907" t="s">
        <v>196</v>
      </c>
      <c r="Q907" t="s">
        <v>196</v>
      </c>
      <c r="R907" t="s">
        <v>196</v>
      </c>
      <c r="S907" t="s">
        <v>196</v>
      </c>
      <c r="T907" t="s">
        <v>194</v>
      </c>
      <c r="U907" t="s">
        <v>196</v>
      </c>
      <c r="V907" t="s">
        <v>196</v>
      </c>
      <c r="W907" t="s">
        <v>194</v>
      </c>
      <c r="X907" t="s">
        <v>196</v>
      </c>
      <c r="Y907" t="s">
        <v>194</v>
      </c>
      <c r="Z907" t="s">
        <v>196</v>
      </c>
      <c r="AA907" t="s">
        <v>194</v>
      </c>
      <c r="AB907" t="s">
        <v>196</v>
      </c>
      <c r="AC907" t="s">
        <v>196</v>
      </c>
      <c r="AD907" t="s">
        <v>194</v>
      </c>
      <c r="AE907" t="s">
        <v>194</v>
      </c>
      <c r="AF907" t="s">
        <v>194</v>
      </c>
      <c r="AG907" t="s">
        <v>196</v>
      </c>
      <c r="AH907" t="s">
        <v>195</v>
      </c>
      <c r="AI907" t="s">
        <v>196</v>
      </c>
      <c r="AJ907" t="s">
        <v>196</v>
      </c>
      <c r="AK907" t="s">
        <v>195</v>
      </c>
      <c r="AL907" t="s">
        <v>195</v>
      </c>
      <c r="AM907" t="s">
        <v>195</v>
      </c>
      <c r="AN907" t="s">
        <v>195</v>
      </c>
      <c r="AO907" t="s">
        <v>195</v>
      </c>
      <c r="AP907" t="s">
        <v>195</v>
      </c>
      <c r="AQ907" s="259" t="s">
        <v>2591</v>
      </c>
      <c r="AR907" s="259" t="s">
        <v>334</v>
      </c>
    </row>
    <row r="908" spans="1:45" ht="21.6" x14ac:dyDescent="0.65">
      <c r="A908" s="267">
        <v>122489</v>
      </c>
      <c r="B908" s="264" t="s">
        <v>59</v>
      </c>
      <c r="C908" t="s">
        <v>196</v>
      </c>
      <c r="D908" t="s">
        <v>196</v>
      </c>
      <c r="E908" t="s">
        <v>194</v>
      </c>
      <c r="F908" t="s">
        <v>196</v>
      </c>
      <c r="G908" t="s">
        <v>196</v>
      </c>
      <c r="H908" t="s">
        <v>196</v>
      </c>
      <c r="I908" t="s">
        <v>196</v>
      </c>
      <c r="J908" t="s">
        <v>196</v>
      </c>
      <c r="K908" t="s">
        <v>196</v>
      </c>
      <c r="L908" t="s">
        <v>196</v>
      </c>
      <c r="M908" t="s">
        <v>196</v>
      </c>
      <c r="N908" t="s">
        <v>196</v>
      </c>
      <c r="O908" t="s">
        <v>195</v>
      </c>
      <c r="P908" t="s">
        <v>196</v>
      </c>
      <c r="Q908" t="s">
        <v>196</v>
      </c>
      <c r="R908" t="s">
        <v>195</v>
      </c>
      <c r="S908" t="s">
        <v>195</v>
      </c>
      <c r="T908" t="s">
        <v>196</v>
      </c>
      <c r="U908" t="s">
        <v>195</v>
      </c>
      <c r="V908" t="s">
        <v>196</v>
      </c>
      <c r="W908" t="s">
        <v>196</v>
      </c>
      <c r="X908" t="s">
        <v>196</v>
      </c>
      <c r="Y908" t="s">
        <v>194</v>
      </c>
      <c r="Z908" t="s">
        <v>196</v>
      </c>
      <c r="AA908" t="s">
        <v>196</v>
      </c>
      <c r="AB908" t="s">
        <v>196</v>
      </c>
      <c r="AC908" t="s">
        <v>196</v>
      </c>
      <c r="AD908" t="s">
        <v>194</v>
      </c>
      <c r="AE908" t="s">
        <v>196</v>
      </c>
      <c r="AF908" t="s">
        <v>196</v>
      </c>
      <c r="AG908" t="s">
        <v>196</v>
      </c>
      <c r="AH908" t="s">
        <v>196</v>
      </c>
      <c r="AI908" t="s">
        <v>196</v>
      </c>
      <c r="AJ908" t="s">
        <v>196</v>
      </c>
      <c r="AK908" t="s">
        <v>196</v>
      </c>
      <c r="AL908" t="s">
        <v>195</v>
      </c>
      <c r="AM908" t="s">
        <v>195</v>
      </c>
      <c r="AN908" t="s">
        <v>195</v>
      </c>
      <c r="AO908" t="s">
        <v>195</v>
      </c>
      <c r="AP908" t="s">
        <v>195</v>
      </c>
      <c r="AQ908" s="259" t="s">
        <v>59</v>
      </c>
      <c r="AR908" s="259" t="s">
        <v>334</v>
      </c>
    </row>
    <row r="909" spans="1:45" ht="21.6" x14ac:dyDescent="0.65">
      <c r="A909" s="267">
        <v>122491</v>
      </c>
      <c r="B909" s="264" t="s">
        <v>59</v>
      </c>
      <c r="C909" t="s">
        <v>196</v>
      </c>
      <c r="D909" t="s">
        <v>196</v>
      </c>
      <c r="E909" t="s">
        <v>196</v>
      </c>
      <c r="F909" t="s">
        <v>196</v>
      </c>
      <c r="G909" t="s">
        <v>196</v>
      </c>
      <c r="H909" t="s">
        <v>196</v>
      </c>
      <c r="I909" t="s">
        <v>196</v>
      </c>
      <c r="J909" t="s">
        <v>196</v>
      </c>
      <c r="K909" t="s">
        <v>196</v>
      </c>
      <c r="L909" t="s">
        <v>196</v>
      </c>
      <c r="M909" t="s">
        <v>196</v>
      </c>
      <c r="N909" t="s">
        <v>194</v>
      </c>
      <c r="O909" t="s">
        <v>194</v>
      </c>
      <c r="P909" t="s">
        <v>196</v>
      </c>
      <c r="Q909" t="s">
        <v>196</v>
      </c>
      <c r="R909" t="s">
        <v>196</v>
      </c>
      <c r="S909" t="s">
        <v>196</v>
      </c>
      <c r="T909" t="s">
        <v>194</v>
      </c>
      <c r="U909" t="s">
        <v>196</v>
      </c>
      <c r="V909" t="s">
        <v>196</v>
      </c>
      <c r="W909" t="s">
        <v>196</v>
      </c>
      <c r="X909" t="s">
        <v>194</v>
      </c>
      <c r="Y909" t="s">
        <v>194</v>
      </c>
      <c r="Z909" t="s">
        <v>196</v>
      </c>
      <c r="AA909" t="s">
        <v>194</v>
      </c>
      <c r="AB909" t="s">
        <v>196</v>
      </c>
      <c r="AC909" t="s">
        <v>194</v>
      </c>
      <c r="AD909" t="s">
        <v>196</v>
      </c>
      <c r="AE909" t="s">
        <v>196</v>
      </c>
      <c r="AF909" t="s">
        <v>194</v>
      </c>
      <c r="AG909" t="s">
        <v>196</v>
      </c>
      <c r="AH909" t="s">
        <v>194</v>
      </c>
      <c r="AI909" t="s">
        <v>196</v>
      </c>
      <c r="AJ909" t="s">
        <v>196</v>
      </c>
      <c r="AK909" t="s">
        <v>194</v>
      </c>
      <c r="AL909" t="s">
        <v>196</v>
      </c>
      <c r="AM909" t="s">
        <v>195</v>
      </c>
      <c r="AN909" t="s">
        <v>196</v>
      </c>
      <c r="AO909" t="s">
        <v>195</v>
      </c>
      <c r="AP909" t="s">
        <v>194</v>
      </c>
      <c r="AQ909" s="259" t="s">
        <v>59</v>
      </c>
      <c r="AR909" s="259" t="s">
        <v>334</v>
      </c>
    </row>
    <row r="910" spans="1:45" ht="21.6" x14ac:dyDescent="0.65">
      <c r="A910" s="263">
        <v>122499</v>
      </c>
      <c r="B910" s="264" t="s">
        <v>59</v>
      </c>
      <c r="C910" t="s">
        <v>196</v>
      </c>
      <c r="D910" t="s">
        <v>196</v>
      </c>
      <c r="E910" t="s">
        <v>196</v>
      </c>
      <c r="F910" t="s">
        <v>196</v>
      </c>
      <c r="G910" t="s">
        <v>196</v>
      </c>
      <c r="H910" t="s">
        <v>196</v>
      </c>
      <c r="I910" t="s">
        <v>196</v>
      </c>
      <c r="J910" t="s">
        <v>196</v>
      </c>
      <c r="K910" t="s">
        <v>196</v>
      </c>
      <c r="L910" t="s">
        <v>196</v>
      </c>
      <c r="M910" t="s">
        <v>196</v>
      </c>
      <c r="N910" t="s">
        <v>196</v>
      </c>
      <c r="O910" t="s">
        <v>196</v>
      </c>
      <c r="P910" t="s">
        <v>196</v>
      </c>
      <c r="Q910" t="s">
        <v>196</v>
      </c>
      <c r="R910" t="s">
        <v>196</v>
      </c>
      <c r="S910" t="s">
        <v>196</v>
      </c>
      <c r="T910" t="s">
        <v>196</v>
      </c>
      <c r="U910" t="s">
        <v>196</v>
      </c>
      <c r="V910" t="s">
        <v>196</v>
      </c>
      <c r="W910" t="s">
        <v>196</v>
      </c>
      <c r="X910" t="s">
        <v>196</v>
      </c>
      <c r="Y910" t="s">
        <v>196</v>
      </c>
      <c r="Z910" t="s">
        <v>196</v>
      </c>
      <c r="AA910" t="s">
        <v>194</v>
      </c>
      <c r="AB910" t="s">
        <v>196</v>
      </c>
      <c r="AC910" t="s">
        <v>196</v>
      </c>
      <c r="AD910" t="s">
        <v>196</v>
      </c>
      <c r="AE910" t="s">
        <v>196</v>
      </c>
      <c r="AF910" t="s">
        <v>194</v>
      </c>
      <c r="AG910" t="s">
        <v>196</v>
      </c>
      <c r="AH910" t="s">
        <v>196</v>
      </c>
      <c r="AI910" t="s">
        <v>196</v>
      </c>
      <c r="AJ910" t="s">
        <v>196</v>
      </c>
      <c r="AK910" t="s">
        <v>194</v>
      </c>
      <c r="AL910" t="s">
        <v>195</v>
      </c>
      <c r="AM910" t="s">
        <v>196</v>
      </c>
      <c r="AN910" t="s">
        <v>195</v>
      </c>
      <c r="AO910" t="s">
        <v>194</v>
      </c>
      <c r="AP910" t="s">
        <v>196</v>
      </c>
      <c r="AQ910" s="259" t="s">
        <v>59</v>
      </c>
      <c r="AR910" s="259" t="s">
        <v>334</v>
      </c>
    </row>
    <row r="911" spans="1:45" ht="21.6" x14ac:dyDescent="0.65">
      <c r="A911" s="263">
        <v>122501</v>
      </c>
      <c r="B911" s="264" t="s">
        <v>2531</v>
      </c>
      <c r="C911" t="s">
        <v>196</v>
      </c>
      <c r="D911" t="s">
        <v>194</v>
      </c>
      <c r="E911" t="s">
        <v>194</v>
      </c>
      <c r="F911" t="s">
        <v>196</v>
      </c>
      <c r="G911" t="s">
        <v>196</v>
      </c>
      <c r="H911" t="s">
        <v>196</v>
      </c>
      <c r="I911" t="s">
        <v>196</v>
      </c>
      <c r="J911" t="s">
        <v>196</v>
      </c>
      <c r="K911" t="s">
        <v>196</v>
      </c>
      <c r="L911" t="s">
        <v>196</v>
      </c>
      <c r="M911" t="s">
        <v>196</v>
      </c>
      <c r="N911" t="s">
        <v>194</v>
      </c>
      <c r="O911" t="s">
        <v>196</v>
      </c>
      <c r="P911" t="s">
        <v>196</v>
      </c>
      <c r="Q911" t="s">
        <v>196</v>
      </c>
      <c r="R911" t="s">
        <v>195</v>
      </c>
      <c r="S911" t="s">
        <v>196</v>
      </c>
      <c r="T911" t="s">
        <v>194</v>
      </c>
      <c r="U911" t="s">
        <v>194</v>
      </c>
      <c r="V911" t="s">
        <v>196</v>
      </c>
      <c r="W911" t="s">
        <v>194</v>
      </c>
      <c r="X911" t="s">
        <v>194</v>
      </c>
      <c r="Y911" t="s">
        <v>194</v>
      </c>
      <c r="Z911" t="s">
        <v>196</v>
      </c>
      <c r="AA911" t="s">
        <v>196</v>
      </c>
      <c r="AB911" t="s">
        <v>194</v>
      </c>
      <c r="AC911" t="s">
        <v>196</v>
      </c>
      <c r="AD911" t="s">
        <v>196</v>
      </c>
      <c r="AE911" t="s">
        <v>194</v>
      </c>
      <c r="AF911" t="s">
        <v>194</v>
      </c>
      <c r="AG911" t="s">
        <v>196</v>
      </c>
      <c r="AH911" t="s">
        <v>196</v>
      </c>
      <c r="AI911" t="s">
        <v>196</v>
      </c>
      <c r="AJ911" t="s">
        <v>196</v>
      </c>
      <c r="AK911" t="s">
        <v>194</v>
      </c>
      <c r="AL911" t="s">
        <v>196</v>
      </c>
      <c r="AM911" t="s">
        <v>196</v>
      </c>
      <c r="AN911" t="s">
        <v>196</v>
      </c>
      <c r="AO911" t="s">
        <v>196</v>
      </c>
      <c r="AP911" t="s">
        <v>196</v>
      </c>
      <c r="AQ911" s="259" t="s">
        <v>2531</v>
      </c>
      <c r="AR911" s="259" t="s">
        <v>334</v>
      </c>
    </row>
    <row r="912" spans="1:45" ht="21.6" x14ac:dyDescent="0.65">
      <c r="A912" s="263">
        <v>122504</v>
      </c>
      <c r="B912" s="264" t="s">
        <v>59</v>
      </c>
      <c r="C912" t="s">
        <v>196</v>
      </c>
      <c r="D912" t="s">
        <v>196</v>
      </c>
      <c r="E912" t="s">
        <v>196</v>
      </c>
      <c r="F912" t="s">
        <v>196</v>
      </c>
      <c r="G912" t="s">
        <v>196</v>
      </c>
      <c r="H912" t="s">
        <v>196</v>
      </c>
      <c r="I912" t="s">
        <v>196</v>
      </c>
      <c r="J912" t="s">
        <v>196</v>
      </c>
      <c r="K912" t="s">
        <v>196</v>
      </c>
      <c r="L912" t="s">
        <v>196</v>
      </c>
      <c r="M912" t="s">
        <v>194</v>
      </c>
      <c r="N912" t="s">
        <v>196</v>
      </c>
      <c r="O912" t="s">
        <v>194</v>
      </c>
      <c r="P912" t="s">
        <v>196</v>
      </c>
      <c r="Q912" t="s">
        <v>196</v>
      </c>
      <c r="R912" t="s">
        <v>194</v>
      </c>
      <c r="S912" t="s">
        <v>196</v>
      </c>
      <c r="T912" t="s">
        <v>196</v>
      </c>
      <c r="U912" t="s">
        <v>196</v>
      </c>
      <c r="V912" t="s">
        <v>196</v>
      </c>
      <c r="W912" t="s">
        <v>196</v>
      </c>
      <c r="X912" t="s">
        <v>194</v>
      </c>
      <c r="Y912" t="s">
        <v>194</v>
      </c>
      <c r="Z912" t="s">
        <v>196</v>
      </c>
      <c r="AA912" t="s">
        <v>194</v>
      </c>
      <c r="AB912" t="s">
        <v>196</v>
      </c>
      <c r="AC912" t="s">
        <v>196</v>
      </c>
      <c r="AD912" t="s">
        <v>196</v>
      </c>
      <c r="AE912" t="s">
        <v>194</v>
      </c>
      <c r="AF912" t="s">
        <v>194</v>
      </c>
      <c r="AG912" t="s">
        <v>194</v>
      </c>
      <c r="AH912" t="s">
        <v>194</v>
      </c>
      <c r="AI912" t="s">
        <v>196</v>
      </c>
      <c r="AJ912" t="s">
        <v>196</v>
      </c>
      <c r="AK912" t="s">
        <v>196</v>
      </c>
      <c r="AL912" t="s">
        <v>196</v>
      </c>
      <c r="AM912" t="s">
        <v>196</v>
      </c>
      <c r="AN912" t="s">
        <v>196</v>
      </c>
      <c r="AO912" t="s">
        <v>196</v>
      </c>
      <c r="AP912" t="s">
        <v>196</v>
      </c>
      <c r="AQ912" s="259" t="s">
        <v>59</v>
      </c>
      <c r="AR912" s="259" t="s">
        <v>334</v>
      </c>
    </row>
    <row r="913" spans="1:45" ht="21.6" x14ac:dyDescent="0.65">
      <c r="A913" s="267">
        <v>122506</v>
      </c>
      <c r="B913" s="264" t="s">
        <v>2531</v>
      </c>
      <c r="C913" t="s">
        <v>196</v>
      </c>
      <c r="D913" t="s">
        <v>194</v>
      </c>
      <c r="E913" t="s">
        <v>196</v>
      </c>
      <c r="F913" t="s">
        <v>194</v>
      </c>
      <c r="G913" t="s">
        <v>196</v>
      </c>
      <c r="H913" t="s">
        <v>196</v>
      </c>
      <c r="I913" t="s">
        <v>196</v>
      </c>
      <c r="J913" t="s">
        <v>196</v>
      </c>
      <c r="K913" t="s">
        <v>196</v>
      </c>
      <c r="L913" t="s">
        <v>196</v>
      </c>
      <c r="M913" t="s">
        <v>196</v>
      </c>
      <c r="N913" t="s">
        <v>196</v>
      </c>
      <c r="O913" t="s">
        <v>196</v>
      </c>
      <c r="P913" t="s">
        <v>196</v>
      </c>
      <c r="Q913" t="s">
        <v>194</v>
      </c>
      <c r="R913" t="s">
        <v>196</v>
      </c>
      <c r="S913" t="s">
        <v>196</v>
      </c>
      <c r="T913" t="s">
        <v>196</v>
      </c>
      <c r="U913" t="s">
        <v>196</v>
      </c>
      <c r="V913" t="s">
        <v>196</v>
      </c>
      <c r="W913" t="s">
        <v>196</v>
      </c>
      <c r="X913" t="s">
        <v>196</v>
      </c>
      <c r="Y913" t="s">
        <v>194</v>
      </c>
      <c r="Z913" t="s">
        <v>196</v>
      </c>
      <c r="AA913" t="s">
        <v>194</v>
      </c>
      <c r="AB913" t="s">
        <v>196</v>
      </c>
      <c r="AC913" t="s">
        <v>196</v>
      </c>
      <c r="AD913" t="s">
        <v>194</v>
      </c>
      <c r="AE913" t="s">
        <v>196</v>
      </c>
      <c r="AF913" t="s">
        <v>194</v>
      </c>
      <c r="AG913" t="s">
        <v>196</v>
      </c>
      <c r="AH913" t="s">
        <v>194</v>
      </c>
      <c r="AI913" t="s">
        <v>196</v>
      </c>
      <c r="AJ913" t="s">
        <v>196</v>
      </c>
      <c r="AK913" t="s">
        <v>196</v>
      </c>
      <c r="AL913" t="s">
        <v>196</v>
      </c>
      <c r="AM913" t="s">
        <v>196</v>
      </c>
      <c r="AN913" t="s">
        <v>196</v>
      </c>
      <c r="AO913" t="s">
        <v>196</v>
      </c>
      <c r="AP913" t="s">
        <v>196</v>
      </c>
      <c r="AQ913" s="259" t="s">
        <v>2531</v>
      </c>
      <c r="AR913" s="259" t="s">
        <v>334</v>
      </c>
    </row>
    <row r="914" spans="1:45" ht="14.4" x14ac:dyDescent="0.3">
      <c r="A914" s="282">
        <v>122510</v>
      </c>
      <c r="B914" s="284" t="s">
        <v>59</v>
      </c>
      <c r="C914" s="262" t="s">
        <v>196</v>
      </c>
      <c r="D914" s="262" t="s">
        <v>196</v>
      </c>
      <c r="E914" s="262" t="s">
        <v>196</v>
      </c>
      <c r="F914" s="262" t="s">
        <v>196</v>
      </c>
      <c r="G914" s="262" t="s">
        <v>196</v>
      </c>
      <c r="H914" s="262" t="s">
        <v>196</v>
      </c>
      <c r="I914" s="262" t="s">
        <v>194</v>
      </c>
      <c r="J914" s="262" t="s">
        <v>196</v>
      </c>
      <c r="K914" s="262" t="s">
        <v>196</v>
      </c>
      <c r="L914" s="262" t="s">
        <v>196</v>
      </c>
      <c r="M914" s="262" t="s">
        <v>196</v>
      </c>
      <c r="N914" s="262" t="s">
        <v>196</v>
      </c>
      <c r="O914" s="262" t="s">
        <v>194</v>
      </c>
      <c r="P914" s="262" t="s">
        <v>196</v>
      </c>
      <c r="Q914" s="262" t="s">
        <v>194</v>
      </c>
      <c r="R914" s="262" t="s">
        <v>194</v>
      </c>
      <c r="S914" s="262" t="s">
        <v>196</v>
      </c>
      <c r="T914" s="262" t="s">
        <v>194</v>
      </c>
      <c r="U914" s="262" t="s">
        <v>196</v>
      </c>
      <c r="V914" s="262" t="s">
        <v>196</v>
      </c>
      <c r="W914" s="262" t="s">
        <v>196</v>
      </c>
      <c r="X914" s="262" t="s">
        <v>196</v>
      </c>
      <c r="Y914" s="262" t="s">
        <v>196</v>
      </c>
      <c r="Z914" s="262" t="s">
        <v>196</v>
      </c>
      <c r="AA914" s="262" t="s">
        <v>194</v>
      </c>
      <c r="AB914" s="262" t="s">
        <v>194</v>
      </c>
      <c r="AC914" s="262" t="s">
        <v>196</v>
      </c>
      <c r="AD914" s="262" t="s">
        <v>196</v>
      </c>
      <c r="AE914" s="262" t="s">
        <v>196</v>
      </c>
      <c r="AF914" s="262" t="s">
        <v>194</v>
      </c>
      <c r="AG914" s="262" t="s">
        <v>196</v>
      </c>
      <c r="AH914" s="262" t="s">
        <v>194</v>
      </c>
      <c r="AI914" s="262" t="s">
        <v>196</v>
      </c>
      <c r="AJ914" s="262" t="s">
        <v>196</v>
      </c>
      <c r="AK914" s="262" t="s">
        <v>196</v>
      </c>
      <c r="AL914" s="262" t="s">
        <v>196</v>
      </c>
      <c r="AM914" s="262" t="s">
        <v>196</v>
      </c>
      <c r="AN914" s="262" t="s">
        <v>196</v>
      </c>
      <c r="AO914" s="262" t="s">
        <v>196</v>
      </c>
      <c r="AP914" s="262" t="s">
        <v>196</v>
      </c>
      <c r="AQ914" s="259" t="e">
        <f>VLOOKUP(A914,#REF!,5,0)</f>
        <v>#REF!</v>
      </c>
      <c r="AR914" s="259" t="e">
        <f>VLOOKUP(A914,#REF!,6,0)</f>
        <v>#REF!</v>
      </c>
      <c r="AS914"/>
    </row>
    <row r="915" spans="1:45" ht="21.6" x14ac:dyDescent="0.65">
      <c r="A915" s="267">
        <v>122511</v>
      </c>
      <c r="B915" s="264" t="s">
        <v>2531</v>
      </c>
      <c r="C915" t="s">
        <v>334</v>
      </c>
      <c r="D915" t="s">
        <v>334</v>
      </c>
      <c r="E915" t="s">
        <v>194</v>
      </c>
      <c r="F915" t="s">
        <v>334</v>
      </c>
      <c r="G915" t="s">
        <v>194</v>
      </c>
      <c r="H915" t="s">
        <v>334</v>
      </c>
      <c r="I915" t="s">
        <v>334</v>
      </c>
      <c r="J915" t="s">
        <v>334</v>
      </c>
      <c r="K915" t="s">
        <v>334</v>
      </c>
      <c r="L915" t="s">
        <v>334</v>
      </c>
      <c r="M915" t="s">
        <v>334</v>
      </c>
      <c r="N915" t="s">
        <v>334</v>
      </c>
      <c r="O915" t="s">
        <v>334</v>
      </c>
      <c r="P915" t="s">
        <v>334</v>
      </c>
      <c r="Q915" t="s">
        <v>334</v>
      </c>
      <c r="R915" t="s">
        <v>2267</v>
      </c>
      <c r="S915" t="s">
        <v>2267</v>
      </c>
      <c r="T915" t="s">
        <v>195</v>
      </c>
      <c r="U915" t="s">
        <v>195</v>
      </c>
      <c r="V915" t="s">
        <v>334</v>
      </c>
      <c r="W915" t="s">
        <v>334</v>
      </c>
      <c r="X915" t="s">
        <v>334</v>
      </c>
      <c r="Y915" t="s">
        <v>334</v>
      </c>
      <c r="Z915" t="s">
        <v>334</v>
      </c>
      <c r="AA915" t="s">
        <v>194</v>
      </c>
      <c r="AB915" t="s">
        <v>194</v>
      </c>
      <c r="AC915" t="s">
        <v>194</v>
      </c>
      <c r="AD915" t="s">
        <v>194</v>
      </c>
      <c r="AE915" t="s">
        <v>194</v>
      </c>
      <c r="AF915" t="s">
        <v>194</v>
      </c>
      <c r="AG915" t="s">
        <v>196</v>
      </c>
      <c r="AH915" t="s">
        <v>196</v>
      </c>
      <c r="AI915" t="s">
        <v>196</v>
      </c>
      <c r="AJ915" t="s">
        <v>196</v>
      </c>
      <c r="AK915" t="s">
        <v>196</v>
      </c>
      <c r="AL915" t="s">
        <v>195</v>
      </c>
      <c r="AM915" t="s">
        <v>195</v>
      </c>
      <c r="AN915" t="s">
        <v>195</v>
      </c>
      <c r="AO915" t="s">
        <v>195</v>
      </c>
      <c r="AP915" t="s">
        <v>195</v>
      </c>
      <c r="AQ915" s="259" t="s">
        <v>2531</v>
      </c>
      <c r="AR915" s="259" t="s">
        <v>334</v>
      </c>
    </row>
    <row r="916" spans="1:45" ht="21.6" x14ac:dyDescent="0.65">
      <c r="A916" s="267">
        <v>122512</v>
      </c>
      <c r="B916" s="264" t="s">
        <v>2591</v>
      </c>
      <c r="C916" t="s">
        <v>196</v>
      </c>
      <c r="D916" t="s">
        <v>194</v>
      </c>
      <c r="E916" t="s">
        <v>194</v>
      </c>
      <c r="F916" t="s">
        <v>194</v>
      </c>
      <c r="G916" t="s">
        <v>196</v>
      </c>
      <c r="H916" t="s">
        <v>196</v>
      </c>
      <c r="I916" t="s">
        <v>194</v>
      </c>
      <c r="J916" t="s">
        <v>194</v>
      </c>
      <c r="K916" t="s">
        <v>194</v>
      </c>
      <c r="L916" t="s">
        <v>196</v>
      </c>
      <c r="M916" t="s">
        <v>196</v>
      </c>
      <c r="N916" t="s">
        <v>195</v>
      </c>
      <c r="O916" t="s">
        <v>195</v>
      </c>
      <c r="P916" t="s">
        <v>194</v>
      </c>
      <c r="Q916" t="s">
        <v>196</v>
      </c>
      <c r="R916" t="s">
        <v>196</v>
      </c>
      <c r="S916" t="s">
        <v>196</v>
      </c>
      <c r="T916" t="s">
        <v>194</v>
      </c>
      <c r="U916" t="s">
        <v>196</v>
      </c>
      <c r="V916" t="s">
        <v>196</v>
      </c>
      <c r="W916" t="s">
        <v>194</v>
      </c>
      <c r="X916" t="s">
        <v>196</v>
      </c>
      <c r="Y916" t="s">
        <v>196</v>
      </c>
      <c r="Z916" t="s">
        <v>196</v>
      </c>
      <c r="AA916" t="s">
        <v>194</v>
      </c>
      <c r="AB916" t="s">
        <v>196</v>
      </c>
      <c r="AC916" t="s">
        <v>194</v>
      </c>
      <c r="AD916" t="s">
        <v>196</v>
      </c>
      <c r="AE916" t="s">
        <v>196</v>
      </c>
      <c r="AF916" t="s">
        <v>194</v>
      </c>
      <c r="AG916" t="s">
        <v>195</v>
      </c>
      <c r="AH916" t="s">
        <v>195</v>
      </c>
      <c r="AI916" t="s">
        <v>196</v>
      </c>
      <c r="AJ916" t="s">
        <v>195</v>
      </c>
      <c r="AK916" t="s">
        <v>195</v>
      </c>
      <c r="AL916" t="s">
        <v>195</v>
      </c>
      <c r="AM916" t="s">
        <v>195</v>
      </c>
      <c r="AN916" t="s">
        <v>195</v>
      </c>
      <c r="AO916" t="s">
        <v>195</v>
      </c>
      <c r="AP916" t="s">
        <v>195</v>
      </c>
      <c r="AQ916" s="259" t="s">
        <v>2591</v>
      </c>
      <c r="AR916" s="259" t="s">
        <v>334</v>
      </c>
    </row>
    <row r="917" spans="1:45" ht="21.6" x14ac:dyDescent="0.65">
      <c r="A917" s="267">
        <v>122514</v>
      </c>
      <c r="B917" s="264" t="s">
        <v>59</v>
      </c>
      <c r="C917" t="s">
        <v>196</v>
      </c>
      <c r="D917" t="s">
        <v>196</v>
      </c>
      <c r="E917" t="s">
        <v>194</v>
      </c>
      <c r="F917" t="s">
        <v>196</v>
      </c>
      <c r="G917" t="s">
        <v>196</v>
      </c>
      <c r="H917" t="s">
        <v>196</v>
      </c>
      <c r="I917" t="s">
        <v>196</v>
      </c>
      <c r="J917" t="s">
        <v>196</v>
      </c>
      <c r="K917" t="s">
        <v>196</v>
      </c>
      <c r="L917" t="s">
        <v>196</v>
      </c>
      <c r="M917" t="s">
        <v>196</v>
      </c>
      <c r="N917" t="s">
        <v>196</v>
      </c>
      <c r="O917" t="s">
        <v>196</v>
      </c>
      <c r="P917" t="s">
        <v>196</v>
      </c>
      <c r="Q917" t="s">
        <v>196</v>
      </c>
      <c r="R917" t="s">
        <v>195</v>
      </c>
      <c r="S917" t="s">
        <v>196</v>
      </c>
      <c r="T917" t="s">
        <v>195</v>
      </c>
      <c r="U917" t="s">
        <v>196</v>
      </c>
      <c r="V917" t="s">
        <v>196</v>
      </c>
      <c r="W917" t="s">
        <v>196</v>
      </c>
      <c r="X917" t="s">
        <v>196</v>
      </c>
      <c r="Y917" t="s">
        <v>196</v>
      </c>
      <c r="Z917" t="s">
        <v>196</v>
      </c>
      <c r="AA917" t="s">
        <v>194</v>
      </c>
      <c r="AB917" t="s">
        <v>196</v>
      </c>
      <c r="AC917" t="s">
        <v>196</v>
      </c>
      <c r="AD917" t="s">
        <v>196</v>
      </c>
      <c r="AE917" t="s">
        <v>196</v>
      </c>
      <c r="AF917" t="s">
        <v>194</v>
      </c>
      <c r="AG917" t="s">
        <v>194</v>
      </c>
      <c r="AH917" t="s">
        <v>194</v>
      </c>
      <c r="AI917" t="s">
        <v>196</v>
      </c>
      <c r="AJ917" t="s">
        <v>196</v>
      </c>
      <c r="AK917" t="s">
        <v>194</v>
      </c>
      <c r="AL917" t="s">
        <v>194</v>
      </c>
      <c r="AM917" t="s">
        <v>196</v>
      </c>
      <c r="AN917" t="s">
        <v>194</v>
      </c>
      <c r="AO917" t="s">
        <v>196</v>
      </c>
      <c r="AP917" t="s">
        <v>194</v>
      </c>
      <c r="AQ917" s="259" t="s">
        <v>59</v>
      </c>
      <c r="AR917" s="259" t="s">
        <v>334</v>
      </c>
    </row>
    <row r="918" spans="1:45" ht="21.6" x14ac:dyDescent="0.65">
      <c r="A918" s="263">
        <v>122515</v>
      </c>
      <c r="B918" s="264" t="s">
        <v>2531</v>
      </c>
      <c r="C918" t="s">
        <v>196</v>
      </c>
      <c r="D918" t="s">
        <v>196</v>
      </c>
      <c r="E918" t="s">
        <v>196</v>
      </c>
      <c r="F918" t="s">
        <v>196</v>
      </c>
      <c r="G918" t="s">
        <v>196</v>
      </c>
      <c r="H918" t="s">
        <v>196</v>
      </c>
      <c r="I918" t="s">
        <v>196</v>
      </c>
      <c r="J918" t="s">
        <v>196</v>
      </c>
      <c r="K918" t="s">
        <v>196</v>
      </c>
      <c r="L918" t="s">
        <v>196</v>
      </c>
      <c r="M918" t="s">
        <v>196</v>
      </c>
      <c r="N918" t="s">
        <v>196</v>
      </c>
      <c r="O918" t="s">
        <v>196</v>
      </c>
      <c r="P918" t="s">
        <v>196</v>
      </c>
      <c r="Q918" t="s">
        <v>196</v>
      </c>
      <c r="R918" t="s">
        <v>194</v>
      </c>
      <c r="S918" t="s">
        <v>196</v>
      </c>
      <c r="T918" t="s">
        <v>196</v>
      </c>
      <c r="U918" t="s">
        <v>196</v>
      </c>
      <c r="V918" t="s">
        <v>196</v>
      </c>
      <c r="W918" t="s">
        <v>196</v>
      </c>
      <c r="X918" t="s">
        <v>196</v>
      </c>
      <c r="Y918" t="s">
        <v>196</v>
      </c>
      <c r="Z918" t="s">
        <v>196</v>
      </c>
      <c r="AA918" t="s">
        <v>194</v>
      </c>
      <c r="AB918" t="s">
        <v>196</v>
      </c>
      <c r="AC918" t="s">
        <v>196</v>
      </c>
      <c r="AD918" t="s">
        <v>196</v>
      </c>
      <c r="AE918" t="s">
        <v>196</v>
      </c>
      <c r="AF918" t="s">
        <v>196</v>
      </c>
      <c r="AG918" t="s">
        <v>196</v>
      </c>
      <c r="AH918" t="s">
        <v>195</v>
      </c>
      <c r="AI918" t="s">
        <v>196</v>
      </c>
      <c r="AJ918" t="s">
        <v>196</v>
      </c>
      <c r="AK918" t="s">
        <v>195</v>
      </c>
      <c r="AL918" t="s">
        <v>195</v>
      </c>
      <c r="AM918" t="s">
        <v>195</v>
      </c>
      <c r="AN918" t="s">
        <v>195</v>
      </c>
      <c r="AO918" t="s">
        <v>195</v>
      </c>
      <c r="AP918" t="s">
        <v>195</v>
      </c>
      <c r="AQ918" s="259" t="s">
        <v>2531</v>
      </c>
      <c r="AR918" s="259" t="s">
        <v>334</v>
      </c>
    </row>
    <row r="919" spans="1:45" ht="14.4" x14ac:dyDescent="0.3">
      <c r="A919" s="282">
        <v>122517</v>
      </c>
      <c r="B919" s="284" t="s">
        <v>59</v>
      </c>
      <c r="C919" s="262" t="s">
        <v>196</v>
      </c>
      <c r="D919" s="262" t="s">
        <v>196</v>
      </c>
      <c r="E919" s="262" t="s">
        <v>196</v>
      </c>
      <c r="F919" s="262" t="s">
        <v>196</v>
      </c>
      <c r="G919" s="262" t="s">
        <v>196</v>
      </c>
      <c r="H919" s="262" t="s">
        <v>196</v>
      </c>
      <c r="I919" s="262" t="s">
        <v>196</v>
      </c>
      <c r="J919" s="262" t="s">
        <v>194</v>
      </c>
      <c r="K919" s="262" t="s">
        <v>196</v>
      </c>
      <c r="L919" s="262" t="s">
        <v>194</v>
      </c>
      <c r="M919" s="262" t="s">
        <v>196</v>
      </c>
      <c r="N919" s="262" t="s">
        <v>196</v>
      </c>
      <c r="O919" s="262" t="s">
        <v>196</v>
      </c>
      <c r="P919" s="262" t="s">
        <v>196</v>
      </c>
      <c r="Q919" s="262" t="s">
        <v>196</v>
      </c>
      <c r="R919" s="262" t="s">
        <v>194</v>
      </c>
      <c r="S919" s="262" t="s">
        <v>196</v>
      </c>
      <c r="T919" s="262" t="s">
        <v>195</v>
      </c>
      <c r="U919" s="262" t="s">
        <v>196</v>
      </c>
      <c r="V919" s="262" t="s">
        <v>196</v>
      </c>
      <c r="W919" s="262" t="s">
        <v>196</v>
      </c>
      <c r="X919" s="262" t="s">
        <v>196</v>
      </c>
      <c r="Y919" s="262" t="s">
        <v>196</v>
      </c>
      <c r="Z919" s="262" t="s">
        <v>196</v>
      </c>
      <c r="AA919" s="262" t="s">
        <v>194</v>
      </c>
      <c r="AB919" s="262" t="s">
        <v>196</v>
      </c>
      <c r="AC919" s="262" t="s">
        <v>196</v>
      </c>
      <c r="AD919" s="262" t="s">
        <v>196</v>
      </c>
      <c r="AE919" s="262" t="s">
        <v>196</v>
      </c>
      <c r="AF919" s="262" t="s">
        <v>196</v>
      </c>
      <c r="AG919" s="262" t="s">
        <v>196</v>
      </c>
      <c r="AH919" s="262" t="s">
        <v>196</v>
      </c>
      <c r="AI919" s="262" t="s">
        <v>196</v>
      </c>
      <c r="AJ919" s="262" t="s">
        <v>196</v>
      </c>
      <c r="AK919" s="262" t="s">
        <v>196</v>
      </c>
      <c r="AL919" s="262" t="s">
        <v>195</v>
      </c>
      <c r="AM919" s="262" t="s">
        <v>195</v>
      </c>
      <c r="AN919" s="262" t="s">
        <v>195</v>
      </c>
      <c r="AO919" s="262" t="s">
        <v>195</v>
      </c>
      <c r="AP919" s="262" t="s">
        <v>195</v>
      </c>
      <c r="AQ919" s="259" t="e">
        <f>VLOOKUP(A919,#REF!,5,0)</f>
        <v>#REF!</v>
      </c>
      <c r="AR919" s="259" t="e">
        <f>VLOOKUP(A919,#REF!,6,0)</f>
        <v>#REF!</v>
      </c>
      <c r="AS919"/>
    </row>
    <row r="920" spans="1:45" ht="21.6" x14ac:dyDescent="0.65">
      <c r="A920" s="263">
        <v>122521</v>
      </c>
      <c r="B920" s="264" t="s">
        <v>65</v>
      </c>
      <c r="C920" t="s">
        <v>196</v>
      </c>
      <c r="D920" t="s">
        <v>194</v>
      </c>
      <c r="E920" t="s">
        <v>194</v>
      </c>
      <c r="F920" t="s">
        <v>196</v>
      </c>
      <c r="G920" t="s">
        <v>194</v>
      </c>
      <c r="H920" t="s">
        <v>196</v>
      </c>
      <c r="I920" t="s">
        <v>194</v>
      </c>
      <c r="J920" t="s">
        <v>196</v>
      </c>
      <c r="K920" t="s">
        <v>194</v>
      </c>
      <c r="L920" t="s">
        <v>196</v>
      </c>
      <c r="M920" t="s">
        <v>196</v>
      </c>
      <c r="N920" t="s">
        <v>196</v>
      </c>
      <c r="O920" t="s">
        <v>194</v>
      </c>
      <c r="P920" t="s">
        <v>194</v>
      </c>
      <c r="Q920" t="s">
        <v>196</v>
      </c>
      <c r="R920" t="s">
        <v>194</v>
      </c>
      <c r="S920" t="s">
        <v>194</v>
      </c>
      <c r="T920" t="s">
        <v>194</v>
      </c>
      <c r="U920" t="s">
        <v>196</v>
      </c>
      <c r="V920" t="s">
        <v>196</v>
      </c>
      <c r="W920" t="s">
        <v>194</v>
      </c>
      <c r="X920" t="s">
        <v>196</v>
      </c>
      <c r="Y920" t="s">
        <v>196</v>
      </c>
      <c r="Z920" t="s">
        <v>196</v>
      </c>
      <c r="AA920" t="s">
        <v>196</v>
      </c>
      <c r="AB920" t="s">
        <v>196</v>
      </c>
      <c r="AC920" t="s">
        <v>196</v>
      </c>
      <c r="AD920" t="s">
        <v>196</v>
      </c>
      <c r="AE920" t="s">
        <v>196</v>
      </c>
      <c r="AF920" t="s">
        <v>196</v>
      </c>
      <c r="AG920" t="s">
        <v>195</v>
      </c>
      <c r="AH920" t="s">
        <v>195</v>
      </c>
      <c r="AI920" t="s">
        <v>195</v>
      </c>
      <c r="AJ920" t="s">
        <v>195</v>
      </c>
      <c r="AK920" t="s">
        <v>195</v>
      </c>
      <c r="AQ920" s="259" t="s">
        <v>65</v>
      </c>
      <c r="AR920" s="259" t="s">
        <v>334</v>
      </c>
    </row>
    <row r="921" spans="1:45" ht="21.6" x14ac:dyDescent="0.65">
      <c r="A921" s="263">
        <v>122530</v>
      </c>
      <c r="B921" s="264" t="s">
        <v>59</v>
      </c>
      <c r="C921" t="s">
        <v>196</v>
      </c>
      <c r="D921" t="s">
        <v>196</v>
      </c>
      <c r="E921" t="s">
        <v>196</v>
      </c>
      <c r="F921" t="s">
        <v>196</v>
      </c>
      <c r="G921" t="s">
        <v>196</v>
      </c>
      <c r="H921" t="s">
        <v>196</v>
      </c>
      <c r="I921" t="s">
        <v>196</v>
      </c>
      <c r="J921" t="s">
        <v>196</v>
      </c>
      <c r="K921" t="s">
        <v>196</v>
      </c>
      <c r="L921" t="s">
        <v>196</v>
      </c>
      <c r="M921" t="s">
        <v>196</v>
      </c>
      <c r="N921" t="s">
        <v>196</v>
      </c>
      <c r="O921" t="s">
        <v>196</v>
      </c>
      <c r="P921" t="s">
        <v>196</v>
      </c>
      <c r="Q921" t="s">
        <v>196</v>
      </c>
      <c r="R921" t="s">
        <v>194</v>
      </c>
      <c r="S921" t="s">
        <v>196</v>
      </c>
      <c r="T921" t="s">
        <v>196</v>
      </c>
      <c r="U921" t="s">
        <v>196</v>
      </c>
      <c r="V921" t="s">
        <v>196</v>
      </c>
      <c r="W921" t="s">
        <v>196</v>
      </c>
      <c r="X921" t="s">
        <v>196</v>
      </c>
      <c r="Y921" t="s">
        <v>196</v>
      </c>
      <c r="Z921" t="s">
        <v>196</v>
      </c>
      <c r="AA921" t="s">
        <v>196</v>
      </c>
      <c r="AB921" t="s">
        <v>196</v>
      </c>
      <c r="AC921" t="s">
        <v>196</v>
      </c>
      <c r="AD921" t="s">
        <v>196</v>
      </c>
      <c r="AE921" t="s">
        <v>196</v>
      </c>
      <c r="AF921" t="s">
        <v>196</v>
      </c>
      <c r="AG921" t="s">
        <v>196</v>
      </c>
      <c r="AH921" t="s">
        <v>196</v>
      </c>
      <c r="AI921" t="s">
        <v>196</v>
      </c>
      <c r="AJ921" t="s">
        <v>196</v>
      </c>
      <c r="AK921" t="s">
        <v>194</v>
      </c>
      <c r="AL921" t="s">
        <v>195</v>
      </c>
      <c r="AM921" t="s">
        <v>196</v>
      </c>
      <c r="AN921" t="s">
        <v>195</v>
      </c>
      <c r="AO921" t="s">
        <v>195</v>
      </c>
      <c r="AP921" t="s">
        <v>195</v>
      </c>
      <c r="AQ921" s="259" t="s">
        <v>59</v>
      </c>
      <c r="AR921" s="259" t="s">
        <v>334</v>
      </c>
    </row>
    <row r="922" spans="1:45" ht="21.6" x14ac:dyDescent="0.65">
      <c r="A922" s="267">
        <v>122533</v>
      </c>
      <c r="B922" s="264" t="s">
        <v>2591</v>
      </c>
      <c r="C922" t="s">
        <v>196</v>
      </c>
      <c r="D922" t="s">
        <v>196</v>
      </c>
      <c r="E922" t="s">
        <v>195</v>
      </c>
      <c r="F922" t="s">
        <v>195</v>
      </c>
      <c r="G922" t="s">
        <v>196</v>
      </c>
      <c r="H922" t="s">
        <v>196</v>
      </c>
      <c r="I922" t="s">
        <v>194</v>
      </c>
      <c r="J922" t="s">
        <v>196</v>
      </c>
      <c r="K922" t="s">
        <v>194</v>
      </c>
      <c r="L922" t="s">
        <v>196</v>
      </c>
      <c r="M922" t="s">
        <v>196</v>
      </c>
      <c r="N922" t="s">
        <v>194</v>
      </c>
      <c r="O922" t="s">
        <v>194</v>
      </c>
      <c r="P922" t="s">
        <v>194</v>
      </c>
      <c r="Q922" t="s">
        <v>194</v>
      </c>
      <c r="R922" t="s">
        <v>195</v>
      </c>
      <c r="S922" t="s">
        <v>196</v>
      </c>
      <c r="T922" t="s">
        <v>195</v>
      </c>
      <c r="U922" t="s">
        <v>194</v>
      </c>
      <c r="V922" t="s">
        <v>196</v>
      </c>
      <c r="W922" t="s">
        <v>196</v>
      </c>
      <c r="X922" t="s">
        <v>196</v>
      </c>
      <c r="Y922" t="s">
        <v>194</v>
      </c>
      <c r="Z922" t="s">
        <v>196</v>
      </c>
      <c r="AA922" t="s">
        <v>194</v>
      </c>
      <c r="AB922" t="s">
        <v>196</v>
      </c>
      <c r="AC922" t="s">
        <v>196</v>
      </c>
      <c r="AD922" t="s">
        <v>195</v>
      </c>
      <c r="AE922" t="s">
        <v>196</v>
      </c>
      <c r="AF922" t="s">
        <v>195</v>
      </c>
      <c r="AG922" t="s">
        <v>195</v>
      </c>
      <c r="AH922" t="s">
        <v>195</v>
      </c>
      <c r="AI922" t="s">
        <v>196</v>
      </c>
      <c r="AJ922" t="s">
        <v>196</v>
      </c>
      <c r="AK922" t="s">
        <v>195</v>
      </c>
      <c r="AL922" t="s">
        <v>195</v>
      </c>
      <c r="AM922" t="s">
        <v>195</v>
      </c>
      <c r="AN922" t="s">
        <v>195</v>
      </c>
      <c r="AO922" t="s">
        <v>195</v>
      </c>
      <c r="AP922" t="s">
        <v>195</v>
      </c>
      <c r="AQ922" s="259" t="s">
        <v>2591</v>
      </c>
      <c r="AR922" s="259" t="s">
        <v>334</v>
      </c>
    </row>
    <row r="923" spans="1:45" ht="21.6" x14ac:dyDescent="0.65">
      <c r="A923" s="267">
        <v>122537</v>
      </c>
      <c r="B923" s="264" t="s">
        <v>2531</v>
      </c>
      <c r="C923" t="s">
        <v>194</v>
      </c>
      <c r="D923" t="s">
        <v>196</v>
      </c>
      <c r="E923" t="s">
        <v>196</v>
      </c>
      <c r="F923" t="s">
        <v>196</v>
      </c>
      <c r="G923" t="s">
        <v>196</v>
      </c>
      <c r="H923" t="s">
        <v>196</v>
      </c>
      <c r="I923" t="s">
        <v>194</v>
      </c>
      <c r="J923" t="s">
        <v>196</v>
      </c>
      <c r="K923" t="s">
        <v>196</v>
      </c>
      <c r="L923" t="s">
        <v>196</v>
      </c>
      <c r="M923" t="s">
        <v>196</v>
      </c>
      <c r="N923" t="s">
        <v>196</v>
      </c>
      <c r="O923" t="s">
        <v>194</v>
      </c>
      <c r="P923" t="s">
        <v>196</v>
      </c>
      <c r="Q923" t="s">
        <v>196</v>
      </c>
      <c r="R923" t="s">
        <v>194</v>
      </c>
      <c r="S923" t="s">
        <v>196</v>
      </c>
      <c r="T923" t="s">
        <v>194</v>
      </c>
      <c r="U923" t="s">
        <v>196</v>
      </c>
      <c r="V923" t="s">
        <v>194</v>
      </c>
      <c r="W923" t="s">
        <v>196</v>
      </c>
      <c r="X923" t="s">
        <v>194</v>
      </c>
      <c r="Y923" t="s">
        <v>194</v>
      </c>
      <c r="Z923" t="s">
        <v>194</v>
      </c>
      <c r="AA923" t="s">
        <v>194</v>
      </c>
      <c r="AB923" t="s">
        <v>194</v>
      </c>
      <c r="AC923" t="s">
        <v>194</v>
      </c>
      <c r="AD923" t="s">
        <v>194</v>
      </c>
      <c r="AE923" t="s">
        <v>194</v>
      </c>
      <c r="AF923" t="s">
        <v>194</v>
      </c>
      <c r="AG923" t="s">
        <v>196</v>
      </c>
      <c r="AH923" t="s">
        <v>196</v>
      </c>
      <c r="AI923" t="s">
        <v>196</v>
      </c>
      <c r="AJ923" t="s">
        <v>196</v>
      </c>
      <c r="AK923" t="s">
        <v>196</v>
      </c>
      <c r="AL923" t="s">
        <v>195</v>
      </c>
      <c r="AM923" t="s">
        <v>195</v>
      </c>
      <c r="AN923" t="s">
        <v>195</v>
      </c>
      <c r="AO923" t="s">
        <v>195</v>
      </c>
      <c r="AP923" t="s">
        <v>195</v>
      </c>
      <c r="AQ923" s="259" t="s">
        <v>2531</v>
      </c>
      <c r="AR923" s="259" t="s">
        <v>334</v>
      </c>
    </row>
    <row r="924" spans="1:45" ht="21.6" x14ac:dyDescent="0.65">
      <c r="A924" s="263">
        <v>122539</v>
      </c>
      <c r="B924" s="264" t="s">
        <v>2591</v>
      </c>
      <c r="C924" t="s">
        <v>196</v>
      </c>
      <c r="D924" t="s">
        <v>194</v>
      </c>
      <c r="E924" t="s">
        <v>196</v>
      </c>
      <c r="F924" t="s">
        <v>195</v>
      </c>
      <c r="G924" t="s">
        <v>196</v>
      </c>
      <c r="H924" t="s">
        <v>196</v>
      </c>
      <c r="I924" t="s">
        <v>196</v>
      </c>
      <c r="J924" t="s">
        <v>196</v>
      </c>
      <c r="K924" t="s">
        <v>196</v>
      </c>
      <c r="L924" t="s">
        <v>196</v>
      </c>
      <c r="M924" t="s">
        <v>196</v>
      </c>
      <c r="N924" t="s">
        <v>196</v>
      </c>
      <c r="O924" t="s">
        <v>194</v>
      </c>
      <c r="P924" t="s">
        <v>196</v>
      </c>
      <c r="Q924" t="s">
        <v>194</v>
      </c>
      <c r="R924" t="s">
        <v>196</v>
      </c>
      <c r="S924" t="s">
        <v>196</v>
      </c>
      <c r="T924" t="s">
        <v>194</v>
      </c>
      <c r="U924" t="s">
        <v>196</v>
      </c>
      <c r="V924" t="s">
        <v>196</v>
      </c>
      <c r="W924" t="s">
        <v>194</v>
      </c>
      <c r="X924" t="s">
        <v>196</v>
      </c>
      <c r="Y924" t="s">
        <v>196</v>
      </c>
      <c r="Z924" t="s">
        <v>196</v>
      </c>
      <c r="AA924" t="s">
        <v>196</v>
      </c>
      <c r="AB924" t="s">
        <v>196</v>
      </c>
      <c r="AC924" t="s">
        <v>196</v>
      </c>
      <c r="AD924" t="s">
        <v>194</v>
      </c>
      <c r="AE924" t="s">
        <v>196</v>
      </c>
      <c r="AF924" t="s">
        <v>196</v>
      </c>
      <c r="AG924" t="s">
        <v>195</v>
      </c>
      <c r="AH924" t="s">
        <v>196</v>
      </c>
      <c r="AI924" t="s">
        <v>196</v>
      </c>
      <c r="AJ924" t="s">
        <v>195</v>
      </c>
      <c r="AK924" t="s">
        <v>196</v>
      </c>
      <c r="AL924" t="s">
        <v>195</v>
      </c>
      <c r="AM924" t="s">
        <v>195</v>
      </c>
      <c r="AN924" t="s">
        <v>195</v>
      </c>
      <c r="AO924" t="s">
        <v>195</v>
      </c>
      <c r="AP924" t="s">
        <v>195</v>
      </c>
      <c r="AQ924" s="259" t="s">
        <v>2591</v>
      </c>
      <c r="AR924" s="259" t="s">
        <v>334</v>
      </c>
    </row>
    <row r="925" spans="1:45" ht="21.6" x14ac:dyDescent="0.65">
      <c r="A925" s="267">
        <v>122549</v>
      </c>
      <c r="B925" s="264" t="s">
        <v>2531</v>
      </c>
      <c r="C925" t="s">
        <v>196</v>
      </c>
      <c r="D925" t="s">
        <v>196</v>
      </c>
      <c r="E925" t="s">
        <v>194</v>
      </c>
      <c r="F925" t="s">
        <v>196</v>
      </c>
      <c r="G925" t="s">
        <v>194</v>
      </c>
      <c r="H925" t="s">
        <v>194</v>
      </c>
      <c r="I925" t="s">
        <v>196</v>
      </c>
      <c r="J925" t="s">
        <v>194</v>
      </c>
      <c r="K925" t="s">
        <v>196</v>
      </c>
      <c r="L925" t="s">
        <v>194</v>
      </c>
      <c r="M925" t="s">
        <v>194</v>
      </c>
      <c r="N925" t="s">
        <v>195</v>
      </c>
      <c r="O925" t="s">
        <v>195</v>
      </c>
      <c r="P925" t="s">
        <v>196</v>
      </c>
      <c r="Q925" t="s">
        <v>196</v>
      </c>
      <c r="R925" t="s">
        <v>196</v>
      </c>
      <c r="S925" t="s">
        <v>196</v>
      </c>
      <c r="T925" t="s">
        <v>196</v>
      </c>
      <c r="U925" t="s">
        <v>196</v>
      </c>
      <c r="V925" t="s">
        <v>196</v>
      </c>
      <c r="W925" t="s">
        <v>196</v>
      </c>
      <c r="X925" t="s">
        <v>196</v>
      </c>
      <c r="Y925" t="s">
        <v>196</v>
      </c>
      <c r="Z925" t="s">
        <v>196</v>
      </c>
      <c r="AA925" t="s">
        <v>196</v>
      </c>
      <c r="AB925" t="s">
        <v>196</v>
      </c>
      <c r="AC925" t="s">
        <v>196</v>
      </c>
      <c r="AD925" t="s">
        <v>196</v>
      </c>
      <c r="AE925" t="s">
        <v>196</v>
      </c>
      <c r="AF925" t="s">
        <v>196</v>
      </c>
      <c r="AG925" t="s">
        <v>196</v>
      </c>
      <c r="AH925" t="s">
        <v>196</v>
      </c>
      <c r="AI925" t="s">
        <v>196</v>
      </c>
      <c r="AJ925" t="s">
        <v>196</v>
      </c>
      <c r="AK925" t="s">
        <v>196</v>
      </c>
      <c r="AL925" t="s">
        <v>195</v>
      </c>
      <c r="AM925" t="s">
        <v>195</v>
      </c>
      <c r="AN925" t="s">
        <v>195</v>
      </c>
      <c r="AO925" t="s">
        <v>195</v>
      </c>
      <c r="AP925" t="s">
        <v>195</v>
      </c>
      <c r="AQ925" s="259" t="s">
        <v>2531</v>
      </c>
      <c r="AR925" s="259" t="s">
        <v>334</v>
      </c>
    </row>
    <row r="926" spans="1:45" ht="21.6" x14ac:dyDescent="0.65">
      <c r="A926" s="267">
        <v>122551</v>
      </c>
      <c r="B926" s="264" t="s">
        <v>2591</v>
      </c>
      <c r="C926" t="s">
        <v>196</v>
      </c>
      <c r="D926" t="s">
        <v>196</v>
      </c>
      <c r="E926" t="s">
        <v>196</v>
      </c>
      <c r="F926" t="s">
        <v>196</v>
      </c>
      <c r="G926" t="s">
        <v>196</v>
      </c>
      <c r="H926" t="s">
        <v>196</v>
      </c>
      <c r="I926" t="s">
        <v>196</v>
      </c>
      <c r="J926" t="s">
        <v>196</v>
      </c>
      <c r="K926" t="s">
        <v>195</v>
      </c>
      <c r="L926" t="s">
        <v>196</v>
      </c>
      <c r="M926" t="s">
        <v>196</v>
      </c>
      <c r="N926" t="s">
        <v>194</v>
      </c>
      <c r="O926" t="s">
        <v>196</v>
      </c>
      <c r="P926" t="s">
        <v>196</v>
      </c>
      <c r="Q926" t="s">
        <v>196</v>
      </c>
      <c r="R926" t="s">
        <v>196</v>
      </c>
      <c r="S926" t="s">
        <v>196</v>
      </c>
      <c r="T926" t="s">
        <v>195</v>
      </c>
      <c r="U926" t="s">
        <v>196</v>
      </c>
      <c r="V926" t="s">
        <v>196</v>
      </c>
      <c r="W926" t="s">
        <v>196</v>
      </c>
      <c r="X926" t="s">
        <v>196</v>
      </c>
      <c r="Y926" t="s">
        <v>196</v>
      </c>
      <c r="Z926" t="s">
        <v>196</v>
      </c>
      <c r="AA926" t="s">
        <v>194</v>
      </c>
      <c r="AB926" t="s">
        <v>196</v>
      </c>
      <c r="AC926" t="s">
        <v>194</v>
      </c>
      <c r="AD926" t="s">
        <v>195</v>
      </c>
      <c r="AE926" t="s">
        <v>194</v>
      </c>
      <c r="AF926" t="s">
        <v>196</v>
      </c>
      <c r="AG926" t="s">
        <v>195</v>
      </c>
      <c r="AH926" t="s">
        <v>195</v>
      </c>
      <c r="AI926" t="s">
        <v>195</v>
      </c>
      <c r="AJ926" t="s">
        <v>195</v>
      </c>
      <c r="AK926" t="s">
        <v>195</v>
      </c>
      <c r="AL926" t="s">
        <v>195</v>
      </c>
      <c r="AM926" t="s">
        <v>195</v>
      </c>
      <c r="AN926" t="s">
        <v>195</v>
      </c>
      <c r="AO926" t="s">
        <v>195</v>
      </c>
      <c r="AP926" t="s">
        <v>195</v>
      </c>
      <c r="AQ926" s="259" t="s">
        <v>2591</v>
      </c>
      <c r="AR926" s="259" t="s">
        <v>334</v>
      </c>
    </row>
    <row r="927" spans="1:45" ht="21.6" x14ac:dyDescent="0.65">
      <c r="A927" s="267">
        <v>122557</v>
      </c>
      <c r="B927" s="264" t="s">
        <v>59</v>
      </c>
      <c r="C927" t="s">
        <v>196</v>
      </c>
      <c r="D927" t="s">
        <v>196</v>
      </c>
      <c r="E927" t="s">
        <v>194</v>
      </c>
      <c r="F927" t="s">
        <v>196</v>
      </c>
      <c r="G927" t="s">
        <v>196</v>
      </c>
      <c r="H927" t="s">
        <v>196</v>
      </c>
      <c r="I927" t="s">
        <v>196</v>
      </c>
      <c r="J927" t="s">
        <v>196</v>
      </c>
      <c r="K927" t="s">
        <v>196</v>
      </c>
      <c r="L927" t="s">
        <v>196</v>
      </c>
      <c r="M927" t="s">
        <v>196</v>
      </c>
      <c r="N927" t="s">
        <v>196</v>
      </c>
      <c r="O927" t="s">
        <v>196</v>
      </c>
      <c r="P927" t="s">
        <v>196</v>
      </c>
      <c r="Q927" t="s">
        <v>196</v>
      </c>
      <c r="R927" t="s">
        <v>196</v>
      </c>
      <c r="S927" t="s">
        <v>196</v>
      </c>
      <c r="T927" t="s">
        <v>196</v>
      </c>
      <c r="U927" t="s">
        <v>195</v>
      </c>
      <c r="V927" t="s">
        <v>196</v>
      </c>
      <c r="W927" t="s">
        <v>196</v>
      </c>
      <c r="X927" t="s">
        <v>196</v>
      </c>
      <c r="Y927" t="s">
        <v>196</v>
      </c>
      <c r="Z927" t="s">
        <v>196</v>
      </c>
      <c r="AA927" t="s">
        <v>196</v>
      </c>
      <c r="AB927" t="s">
        <v>196</v>
      </c>
      <c r="AC927" t="s">
        <v>196</v>
      </c>
      <c r="AD927" t="s">
        <v>196</v>
      </c>
      <c r="AE927" t="s">
        <v>194</v>
      </c>
      <c r="AF927" t="s">
        <v>196</v>
      </c>
      <c r="AG927" t="s">
        <v>196</v>
      </c>
      <c r="AH927" t="s">
        <v>196</v>
      </c>
      <c r="AI927" t="s">
        <v>196</v>
      </c>
      <c r="AJ927" t="s">
        <v>195</v>
      </c>
      <c r="AK927" t="s">
        <v>196</v>
      </c>
      <c r="AL927" t="s">
        <v>195</v>
      </c>
      <c r="AM927" t="s">
        <v>196</v>
      </c>
      <c r="AN927" t="s">
        <v>196</v>
      </c>
      <c r="AO927" t="s">
        <v>196</v>
      </c>
      <c r="AP927" t="s">
        <v>195</v>
      </c>
      <c r="AQ927" s="259" t="s">
        <v>59</v>
      </c>
      <c r="AR927" s="259" t="s">
        <v>334</v>
      </c>
    </row>
    <row r="928" spans="1:45" ht="21.6" x14ac:dyDescent="0.65">
      <c r="A928" s="263">
        <v>122563</v>
      </c>
      <c r="B928" s="264" t="s">
        <v>2531</v>
      </c>
      <c r="C928" t="s">
        <v>194</v>
      </c>
      <c r="D928" t="s">
        <v>196</v>
      </c>
      <c r="E928" t="s">
        <v>196</v>
      </c>
      <c r="F928" t="s">
        <v>196</v>
      </c>
      <c r="G928" t="s">
        <v>196</v>
      </c>
      <c r="H928" t="s">
        <v>194</v>
      </c>
      <c r="I928" t="s">
        <v>196</v>
      </c>
      <c r="J928" t="s">
        <v>196</v>
      </c>
      <c r="K928" t="s">
        <v>196</v>
      </c>
      <c r="L928" t="s">
        <v>196</v>
      </c>
      <c r="M928" t="s">
        <v>194</v>
      </c>
      <c r="N928" t="s">
        <v>194</v>
      </c>
      <c r="O928" t="s">
        <v>196</v>
      </c>
      <c r="P928" t="s">
        <v>196</v>
      </c>
      <c r="Q928" t="s">
        <v>194</v>
      </c>
      <c r="R928" t="s">
        <v>196</v>
      </c>
      <c r="S928" t="s">
        <v>196</v>
      </c>
      <c r="T928" t="s">
        <v>195</v>
      </c>
      <c r="U928" t="s">
        <v>194</v>
      </c>
      <c r="V928" t="s">
        <v>196</v>
      </c>
      <c r="W928" t="s">
        <v>196</v>
      </c>
      <c r="X928" t="s">
        <v>196</v>
      </c>
      <c r="Y928" t="s">
        <v>196</v>
      </c>
      <c r="Z928" t="s">
        <v>196</v>
      </c>
      <c r="AA928" t="s">
        <v>194</v>
      </c>
      <c r="AB928" t="s">
        <v>196</v>
      </c>
      <c r="AC928" t="s">
        <v>196</v>
      </c>
      <c r="AD928" t="s">
        <v>196</v>
      </c>
      <c r="AE928" t="s">
        <v>196</v>
      </c>
      <c r="AF928" t="s">
        <v>194</v>
      </c>
      <c r="AG928" t="s">
        <v>196</v>
      </c>
      <c r="AH928" t="s">
        <v>196</v>
      </c>
      <c r="AI928" t="s">
        <v>196</v>
      </c>
      <c r="AJ928" t="s">
        <v>196</v>
      </c>
      <c r="AK928" t="s">
        <v>196</v>
      </c>
      <c r="AL928" t="s">
        <v>195</v>
      </c>
      <c r="AM928" t="s">
        <v>195</v>
      </c>
      <c r="AN928" t="s">
        <v>195</v>
      </c>
      <c r="AO928" t="s">
        <v>195</v>
      </c>
      <c r="AP928" t="s">
        <v>195</v>
      </c>
      <c r="AQ928" s="259" t="s">
        <v>2531</v>
      </c>
      <c r="AR928" s="259" t="s">
        <v>334</v>
      </c>
    </row>
    <row r="929" spans="1:45" ht="21.6" x14ac:dyDescent="0.65">
      <c r="A929" s="263">
        <v>122566</v>
      </c>
      <c r="B929" s="264" t="s">
        <v>2531</v>
      </c>
      <c r="C929" t="s">
        <v>196</v>
      </c>
      <c r="D929" t="s">
        <v>196</v>
      </c>
      <c r="E929" t="s">
        <v>196</v>
      </c>
      <c r="F929" t="s">
        <v>196</v>
      </c>
      <c r="G929" t="s">
        <v>196</v>
      </c>
      <c r="H929" t="s">
        <v>196</v>
      </c>
      <c r="I929" t="s">
        <v>196</v>
      </c>
      <c r="J929" t="s">
        <v>196</v>
      </c>
      <c r="K929" t="s">
        <v>194</v>
      </c>
      <c r="L929" t="s">
        <v>196</v>
      </c>
      <c r="M929" t="s">
        <v>196</v>
      </c>
      <c r="N929" t="s">
        <v>194</v>
      </c>
      <c r="O929" t="s">
        <v>196</v>
      </c>
      <c r="P929" t="s">
        <v>196</v>
      </c>
      <c r="Q929" t="s">
        <v>196</v>
      </c>
      <c r="R929" t="s">
        <v>196</v>
      </c>
      <c r="S929" t="s">
        <v>196</v>
      </c>
      <c r="T929" t="s">
        <v>194</v>
      </c>
      <c r="U929" t="s">
        <v>196</v>
      </c>
      <c r="V929" t="s">
        <v>196</v>
      </c>
      <c r="W929" t="s">
        <v>194</v>
      </c>
      <c r="X929" t="s">
        <v>196</v>
      </c>
      <c r="Y929" t="s">
        <v>195</v>
      </c>
      <c r="Z929" t="s">
        <v>196</v>
      </c>
      <c r="AA929" t="s">
        <v>194</v>
      </c>
      <c r="AB929" t="s">
        <v>194</v>
      </c>
      <c r="AC929" t="s">
        <v>196</v>
      </c>
      <c r="AD929" t="s">
        <v>195</v>
      </c>
      <c r="AE929" t="s">
        <v>195</v>
      </c>
      <c r="AF929" t="s">
        <v>195</v>
      </c>
      <c r="AG929" t="s">
        <v>195</v>
      </c>
      <c r="AH929" t="s">
        <v>195</v>
      </c>
      <c r="AI929" t="s">
        <v>195</v>
      </c>
      <c r="AJ929" t="s">
        <v>196</v>
      </c>
      <c r="AK929" t="s">
        <v>195</v>
      </c>
      <c r="AL929" t="s">
        <v>195</v>
      </c>
      <c r="AM929" t="s">
        <v>195</v>
      </c>
      <c r="AN929" t="s">
        <v>195</v>
      </c>
      <c r="AO929" t="s">
        <v>195</v>
      </c>
      <c r="AP929" t="s">
        <v>195</v>
      </c>
      <c r="AQ929" s="259" t="s">
        <v>2531</v>
      </c>
      <c r="AR929" s="259" t="s">
        <v>334</v>
      </c>
    </row>
    <row r="930" spans="1:45" ht="21.6" x14ac:dyDescent="0.65">
      <c r="A930" s="267">
        <v>122575</v>
      </c>
      <c r="B930" s="264" t="s">
        <v>59</v>
      </c>
      <c r="C930" t="s">
        <v>196</v>
      </c>
      <c r="D930" t="s">
        <v>196</v>
      </c>
      <c r="E930" t="s">
        <v>196</v>
      </c>
      <c r="F930" t="s">
        <v>196</v>
      </c>
      <c r="G930" t="s">
        <v>196</v>
      </c>
      <c r="H930" t="s">
        <v>196</v>
      </c>
      <c r="I930" t="s">
        <v>196</v>
      </c>
      <c r="J930" t="s">
        <v>196</v>
      </c>
      <c r="K930" t="s">
        <v>196</v>
      </c>
      <c r="L930" t="s">
        <v>196</v>
      </c>
      <c r="M930" t="s">
        <v>196</v>
      </c>
      <c r="N930" t="s">
        <v>196</v>
      </c>
      <c r="O930" t="s">
        <v>196</v>
      </c>
      <c r="P930" t="s">
        <v>196</v>
      </c>
      <c r="Q930" t="s">
        <v>196</v>
      </c>
      <c r="R930" t="s">
        <v>196</v>
      </c>
      <c r="S930" t="s">
        <v>196</v>
      </c>
      <c r="T930" t="s">
        <v>194</v>
      </c>
      <c r="U930" t="s">
        <v>196</v>
      </c>
      <c r="V930" t="s">
        <v>196</v>
      </c>
      <c r="W930" t="s">
        <v>196</v>
      </c>
      <c r="X930" t="s">
        <v>196</v>
      </c>
      <c r="Y930" t="s">
        <v>196</v>
      </c>
      <c r="Z930" t="s">
        <v>196</v>
      </c>
      <c r="AA930" t="s">
        <v>194</v>
      </c>
      <c r="AB930" t="s">
        <v>196</v>
      </c>
      <c r="AC930" t="s">
        <v>196</v>
      </c>
      <c r="AD930" t="s">
        <v>196</v>
      </c>
      <c r="AE930" t="s">
        <v>196</v>
      </c>
      <c r="AF930" t="s">
        <v>194</v>
      </c>
      <c r="AG930" t="s">
        <v>196</v>
      </c>
      <c r="AH930" t="s">
        <v>196</v>
      </c>
      <c r="AI930" t="s">
        <v>196</v>
      </c>
      <c r="AJ930" t="s">
        <v>196</v>
      </c>
      <c r="AK930" t="s">
        <v>194</v>
      </c>
      <c r="AL930" t="s">
        <v>196</v>
      </c>
      <c r="AM930" t="s">
        <v>196</v>
      </c>
      <c r="AN930" t="s">
        <v>196</v>
      </c>
      <c r="AO930" t="s">
        <v>196</v>
      </c>
      <c r="AP930" t="s">
        <v>196</v>
      </c>
      <c r="AQ930" s="259" t="s">
        <v>59</v>
      </c>
      <c r="AR930" s="259" t="s">
        <v>334</v>
      </c>
    </row>
    <row r="931" spans="1:45" ht="21.6" x14ac:dyDescent="0.65">
      <c r="A931" s="263">
        <v>122590</v>
      </c>
      <c r="B931" s="264" t="s">
        <v>59</v>
      </c>
      <c r="C931" t="s">
        <v>196</v>
      </c>
      <c r="D931" t="s">
        <v>196</v>
      </c>
      <c r="E931" t="s">
        <v>196</v>
      </c>
      <c r="F931" t="s">
        <v>196</v>
      </c>
      <c r="G931" t="s">
        <v>196</v>
      </c>
      <c r="H931" t="s">
        <v>196</v>
      </c>
      <c r="I931" t="s">
        <v>196</v>
      </c>
      <c r="J931" t="s">
        <v>196</v>
      </c>
      <c r="K931" t="s">
        <v>196</v>
      </c>
      <c r="L931" t="s">
        <v>196</v>
      </c>
      <c r="M931" t="s">
        <v>196</v>
      </c>
      <c r="N931" t="s">
        <v>196</v>
      </c>
      <c r="O931" t="s">
        <v>194</v>
      </c>
      <c r="P931" t="s">
        <v>196</v>
      </c>
      <c r="Q931" t="s">
        <v>194</v>
      </c>
      <c r="R931" t="s">
        <v>196</v>
      </c>
      <c r="S931" t="s">
        <v>196</v>
      </c>
      <c r="T931" t="s">
        <v>196</v>
      </c>
      <c r="U931" t="s">
        <v>196</v>
      </c>
      <c r="V931" t="s">
        <v>196</v>
      </c>
      <c r="W931" t="s">
        <v>196</v>
      </c>
      <c r="X931" t="s">
        <v>196</v>
      </c>
      <c r="Y931" t="s">
        <v>194</v>
      </c>
      <c r="Z931" t="s">
        <v>194</v>
      </c>
      <c r="AA931" t="s">
        <v>194</v>
      </c>
      <c r="AB931" t="s">
        <v>194</v>
      </c>
      <c r="AC931" t="s">
        <v>196</v>
      </c>
      <c r="AD931" t="s">
        <v>196</v>
      </c>
      <c r="AE931" t="s">
        <v>194</v>
      </c>
      <c r="AF931" t="s">
        <v>196</v>
      </c>
      <c r="AG931" t="s">
        <v>196</v>
      </c>
      <c r="AH931" t="s">
        <v>196</v>
      </c>
      <c r="AI931" t="s">
        <v>196</v>
      </c>
      <c r="AJ931" t="s">
        <v>196</v>
      </c>
      <c r="AK931" t="s">
        <v>196</v>
      </c>
      <c r="AL931" t="s">
        <v>196</v>
      </c>
      <c r="AM931" t="s">
        <v>195</v>
      </c>
      <c r="AN931" t="s">
        <v>196</v>
      </c>
      <c r="AO931" t="s">
        <v>195</v>
      </c>
      <c r="AP931" t="s">
        <v>195</v>
      </c>
      <c r="AQ931" s="259" t="s">
        <v>59</v>
      </c>
      <c r="AR931" s="259" t="s">
        <v>334</v>
      </c>
    </row>
    <row r="932" spans="1:45" ht="21.6" x14ac:dyDescent="0.65">
      <c r="A932" s="263">
        <v>122598</v>
      </c>
      <c r="B932" s="264" t="s">
        <v>2591</v>
      </c>
      <c r="C932" t="s">
        <v>196</v>
      </c>
      <c r="D932" t="s">
        <v>196</v>
      </c>
      <c r="E932" t="s">
        <v>196</v>
      </c>
      <c r="F932" t="s">
        <v>196</v>
      </c>
      <c r="G932" t="s">
        <v>196</v>
      </c>
      <c r="H932" t="s">
        <v>196</v>
      </c>
      <c r="I932" t="s">
        <v>196</v>
      </c>
      <c r="J932" t="s">
        <v>196</v>
      </c>
      <c r="K932" t="s">
        <v>196</v>
      </c>
      <c r="L932" t="s">
        <v>196</v>
      </c>
      <c r="M932" t="s">
        <v>196</v>
      </c>
      <c r="N932" t="s">
        <v>196</v>
      </c>
      <c r="O932" t="s">
        <v>196</v>
      </c>
      <c r="P932" t="s">
        <v>196</v>
      </c>
      <c r="Q932" t="s">
        <v>196</v>
      </c>
      <c r="R932" t="s">
        <v>196</v>
      </c>
      <c r="S932" t="s">
        <v>196</v>
      </c>
      <c r="T932" t="s">
        <v>194</v>
      </c>
      <c r="U932" t="s">
        <v>194</v>
      </c>
      <c r="V932" t="s">
        <v>196</v>
      </c>
      <c r="W932" t="s">
        <v>196</v>
      </c>
      <c r="X932" t="s">
        <v>196</v>
      </c>
      <c r="Y932" t="s">
        <v>195</v>
      </c>
      <c r="Z932" t="s">
        <v>196</v>
      </c>
      <c r="AA932" t="s">
        <v>194</v>
      </c>
      <c r="AB932" t="s">
        <v>196</v>
      </c>
      <c r="AC932" t="s">
        <v>196</v>
      </c>
      <c r="AD932" t="s">
        <v>196</v>
      </c>
      <c r="AE932" t="s">
        <v>196</v>
      </c>
      <c r="AF932" t="s">
        <v>196</v>
      </c>
      <c r="AG932" t="s">
        <v>195</v>
      </c>
      <c r="AH932" t="s">
        <v>195</v>
      </c>
      <c r="AI932" t="s">
        <v>196</v>
      </c>
      <c r="AJ932" t="s">
        <v>195</v>
      </c>
      <c r="AK932" t="s">
        <v>195</v>
      </c>
      <c r="AL932" t="s">
        <v>195</v>
      </c>
      <c r="AM932" t="s">
        <v>195</v>
      </c>
      <c r="AN932" t="s">
        <v>195</v>
      </c>
      <c r="AO932" t="s">
        <v>195</v>
      </c>
      <c r="AP932" t="s">
        <v>195</v>
      </c>
      <c r="AQ932" s="259" t="s">
        <v>2591</v>
      </c>
      <c r="AR932" s="259" t="s">
        <v>334</v>
      </c>
    </row>
    <row r="933" spans="1:45" ht="21.6" x14ac:dyDescent="0.65">
      <c r="A933" s="267">
        <v>122599</v>
      </c>
      <c r="B933" s="264" t="s">
        <v>2531</v>
      </c>
      <c r="C933" t="s">
        <v>196</v>
      </c>
      <c r="D933" t="s">
        <v>196</v>
      </c>
      <c r="E933" t="s">
        <v>196</v>
      </c>
      <c r="F933" t="s">
        <v>196</v>
      </c>
      <c r="G933" t="s">
        <v>196</v>
      </c>
      <c r="H933" t="s">
        <v>196</v>
      </c>
      <c r="I933" t="s">
        <v>194</v>
      </c>
      <c r="J933" t="s">
        <v>194</v>
      </c>
      <c r="K933" t="s">
        <v>195</v>
      </c>
      <c r="L933" t="s">
        <v>196</v>
      </c>
      <c r="M933" t="s">
        <v>196</v>
      </c>
      <c r="N933" t="s">
        <v>196</v>
      </c>
      <c r="O933" t="s">
        <v>196</v>
      </c>
      <c r="P933" t="s">
        <v>196</v>
      </c>
      <c r="Q933" t="s">
        <v>196</v>
      </c>
      <c r="R933" t="s">
        <v>196</v>
      </c>
      <c r="S933" t="s">
        <v>196</v>
      </c>
      <c r="T933" t="s">
        <v>194</v>
      </c>
      <c r="U933" t="s">
        <v>196</v>
      </c>
      <c r="V933" t="s">
        <v>196</v>
      </c>
      <c r="W933" t="s">
        <v>196</v>
      </c>
      <c r="X933" t="s">
        <v>196</v>
      </c>
      <c r="Y933" t="s">
        <v>196</v>
      </c>
      <c r="Z933" t="s">
        <v>196</v>
      </c>
      <c r="AA933" t="s">
        <v>194</v>
      </c>
      <c r="AB933" t="s">
        <v>194</v>
      </c>
      <c r="AC933" t="s">
        <v>196</v>
      </c>
      <c r="AD933" t="s">
        <v>196</v>
      </c>
      <c r="AE933" t="s">
        <v>194</v>
      </c>
      <c r="AF933" t="s">
        <v>194</v>
      </c>
      <c r="AG933" t="s">
        <v>196</v>
      </c>
      <c r="AH933" t="s">
        <v>196</v>
      </c>
      <c r="AI933" t="s">
        <v>196</v>
      </c>
      <c r="AJ933" t="s">
        <v>196</v>
      </c>
      <c r="AK933" t="s">
        <v>194</v>
      </c>
      <c r="AL933" t="s">
        <v>196</v>
      </c>
      <c r="AM933" t="s">
        <v>196</v>
      </c>
      <c r="AN933" t="s">
        <v>195</v>
      </c>
      <c r="AO933" t="s">
        <v>195</v>
      </c>
      <c r="AP933" t="s">
        <v>195</v>
      </c>
      <c r="AQ933" s="259" t="s">
        <v>2531</v>
      </c>
      <c r="AR933" s="259" t="s">
        <v>334</v>
      </c>
    </row>
    <row r="934" spans="1:45" ht="14.4" x14ac:dyDescent="0.3">
      <c r="A934" s="282">
        <v>122600</v>
      </c>
      <c r="B934" s="284" t="s">
        <v>59</v>
      </c>
      <c r="C934" s="262" t="s">
        <v>196</v>
      </c>
      <c r="D934" s="262" t="s">
        <v>196</v>
      </c>
      <c r="E934" s="262" t="s">
        <v>196</v>
      </c>
      <c r="F934" s="262" t="s">
        <v>196</v>
      </c>
      <c r="G934" s="262" t="s">
        <v>194</v>
      </c>
      <c r="H934" s="262" t="s">
        <v>196</v>
      </c>
      <c r="I934" s="262" t="s">
        <v>196</v>
      </c>
      <c r="J934" s="262" t="s">
        <v>196</v>
      </c>
      <c r="K934" s="262" t="s">
        <v>196</v>
      </c>
      <c r="L934" s="262" t="s">
        <v>196</v>
      </c>
      <c r="M934" s="262" t="s">
        <v>196</v>
      </c>
      <c r="N934" s="262" t="s">
        <v>196</v>
      </c>
      <c r="O934" s="262" t="s">
        <v>196</v>
      </c>
      <c r="P934" s="262" t="s">
        <v>196</v>
      </c>
      <c r="Q934" s="262" t="s">
        <v>196</v>
      </c>
      <c r="R934" s="262" t="s">
        <v>196</v>
      </c>
      <c r="S934" s="262" t="s">
        <v>196</v>
      </c>
      <c r="T934" s="262" t="s">
        <v>196</v>
      </c>
      <c r="U934" s="262" t="s">
        <v>196</v>
      </c>
      <c r="V934" s="262" t="s">
        <v>196</v>
      </c>
      <c r="W934" s="262" t="s">
        <v>196</v>
      </c>
      <c r="X934" s="262" t="s">
        <v>196</v>
      </c>
      <c r="Y934" s="262" t="s">
        <v>196</v>
      </c>
      <c r="Z934" s="262" t="s">
        <v>196</v>
      </c>
      <c r="AA934" s="262" t="s">
        <v>196</v>
      </c>
      <c r="AB934" s="262" t="s">
        <v>196</v>
      </c>
      <c r="AC934" s="262" t="s">
        <v>196</v>
      </c>
      <c r="AD934" s="262" t="s">
        <v>196</v>
      </c>
      <c r="AE934" s="262" t="s">
        <v>194</v>
      </c>
      <c r="AF934" s="262" t="s">
        <v>194</v>
      </c>
      <c r="AG934" s="262" t="s">
        <v>195</v>
      </c>
      <c r="AH934" s="262" t="s">
        <v>195</v>
      </c>
      <c r="AI934" s="262" t="s">
        <v>195</v>
      </c>
      <c r="AJ934" s="262" t="s">
        <v>195</v>
      </c>
      <c r="AK934" s="262" t="s">
        <v>195</v>
      </c>
      <c r="AL934" s="262" t="s">
        <v>195</v>
      </c>
      <c r="AM934" s="262" t="s">
        <v>195</v>
      </c>
      <c r="AN934" s="262" t="s">
        <v>195</v>
      </c>
      <c r="AO934" s="262" t="s">
        <v>195</v>
      </c>
      <c r="AP934" s="262" t="s">
        <v>195</v>
      </c>
      <c r="AQ934" s="259" t="e">
        <f>VLOOKUP(A934,#REF!,5,0)</f>
        <v>#REF!</v>
      </c>
      <c r="AR934" s="259" t="e">
        <f>VLOOKUP(A934,#REF!,6,0)</f>
        <v>#REF!</v>
      </c>
      <c r="AS934"/>
    </row>
    <row r="935" spans="1:45" ht="14.4" x14ac:dyDescent="0.3">
      <c r="A935" s="282">
        <v>122601</v>
      </c>
      <c r="B935" s="284" t="s">
        <v>59</v>
      </c>
      <c r="C935" s="262" t="s">
        <v>196</v>
      </c>
      <c r="D935" s="262" t="s">
        <v>196</v>
      </c>
      <c r="E935" s="262" t="s">
        <v>196</v>
      </c>
      <c r="F935" s="262" t="s">
        <v>196</v>
      </c>
      <c r="G935" s="262" t="s">
        <v>194</v>
      </c>
      <c r="H935" s="262" t="s">
        <v>196</v>
      </c>
      <c r="I935" s="262" t="s">
        <v>196</v>
      </c>
      <c r="J935" s="262" t="s">
        <v>196</v>
      </c>
      <c r="K935" s="262" t="s">
        <v>196</v>
      </c>
      <c r="L935" s="262" t="s">
        <v>196</v>
      </c>
      <c r="M935" s="262" t="s">
        <v>196</v>
      </c>
      <c r="N935" s="262" t="s">
        <v>196</v>
      </c>
      <c r="O935" s="262" t="s">
        <v>196</v>
      </c>
      <c r="P935" s="262" t="s">
        <v>196</v>
      </c>
      <c r="Q935" s="262" t="s">
        <v>194</v>
      </c>
      <c r="R935" s="262" t="s">
        <v>196</v>
      </c>
      <c r="S935" s="262" t="s">
        <v>196</v>
      </c>
      <c r="T935" s="262" t="s">
        <v>196</v>
      </c>
      <c r="U935" s="262" t="s">
        <v>196</v>
      </c>
      <c r="V935" s="262" t="s">
        <v>196</v>
      </c>
      <c r="W935" s="262" t="s">
        <v>196</v>
      </c>
      <c r="X935" s="262" t="s">
        <v>196</v>
      </c>
      <c r="Y935" s="262" t="s">
        <v>196</v>
      </c>
      <c r="Z935" s="262" t="s">
        <v>196</v>
      </c>
      <c r="AA935" s="262" t="s">
        <v>194</v>
      </c>
      <c r="AB935" s="262" t="s">
        <v>196</v>
      </c>
      <c r="AC935" s="262" t="s">
        <v>196</v>
      </c>
      <c r="AD935" s="262" t="s">
        <v>196</v>
      </c>
      <c r="AE935" s="262" t="s">
        <v>196</v>
      </c>
      <c r="AF935" s="262" t="s">
        <v>194</v>
      </c>
      <c r="AG935" s="262" t="s">
        <v>196</v>
      </c>
      <c r="AH935" s="262" t="s">
        <v>196</v>
      </c>
      <c r="AI935" s="262" t="s">
        <v>196</v>
      </c>
      <c r="AJ935" s="262" t="s">
        <v>196</v>
      </c>
      <c r="AK935" s="262" t="s">
        <v>196</v>
      </c>
      <c r="AL935" s="262" t="s">
        <v>196</v>
      </c>
      <c r="AM935" s="262" t="s">
        <v>195</v>
      </c>
      <c r="AN935" s="262" t="s">
        <v>196</v>
      </c>
      <c r="AO935" s="262" t="s">
        <v>196</v>
      </c>
      <c r="AP935" s="262" t="s">
        <v>195</v>
      </c>
      <c r="AQ935" s="259" t="e">
        <f>VLOOKUP(A935,#REF!,5,0)</f>
        <v>#REF!</v>
      </c>
      <c r="AR935" s="259" t="e">
        <f>VLOOKUP(A935,#REF!,6,0)</f>
        <v>#REF!</v>
      </c>
      <c r="AS935"/>
    </row>
    <row r="936" spans="1:45" ht="21.6" x14ac:dyDescent="0.65">
      <c r="A936" s="263">
        <v>122611</v>
      </c>
      <c r="B936" s="264" t="s">
        <v>2531</v>
      </c>
      <c r="C936" t="s">
        <v>196</v>
      </c>
      <c r="D936" t="s">
        <v>194</v>
      </c>
      <c r="E936" t="s">
        <v>194</v>
      </c>
      <c r="F936" t="s">
        <v>196</v>
      </c>
      <c r="G936" t="s">
        <v>196</v>
      </c>
      <c r="H936" t="s">
        <v>196</v>
      </c>
      <c r="I936" t="s">
        <v>196</v>
      </c>
      <c r="J936" t="s">
        <v>196</v>
      </c>
      <c r="K936" t="s">
        <v>196</v>
      </c>
      <c r="L936" t="s">
        <v>194</v>
      </c>
      <c r="M936" t="s">
        <v>196</v>
      </c>
      <c r="N936" t="s">
        <v>196</v>
      </c>
      <c r="O936" t="s">
        <v>196</v>
      </c>
      <c r="P936" t="s">
        <v>196</v>
      </c>
      <c r="Q936" t="s">
        <v>196</v>
      </c>
      <c r="R936" t="s">
        <v>196</v>
      </c>
      <c r="S936" t="s">
        <v>196</v>
      </c>
      <c r="T936" t="s">
        <v>196</v>
      </c>
      <c r="U936" t="s">
        <v>196</v>
      </c>
      <c r="V936" t="s">
        <v>196</v>
      </c>
      <c r="W936" t="s">
        <v>196</v>
      </c>
      <c r="X936" t="s">
        <v>196</v>
      </c>
      <c r="Y936" t="s">
        <v>196</v>
      </c>
      <c r="Z936" t="s">
        <v>196</v>
      </c>
      <c r="AA936" t="s">
        <v>194</v>
      </c>
      <c r="AB936" t="s">
        <v>196</v>
      </c>
      <c r="AC936" t="s">
        <v>196</v>
      </c>
      <c r="AD936" t="s">
        <v>196</v>
      </c>
      <c r="AE936" t="s">
        <v>196</v>
      </c>
      <c r="AF936" t="s">
        <v>196</v>
      </c>
      <c r="AG936" t="s">
        <v>196</v>
      </c>
      <c r="AH936" t="s">
        <v>196</v>
      </c>
      <c r="AI936" t="s">
        <v>196</v>
      </c>
      <c r="AJ936" t="s">
        <v>194</v>
      </c>
      <c r="AK936" t="s">
        <v>195</v>
      </c>
      <c r="AL936" t="s">
        <v>196</v>
      </c>
      <c r="AM936" t="s">
        <v>195</v>
      </c>
      <c r="AN936" t="s">
        <v>196</v>
      </c>
      <c r="AO936" t="s">
        <v>195</v>
      </c>
      <c r="AP936" t="s">
        <v>195</v>
      </c>
      <c r="AQ936" s="259" t="s">
        <v>2531</v>
      </c>
      <c r="AR936" s="259" t="s">
        <v>334</v>
      </c>
    </row>
    <row r="937" spans="1:45" ht="21.6" x14ac:dyDescent="0.65">
      <c r="A937" s="263">
        <v>122617</v>
      </c>
      <c r="B937" s="264" t="s">
        <v>59</v>
      </c>
      <c r="C937" t="s">
        <v>196</v>
      </c>
      <c r="D937" t="s">
        <v>196</v>
      </c>
      <c r="E937" t="s">
        <v>196</v>
      </c>
      <c r="F937" t="s">
        <v>196</v>
      </c>
      <c r="G937" t="s">
        <v>196</v>
      </c>
      <c r="H937" t="s">
        <v>196</v>
      </c>
      <c r="I937" t="s">
        <v>196</v>
      </c>
      <c r="J937" t="s">
        <v>196</v>
      </c>
      <c r="K937" t="s">
        <v>196</v>
      </c>
      <c r="L937" t="s">
        <v>196</v>
      </c>
      <c r="M937" t="s">
        <v>196</v>
      </c>
      <c r="N937" t="s">
        <v>196</v>
      </c>
      <c r="O937" t="s">
        <v>196</v>
      </c>
      <c r="P937" t="s">
        <v>196</v>
      </c>
      <c r="Q937" t="s">
        <v>196</v>
      </c>
      <c r="R937" t="s">
        <v>196</v>
      </c>
      <c r="S937" t="s">
        <v>196</v>
      </c>
      <c r="T937" t="s">
        <v>196</v>
      </c>
      <c r="U937" t="s">
        <v>196</v>
      </c>
      <c r="V937" t="s">
        <v>196</v>
      </c>
      <c r="W937" t="s">
        <v>196</v>
      </c>
      <c r="X937" t="s">
        <v>196</v>
      </c>
      <c r="Y937" t="s">
        <v>196</v>
      </c>
      <c r="Z937" t="s">
        <v>196</v>
      </c>
      <c r="AA937" t="s">
        <v>194</v>
      </c>
      <c r="AB937" t="s">
        <v>194</v>
      </c>
      <c r="AC937" t="s">
        <v>196</v>
      </c>
      <c r="AD937" t="s">
        <v>196</v>
      </c>
      <c r="AE937" t="s">
        <v>194</v>
      </c>
      <c r="AF937" t="s">
        <v>194</v>
      </c>
      <c r="AG937" t="s">
        <v>196</v>
      </c>
      <c r="AH937" t="s">
        <v>194</v>
      </c>
      <c r="AI937" t="s">
        <v>196</v>
      </c>
      <c r="AJ937" t="s">
        <v>196</v>
      </c>
      <c r="AK937" t="s">
        <v>195</v>
      </c>
      <c r="AL937" t="s">
        <v>194</v>
      </c>
      <c r="AM937" t="s">
        <v>195</v>
      </c>
      <c r="AN937" t="s">
        <v>194</v>
      </c>
      <c r="AO937" t="s">
        <v>196</v>
      </c>
      <c r="AP937" t="s">
        <v>196</v>
      </c>
      <c r="AQ937" s="259" t="s">
        <v>59</v>
      </c>
      <c r="AR937" s="259" t="s">
        <v>334</v>
      </c>
    </row>
    <row r="938" spans="1:45" ht="21.6" x14ac:dyDescent="0.65">
      <c r="A938" s="267">
        <v>122624</v>
      </c>
      <c r="B938" s="264" t="s">
        <v>2531</v>
      </c>
      <c r="C938" t="s">
        <v>196</v>
      </c>
      <c r="D938" t="s">
        <v>196</v>
      </c>
      <c r="E938" t="s">
        <v>196</v>
      </c>
      <c r="F938" t="s">
        <v>196</v>
      </c>
      <c r="G938" t="s">
        <v>196</v>
      </c>
      <c r="H938" t="s">
        <v>196</v>
      </c>
      <c r="I938" t="s">
        <v>196</v>
      </c>
      <c r="J938" t="s">
        <v>196</v>
      </c>
      <c r="K938" t="s">
        <v>196</v>
      </c>
      <c r="L938" t="s">
        <v>194</v>
      </c>
      <c r="M938" t="s">
        <v>196</v>
      </c>
      <c r="N938" t="s">
        <v>196</v>
      </c>
      <c r="O938" t="s">
        <v>196</v>
      </c>
      <c r="P938" t="s">
        <v>196</v>
      </c>
      <c r="Q938" t="s">
        <v>196</v>
      </c>
      <c r="R938" t="s">
        <v>196</v>
      </c>
      <c r="S938" t="s">
        <v>196</v>
      </c>
      <c r="T938" t="s">
        <v>194</v>
      </c>
      <c r="U938" t="s">
        <v>194</v>
      </c>
      <c r="V938" t="s">
        <v>196</v>
      </c>
      <c r="W938" t="s">
        <v>196</v>
      </c>
      <c r="X938" t="s">
        <v>194</v>
      </c>
      <c r="Y938" t="s">
        <v>194</v>
      </c>
      <c r="Z938" t="s">
        <v>194</v>
      </c>
      <c r="AA938" t="s">
        <v>194</v>
      </c>
      <c r="AB938" t="s">
        <v>196</v>
      </c>
      <c r="AC938" t="s">
        <v>196</v>
      </c>
      <c r="AD938" t="s">
        <v>194</v>
      </c>
      <c r="AE938" t="s">
        <v>196</v>
      </c>
      <c r="AF938" t="s">
        <v>195</v>
      </c>
      <c r="AG938" t="s">
        <v>196</v>
      </c>
      <c r="AH938" t="s">
        <v>195</v>
      </c>
      <c r="AI938" t="s">
        <v>196</v>
      </c>
      <c r="AJ938" t="s">
        <v>195</v>
      </c>
      <c r="AK938" t="s">
        <v>195</v>
      </c>
      <c r="AL938" t="s">
        <v>195</v>
      </c>
      <c r="AM938" t="s">
        <v>195</v>
      </c>
      <c r="AN938" t="s">
        <v>195</v>
      </c>
      <c r="AO938" t="s">
        <v>195</v>
      </c>
      <c r="AP938" t="s">
        <v>195</v>
      </c>
      <c r="AQ938" s="259" t="s">
        <v>2531</v>
      </c>
      <c r="AR938" s="259" t="s">
        <v>334</v>
      </c>
    </row>
    <row r="939" spans="1:45" ht="14.4" x14ac:dyDescent="0.3">
      <c r="A939" s="282">
        <v>122626</v>
      </c>
      <c r="B939" s="284" t="s">
        <v>2591</v>
      </c>
      <c r="C939" s="262" t="s">
        <v>196</v>
      </c>
      <c r="D939" s="262" t="s">
        <v>196</v>
      </c>
      <c r="E939" s="262" t="s">
        <v>196</v>
      </c>
      <c r="F939" s="262" t="s">
        <v>196</v>
      </c>
      <c r="G939" s="262" t="s">
        <v>196</v>
      </c>
      <c r="H939" s="262" t="s">
        <v>196</v>
      </c>
      <c r="I939" s="262" t="s">
        <v>196</v>
      </c>
      <c r="J939" s="262" t="s">
        <v>196</v>
      </c>
      <c r="K939" s="262" t="s">
        <v>196</v>
      </c>
      <c r="L939" s="262" t="s">
        <v>196</v>
      </c>
      <c r="M939" s="262" t="s">
        <v>194</v>
      </c>
      <c r="N939" s="262" t="s">
        <v>196</v>
      </c>
      <c r="O939" s="262" t="s">
        <v>196</v>
      </c>
      <c r="P939" s="262" t="s">
        <v>196</v>
      </c>
      <c r="Q939" s="262" t="s">
        <v>196</v>
      </c>
      <c r="R939" s="262" t="s">
        <v>196</v>
      </c>
      <c r="S939" s="262" t="s">
        <v>196</v>
      </c>
      <c r="T939" s="262" t="s">
        <v>196</v>
      </c>
      <c r="U939" s="262" t="s">
        <v>196</v>
      </c>
      <c r="V939" s="262" t="s">
        <v>196</v>
      </c>
      <c r="W939" s="262" t="s">
        <v>196</v>
      </c>
      <c r="X939" s="262" t="s">
        <v>196</v>
      </c>
      <c r="Y939" s="262" t="s">
        <v>196</v>
      </c>
      <c r="Z939" s="262" t="s">
        <v>196</v>
      </c>
      <c r="AA939" s="262" t="s">
        <v>194</v>
      </c>
      <c r="AB939" s="262" t="s">
        <v>196</v>
      </c>
      <c r="AC939" s="262" t="s">
        <v>196</v>
      </c>
      <c r="AD939" s="262" t="s">
        <v>196</v>
      </c>
      <c r="AE939" s="262" t="s">
        <v>196</v>
      </c>
      <c r="AF939" s="262" t="s">
        <v>194</v>
      </c>
      <c r="AG939" s="262" t="s">
        <v>195</v>
      </c>
      <c r="AH939" s="262" t="s">
        <v>195</v>
      </c>
      <c r="AI939" s="262" t="s">
        <v>195</v>
      </c>
      <c r="AJ939" s="262" t="s">
        <v>195</v>
      </c>
      <c r="AK939" s="262" t="s">
        <v>195</v>
      </c>
      <c r="AL939" s="262" t="s">
        <v>195</v>
      </c>
      <c r="AM939" s="262" t="s">
        <v>195</v>
      </c>
      <c r="AN939" s="262" t="s">
        <v>195</v>
      </c>
      <c r="AO939" s="262" t="s">
        <v>195</v>
      </c>
      <c r="AP939" s="262" t="s">
        <v>195</v>
      </c>
      <c r="AQ939" s="259" t="e">
        <f>VLOOKUP(A939,#REF!,5,0)</f>
        <v>#REF!</v>
      </c>
      <c r="AR939" s="259" t="e">
        <f>VLOOKUP(A939,#REF!,6,0)</f>
        <v>#REF!</v>
      </c>
      <c r="AS939"/>
    </row>
    <row r="940" spans="1:45" ht="21.6" x14ac:dyDescent="0.65">
      <c r="A940" s="267">
        <v>122639</v>
      </c>
      <c r="B940" s="264" t="s">
        <v>59</v>
      </c>
      <c r="C940" t="s">
        <v>196</v>
      </c>
      <c r="D940" t="s">
        <v>194</v>
      </c>
      <c r="E940" t="s">
        <v>196</v>
      </c>
      <c r="F940" t="s">
        <v>196</v>
      </c>
      <c r="G940" t="s">
        <v>194</v>
      </c>
      <c r="H940" t="s">
        <v>196</v>
      </c>
      <c r="I940" t="s">
        <v>196</v>
      </c>
      <c r="J940" t="s">
        <v>196</v>
      </c>
      <c r="K940" t="s">
        <v>196</v>
      </c>
      <c r="L940" t="s">
        <v>196</v>
      </c>
      <c r="M940" t="s">
        <v>196</v>
      </c>
      <c r="N940" t="s">
        <v>196</v>
      </c>
      <c r="O940" t="s">
        <v>196</v>
      </c>
      <c r="P940" t="s">
        <v>196</v>
      </c>
      <c r="Q940" t="s">
        <v>196</v>
      </c>
      <c r="R940" t="s">
        <v>196</v>
      </c>
      <c r="S940" t="s">
        <v>196</v>
      </c>
      <c r="T940" t="s">
        <v>196</v>
      </c>
      <c r="U940" t="s">
        <v>196</v>
      </c>
      <c r="V940" t="s">
        <v>195</v>
      </c>
      <c r="W940" t="s">
        <v>196</v>
      </c>
      <c r="X940" t="s">
        <v>196</v>
      </c>
      <c r="Y940" t="s">
        <v>196</v>
      </c>
      <c r="Z940" t="s">
        <v>194</v>
      </c>
      <c r="AA940" t="s">
        <v>194</v>
      </c>
      <c r="AB940" t="s">
        <v>196</v>
      </c>
      <c r="AC940" t="s">
        <v>196</v>
      </c>
      <c r="AD940" t="s">
        <v>194</v>
      </c>
      <c r="AE940" t="s">
        <v>196</v>
      </c>
      <c r="AF940" t="s">
        <v>196</v>
      </c>
      <c r="AG940" t="s">
        <v>196</v>
      </c>
      <c r="AH940" t="s">
        <v>196</v>
      </c>
      <c r="AI940" t="s">
        <v>196</v>
      </c>
      <c r="AJ940" t="s">
        <v>196</v>
      </c>
      <c r="AK940" t="s">
        <v>194</v>
      </c>
      <c r="AL940" t="s">
        <v>195</v>
      </c>
      <c r="AM940" t="s">
        <v>195</v>
      </c>
      <c r="AN940" t="s">
        <v>196</v>
      </c>
      <c r="AO940" t="s">
        <v>194</v>
      </c>
      <c r="AP940" t="s">
        <v>194</v>
      </c>
      <c r="AQ940" s="259" t="s">
        <v>59</v>
      </c>
      <c r="AR940" s="259" t="s">
        <v>334</v>
      </c>
      <c r="AS940"/>
    </row>
    <row r="941" spans="1:45" ht="21.6" x14ac:dyDescent="0.65">
      <c r="A941" s="263">
        <v>122648</v>
      </c>
      <c r="B941" s="264" t="s">
        <v>59</v>
      </c>
      <c r="C941" t="s">
        <v>196</v>
      </c>
      <c r="D941" t="s">
        <v>194</v>
      </c>
      <c r="E941" t="s">
        <v>194</v>
      </c>
      <c r="F941" t="s">
        <v>194</v>
      </c>
      <c r="G941" t="s">
        <v>196</v>
      </c>
      <c r="H941" t="s">
        <v>196</v>
      </c>
      <c r="I941" t="s">
        <v>196</v>
      </c>
      <c r="J941" t="s">
        <v>196</v>
      </c>
      <c r="K941" t="s">
        <v>194</v>
      </c>
      <c r="L941" t="s">
        <v>196</v>
      </c>
      <c r="M941" t="s">
        <v>196</v>
      </c>
      <c r="N941" t="s">
        <v>194</v>
      </c>
      <c r="O941" t="s">
        <v>196</v>
      </c>
      <c r="P941" t="s">
        <v>194</v>
      </c>
      <c r="Q941" t="s">
        <v>196</v>
      </c>
      <c r="R941" t="s">
        <v>195</v>
      </c>
      <c r="S941" t="s">
        <v>196</v>
      </c>
      <c r="T941" t="s">
        <v>196</v>
      </c>
      <c r="U941" t="s">
        <v>194</v>
      </c>
      <c r="V941" t="s">
        <v>196</v>
      </c>
      <c r="W941" t="s">
        <v>196</v>
      </c>
      <c r="X941" t="s">
        <v>196</v>
      </c>
      <c r="Y941" t="s">
        <v>194</v>
      </c>
      <c r="Z941" t="s">
        <v>196</v>
      </c>
      <c r="AA941" t="s">
        <v>194</v>
      </c>
      <c r="AB941" t="s">
        <v>196</v>
      </c>
      <c r="AC941" t="s">
        <v>196</v>
      </c>
      <c r="AD941" t="s">
        <v>194</v>
      </c>
      <c r="AE941" t="s">
        <v>196</v>
      </c>
      <c r="AF941" t="s">
        <v>194</v>
      </c>
      <c r="AG941" t="s">
        <v>196</v>
      </c>
      <c r="AH941" t="s">
        <v>196</v>
      </c>
      <c r="AI941" t="s">
        <v>194</v>
      </c>
      <c r="AJ941" t="s">
        <v>196</v>
      </c>
      <c r="AK941" t="s">
        <v>196</v>
      </c>
      <c r="AL941" t="s">
        <v>196</v>
      </c>
      <c r="AM941" t="s">
        <v>196</v>
      </c>
      <c r="AN941" t="s">
        <v>196</v>
      </c>
      <c r="AO941" t="s">
        <v>196</v>
      </c>
      <c r="AP941" t="s">
        <v>196</v>
      </c>
      <c r="AQ941" s="259" t="s">
        <v>59</v>
      </c>
      <c r="AR941" s="259" t="s">
        <v>334</v>
      </c>
    </row>
    <row r="942" spans="1:45" ht="21.6" x14ac:dyDescent="0.65">
      <c r="A942" s="263">
        <v>122659</v>
      </c>
      <c r="B942" s="264" t="s">
        <v>2531</v>
      </c>
      <c r="C942" t="s">
        <v>196</v>
      </c>
      <c r="D942" t="s">
        <v>196</v>
      </c>
      <c r="E942" t="s">
        <v>196</v>
      </c>
      <c r="F942" t="s">
        <v>196</v>
      </c>
      <c r="G942" t="s">
        <v>196</v>
      </c>
      <c r="H942" t="s">
        <v>194</v>
      </c>
      <c r="I942" t="s">
        <v>194</v>
      </c>
      <c r="J942" t="s">
        <v>196</v>
      </c>
      <c r="K942" t="s">
        <v>196</v>
      </c>
      <c r="L942" t="s">
        <v>196</v>
      </c>
      <c r="M942" t="s">
        <v>194</v>
      </c>
      <c r="N942" t="s">
        <v>196</v>
      </c>
      <c r="O942" t="s">
        <v>196</v>
      </c>
      <c r="P942" t="s">
        <v>196</v>
      </c>
      <c r="Q942" t="s">
        <v>196</v>
      </c>
      <c r="R942" t="s">
        <v>194</v>
      </c>
      <c r="S942" t="s">
        <v>196</v>
      </c>
      <c r="T942" t="s">
        <v>195</v>
      </c>
      <c r="U942" t="s">
        <v>196</v>
      </c>
      <c r="V942" t="s">
        <v>196</v>
      </c>
      <c r="W942" t="s">
        <v>194</v>
      </c>
      <c r="X942" t="s">
        <v>196</v>
      </c>
      <c r="Y942" t="s">
        <v>196</v>
      </c>
      <c r="Z942" t="s">
        <v>196</v>
      </c>
      <c r="AA942" t="s">
        <v>194</v>
      </c>
      <c r="AB942" t="s">
        <v>194</v>
      </c>
      <c r="AC942" t="s">
        <v>196</v>
      </c>
      <c r="AD942" t="s">
        <v>196</v>
      </c>
      <c r="AE942" t="s">
        <v>196</v>
      </c>
      <c r="AF942" t="s">
        <v>196</v>
      </c>
      <c r="AG942" t="s">
        <v>196</v>
      </c>
      <c r="AH942" t="s">
        <v>195</v>
      </c>
      <c r="AI942" t="s">
        <v>196</v>
      </c>
      <c r="AJ942" t="s">
        <v>196</v>
      </c>
      <c r="AK942" t="s">
        <v>196</v>
      </c>
      <c r="AL942" t="s">
        <v>195</v>
      </c>
      <c r="AM942" t="s">
        <v>195</v>
      </c>
      <c r="AN942" t="s">
        <v>195</v>
      </c>
      <c r="AO942" t="s">
        <v>195</v>
      </c>
      <c r="AP942" t="s">
        <v>195</v>
      </c>
      <c r="AQ942" s="259" t="s">
        <v>2531</v>
      </c>
      <c r="AR942" s="259" t="s">
        <v>334</v>
      </c>
    </row>
    <row r="943" spans="1:45" ht="14.4" x14ac:dyDescent="0.3">
      <c r="A943" s="282">
        <v>122660</v>
      </c>
      <c r="B943" s="284" t="s">
        <v>2531</v>
      </c>
      <c r="C943" s="262" t="s">
        <v>195</v>
      </c>
      <c r="D943" s="262" t="s">
        <v>195</v>
      </c>
      <c r="E943" s="262" t="s">
        <v>195</v>
      </c>
      <c r="F943" s="262" t="s">
        <v>195</v>
      </c>
      <c r="G943" s="262" t="s">
        <v>195</v>
      </c>
      <c r="H943" s="262" t="s">
        <v>195</v>
      </c>
      <c r="I943" s="262" t="s">
        <v>195</v>
      </c>
      <c r="J943" s="262" t="s">
        <v>195</v>
      </c>
      <c r="K943" s="262" t="s">
        <v>195</v>
      </c>
      <c r="L943" s="262" t="s">
        <v>195</v>
      </c>
      <c r="M943" s="262" t="s">
        <v>195</v>
      </c>
      <c r="N943" s="262" t="s">
        <v>195</v>
      </c>
      <c r="O943" s="262" t="s">
        <v>195</v>
      </c>
      <c r="P943" s="262" t="s">
        <v>195</v>
      </c>
      <c r="Q943" s="262" t="s">
        <v>195</v>
      </c>
      <c r="R943" s="262" t="s">
        <v>195</v>
      </c>
      <c r="S943" s="262" t="s">
        <v>195</v>
      </c>
      <c r="T943" s="262" t="s">
        <v>195</v>
      </c>
      <c r="U943" s="262" t="s">
        <v>195</v>
      </c>
      <c r="V943" s="262" t="s">
        <v>195</v>
      </c>
      <c r="W943" s="262" t="s">
        <v>195</v>
      </c>
      <c r="X943" s="262" t="s">
        <v>195</v>
      </c>
      <c r="Y943" s="262" t="s">
        <v>195</v>
      </c>
      <c r="Z943" s="262" t="s">
        <v>195</v>
      </c>
      <c r="AA943" s="262" t="s">
        <v>195</v>
      </c>
      <c r="AB943" s="262" t="s">
        <v>195</v>
      </c>
      <c r="AC943" s="262" t="s">
        <v>195</v>
      </c>
      <c r="AD943" s="262" t="s">
        <v>195</v>
      </c>
      <c r="AE943" s="262" t="s">
        <v>195</v>
      </c>
      <c r="AF943" s="262" t="s">
        <v>195</v>
      </c>
      <c r="AG943" s="262" t="s">
        <v>195</v>
      </c>
      <c r="AH943" s="262" t="s">
        <v>195</v>
      </c>
      <c r="AI943" s="262" t="s">
        <v>195</v>
      </c>
      <c r="AJ943" s="262" t="s">
        <v>195</v>
      </c>
      <c r="AK943" s="262" t="s">
        <v>195</v>
      </c>
      <c r="AL943" s="262" t="s">
        <v>195</v>
      </c>
      <c r="AM943" s="262" t="s">
        <v>195</v>
      </c>
      <c r="AN943" s="262" t="s">
        <v>195</v>
      </c>
      <c r="AO943" s="262" t="s">
        <v>195</v>
      </c>
      <c r="AP943" s="262" t="s">
        <v>195</v>
      </c>
      <c r="AQ943" s="259" t="e">
        <f>VLOOKUP(A943,#REF!,5,0)</f>
        <v>#REF!</v>
      </c>
      <c r="AR943" s="259" t="e">
        <f>VLOOKUP(A943,#REF!,6,0)</f>
        <v>#REF!</v>
      </c>
      <c r="AS943"/>
    </row>
    <row r="944" spans="1:45" ht="21.6" x14ac:dyDescent="0.65">
      <c r="A944" s="267">
        <v>122667</v>
      </c>
      <c r="B944" s="264" t="s">
        <v>65</v>
      </c>
      <c r="C944" t="s">
        <v>196</v>
      </c>
      <c r="D944" t="s">
        <v>194</v>
      </c>
      <c r="E944" t="s">
        <v>196</v>
      </c>
      <c r="F944" t="s">
        <v>196</v>
      </c>
      <c r="G944" t="s">
        <v>196</v>
      </c>
      <c r="H944" t="s">
        <v>196</v>
      </c>
      <c r="I944" t="s">
        <v>194</v>
      </c>
      <c r="J944" t="s">
        <v>196</v>
      </c>
      <c r="K944" t="s">
        <v>194</v>
      </c>
      <c r="L944" t="s">
        <v>196</v>
      </c>
      <c r="M944" t="s">
        <v>194</v>
      </c>
      <c r="N944" t="s">
        <v>196</v>
      </c>
      <c r="O944" t="s">
        <v>194</v>
      </c>
      <c r="P944" t="s">
        <v>194</v>
      </c>
      <c r="Q944" t="s">
        <v>194</v>
      </c>
      <c r="R944" t="s">
        <v>195</v>
      </c>
      <c r="S944" t="s">
        <v>196</v>
      </c>
      <c r="T944" t="s">
        <v>194</v>
      </c>
      <c r="U944" t="s">
        <v>196</v>
      </c>
      <c r="V944" t="s">
        <v>196</v>
      </c>
      <c r="W944" t="s">
        <v>196</v>
      </c>
      <c r="X944" t="s">
        <v>194</v>
      </c>
      <c r="Y944" t="s">
        <v>194</v>
      </c>
      <c r="Z944" t="s">
        <v>194</v>
      </c>
      <c r="AA944" t="s">
        <v>194</v>
      </c>
      <c r="AB944" t="s">
        <v>196</v>
      </c>
      <c r="AC944" t="s">
        <v>194</v>
      </c>
      <c r="AD944" t="s">
        <v>194</v>
      </c>
      <c r="AE944" t="s">
        <v>194</v>
      </c>
      <c r="AF944" t="s">
        <v>194</v>
      </c>
      <c r="AG944" t="s">
        <v>195</v>
      </c>
      <c r="AH944" t="s">
        <v>195</v>
      </c>
      <c r="AI944" t="s">
        <v>195</v>
      </c>
      <c r="AJ944" t="s">
        <v>195</v>
      </c>
      <c r="AK944" t="s">
        <v>195</v>
      </c>
      <c r="AQ944" s="259" t="s">
        <v>65</v>
      </c>
      <c r="AR944" s="259" t="s">
        <v>334</v>
      </c>
    </row>
    <row r="945" spans="1:45" ht="21.6" x14ac:dyDescent="0.65">
      <c r="A945" s="263">
        <v>122670</v>
      </c>
      <c r="B945" s="264" t="s">
        <v>2531</v>
      </c>
      <c r="C945" t="s">
        <v>196</v>
      </c>
      <c r="D945" t="s">
        <v>196</v>
      </c>
      <c r="E945" t="s">
        <v>194</v>
      </c>
      <c r="F945" t="s">
        <v>196</v>
      </c>
      <c r="G945" t="s">
        <v>194</v>
      </c>
      <c r="H945" t="s">
        <v>196</v>
      </c>
      <c r="I945" t="s">
        <v>194</v>
      </c>
      <c r="J945" t="s">
        <v>196</v>
      </c>
      <c r="K945" t="s">
        <v>196</v>
      </c>
      <c r="L945" t="s">
        <v>196</v>
      </c>
      <c r="M945" t="s">
        <v>196</v>
      </c>
      <c r="N945" t="s">
        <v>195</v>
      </c>
      <c r="O945" t="s">
        <v>195</v>
      </c>
      <c r="P945" t="s">
        <v>195</v>
      </c>
      <c r="Q945" t="s">
        <v>195</v>
      </c>
      <c r="R945" t="s">
        <v>194</v>
      </c>
      <c r="S945" t="s">
        <v>196</v>
      </c>
      <c r="T945" t="s">
        <v>196</v>
      </c>
      <c r="U945" t="s">
        <v>196</v>
      </c>
      <c r="V945" t="s">
        <v>196</v>
      </c>
      <c r="W945" t="s">
        <v>194</v>
      </c>
      <c r="X945" t="s">
        <v>196</v>
      </c>
      <c r="Y945" t="s">
        <v>196</v>
      </c>
      <c r="Z945" t="s">
        <v>196</v>
      </c>
      <c r="AA945" t="s">
        <v>194</v>
      </c>
      <c r="AB945" t="s">
        <v>196</v>
      </c>
      <c r="AC945" t="s">
        <v>196</v>
      </c>
      <c r="AD945" t="s">
        <v>196</v>
      </c>
      <c r="AE945" t="s">
        <v>196</v>
      </c>
      <c r="AF945" t="s">
        <v>194</v>
      </c>
      <c r="AG945" t="s">
        <v>196</v>
      </c>
      <c r="AH945" t="s">
        <v>196</v>
      </c>
      <c r="AI945" t="s">
        <v>196</v>
      </c>
      <c r="AJ945" t="s">
        <v>196</v>
      </c>
      <c r="AK945" t="s">
        <v>196</v>
      </c>
      <c r="AL945" t="s">
        <v>195</v>
      </c>
      <c r="AM945" t="s">
        <v>195</v>
      </c>
      <c r="AN945" t="s">
        <v>195</v>
      </c>
      <c r="AO945" t="s">
        <v>195</v>
      </c>
      <c r="AP945" t="s">
        <v>195</v>
      </c>
      <c r="AQ945" s="259" t="s">
        <v>2531</v>
      </c>
      <c r="AR945" s="259" t="s">
        <v>334</v>
      </c>
    </row>
    <row r="946" spans="1:45" ht="14.4" x14ac:dyDescent="0.3">
      <c r="A946" s="282">
        <v>122674</v>
      </c>
      <c r="B946" s="284" t="s">
        <v>59</v>
      </c>
      <c r="C946" s="262" t="s">
        <v>196</v>
      </c>
      <c r="D946" s="262" t="s">
        <v>196</v>
      </c>
      <c r="E946" s="262" t="s">
        <v>196</v>
      </c>
      <c r="F946" s="262" t="s">
        <v>196</v>
      </c>
      <c r="G946" s="262" t="s">
        <v>196</v>
      </c>
      <c r="H946" s="262" t="s">
        <v>196</v>
      </c>
      <c r="I946" s="262" t="s">
        <v>196</v>
      </c>
      <c r="J946" s="262" t="s">
        <v>196</v>
      </c>
      <c r="K946" s="262" t="s">
        <v>196</v>
      </c>
      <c r="L946" s="262" t="s">
        <v>196</v>
      </c>
      <c r="M946" s="262" t="s">
        <v>196</v>
      </c>
      <c r="N946" s="262" t="s">
        <v>196</v>
      </c>
      <c r="O946" s="262" t="s">
        <v>196</v>
      </c>
      <c r="P946" s="262" t="s">
        <v>196</v>
      </c>
      <c r="Q946" s="262" t="s">
        <v>196</v>
      </c>
      <c r="R946" s="262" t="s">
        <v>196</v>
      </c>
      <c r="S946" s="262" t="s">
        <v>196</v>
      </c>
      <c r="T946" s="262" t="s">
        <v>196</v>
      </c>
      <c r="U946" s="262" t="s">
        <v>196</v>
      </c>
      <c r="V946" s="262" t="s">
        <v>196</v>
      </c>
      <c r="W946" s="262" t="s">
        <v>196</v>
      </c>
      <c r="X946" s="262" t="s">
        <v>196</v>
      </c>
      <c r="Y946" s="262" t="s">
        <v>196</v>
      </c>
      <c r="Z946" s="262" t="s">
        <v>196</v>
      </c>
      <c r="AA946" s="262" t="s">
        <v>196</v>
      </c>
      <c r="AB946" s="262" t="s">
        <v>196</v>
      </c>
      <c r="AC946" s="262" t="s">
        <v>196</v>
      </c>
      <c r="AD946" s="262" t="s">
        <v>196</v>
      </c>
      <c r="AE946" s="262" t="s">
        <v>196</v>
      </c>
      <c r="AF946" s="262" t="s">
        <v>196</v>
      </c>
      <c r="AG946" s="262" t="s">
        <v>196</v>
      </c>
      <c r="AH946" s="262" t="s">
        <v>196</v>
      </c>
      <c r="AI946" s="262" t="s">
        <v>196</v>
      </c>
      <c r="AJ946" s="262" t="s">
        <v>196</v>
      </c>
      <c r="AK946" s="262" t="s">
        <v>196</v>
      </c>
      <c r="AL946" s="262" t="s">
        <v>196</v>
      </c>
      <c r="AM946" s="262" t="s">
        <v>196</v>
      </c>
      <c r="AN946" s="262" t="s">
        <v>196</v>
      </c>
      <c r="AO946" s="262" t="s">
        <v>196</v>
      </c>
      <c r="AP946" s="262" t="s">
        <v>196</v>
      </c>
      <c r="AQ946" s="259" t="e">
        <f>VLOOKUP(A946,#REF!,5,0)</f>
        <v>#REF!</v>
      </c>
      <c r="AR946" s="259" t="e">
        <f>VLOOKUP(A946,#REF!,6,0)</f>
        <v>#REF!</v>
      </c>
      <c r="AS946"/>
    </row>
    <row r="947" spans="1:45" ht="21.6" x14ac:dyDescent="0.65">
      <c r="A947" s="267">
        <v>122684</v>
      </c>
      <c r="B947" s="264" t="s">
        <v>2591</v>
      </c>
      <c r="C947" t="s">
        <v>194</v>
      </c>
      <c r="D947" t="s">
        <v>196</v>
      </c>
      <c r="E947" t="s">
        <v>196</v>
      </c>
      <c r="F947" t="s">
        <v>194</v>
      </c>
      <c r="G947" t="s">
        <v>194</v>
      </c>
      <c r="H947" t="s">
        <v>194</v>
      </c>
      <c r="I947" t="s">
        <v>195</v>
      </c>
      <c r="J947" t="s">
        <v>196</v>
      </c>
      <c r="K947" t="s">
        <v>196</v>
      </c>
      <c r="L947" t="s">
        <v>196</v>
      </c>
      <c r="M947" t="s">
        <v>194</v>
      </c>
      <c r="N947" t="s">
        <v>194</v>
      </c>
      <c r="O947" t="s">
        <v>196</v>
      </c>
      <c r="P947" t="s">
        <v>194</v>
      </c>
      <c r="Q947" t="s">
        <v>196</v>
      </c>
      <c r="R947" t="s">
        <v>196</v>
      </c>
      <c r="S947" t="s">
        <v>196</v>
      </c>
      <c r="T947" t="s">
        <v>194</v>
      </c>
      <c r="U947" t="s">
        <v>196</v>
      </c>
      <c r="V947" t="s">
        <v>194</v>
      </c>
      <c r="W947" t="s">
        <v>196</v>
      </c>
      <c r="X947" t="s">
        <v>196</v>
      </c>
      <c r="Y947" t="s">
        <v>194</v>
      </c>
      <c r="Z947" t="s">
        <v>196</v>
      </c>
      <c r="AA947" t="s">
        <v>196</v>
      </c>
      <c r="AB947" t="s">
        <v>194</v>
      </c>
      <c r="AC947" t="s">
        <v>196</v>
      </c>
      <c r="AD947" t="s">
        <v>196</v>
      </c>
      <c r="AE947" t="s">
        <v>196</v>
      </c>
      <c r="AF947" t="s">
        <v>196</v>
      </c>
      <c r="AG947" t="s">
        <v>196</v>
      </c>
      <c r="AH947" t="s">
        <v>195</v>
      </c>
      <c r="AI947" t="s">
        <v>196</v>
      </c>
      <c r="AJ947" t="s">
        <v>196</v>
      </c>
      <c r="AK947" t="s">
        <v>196</v>
      </c>
      <c r="AL947" t="s">
        <v>195</v>
      </c>
      <c r="AM947" t="s">
        <v>195</v>
      </c>
      <c r="AN947" t="s">
        <v>195</v>
      </c>
      <c r="AO947" t="s">
        <v>195</v>
      </c>
      <c r="AP947" t="s">
        <v>195</v>
      </c>
      <c r="AQ947" s="259" t="s">
        <v>2591</v>
      </c>
      <c r="AR947" s="259" t="s">
        <v>334</v>
      </c>
      <c r="AS947"/>
    </row>
    <row r="948" spans="1:45" ht="21.6" x14ac:dyDescent="0.65">
      <c r="A948" s="267">
        <v>122688</v>
      </c>
      <c r="B948" s="264" t="s">
        <v>59</v>
      </c>
      <c r="C948" t="s">
        <v>196</v>
      </c>
      <c r="D948" t="s">
        <v>196</v>
      </c>
      <c r="E948" t="s">
        <v>196</v>
      </c>
      <c r="F948" t="s">
        <v>196</v>
      </c>
      <c r="G948" t="s">
        <v>196</v>
      </c>
      <c r="H948" t="s">
        <v>196</v>
      </c>
      <c r="I948" t="s">
        <v>196</v>
      </c>
      <c r="J948" t="s">
        <v>196</v>
      </c>
      <c r="K948" t="s">
        <v>196</v>
      </c>
      <c r="L948" t="s">
        <v>196</v>
      </c>
      <c r="M948" t="s">
        <v>196</v>
      </c>
      <c r="N948" t="s">
        <v>194</v>
      </c>
      <c r="O948" t="s">
        <v>194</v>
      </c>
      <c r="P948" t="s">
        <v>194</v>
      </c>
      <c r="Q948" t="s">
        <v>194</v>
      </c>
      <c r="R948" t="s">
        <v>196</v>
      </c>
      <c r="S948" t="s">
        <v>196</v>
      </c>
      <c r="T948" t="s">
        <v>196</v>
      </c>
      <c r="U948" t="s">
        <v>196</v>
      </c>
      <c r="V948" t="s">
        <v>196</v>
      </c>
      <c r="W948" t="s">
        <v>194</v>
      </c>
      <c r="X948" t="s">
        <v>194</v>
      </c>
      <c r="Y948" t="s">
        <v>194</v>
      </c>
      <c r="Z948" t="s">
        <v>196</v>
      </c>
      <c r="AA948" t="s">
        <v>194</v>
      </c>
      <c r="AB948" t="s">
        <v>194</v>
      </c>
      <c r="AC948" t="s">
        <v>196</v>
      </c>
      <c r="AD948" t="s">
        <v>194</v>
      </c>
      <c r="AE948" t="s">
        <v>196</v>
      </c>
      <c r="AF948" t="s">
        <v>196</v>
      </c>
      <c r="AG948" t="s">
        <v>194</v>
      </c>
      <c r="AH948" t="s">
        <v>194</v>
      </c>
      <c r="AI948" t="s">
        <v>194</v>
      </c>
      <c r="AJ948" t="s">
        <v>194</v>
      </c>
      <c r="AK948" t="s">
        <v>194</v>
      </c>
      <c r="AL948" t="s">
        <v>196</v>
      </c>
      <c r="AM948" t="s">
        <v>196</v>
      </c>
      <c r="AN948" t="s">
        <v>194</v>
      </c>
      <c r="AO948" t="s">
        <v>194</v>
      </c>
      <c r="AP948" t="s">
        <v>196</v>
      </c>
      <c r="AQ948" s="259" t="s">
        <v>59</v>
      </c>
      <c r="AR948" s="259" t="s">
        <v>334</v>
      </c>
      <c r="AS948"/>
    </row>
    <row r="949" spans="1:45" ht="21.6" x14ac:dyDescent="0.65">
      <c r="A949" s="267">
        <v>122688</v>
      </c>
      <c r="B949" s="264" t="s">
        <v>59</v>
      </c>
      <c r="C949" t="s">
        <v>196</v>
      </c>
      <c r="D949" t="s">
        <v>196</v>
      </c>
      <c r="E949" t="s">
        <v>196</v>
      </c>
      <c r="F949" t="s">
        <v>196</v>
      </c>
      <c r="G949" t="s">
        <v>196</v>
      </c>
      <c r="H949" t="s">
        <v>196</v>
      </c>
      <c r="I949" t="s">
        <v>196</v>
      </c>
      <c r="J949" t="s">
        <v>196</v>
      </c>
      <c r="K949" t="s">
        <v>196</v>
      </c>
      <c r="L949" t="s">
        <v>196</v>
      </c>
      <c r="M949" t="s">
        <v>196</v>
      </c>
      <c r="N949" t="s">
        <v>194</v>
      </c>
      <c r="O949" t="s">
        <v>194</v>
      </c>
      <c r="P949" t="s">
        <v>194</v>
      </c>
      <c r="Q949" t="s">
        <v>194</v>
      </c>
      <c r="R949" t="s">
        <v>196</v>
      </c>
      <c r="S949" t="s">
        <v>196</v>
      </c>
      <c r="T949" t="s">
        <v>196</v>
      </c>
      <c r="U949" t="s">
        <v>196</v>
      </c>
      <c r="V949" t="s">
        <v>196</v>
      </c>
      <c r="W949" t="s">
        <v>194</v>
      </c>
      <c r="X949" t="s">
        <v>194</v>
      </c>
      <c r="Y949" t="s">
        <v>194</v>
      </c>
      <c r="Z949" t="s">
        <v>196</v>
      </c>
      <c r="AA949" t="s">
        <v>194</v>
      </c>
      <c r="AB949" t="s">
        <v>194</v>
      </c>
      <c r="AC949" t="s">
        <v>196</v>
      </c>
      <c r="AD949" t="s">
        <v>194</v>
      </c>
      <c r="AE949" t="s">
        <v>196</v>
      </c>
      <c r="AF949" t="s">
        <v>196</v>
      </c>
      <c r="AG949" t="s">
        <v>194</v>
      </c>
      <c r="AH949" t="s">
        <v>194</v>
      </c>
      <c r="AI949" t="s">
        <v>194</v>
      </c>
      <c r="AJ949" t="s">
        <v>194</v>
      </c>
      <c r="AK949" t="s">
        <v>194</v>
      </c>
      <c r="AL949" t="s">
        <v>196</v>
      </c>
      <c r="AM949" t="s">
        <v>196</v>
      </c>
      <c r="AN949" t="s">
        <v>194</v>
      </c>
      <c r="AO949" t="s">
        <v>194</v>
      </c>
      <c r="AP949" t="s">
        <v>196</v>
      </c>
      <c r="AQ949" s="259" t="s">
        <v>59</v>
      </c>
      <c r="AR949" s="259" t="s">
        <v>334</v>
      </c>
    </row>
    <row r="950" spans="1:45" ht="21.6" x14ac:dyDescent="0.65">
      <c r="A950" s="263">
        <v>122692</v>
      </c>
      <c r="B950" s="264" t="s">
        <v>2531</v>
      </c>
      <c r="C950" t="s">
        <v>196</v>
      </c>
      <c r="D950" t="s">
        <v>194</v>
      </c>
      <c r="E950" t="s">
        <v>196</v>
      </c>
      <c r="F950" t="s">
        <v>196</v>
      </c>
      <c r="G950" t="s">
        <v>194</v>
      </c>
      <c r="H950" t="s">
        <v>196</v>
      </c>
      <c r="I950" t="s">
        <v>194</v>
      </c>
      <c r="J950" t="s">
        <v>196</v>
      </c>
      <c r="K950" t="s">
        <v>196</v>
      </c>
      <c r="L950" t="s">
        <v>194</v>
      </c>
      <c r="M950" t="s">
        <v>196</v>
      </c>
      <c r="N950" t="s">
        <v>196</v>
      </c>
      <c r="O950" t="s">
        <v>196</v>
      </c>
      <c r="P950" t="s">
        <v>194</v>
      </c>
      <c r="Q950" t="s">
        <v>196</v>
      </c>
      <c r="R950" t="s">
        <v>196</v>
      </c>
      <c r="S950" t="s">
        <v>196</v>
      </c>
      <c r="T950" t="s">
        <v>196</v>
      </c>
      <c r="U950" t="s">
        <v>196</v>
      </c>
      <c r="V950" t="s">
        <v>196</v>
      </c>
      <c r="W950" t="s">
        <v>196</v>
      </c>
      <c r="X950" t="s">
        <v>196</v>
      </c>
      <c r="Y950" t="s">
        <v>196</v>
      </c>
      <c r="Z950" t="s">
        <v>196</v>
      </c>
      <c r="AA950" t="s">
        <v>196</v>
      </c>
      <c r="AB950" t="s">
        <v>196</v>
      </c>
      <c r="AC950" t="s">
        <v>196</v>
      </c>
      <c r="AD950" t="s">
        <v>196</v>
      </c>
      <c r="AE950" t="s">
        <v>196</v>
      </c>
      <c r="AF950" t="s">
        <v>196</v>
      </c>
      <c r="AG950" t="s">
        <v>196</v>
      </c>
      <c r="AH950" t="s">
        <v>195</v>
      </c>
      <c r="AI950" t="s">
        <v>196</v>
      </c>
      <c r="AJ950" t="s">
        <v>196</v>
      </c>
      <c r="AK950" t="s">
        <v>195</v>
      </c>
      <c r="AL950" t="s">
        <v>195</v>
      </c>
      <c r="AM950" t="s">
        <v>195</v>
      </c>
      <c r="AN950" t="s">
        <v>195</v>
      </c>
      <c r="AO950" t="s">
        <v>195</v>
      </c>
      <c r="AP950" t="s">
        <v>195</v>
      </c>
      <c r="AQ950" s="259" t="s">
        <v>2531</v>
      </c>
      <c r="AR950" s="259" t="s">
        <v>334</v>
      </c>
    </row>
    <row r="951" spans="1:45" ht="14.4" x14ac:dyDescent="0.3">
      <c r="A951" s="282">
        <v>122701</v>
      </c>
      <c r="B951" s="284" t="s">
        <v>59</v>
      </c>
      <c r="C951" s="262" t="s">
        <v>196</v>
      </c>
      <c r="D951" s="262" t="s">
        <v>196</v>
      </c>
      <c r="E951" s="262" t="s">
        <v>196</v>
      </c>
      <c r="F951" s="262" t="s">
        <v>196</v>
      </c>
      <c r="G951" s="262" t="s">
        <v>196</v>
      </c>
      <c r="H951" s="262" t="s">
        <v>196</v>
      </c>
      <c r="I951" s="262" t="s">
        <v>196</v>
      </c>
      <c r="J951" s="262" t="s">
        <v>196</v>
      </c>
      <c r="K951" s="262" t="s">
        <v>196</v>
      </c>
      <c r="L951" s="262" t="s">
        <v>196</v>
      </c>
      <c r="M951" s="262" t="s">
        <v>196</v>
      </c>
      <c r="N951" s="262" t="s">
        <v>196</v>
      </c>
      <c r="O951" s="262" t="s">
        <v>196</v>
      </c>
      <c r="P951" s="262" t="s">
        <v>196</v>
      </c>
      <c r="Q951" s="262" t="s">
        <v>196</v>
      </c>
      <c r="R951" s="262" t="s">
        <v>196</v>
      </c>
      <c r="S951" s="262" t="s">
        <v>196</v>
      </c>
      <c r="T951" s="262" t="s">
        <v>196</v>
      </c>
      <c r="U951" s="262" t="s">
        <v>196</v>
      </c>
      <c r="V951" s="262" t="s">
        <v>196</v>
      </c>
      <c r="W951" s="262" t="s">
        <v>196</v>
      </c>
      <c r="X951" s="262" t="s">
        <v>196</v>
      </c>
      <c r="Y951" s="262" t="s">
        <v>194</v>
      </c>
      <c r="Z951" s="262" t="s">
        <v>196</v>
      </c>
      <c r="AA951" s="262" t="s">
        <v>196</v>
      </c>
      <c r="AB951" s="262" t="s">
        <v>196</v>
      </c>
      <c r="AC951" s="262" t="s">
        <v>196</v>
      </c>
      <c r="AD951" s="262" t="s">
        <v>196</v>
      </c>
      <c r="AE951" s="262" t="s">
        <v>194</v>
      </c>
      <c r="AF951" s="262" t="s">
        <v>194</v>
      </c>
      <c r="AG951" s="262" t="s">
        <v>196</v>
      </c>
      <c r="AH951" s="262" t="s">
        <v>196</v>
      </c>
      <c r="AI951" s="262" t="s">
        <v>196</v>
      </c>
      <c r="AJ951" s="262" t="s">
        <v>196</v>
      </c>
      <c r="AK951" s="262" t="s">
        <v>196</v>
      </c>
      <c r="AL951" s="262" t="s">
        <v>196</v>
      </c>
      <c r="AM951" s="262" t="s">
        <v>195</v>
      </c>
      <c r="AN951" s="262" t="s">
        <v>196</v>
      </c>
      <c r="AO951" s="262" t="s">
        <v>195</v>
      </c>
      <c r="AP951" s="262" t="s">
        <v>195</v>
      </c>
      <c r="AQ951" s="259" t="e">
        <f>VLOOKUP(A951,#REF!,5,0)</f>
        <v>#REF!</v>
      </c>
      <c r="AR951" s="259" t="e">
        <f>VLOOKUP(A951,#REF!,6,0)</f>
        <v>#REF!</v>
      </c>
      <c r="AS951"/>
    </row>
    <row r="952" spans="1:45" ht="21.6" x14ac:dyDescent="0.65">
      <c r="A952" s="263">
        <v>122704</v>
      </c>
      <c r="B952" s="264" t="s">
        <v>59</v>
      </c>
      <c r="C952" t="s">
        <v>196</v>
      </c>
      <c r="D952" t="s">
        <v>196</v>
      </c>
      <c r="E952" t="s">
        <v>196</v>
      </c>
      <c r="F952" t="s">
        <v>196</v>
      </c>
      <c r="G952" t="s">
        <v>196</v>
      </c>
      <c r="H952" t="s">
        <v>196</v>
      </c>
      <c r="I952" t="s">
        <v>194</v>
      </c>
      <c r="J952" t="s">
        <v>196</v>
      </c>
      <c r="K952" t="s">
        <v>196</v>
      </c>
      <c r="L952" t="s">
        <v>196</v>
      </c>
      <c r="M952" t="s">
        <v>196</v>
      </c>
      <c r="N952" t="s">
        <v>196</v>
      </c>
      <c r="O952" t="s">
        <v>195</v>
      </c>
      <c r="P952" t="s">
        <v>196</v>
      </c>
      <c r="Q952" t="s">
        <v>195</v>
      </c>
      <c r="R952" t="s">
        <v>196</v>
      </c>
      <c r="S952" t="s">
        <v>196</v>
      </c>
      <c r="T952" t="s">
        <v>194</v>
      </c>
      <c r="U952" t="s">
        <v>196</v>
      </c>
      <c r="V952" t="s">
        <v>196</v>
      </c>
      <c r="W952" t="s">
        <v>196</v>
      </c>
      <c r="X952" t="s">
        <v>196</v>
      </c>
      <c r="Y952" t="s">
        <v>196</v>
      </c>
      <c r="Z952" t="s">
        <v>196</v>
      </c>
      <c r="AA952" t="s">
        <v>196</v>
      </c>
      <c r="AB952" t="s">
        <v>196</v>
      </c>
      <c r="AC952" t="s">
        <v>196</v>
      </c>
      <c r="AD952" t="s">
        <v>194</v>
      </c>
      <c r="AE952" t="s">
        <v>196</v>
      </c>
      <c r="AF952" t="s">
        <v>196</v>
      </c>
      <c r="AG952" t="s">
        <v>196</v>
      </c>
      <c r="AH952" t="s">
        <v>196</v>
      </c>
      <c r="AI952" t="s">
        <v>196</v>
      </c>
      <c r="AJ952" t="s">
        <v>196</v>
      </c>
      <c r="AK952" t="s">
        <v>196</v>
      </c>
      <c r="AL952" t="s">
        <v>196</v>
      </c>
      <c r="AM952" t="s">
        <v>196</v>
      </c>
      <c r="AN952" t="s">
        <v>196</v>
      </c>
      <c r="AO952" t="s">
        <v>196</v>
      </c>
      <c r="AP952" t="s">
        <v>196</v>
      </c>
      <c r="AQ952" s="259" t="s">
        <v>59</v>
      </c>
      <c r="AR952" s="259" t="s">
        <v>334</v>
      </c>
    </row>
    <row r="953" spans="1:45" ht="21.6" x14ac:dyDescent="0.65">
      <c r="A953" s="263">
        <v>122708</v>
      </c>
      <c r="B953" s="264" t="s">
        <v>59</v>
      </c>
      <c r="C953" t="s">
        <v>196</v>
      </c>
      <c r="D953" t="s">
        <v>196</v>
      </c>
      <c r="E953" t="s">
        <v>196</v>
      </c>
      <c r="F953" t="s">
        <v>196</v>
      </c>
      <c r="G953" t="s">
        <v>195</v>
      </c>
      <c r="H953" t="s">
        <v>196</v>
      </c>
      <c r="I953" t="s">
        <v>195</v>
      </c>
      <c r="J953" t="s">
        <v>196</v>
      </c>
      <c r="K953" t="s">
        <v>196</v>
      </c>
      <c r="L953" t="s">
        <v>195</v>
      </c>
      <c r="M953" t="s">
        <v>196</v>
      </c>
      <c r="N953" t="s">
        <v>196</v>
      </c>
      <c r="O953" t="s">
        <v>195</v>
      </c>
      <c r="P953" t="s">
        <v>196</v>
      </c>
      <c r="Q953" t="s">
        <v>196</v>
      </c>
      <c r="R953" t="s">
        <v>196</v>
      </c>
      <c r="S953" t="s">
        <v>196</v>
      </c>
      <c r="T953" t="s">
        <v>195</v>
      </c>
      <c r="U953" t="s">
        <v>195</v>
      </c>
      <c r="V953" t="s">
        <v>196</v>
      </c>
      <c r="W953" t="s">
        <v>196</v>
      </c>
      <c r="X953" t="s">
        <v>196</v>
      </c>
      <c r="Y953" t="s">
        <v>196</v>
      </c>
      <c r="Z953" t="s">
        <v>196</v>
      </c>
      <c r="AA953" t="s">
        <v>196</v>
      </c>
      <c r="AB953" t="s">
        <v>196</v>
      </c>
      <c r="AC953" t="s">
        <v>196</v>
      </c>
      <c r="AD953" t="s">
        <v>196</v>
      </c>
      <c r="AE953" t="s">
        <v>196</v>
      </c>
      <c r="AF953" t="s">
        <v>196</v>
      </c>
      <c r="AG953" t="s">
        <v>196</v>
      </c>
      <c r="AH953" t="s">
        <v>196</v>
      </c>
      <c r="AI953" t="s">
        <v>196</v>
      </c>
      <c r="AJ953" t="s">
        <v>196</v>
      </c>
      <c r="AK953" t="s">
        <v>196</v>
      </c>
      <c r="AL953" t="s">
        <v>196</v>
      </c>
      <c r="AM953" t="s">
        <v>196</v>
      </c>
      <c r="AN953" t="s">
        <v>195</v>
      </c>
      <c r="AO953" t="s">
        <v>195</v>
      </c>
      <c r="AP953" t="s">
        <v>195</v>
      </c>
      <c r="AQ953" s="259" t="s">
        <v>59</v>
      </c>
      <c r="AR953" s="259" t="s">
        <v>334</v>
      </c>
    </row>
    <row r="954" spans="1:45" ht="21.6" x14ac:dyDescent="0.65">
      <c r="A954" s="263">
        <v>122712</v>
      </c>
      <c r="B954" s="264" t="s">
        <v>65</v>
      </c>
      <c r="C954" t="s">
        <v>194</v>
      </c>
      <c r="D954" t="s">
        <v>194</v>
      </c>
      <c r="E954" t="s">
        <v>195</v>
      </c>
      <c r="F954" t="s">
        <v>196</v>
      </c>
      <c r="G954" t="s">
        <v>196</v>
      </c>
      <c r="H954" t="s">
        <v>196</v>
      </c>
      <c r="I954" t="s">
        <v>194</v>
      </c>
      <c r="J954" t="s">
        <v>196</v>
      </c>
      <c r="K954" t="s">
        <v>196</v>
      </c>
      <c r="L954" t="s">
        <v>196</v>
      </c>
      <c r="M954" t="s">
        <v>196</v>
      </c>
      <c r="N954" t="s">
        <v>194</v>
      </c>
      <c r="O954" t="s">
        <v>194</v>
      </c>
      <c r="P954" t="s">
        <v>196</v>
      </c>
      <c r="Q954" t="s">
        <v>194</v>
      </c>
      <c r="R954" t="s">
        <v>195</v>
      </c>
      <c r="S954" t="s">
        <v>196</v>
      </c>
      <c r="T954" t="s">
        <v>194</v>
      </c>
      <c r="U954" t="s">
        <v>194</v>
      </c>
      <c r="V954" t="s">
        <v>196</v>
      </c>
      <c r="W954" t="s">
        <v>196</v>
      </c>
      <c r="X954" t="s">
        <v>196</v>
      </c>
      <c r="Y954" t="s">
        <v>196</v>
      </c>
      <c r="Z954" t="s">
        <v>196</v>
      </c>
      <c r="AA954" t="s">
        <v>196</v>
      </c>
      <c r="AB954" t="s">
        <v>196</v>
      </c>
      <c r="AC954" t="s">
        <v>196</v>
      </c>
      <c r="AD954" t="s">
        <v>196</v>
      </c>
      <c r="AE954" t="s">
        <v>196</v>
      </c>
      <c r="AF954" t="s">
        <v>196</v>
      </c>
      <c r="AG954" t="s">
        <v>195</v>
      </c>
      <c r="AH954" t="s">
        <v>195</v>
      </c>
      <c r="AI954" t="s">
        <v>195</v>
      </c>
      <c r="AJ954" t="s">
        <v>195</v>
      </c>
      <c r="AK954" t="s">
        <v>195</v>
      </c>
      <c r="AQ954" s="259" t="s">
        <v>65</v>
      </c>
      <c r="AR954" s="259" t="s">
        <v>334</v>
      </c>
      <c r="AS954"/>
    </row>
    <row r="955" spans="1:45" ht="21.6" x14ac:dyDescent="0.65">
      <c r="A955" s="267">
        <v>122714</v>
      </c>
      <c r="B955" s="264" t="s">
        <v>2591</v>
      </c>
      <c r="C955" t="s">
        <v>196</v>
      </c>
      <c r="D955" t="s">
        <v>196</v>
      </c>
      <c r="E955" t="s">
        <v>196</v>
      </c>
      <c r="F955" t="s">
        <v>196</v>
      </c>
      <c r="G955" t="s">
        <v>196</v>
      </c>
      <c r="H955" t="s">
        <v>196</v>
      </c>
      <c r="I955" t="s">
        <v>196</v>
      </c>
      <c r="J955" t="s">
        <v>196</v>
      </c>
      <c r="K955" t="s">
        <v>196</v>
      </c>
      <c r="L955" t="s">
        <v>196</v>
      </c>
      <c r="M955" t="s">
        <v>196</v>
      </c>
      <c r="N955" t="s">
        <v>194</v>
      </c>
      <c r="O955" t="s">
        <v>196</v>
      </c>
      <c r="P955" t="s">
        <v>196</v>
      </c>
      <c r="Q955" t="s">
        <v>196</v>
      </c>
      <c r="R955" t="s">
        <v>196</v>
      </c>
      <c r="S955" t="s">
        <v>196</v>
      </c>
      <c r="T955" t="s">
        <v>195</v>
      </c>
      <c r="U955" t="s">
        <v>194</v>
      </c>
      <c r="V955" t="s">
        <v>196</v>
      </c>
      <c r="W955" t="s">
        <v>194</v>
      </c>
      <c r="X955" t="s">
        <v>196</v>
      </c>
      <c r="Y955" t="s">
        <v>196</v>
      </c>
      <c r="Z955" t="s">
        <v>196</v>
      </c>
      <c r="AA955" t="s">
        <v>194</v>
      </c>
      <c r="AB955" t="s">
        <v>194</v>
      </c>
      <c r="AC955" t="s">
        <v>194</v>
      </c>
      <c r="AD955" t="s">
        <v>196</v>
      </c>
      <c r="AE955" t="s">
        <v>196</v>
      </c>
      <c r="AF955" t="s">
        <v>194</v>
      </c>
      <c r="AG955" t="s">
        <v>195</v>
      </c>
      <c r="AH955" t="s">
        <v>195</v>
      </c>
      <c r="AI955" t="s">
        <v>195</v>
      </c>
      <c r="AJ955" t="s">
        <v>195</v>
      </c>
      <c r="AK955" t="s">
        <v>195</v>
      </c>
      <c r="AL955" t="s">
        <v>195</v>
      </c>
      <c r="AM955" t="s">
        <v>195</v>
      </c>
      <c r="AN955" t="s">
        <v>195</v>
      </c>
      <c r="AO955" t="s">
        <v>195</v>
      </c>
      <c r="AP955" t="s">
        <v>195</v>
      </c>
      <c r="AQ955" s="259" t="s">
        <v>2591</v>
      </c>
      <c r="AR955" s="259" t="s">
        <v>334</v>
      </c>
    </row>
    <row r="956" spans="1:45" ht="21.6" x14ac:dyDescent="0.65">
      <c r="A956" s="263">
        <v>122720</v>
      </c>
      <c r="B956" s="264" t="s">
        <v>2531</v>
      </c>
      <c r="C956" t="s">
        <v>196</v>
      </c>
      <c r="D956" t="s">
        <v>194</v>
      </c>
      <c r="E956" t="s">
        <v>194</v>
      </c>
      <c r="F956" t="s">
        <v>194</v>
      </c>
      <c r="G956" t="s">
        <v>194</v>
      </c>
      <c r="H956" t="s">
        <v>196</v>
      </c>
      <c r="I956" t="s">
        <v>194</v>
      </c>
      <c r="J956" t="s">
        <v>196</v>
      </c>
      <c r="K956" t="s">
        <v>196</v>
      </c>
      <c r="L956" t="s">
        <v>194</v>
      </c>
      <c r="M956" t="s">
        <v>196</v>
      </c>
      <c r="N956" t="s">
        <v>194</v>
      </c>
      <c r="O956" t="s">
        <v>196</v>
      </c>
      <c r="P956" t="s">
        <v>196</v>
      </c>
      <c r="Q956" t="s">
        <v>196</v>
      </c>
      <c r="R956" t="s">
        <v>196</v>
      </c>
      <c r="S956" t="s">
        <v>196</v>
      </c>
      <c r="T956" t="s">
        <v>194</v>
      </c>
      <c r="U956" t="s">
        <v>194</v>
      </c>
      <c r="V956" t="s">
        <v>196</v>
      </c>
      <c r="W956" t="s">
        <v>194</v>
      </c>
      <c r="X956" t="s">
        <v>196</v>
      </c>
      <c r="Y956" t="s">
        <v>194</v>
      </c>
      <c r="Z956" t="s">
        <v>196</v>
      </c>
      <c r="AA956" t="s">
        <v>194</v>
      </c>
      <c r="AB956" t="s">
        <v>196</v>
      </c>
      <c r="AC956" t="s">
        <v>196</v>
      </c>
      <c r="AD956" t="s">
        <v>196</v>
      </c>
      <c r="AE956" t="s">
        <v>196</v>
      </c>
      <c r="AF956" t="s">
        <v>196</v>
      </c>
      <c r="AG956" t="s">
        <v>196</v>
      </c>
      <c r="AH956" t="s">
        <v>194</v>
      </c>
      <c r="AI956" t="s">
        <v>194</v>
      </c>
      <c r="AJ956" t="s">
        <v>194</v>
      </c>
      <c r="AK956" t="s">
        <v>194</v>
      </c>
      <c r="AL956" t="s">
        <v>196</v>
      </c>
      <c r="AM956" t="s">
        <v>195</v>
      </c>
      <c r="AN956" t="s">
        <v>195</v>
      </c>
      <c r="AO956" t="s">
        <v>196</v>
      </c>
      <c r="AP956" t="s">
        <v>195</v>
      </c>
      <c r="AQ956" s="259" t="s">
        <v>2531</v>
      </c>
      <c r="AR956" s="259" t="s">
        <v>334</v>
      </c>
    </row>
    <row r="957" spans="1:45" ht="21.6" x14ac:dyDescent="0.65">
      <c r="A957" s="263">
        <v>122724</v>
      </c>
      <c r="B957" s="264" t="s">
        <v>2531</v>
      </c>
      <c r="C957" t="s">
        <v>194</v>
      </c>
      <c r="D957" t="s">
        <v>194</v>
      </c>
      <c r="E957" t="s">
        <v>194</v>
      </c>
      <c r="F957" t="s">
        <v>194</v>
      </c>
      <c r="G957" t="s">
        <v>194</v>
      </c>
      <c r="H957" t="s">
        <v>196</v>
      </c>
      <c r="I957" t="s">
        <v>196</v>
      </c>
      <c r="J957" t="s">
        <v>196</v>
      </c>
      <c r="K957" t="s">
        <v>196</v>
      </c>
      <c r="L957" t="s">
        <v>196</v>
      </c>
      <c r="M957" t="s">
        <v>196</v>
      </c>
      <c r="N957" t="s">
        <v>196</v>
      </c>
      <c r="O957" t="s">
        <v>196</v>
      </c>
      <c r="P957" t="s">
        <v>196</v>
      </c>
      <c r="Q957" t="s">
        <v>196</v>
      </c>
      <c r="R957" t="s">
        <v>196</v>
      </c>
      <c r="S957" t="s">
        <v>196</v>
      </c>
      <c r="T957" t="s">
        <v>196</v>
      </c>
      <c r="U957" t="s">
        <v>196</v>
      </c>
      <c r="V957" t="s">
        <v>196</v>
      </c>
      <c r="W957" t="s">
        <v>196</v>
      </c>
      <c r="X957" t="s">
        <v>196</v>
      </c>
      <c r="Y957" t="s">
        <v>196</v>
      </c>
      <c r="Z957" t="s">
        <v>196</v>
      </c>
      <c r="AA957" t="s">
        <v>196</v>
      </c>
      <c r="AB957" t="s">
        <v>196</v>
      </c>
      <c r="AC957" t="s">
        <v>196</v>
      </c>
      <c r="AD957" t="s">
        <v>196</v>
      </c>
      <c r="AE957" t="s">
        <v>196</v>
      </c>
      <c r="AF957" t="s">
        <v>196</v>
      </c>
      <c r="AG957" t="s">
        <v>196</v>
      </c>
      <c r="AH957" t="s">
        <v>196</v>
      </c>
      <c r="AI957" t="s">
        <v>196</v>
      </c>
      <c r="AJ957" t="s">
        <v>196</v>
      </c>
      <c r="AK957" t="s">
        <v>196</v>
      </c>
      <c r="AL957" t="s">
        <v>195</v>
      </c>
      <c r="AM957" t="s">
        <v>195</v>
      </c>
      <c r="AN957" t="s">
        <v>195</v>
      </c>
      <c r="AO957" t="s">
        <v>195</v>
      </c>
      <c r="AP957" t="s">
        <v>195</v>
      </c>
      <c r="AQ957" s="259" t="s">
        <v>2531</v>
      </c>
      <c r="AR957" s="259" t="s">
        <v>334</v>
      </c>
    </row>
    <row r="958" spans="1:45" ht="21.6" x14ac:dyDescent="0.65">
      <c r="A958" s="263">
        <v>122727</v>
      </c>
      <c r="B958" s="264" t="s">
        <v>59</v>
      </c>
      <c r="C958" t="s">
        <v>196</v>
      </c>
      <c r="D958" t="s">
        <v>196</v>
      </c>
      <c r="E958" t="s">
        <v>196</v>
      </c>
      <c r="F958" t="s">
        <v>196</v>
      </c>
      <c r="G958" t="s">
        <v>196</v>
      </c>
      <c r="H958" t="s">
        <v>196</v>
      </c>
      <c r="I958" t="s">
        <v>196</v>
      </c>
      <c r="J958" t="s">
        <v>196</v>
      </c>
      <c r="K958" t="s">
        <v>196</v>
      </c>
      <c r="L958" t="s">
        <v>196</v>
      </c>
      <c r="M958" t="s">
        <v>196</v>
      </c>
      <c r="N958" t="s">
        <v>196</v>
      </c>
      <c r="O958" t="s">
        <v>196</v>
      </c>
      <c r="P958" t="s">
        <v>196</v>
      </c>
      <c r="Q958" t="s">
        <v>196</v>
      </c>
      <c r="R958" t="s">
        <v>196</v>
      </c>
      <c r="S958" t="s">
        <v>196</v>
      </c>
      <c r="T958" t="s">
        <v>196</v>
      </c>
      <c r="U958" t="s">
        <v>196</v>
      </c>
      <c r="V958" t="s">
        <v>196</v>
      </c>
      <c r="W958" t="s">
        <v>196</v>
      </c>
      <c r="X958" t="s">
        <v>194</v>
      </c>
      <c r="Y958" t="s">
        <v>196</v>
      </c>
      <c r="Z958" t="s">
        <v>196</v>
      </c>
      <c r="AA958" t="s">
        <v>196</v>
      </c>
      <c r="AB958" t="s">
        <v>196</v>
      </c>
      <c r="AC958" t="s">
        <v>196</v>
      </c>
      <c r="AD958" t="s">
        <v>196</v>
      </c>
      <c r="AE958" t="s">
        <v>196</v>
      </c>
      <c r="AF958" t="s">
        <v>196</v>
      </c>
      <c r="AG958" t="s">
        <v>196</v>
      </c>
      <c r="AH958" t="s">
        <v>195</v>
      </c>
      <c r="AI958" t="s">
        <v>196</v>
      </c>
      <c r="AJ958" t="s">
        <v>196</v>
      </c>
      <c r="AK958" t="s">
        <v>195</v>
      </c>
      <c r="AL958" t="s">
        <v>196</v>
      </c>
      <c r="AM958" t="s">
        <v>195</v>
      </c>
      <c r="AN958" t="s">
        <v>196</v>
      </c>
      <c r="AO958" t="s">
        <v>195</v>
      </c>
      <c r="AP958" t="s">
        <v>195</v>
      </c>
      <c r="AQ958" s="259" t="s">
        <v>59</v>
      </c>
      <c r="AR958" s="259" t="s">
        <v>334</v>
      </c>
    </row>
    <row r="959" spans="1:45" ht="21.6" x14ac:dyDescent="0.65">
      <c r="A959" s="267">
        <v>122738</v>
      </c>
      <c r="B959" s="264" t="s">
        <v>2591</v>
      </c>
      <c r="C959" t="s">
        <v>196</v>
      </c>
      <c r="D959" t="s">
        <v>196</v>
      </c>
      <c r="E959" t="s">
        <v>194</v>
      </c>
      <c r="F959" t="s">
        <v>196</v>
      </c>
      <c r="G959" t="s">
        <v>196</v>
      </c>
      <c r="H959" t="s">
        <v>196</v>
      </c>
      <c r="I959" t="s">
        <v>196</v>
      </c>
      <c r="J959" t="s">
        <v>196</v>
      </c>
      <c r="K959" t="s">
        <v>196</v>
      </c>
      <c r="L959" t="s">
        <v>196</v>
      </c>
      <c r="M959" t="s">
        <v>196</v>
      </c>
      <c r="N959" t="s">
        <v>196</v>
      </c>
      <c r="O959" t="s">
        <v>195</v>
      </c>
      <c r="P959" t="s">
        <v>196</v>
      </c>
      <c r="Q959" t="s">
        <v>196</v>
      </c>
      <c r="R959" t="s">
        <v>196</v>
      </c>
      <c r="S959" t="s">
        <v>196</v>
      </c>
      <c r="T959" t="s">
        <v>196</v>
      </c>
      <c r="U959" t="s">
        <v>196</v>
      </c>
      <c r="V959" t="s">
        <v>196</v>
      </c>
      <c r="W959" t="s">
        <v>196</v>
      </c>
      <c r="X959" t="s">
        <v>196</v>
      </c>
      <c r="Y959" t="s">
        <v>196</v>
      </c>
      <c r="Z959" t="s">
        <v>196</v>
      </c>
      <c r="AA959" t="s">
        <v>196</v>
      </c>
      <c r="AB959" t="s">
        <v>196</v>
      </c>
      <c r="AC959" t="s">
        <v>196</v>
      </c>
      <c r="AD959" t="s">
        <v>196</v>
      </c>
      <c r="AE959" t="s">
        <v>196</v>
      </c>
      <c r="AF959" t="s">
        <v>196</v>
      </c>
      <c r="AG959" t="s">
        <v>196</v>
      </c>
      <c r="AH959" t="s">
        <v>196</v>
      </c>
      <c r="AI959" t="s">
        <v>196</v>
      </c>
      <c r="AJ959" t="s">
        <v>196</v>
      </c>
      <c r="AK959" t="s">
        <v>195</v>
      </c>
      <c r="AL959" t="s">
        <v>195</v>
      </c>
      <c r="AM959" t="s">
        <v>195</v>
      </c>
      <c r="AN959" t="s">
        <v>195</v>
      </c>
      <c r="AO959" t="s">
        <v>195</v>
      </c>
      <c r="AP959" t="s">
        <v>195</v>
      </c>
      <c r="AQ959" s="259" t="s">
        <v>2591</v>
      </c>
      <c r="AR959" s="259" t="s">
        <v>334</v>
      </c>
      <c r="AS959"/>
    </row>
    <row r="960" spans="1:45" ht="21.6" x14ac:dyDescent="0.65">
      <c r="A960" s="263">
        <v>122745</v>
      </c>
      <c r="B960" s="264" t="s">
        <v>2531</v>
      </c>
      <c r="C960" t="s">
        <v>196</v>
      </c>
      <c r="D960" t="s">
        <v>196</v>
      </c>
      <c r="E960" t="s">
        <v>196</v>
      </c>
      <c r="F960" t="s">
        <v>196</v>
      </c>
      <c r="G960" t="s">
        <v>196</v>
      </c>
      <c r="H960" t="s">
        <v>196</v>
      </c>
      <c r="I960" t="s">
        <v>194</v>
      </c>
      <c r="J960" t="s">
        <v>196</v>
      </c>
      <c r="K960" t="s">
        <v>196</v>
      </c>
      <c r="L960" t="s">
        <v>196</v>
      </c>
      <c r="M960" t="s">
        <v>195</v>
      </c>
      <c r="N960" t="s">
        <v>194</v>
      </c>
      <c r="O960" t="s">
        <v>196</v>
      </c>
      <c r="P960" t="s">
        <v>196</v>
      </c>
      <c r="Q960" t="s">
        <v>196</v>
      </c>
      <c r="R960" t="s">
        <v>194</v>
      </c>
      <c r="S960" t="s">
        <v>196</v>
      </c>
      <c r="T960" t="s">
        <v>196</v>
      </c>
      <c r="U960" t="s">
        <v>194</v>
      </c>
      <c r="V960" t="s">
        <v>196</v>
      </c>
      <c r="W960" t="s">
        <v>196</v>
      </c>
      <c r="X960" t="s">
        <v>194</v>
      </c>
      <c r="Y960" t="s">
        <v>194</v>
      </c>
      <c r="Z960" t="s">
        <v>196</v>
      </c>
      <c r="AA960" t="s">
        <v>194</v>
      </c>
      <c r="AB960" t="s">
        <v>196</v>
      </c>
      <c r="AC960" t="s">
        <v>196</v>
      </c>
      <c r="AD960" t="s">
        <v>196</v>
      </c>
      <c r="AE960" t="s">
        <v>194</v>
      </c>
      <c r="AF960" t="s">
        <v>194</v>
      </c>
      <c r="AG960" t="s">
        <v>196</v>
      </c>
      <c r="AH960" t="s">
        <v>196</v>
      </c>
      <c r="AI960" t="s">
        <v>196</v>
      </c>
      <c r="AJ960" t="s">
        <v>196</v>
      </c>
      <c r="AK960" t="s">
        <v>194</v>
      </c>
      <c r="AL960" t="s">
        <v>196</v>
      </c>
      <c r="AM960" t="s">
        <v>196</v>
      </c>
      <c r="AN960" t="s">
        <v>196</v>
      </c>
      <c r="AO960" t="s">
        <v>196</v>
      </c>
      <c r="AP960" t="s">
        <v>196</v>
      </c>
      <c r="AQ960" s="259" t="s">
        <v>2531</v>
      </c>
      <c r="AR960" s="259" t="s">
        <v>334</v>
      </c>
    </row>
    <row r="961" spans="1:45" ht="21.6" x14ac:dyDescent="0.65">
      <c r="A961" s="267">
        <v>122751</v>
      </c>
      <c r="B961" s="264" t="s">
        <v>2531</v>
      </c>
      <c r="C961" t="s">
        <v>196</v>
      </c>
      <c r="D961" t="s">
        <v>194</v>
      </c>
      <c r="E961" t="s">
        <v>196</v>
      </c>
      <c r="F961" t="s">
        <v>196</v>
      </c>
      <c r="G961" t="s">
        <v>196</v>
      </c>
      <c r="H961" t="s">
        <v>194</v>
      </c>
      <c r="I961" t="s">
        <v>194</v>
      </c>
      <c r="J961" t="s">
        <v>196</v>
      </c>
      <c r="K961" t="s">
        <v>196</v>
      </c>
      <c r="L961" t="s">
        <v>196</v>
      </c>
      <c r="M961" t="s">
        <v>194</v>
      </c>
      <c r="N961" t="s">
        <v>196</v>
      </c>
      <c r="O961" t="s">
        <v>194</v>
      </c>
      <c r="P961" t="s">
        <v>196</v>
      </c>
      <c r="Q961" t="s">
        <v>196</v>
      </c>
      <c r="R961" t="s">
        <v>194</v>
      </c>
      <c r="S961" t="s">
        <v>196</v>
      </c>
      <c r="T961" t="s">
        <v>196</v>
      </c>
      <c r="U961" t="s">
        <v>196</v>
      </c>
      <c r="V961" t="s">
        <v>195</v>
      </c>
      <c r="W961" t="s">
        <v>194</v>
      </c>
      <c r="X961" t="s">
        <v>196</v>
      </c>
      <c r="Y961" t="s">
        <v>194</v>
      </c>
      <c r="Z961" t="s">
        <v>196</v>
      </c>
      <c r="AA961" t="s">
        <v>196</v>
      </c>
      <c r="AB961" t="s">
        <v>194</v>
      </c>
      <c r="AC961" t="s">
        <v>196</v>
      </c>
      <c r="AD961" t="s">
        <v>196</v>
      </c>
      <c r="AE961" t="s">
        <v>194</v>
      </c>
      <c r="AF961" t="s">
        <v>194</v>
      </c>
      <c r="AG961" t="s">
        <v>196</v>
      </c>
      <c r="AH961" t="s">
        <v>196</v>
      </c>
      <c r="AI961" t="s">
        <v>196</v>
      </c>
      <c r="AJ961" t="s">
        <v>196</v>
      </c>
      <c r="AK961" t="s">
        <v>196</v>
      </c>
      <c r="AL961" t="s">
        <v>195</v>
      </c>
      <c r="AM961" t="s">
        <v>195</v>
      </c>
      <c r="AN961" t="s">
        <v>195</v>
      </c>
      <c r="AO961" t="s">
        <v>195</v>
      </c>
      <c r="AP961" t="s">
        <v>195</v>
      </c>
      <c r="AQ961" s="259" t="s">
        <v>2531</v>
      </c>
      <c r="AR961" s="259" t="s">
        <v>334</v>
      </c>
    </row>
    <row r="962" spans="1:45" ht="14.4" x14ac:dyDescent="0.3">
      <c r="A962" s="282">
        <v>122752</v>
      </c>
      <c r="B962" s="284" t="s">
        <v>59</v>
      </c>
      <c r="C962" s="262" t="s">
        <v>196</v>
      </c>
      <c r="D962" s="262" t="s">
        <v>194</v>
      </c>
      <c r="E962" s="262" t="s">
        <v>194</v>
      </c>
      <c r="F962" s="262" t="s">
        <v>196</v>
      </c>
      <c r="G962" s="262" t="s">
        <v>196</v>
      </c>
      <c r="H962" s="262" t="s">
        <v>196</v>
      </c>
      <c r="I962" s="262" t="s">
        <v>195</v>
      </c>
      <c r="J962" s="262" t="s">
        <v>196</v>
      </c>
      <c r="K962" s="262" t="s">
        <v>196</v>
      </c>
      <c r="L962" s="262" t="s">
        <v>196</v>
      </c>
      <c r="M962" s="262" t="s">
        <v>196</v>
      </c>
      <c r="N962" s="262" t="s">
        <v>194</v>
      </c>
      <c r="O962" s="262" t="s">
        <v>196</v>
      </c>
      <c r="P962" s="262" t="s">
        <v>196</v>
      </c>
      <c r="Q962" s="262" t="s">
        <v>194</v>
      </c>
      <c r="R962" s="262" t="s">
        <v>195</v>
      </c>
      <c r="S962" s="262" t="s">
        <v>196</v>
      </c>
      <c r="T962" s="262" t="s">
        <v>195</v>
      </c>
      <c r="U962" s="262" t="s">
        <v>195</v>
      </c>
      <c r="V962" s="262" t="s">
        <v>194</v>
      </c>
      <c r="W962" s="262" t="s">
        <v>334</v>
      </c>
      <c r="X962" s="262" t="s">
        <v>334</v>
      </c>
      <c r="Y962" s="262" t="s">
        <v>334</v>
      </c>
      <c r="Z962" s="262" t="s">
        <v>334</v>
      </c>
      <c r="AA962" s="262" t="s">
        <v>334</v>
      </c>
      <c r="AB962" s="262" t="s">
        <v>334</v>
      </c>
      <c r="AC962" s="262" t="s">
        <v>334</v>
      </c>
      <c r="AD962" s="262" t="s">
        <v>334</v>
      </c>
      <c r="AE962" s="262" t="s">
        <v>334</v>
      </c>
      <c r="AF962" s="262" t="s">
        <v>334</v>
      </c>
      <c r="AG962" s="262" t="s">
        <v>334</v>
      </c>
      <c r="AH962" s="262" t="s">
        <v>334</v>
      </c>
      <c r="AI962" s="262" t="s">
        <v>334</v>
      </c>
      <c r="AJ962" s="262" t="s">
        <v>334</v>
      </c>
      <c r="AK962" s="262" t="s">
        <v>334</v>
      </c>
      <c r="AL962" s="262" t="s">
        <v>334</v>
      </c>
      <c r="AM962" s="262" t="s">
        <v>334</v>
      </c>
      <c r="AN962" s="262" t="s">
        <v>334</v>
      </c>
      <c r="AO962" s="262" t="s">
        <v>334</v>
      </c>
      <c r="AP962" s="262" t="s">
        <v>334</v>
      </c>
      <c r="AQ962" s="259" t="e">
        <f>VLOOKUP(A962,#REF!,5,0)</f>
        <v>#REF!</v>
      </c>
      <c r="AR962" s="259" t="e">
        <f>VLOOKUP(A962,#REF!,6,0)</f>
        <v>#REF!</v>
      </c>
      <c r="AS962"/>
    </row>
    <row r="963" spans="1:45" ht="21.6" x14ac:dyDescent="0.65">
      <c r="A963" s="263">
        <v>122759</v>
      </c>
      <c r="B963" s="264" t="s">
        <v>59</v>
      </c>
      <c r="C963" t="s">
        <v>196</v>
      </c>
      <c r="D963" t="s">
        <v>196</v>
      </c>
      <c r="E963" t="s">
        <v>194</v>
      </c>
      <c r="F963" t="s">
        <v>196</v>
      </c>
      <c r="G963" t="s">
        <v>196</v>
      </c>
      <c r="H963" t="s">
        <v>196</v>
      </c>
      <c r="I963" t="s">
        <v>196</v>
      </c>
      <c r="J963" t="s">
        <v>196</v>
      </c>
      <c r="K963" t="s">
        <v>196</v>
      </c>
      <c r="L963" t="s">
        <v>196</v>
      </c>
      <c r="M963" t="s">
        <v>196</v>
      </c>
      <c r="N963" t="s">
        <v>195</v>
      </c>
      <c r="O963" t="s">
        <v>194</v>
      </c>
      <c r="P963" t="s">
        <v>196</v>
      </c>
      <c r="Q963" t="s">
        <v>196</v>
      </c>
      <c r="R963" t="s">
        <v>196</v>
      </c>
      <c r="S963" t="s">
        <v>196</v>
      </c>
      <c r="T963" t="s">
        <v>194</v>
      </c>
      <c r="U963" t="s">
        <v>196</v>
      </c>
      <c r="V963" t="s">
        <v>196</v>
      </c>
      <c r="W963" t="s">
        <v>196</v>
      </c>
      <c r="X963" t="s">
        <v>196</v>
      </c>
      <c r="Y963" t="s">
        <v>196</v>
      </c>
      <c r="Z963" t="s">
        <v>196</v>
      </c>
      <c r="AA963" t="s">
        <v>194</v>
      </c>
      <c r="AB963" t="s">
        <v>196</v>
      </c>
      <c r="AC963" t="s">
        <v>196</v>
      </c>
      <c r="AD963" t="s">
        <v>196</v>
      </c>
      <c r="AE963" t="s">
        <v>196</v>
      </c>
      <c r="AF963" t="s">
        <v>194</v>
      </c>
      <c r="AG963" t="s">
        <v>196</v>
      </c>
      <c r="AH963" t="s">
        <v>194</v>
      </c>
      <c r="AI963" t="s">
        <v>196</v>
      </c>
      <c r="AJ963" t="s">
        <v>196</v>
      </c>
      <c r="AK963" t="s">
        <v>194</v>
      </c>
      <c r="AL963" t="s">
        <v>196</v>
      </c>
      <c r="AM963" t="s">
        <v>195</v>
      </c>
      <c r="AN963" t="s">
        <v>195</v>
      </c>
      <c r="AO963" t="s">
        <v>196</v>
      </c>
      <c r="AP963" t="s">
        <v>196</v>
      </c>
      <c r="AQ963" s="259" t="s">
        <v>59</v>
      </c>
      <c r="AR963" s="259" t="s">
        <v>334</v>
      </c>
    </row>
    <row r="964" spans="1:45" ht="21.6" x14ac:dyDescent="0.65">
      <c r="A964" s="263">
        <v>122767</v>
      </c>
      <c r="B964" s="264" t="s">
        <v>2591</v>
      </c>
      <c r="C964" t="s">
        <v>196</v>
      </c>
      <c r="D964" t="s">
        <v>196</v>
      </c>
      <c r="E964" t="s">
        <v>194</v>
      </c>
      <c r="F964" t="s">
        <v>194</v>
      </c>
      <c r="G964" t="s">
        <v>196</v>
      </c>
      <c r="H964" t="s">
        <v>196</v>
      </c>
      <c r="I964" t="s">
        <v>196</v>
      </c>
      <c r="J964" t="s">
        <v>196</v>
      </c>
      <c r="K964" t="s">
        <v>194</v>
      </c>
      <c r="L964" t="s">
        <v>196</v>
      </c>
      <c r="M964" t="s">
        <v>196</v>
      </c>
      <c r="N964" t="s">
        <v>196</v>
      </c>
      <c r="O964" t="s">
        <v>196</v>
      </c>
      <c r="P964" t="s">
        <v>196</v>
      </c>
      <c r="Q964" t="s">
        <v>196</v>
      </c>
      <c r="R964" t="s">
        <v>195</v>
      </c>
      <c r="S964" t="s">
        <v>195</v>
      </c>
      <c r="T964" t="s">
        <v>194</v>
      </c>
      <c r="U964" t="s">
        <v>196</v>
      </c>
      <c r="V964" t="s">
        <v>196</v>
      </c>
      <c r="W964" t="s">
        <v>196</v>
      </c>
      <c r="X964" t="s">
        <v>194</v>
      </c>
      <c r="Y964" t="s">
        <v>194</v>
      </c>
      <c r="Z964" t="s">
        <v>194</v>
      </c>
      <c r="AA964" t="s">
        <v>194</v>
      </c>
      <c r="AB964" t="s">
        <v>194</v>
      </c>
      <c r="AC964" t="s">
        <v>194</v>
      </c>
      <c r="AD964" t="s">
        <v>196</v>
      </c>
      <c r="AE964" t="s">
        <v>194</v>
      </c>
      <c r="AF964" t="s">
        <v>194</v>
      </c>
      <c r="AG964" t="s">
        <v>196</v>
      </c>
      <c r="AH964" t="s">
        <v>196</v>
      </c>
      <c r="AI964" t="s">
        <v>196</v>
      </c>
      <c r="AJ964" t="s">
        <v>196</v>
      </c>
      <c r="AK964" t="s">
        <v>196</v>
      </c>
      <c r="AL964" t="s">
        <v>195</v>
      </c>
      <c r="AM964" t="s">
        <v>195</v>
      </c>
      <c r="AN964" t="s">
        <v>195</v>
      </c>
      <c r="AO964" t="s">
        <v>195</v>
      </c>
      <c r="AP964" t="s">
        <v>195</v>
      </c>
      <c r="AQ964" s="259" t="s">
        <v>2591</v>
      </c>
      <c r="AR964" s="259" t="s">
        <v>334</v>
      </c>
    </row>
    <row r="965" spans="1:45" ht="21.6" x14ac:dyDescent="0.65">
      <c r="A965" s="267">
        <v>122769</v>
      </c>
      <c r="B965" s="264" t="s">
        <v>59</v>
      </c>
      <c r="C965" t="s">
        <v>196</v>
      </c>
      <c r="D965" t="s">
        <v>196</v>
      </c>
      <c r="E965" t="s">
        <v>196</v>
      </c>
      <c r="F965" t="s">
        <v>196</v>
      </c>
      <c r="G965" t="s">
        <v>196</v>
      </c>
      <c r="H965" t="s">
        <v>196</v>
      </c>
      <c r="I965" t="s">
        <v>196</v>
      </c>
      <c r="J965" t="s">
        <v>196</v>
      </c>
      <c r="K965" t="s">
        <v>194</v>
      </c>
      <c r="L965" t="s">
        <v>196</v>
      </c>
      <c r="M965" t="s">
        <v>196</v>
      </c>
      <c r="N965" t="s">
        <v>196</v>
      </c>
      <c r="O965" t="s">
        <v>196</v>
      </c>
      <c r="P965" t="s">
        <v>196</v>
      </c>
      <c r="Q965" t="s">
        <v>194</v>
      </c>
      <c r="R965" t="s">
        <v>196</v>
      </c>
      <c r="S965" t="s">
        <v>196</v>
      </c>
      <c r="T965" t="s">
        <v>196</v>
      </c>
      <c r="U965" t="s">
        <v>196</v>
      </c>
      <c r="V965" t="s">
        <v>196</v>
      </c>
      <c r="W965" t="s">
        <v>196</v>
      </c>
      <c r="X965" t="s">
        <v>194</v>
      </c>
      <c r="Y965" t="s">
        <v>196</v>
      </c>
      <c r="Z965" t="s">
        <v>194</v>
      </c>
      <c r="AA965" t="s">
        <v>194</v>
      </c>
      <c r="AB965" t="s">
        <v>196</v>
      </c>
      <c r="AC965" t="s">
        <v>196</v>
      </c>
      <c r="AD965" t="s">
        <v>196</v>
      </c>
      <c r="AE965" t="s">
        <v>194</v>
      </c>
      <c r="AF965" t="s">
        <v>196</v>
      </c>
      <c r="AG965" t="s">
        <v>196</v>
      </c>
      <c r="AH965" t="s">
        <v>196</v>
      </c>
      <c r="AI965" t="s">
        <v>196</v>
      </c>
      <c r="AJ965" t="s">
        <v>196</v>
      </c>
      <c r="AK965" t="s">
        <v>194</v>
      </c>
      <c r="AL965" t="s">
        <v>195</v>
      </c>
      <c r="AM965" t="s">
        <v>195</v>
      </c>
      <c r="AN965" t="s">
        <v>196</v>
      </c>
      <c r="AO965" t="s">
        <v>196</v>
      </c>
      <c r="AP965" t="s">
        <v>196</v>
      </c>
      <c r="AQ965" s="259" t="s">
        <v>59</v>
      </c>
      <c r="AR965" s="259" t="s">
        <v>334</v>
      </c>
    </row>
    <row r="966" spans="1:45" ht="21.6" x14ac:dyDescent="0.65">
      <c r="A966" s="263">
        <v>122770</v>
      </c>
      <c r="B966" s="264" t="s">
        <v>59</v>
      </c>
      <c r="C966" t="s">
        <v>196</v>
      </c>
      <c r="D966" t="s">
        <v>196</v>
      </c>
      <c r="E966" t="s">
        <v>196</v>
      </c>
      <c r="F966" t="s">
        <v>196</v>
      </c>
      <c r="G966" t="s">
        <v>196</v>
      </c>
      <c r="H966" t="s">
        <v>196</v>
      </c>
      <c r="I966" t="s">
        <v>196</v>
      </c>
      <c r="J966" t="s">
        <v>196</v>
      </c>
      <c r="K966" t="s">
        <v>196</v>
      </c>
      <c r="L966" t="s">
        <v>196</v>
      </c>
      <c r="M966" t="s">
        <v>194</v>
      </c>
      <c r="N966" t="s">
        <v>196</v>
      </c>
      <c r="O966" t="s">
        <v>196</v>
      </c>
      <c r="P966" t="s">
        <v>196</v>
      </c>
      <c r="Q966" t="s">
        <v>196</v>
      </c>
      <c r="R966" t="s">
        <v>196</v>
      </c>
      <c r="S966" t="s">
        <v>196</v>
      </c>
      <c r="T966" t="s">
        <v>196</v>
      </c>
      <c r="U966" t="s">
        <v>196</v>
      </c>
      <c r="V966" t="s">
        <v>196</v>
      </c>
      <c r="W966" t="s">
        <v>196</v>
      </c>
      <c r="X966" t="s">
        <v>196</v>
      </c>
      <c r="Y966" t="s">
        <v>196</v>
      </c>
      <c r="Z966" t="s">
        <v>196</v>
      </c>
      <c r="AA966" t="s">
        <v>194</v>
      </c>
      <c r="AB966" t="s">
        <v>196</v>
      </c>
      <c r="AC966" t="s">
        <v>196</v>
      </c>
      <c r="AD966" t="s">
        <v>196</v>
      </c>
      <c r="AE966" t="s">
        <v>196</v>
      </c>
      <c r="AF966" t="s">
        <v>194</v>
      </c>
      <c r="AG966" t="s">
        <v>196</v>
      </c>
      <c r="AH966" t="s">
        <v>194</v>
      </c>
      <c r="AI966" t="s">
        <v>195</v>
      </c>
      <c r="AJ966" t="s">
        <v>196</v>
      </c>
      <c r="AK966" t="s">
        <v>194</v>
      </c>
      <c r="AL966" t="s">
        <v>196</v>
      </c>
      <c r="AM966" t="s">
        <v>195</v>
      </c>
      <c r="AN966" t="s">
        <v>196</v>
      </c>
      <c r="AO966" t="s">
        <v>196</v>
      </c>
      <c r="AP966" t="s">
        <v>196</v>
      </c>
      <c r="AQ966" s="259" t="s">
        <v>59</v>
      </c>
      <c r="AR966" s="259" t="s">
        <v>334</v>
      </c>
    </row>
    <row r="967" spans="1:45" ht="21.6" x14ac:dyDescent="0.65">
      <c r="A967" s="267">
        <v>122772</v>
      </c>
      <c r="B967" s="264" t="s">
        <v>2531</v>
      </c>
      <c r="C967" t="s">
        <v>196</v>
      </c>
      <c r="D967" t="s">
        <v>196</v>
      </c>
      <c r="E967" t="s">
        <v>194</v>
      </c>
      <c r="F967" t="s">
        <v>196</v>
      </c>
      <c r="G967" t="s">
        <v>195</v>
      </c>
      <c r="H967" t="s">
        <v>196</v>
      </c>
      <c r="I967" t="s">
        <v>196</v>
      </c>
      <c r="J967" t="s">
        <v>196</v>
      </c>
      <c r="K967" t="s">
        <v>196</v>
      </c>
      <c r="L967" t="s">
        <v>195</v>
      </c>
      <c r="M967" t="s">
        <v>196</v>
      </c>
      <c r="N967" t="s">
        <v>196</v>
      </c>
      <c r="O967" t="s">
        <v>196</v>
      </c>
      <c r="P967" t="s">
        <v>196</v>
      </c>
      <c r="Q967" t="s">
        <v>196</v>
      </c>
      <c r="R967" t="s">
        <v>196</v>
      </c>
      <c r="S967" t="s">
        <v>196</v>
      </c>
      <c r="T967" t="s">
        <v>195</v>
      </c>
      <c r="U967" t="s">
        <v>196</v>
      </c>
      <c r="V967" t="s">
        <v>196</v>
      </c>
      <c r="W967" t="s">
        <v>196</v>
      </c>
      <c r="X967" t="s">
        <v>196</v>
      </c>
      <c r="Y967" t="s">
        <v>196</v>
      </c>
      <c r="Z967" t="s">
        <v>196</v>
      </c>
      <c r="AA967" t="s">
        <v>196</v>
      </c>
      <c r="AB967" t="s">
        <v>196</v>
      </c>
      <c r="AC967" t="s">
        <v>196</v>
      </c>
      <c r="AD967" t="s">
        <v>196</v>
      </c>
      <c r="AE967" t="s">
        <v>196</v>
      </c>
      <c r="AF967" t="s">
        <v>194</v>
      </c>
      <c r="AG967" t="s">
        <v>196</v>
      </c>
      <c r="AH967" t="s">
        <v>194</v>
      </c>
      <c r="AI967" t="s">
        <v>196</v>
      </c>
      <c r="AJ967" t="s">
        <v>196</v>
      </c>
      <c r="AK967" t="s">
        <v>196</v>
      </c>
      <c r="AL967" t="s">
        <v>196</v>
      </c>
      <c r="AM967" t="s">
        <v>196</v>
      </c>
      <c r="AN967" t="s">
        <v>196</v>
      </c>
      <c r="AO967" t="s">
        <v>196</v>
      </c>
      <c r="AP967" t="s">
        <v>196</v>
      </c>
      <c r="AQ967" s="259" t="s">
        <v>2531</v>
      </c>
      <c r="AR967" s="259" t="s">
        <v>334</v>
      </c>
      <c r="AS967"/>
    </row>
    <row r="968" spans="1:45" ht="21.6" x14ac:dyDescent="0.65">
      <c r="A968" s="267">
        <v>122773</v>
      </c>
      <c r="B968" s="264" t="s">
        <v>59</v>
      </c>
      <c r="C968" t="s">
        <v>196</v>
      </c>
      <c r="D968" t="s">
        <v>196</v>
      </c>
      <c r="E968" t="s">
        <v>196</v>
      </c>
      <c r="F968" t="s">
        <v>196</v>
      </c>
      <c r="G968" t="s">
        <v>196</v>
      </c>
      <c r="H968" t="s">
        <v>196</v>
      </c>
      <c r="I968" t="s">
        <v>196</v>
      </c>
      <c r="J968" t="s">
        <v>196</v>
      </c>
      <c r="K968" t="s">
        <v>196</v>
      </c>
      <c r="L968" t="s">
        <v>194</v>
      </c>
      <c r="M968" t="s">
        <v>196</v>
      </c>
      <c r="N968" t="s">
        <v>196</v>
      </c>
      <c r="O968" t="s">
        <v>196</v>
      </c>
      <c r="P968" t="s">
        <v>196</v>
      </c>
      <c r="Q968" t="s">
        <v>196</v>
      </c>
      <c r="R968" t="s">
        <v>196</v>
      </c>
      <c r="S968" t="s">
        <v>196</v>
      </c>
      <c r="T968" t="s">
        <v>194</v>
      </c>
      <c r="U968" t="s">
        <v>196</v>
      </c>
      <c r="V968" t="s">
        <v>196</v>
      </c>
      <c r="W968" t="s">
        <v>196</v>
      </c>
      <c r="X968" t="s">
        <v>196</v>
      </c>
      <c r="Y968" t="s">
        <v>196</v>
      </c>
      <c r="Z968" t="s">
        <v>196</v>
      </c>
      <c r="AA968" t="s">
        <v>194</v>
      </c>
      <c r="AB968" t="s">
        <v>196</v>
      </c>
      <c r="AC968" t="s">
        <v>196</v>
      </c>
      <c r="AD968" t="s">
        <v>196</v>
      </c>
      <c r="AE968" t="s">
        <v>194</v>
      </c>
      <c r="AF968" t="s">
        <v>196</v>
      </c>
      <c r="AG968" t="s">
        <v>196</v>
      </c>
      <c r="AH968" t="s">
        <v>196</v>
      </c>
      <c r="AI968" t="s">
        <v>196</v>
      </c>
      <c r="AJ968" t="s">
        <v>196</v>
      </c>
      <c r="AK968" t="s">
        <v>196</v>
      </c>
      <c r="AL968" t="s">
        <v>196</v>
      </c>
      <c r="AM968" t="s">
        <v>195</v>
      </c>
      <c r="AN968" t="s">
        <v>195</v>
      </c>
      <c r="AO968" t="s">
        <v>195</v>
      </c>
      <c r="AP968" t="s">
        <v>195</v>
      </c>
      <c r="AQ968" s="259" t="s">
        <v>59</v>
      </c>
      <c r="AR968" s="259" t="s">
        <v>334</v>
      </c>
    </row>
    <row r="969" spans="1:45" ht="21.6" x14ac:dyDescent="0.65">
      <c r="A969" s="267">
        <v>122775</v>
      </c>
      <c r="B969" s="264" t="s">
        <v>2531</v>
      </c>
      <c r="C969" t="s">
        <v>196</v>
      </c>
      <c r="D969" t="s">
        <v>196</v>
      </c>
      <c r="E969" t="s">
        <v>196</v>
      </c>
      <c r="F969" t="s">
        <v>196</v>
      </c>
      <c r="G969" t="s">
        <v>196</v>
      </c>
      <c r="H969" t="s">
        <v>196</v>
      </c>
      <c r="I969" t="s">
        <v>196</v>
      </c>
      <c r="J969" t="s">
        <v>196</v>
      </c>
      <c r="K969" t="s">
        <v>196</v>
      </c>
      <c r="L969" t="s">
        <v>196</v>
      </c>
      <c r="M969" t="s">
        <v>196</v>
      </c>
      <c r="N969" t="s">
        <v>195</v>
      </c>
      <c r="O969" t="s">
        <v>194</v>
      </c>
      <c r="P969" t="s">
        <v>196</v>
      </c>
      <c r="Q969" t="s">
        <v>194</v>
      </c>
      <c r="R969" t="s">
        <v>196</v>
      </c>
      <c r="S969" t="s">
        <v>196</v>
      </c>
      <c r="T969" t="s">
        <v>196</v>
      </c>
      <c r="U969" t="s">
        <v>196</v>
      </c>
      <c r="V969" t="s">
        <v>196</v>
      </c>
      <c r="W969" t="s">
        <v>196</v>
      </c>
      <c r="X969" t="s">
        <v>196</v>
      </c>
      <c r="Y969" t="s">
        <v>194</v>
      </c>
      <c r="Z969" t="s">
        <v>196</v>
      </c>
      <c r="AA969" t="s">
        <v>194</v>
      </c>
      <c r="AB969" t="s">
        <v>196</v>
      </c>
      <c r="AC969" t="s">
        <v>196</v>
      </c>
      <c r="AD969" t="s">
        <v>196</v>
      </c>
      <c r="AE969" t="s">
        <v>194</v>
      </c>
      <c r="AF969" t="s">
        <v>194</v>
      </c>
      <c r="AG969" t="s">
        <v>196</v>
      </c>
      <c r="AH969" t="s">
        <v>195</v>
      </c>
      <c r="AI969" t="s">
        <v>196</v>
      </c>
      <c r="AJ969" t="s">
        <v>196</v>
      </c>
      <c r="AK969" t="s">
        <v>196</v>
      </c>
      <c r="AL969" t="s">
        <v>196</v>
      </c>
      <c r="AM969" t="s">
        <v>195</v>
      </c>
      <c r="AN969" t="s">
        <v>196</v>
      </c>
      <c r="AO969" t="s">
        <v>195</v>
      </c>
      <c r="AP969" t="s">
        <v>196</v>
      </c>
      <c r="AQ969" s="259" t="s">
        <v>2531</v>
      </c>
      <c r="AR969" s="259" t="s">
        <v>334</v>
      </c>
    </row>
    <row r="970" spans="1:45" ht="14.4" x14ac:dyDescent="0.3">
      <c r="A970" s="282">
        <v>122783</v>
      </c>
      <c r="B970" s="284" t="s">
        <v>59</v>
      </c>
      <c r="C970" s="262" t="s">
        <v>196</v>
      </c>
      <c r="D970" s="262" t="s">
        <v>196</v>
      </c>
      <c r="E970" s="262" t="s">
        <v>194</v>
      </c>
      <c r="F970" s="262" t="s">
        <v>194</v>
      </c>
      <c r="G970" s="262" t="s">
        <v>196</v>
      </c>
      <c r="H970" s="262" t="s">
        <v>196</v>
      </c>
      <c r="I970" s="262" t="s">
        <v>196</v>
      </c>
      <c r="J970" s="262" t="s">
        <v>196</v>
      </c>
      <c r="K970" s="262" t="s">
        <v>194</v>
      </c>
      <c r="L970" s="262" t="s">
        <v>196</v>
      </c>
      <c r="M970" s="262" t="s">
        <v>196</v>
      </c>
      <c r="N970" s="262" t="s">
        <v>196</v>
      </c>
      <c r="O970" s="262" t="s">
        <v>196</v>
      </c>
      <c r="P970" s="262" t="s">
        <v>196</v>
      </c>
      <c r="Q970" s="262" t="s">
        <v>196</v>
      </c>
      <c r="R970" s="262" t="s">
        <v>196</v>
      </c>
      <c r="S970" s="262" t="s">
        <v>196</v>
      </c>
      <c r="T970" s="262" t="s">
        <v>196</v>
      </c>
      <c r="U970" s="262" t="s">
        <v>196</v>
      </c>
      <c r="V970" s="262" t="s">
        <v>196</v>
      </c>
      <c r="W970" s="262" t="s">
        <v>196</v>
      </c>
      <c r="X970" s="262" t="s">
        <v>196</v>
      </c>
      <c r="Y970" s="262" t="s">
        <v>194</v>
      </c>
      <c r="Z970" s="262" t="s">
        <v>196</v>
      </c>
      <c r="AA970" s="262" t="s">
        <v>194</v>
      </c>
      <c r="AB970" s="262" t="s">
        <v>196</v>
      </c>
      <c r="AC970" s="262" t="s">
        <v>196</v>
      </c>
      <c r="AD970" s="262" t="s">
        <v>196</v>
      </c>
      <c r="AE970" s="262" t="s">
        <v>196</v>
      </c>
      <c r="AF970" s="262" t="s">
        <v>196</v>
      </c>
      <c r="AG970" s="262" t="s">
        <v>195</v>
      </c>
      <c r="AH970" s="262" t="s">
        <v>195</v>
      </c>
      <c r="AI970" s="262" t="s">
        <v>195</v>
      </c>
      <c r="AJ970" s="262" t="s">
        <v>196</v>
      </c>
      <c r="AK970" s="262" t="s">
        <v>196</v>
      </c>
      <c r="AL970" s="262" t="s">
        <v>195</v>
      </c>
      <c r="AM970" s="262" t="s">
        <v>195</v>
      </c>
      <c r="AN970" s="262" t="s">
        <v>195</v>
      </c>
      <c r="AO970" s="262" t="s">
        <v>195</v>
      </c>
      <c r="AP970" s="262" t="s">
        <v>195</v>
      </c>
      <c r="AQ970" s="259" t="e">
        <f>VLOOKUP(A970,#REF!,5,0)</f>
        <v>#REF!</v>
      </c>
      <c r="AR970" s="259" t="e">
        <f>VLOOKUP(A970,#REF!,6,0)</f>
        <v>#REF!</v>
      </c>
      <c r="AS970"/>
    </row>
    <row r="971" spans="1:45" ht="21.6" x14ac:dyDescent="0.65">
      <c r="A971" s="267">
        <v>122789</v>
      </c>
      <c r="B971" s="264" t="s">
        <v>59</v>
      </c>
      <c r="C971" t="s">
        <v>196</v>
      </c>
      <c r="D971" t="s">
        <v>196</v>
      </c>
      <c r="E971" t="s">
        <v>194</v>
      </c>
      <c r="F971" t="s">
        <v>196</v>
      </c>
      <c r="G971" t="s">
        <v>196</v>
      </c>
      <c r="H971" t="s">
        <v>196</v>
      </c>
      <c r="I971" t="s">
        <v>196</v>
      </c>
      <c r="J971" t="s">
        <v>194</v>
      </c>
      <c r="K971" t="s">
        <v>196</v>
      </c>
      <c r="L971" t="s">
        <v>196</v>
      </c>
      <c r="M971" t="s">
        <v>196</v>
      </c>
      <c r="N971" t="s">
        <v>196</v>
      </c>
      <c r="O971" t="s">
        <v>196</v>
      </c>
      <c r="P971" t="s">
        <v>196</v>
      </c>
      <c r="Q971" t="s">
        <v>196</v>
      </c>
      <c r="R971" t="s">
        <v>196</v>
      </c>
      <c r="S971" t="s">
        <v>196</v>
      </c>
      <c r="T971" t="s">
        <v>194</v>
      </c>
      <c r="U971" t="s">
        <v>194</v>
      </c>
      <c r="V971" t="s">
        <v>196</v>
      </c>
      <c r="W971" t="s">
        <v>194</v>
      </c>
      <c r="X971" t="s">
        <v>196</v>
      </c>
      <c r="Y971" t="s">
        <v>196</v>
      </c>
      <c r="Z971" t="s">
        <v>196</v>
      </c>
      <c r="AA971" t="s">
        <v>196</v>
      </c>
      <c r="AB971" t="s">
        <v>194</v>
      </c>
      <c r="AC971" t="s">
        <v>194</v>
      </c>
      <c r="AD971" t="s">
        <v>194</v>
      </c>
      <c r="AE971" t="s">
        <v>194</v>
      </c>
      <c r="AF971" t="s">
        <v>196</v>
      </c>
      <c r="AG971" t="s">
        <v>196</v>
      </c>
      <c r="AH971" t="s">
        <v>194</v>
      </c>
      <c r="AI971" t="s">
        <v>194</v>
      </c>
      <c r="AJ971" t="s">
        <v>194</v>
      </c>
      <c r="AK971" t="s">
        <v>194</v>
      </c>
      <c r="AL971" t="s">
        <v>196</v>
      </c>
      <c r="AM971" t="s">
        <v>195</v>
      </c>
      <c r="AN971" t="s">
        <v>195</v>
      </c>
      <c r="AO971" t="s">
        <v>195</v>
      </c>
      <c r="AP971" t="s">
        <v>195</v>
      </c>
      <c r="AQ971" s="259" t="s">
        <v>59</v>
      </c>
      <c r="AR971" s="259" t="s">
        <v>334</v>
      </c>
    </row>
    <row r="972" spans="1:45" ht="21.6" x14ac:dyDescent="0.65">
      <c r="A972" s="267">
        <v>122795</v>
      </c>
      <c r="B972" s="264" t="s">
        <v>59</v>
      </c>
      <c r="C972" t="s">
        <v>196</v>
      </c>
      <c r="D972" t="s">
        <v>196</v>
      </c>
      <c r="E972" t="s">
        <v>194</v>
      </c>
      <c r="F972" t="s">
        <v>196</v>
      </c>
      <c r="G972" t="s">
        <v>196</v>
      </c>
      <c r="H972" t="s">
        <v>196</v>
      </c>
      <c r="I972" t="s">
        <v>196</v>
      </c>
      <c r="J972" t="s">
        <v>196</v>
      </c>
      <c r="K972" t="s">
        <v>196</v>
      </c>
      <c r="L972" t="s">
        <v>196</v>
      </c>
      <c r="M972" t="s">
        <v>196</v>
      </c>
      <c r="N972" t="s">
        <v>196</v>
      </c>
      <c r="O972" t="s">
        <v>194</v>
      </c>
      <c r="P972" t="s">
        <v>196</v>
      </c>
      <c r="Q972" t="s">
        <v>196</v>
      </c>
      <c r="R972" t="s">
        <v>196</v>
      </c>
      <c r="S972" t="s">
        <v>196</v>
      </c>
      <c r="T972" t="s">
        <v>196</v>
      </c>
      <c r="U972" t="s">
        <v>196</v>
      </c>
      <c r="V972" t="s">
        <v>196</v>
      </c>
      <c r="W972" t="s">
        <v>196</v>
      </c>
      <c r="X972" t="s">
        <v>196</v>
      </c>
      <c r="Y972" t="s">
        <v>196</v>
      </c>
      <c r="Z972" t="s">
        <v>196</v>
      </c>
      <c r="AA972" t="s">
        <v>196</v>
      </c>
      <c r="AB972" t="s">
        <v>196</v>
      </c>
      <c r="AC972" t="s">
        <v>196</v>
      </c>
      <c r="AD972" t="s">
        <v>194</v>
      </c>
      <c r="AE972" t="s">
        <v>196</v>
      </c>
      <c r="AF972" t="s">
        <v>194</v>
      </c>
      <c r="AG972" t="s">
        <v>196</v>
      </c>
      <c r="AH972" t="s">
        <v>194</v>
      </c>
      <c r="AI972" t="s">
        <v>196</v>
      </c>
      <c r="AJ972" t="s">
        <v>196</v>
      </c>
      <c r="AK972" t="s">
        <v>194</v>
      </c>
      <c r="AL972" t="s">
        <v>196</v>
      </c>
      <c r="AM972" t="s">
        <v>196</v>
      </c>
      <c r="AN972" t="s">
        <v>194</v>
      </c>
      <c r="AO972" t="s">
        <v>196</v>
      </c>
      <c r="AP972" t="s">
        <v>194</v>
      </c>
      <c r="AQ972" s="259" t="s">
        <v>59</v>
      </c>
      <c r="AR972" s="259" t="s">
        <v>334</v>
      </c>
    </row>
    <row r="973" spans="1:45" ht="21.6" x14ac:dyDescent="0.65">
      <c r="A973" s="267">
        <v>122801</v>
      </c>
      <c r="B973" s="264" t="s">
        <v>2531</v>
      </c>
      <c r="C973" t="s">
        <v>196</v>
      </c>
      <c r="D973" t="s">
        <v>196</v>
      </c>
      <c r="E973" t="s">
        <v>194</v>
      </c>
      <c r="F973" t="s">
        <v>196</v>
      </c>
      <c r="G973" t="s">
        <v>194</v>
      </c>
      <c r="H973" t="s">
        <v>196</v>
      </c>
      <c r="I973" t="s">
        <v>195</v>
      </c>
      <c r="J973" t="s">
        <v>196</v>
      </c>
      <c r="K973" t="s">
        <v>196</v>
      </c>
      <c r="L973" t="s">
        <v>196</v>
      </c>
      <c r="M973" t="s">
        <v>196</v>
      </c>
      <c r="N973" t="s">
        <v>194</v>
      </c>
      <c r="O973" t="s">
        <v>196</v>
      </c>
      <c r="P973" t="s">
        <v>196</v>
      </c>
      <c r="Q973" t="s">
        <v>196</v>
      </c>
      <c r="R973" t="s">
        <v>195</v>
      </c>
      <c r="S973" t="s">
        <v>196</v>
      </c>
      <c r="T973" t="s">
        <v>194</v>
      </c>
      <c r="U973" t="s">
        <v>196</v>
      </c>
      <c r="V973" t="s">
        <v>196</v>
      </c>
      <c r="W973" t="s">
        <v>196</v>
      </c>
      <c r="X973" t="s">
        <v>196</v>
      </c>
      <c r="Y973" t="s">
        <v>196</v>
      </c>
      <c r="Z973" t="s">
        <v>196</v>
      </c>
      <c r="AA973" t="s">
        <v>196</v>
      </c>
      <c r="AB973" t="s">
        <v>196</v>
      </c>
      <c r="AC973" t="s">
        <v>196</v>
      </c>
      <c r="AD973" t="s">
        <v>194</v>
      </c>
      <c r="AE973" t="s">
        <v>196</v>
      </c>
      <c r="AF973" t="s">
        <v>194</v>
      </c>
      <c r="AG973" t="s">
        <v>196</v>
      </c>
      <c r="AH973" t="s">
        <v>194</v>
      </c>
      <c r="AI973" t="s">
        <v>194</v>
      </c>
      <c r="AJ973" t="s">
        <v>196</v>
      </c>
      <c r="AK973" t="s">
        <v>194</v>
      </c>
      <c r="AL973" t="s">
        <v>196</v>
      </c>
      <c r="AM973" t="s">
        <v>196</v>
      </c>
      <c r="AN973" t="s">
        <v>196</v>
      </c>
      <c r="AO973" t="s">
        <v>196</v>
      </c>
      <c r="AP973" t="s">
        <v>196</v>
      </c>
      <c r="AQ973" s="259" t="s">
        <v>2531</v>
      </c>
      <c r="AR973" s="259" t="s">
        <v>334</v>
      </c>
    </row>
    <row r="974" spans="1:45" ht="21.6" x14ac:dyDescent="0.65">
      <c r="A974" s="267">
        <v>122802</v>
      </c>
      <c r="B974" s="264" t="s">
        <v>2531</v>
      </c>
      <c r="C974" t="s">
        <v>196</v>
      </c>
      <c r="D974" t="s">
        <v>196</v>
      </c>
      <c r="E974" t="s">
        <v>194</v>
      </c>
      <c r="F974" t="s">
        <v>196</v>
      </c>
      <c r="G974" t="s">
        <v>196</v>
      </c>
      <c r="H974" t="s">
        <v>196</v>
      </c>
      <c r="I974" t="s">
        <v>196</v>
      </c>
      <c r="J974" t="s">
        <v>196</v>
      </c>
      <c r="K974" t="s">
        <v>196</v>
      </c>
      <c r="L974" t="s">
        <v>196</v>
      </c>
      <c r="M974" t="s">
        <v>196</v>
      </c>
      <c r="N974" t="s">
        <v>194</v>
      </c>
      <c r="O974" t="s">
        <v>196</v>
      </c>
      <c r="P974" t="s">
        <v>194</v>
      </c>
      <c r="Q974" t="s">
        <v>196</v>
      </c>
      <c r="R974" t="s">
        <v>196</v>
      </c>
      <c r="S974" t="s">
        <v>196</v>
      </c>
      <c r="T974" t="s">
        <v>194</v>
      </c>
      <c r="U974" t="s">
        <v>196</v>
      </c>
      <c r="V974" t="s">
        <v>196</v>
      </c>
      <c r="W974" t="s">
        <v>196</v>
      </c>
      <c r="X974" t="s">
        <v>196</v>
      </c>
      <c r="Y974" t="s">
        <v>196</v>
      </c>
      <c r="Z974" t="s">
        <v>196</v>
      </c>
      <c r="AA974" t="s">
        <v>196</v>
      </c>
      <c r="AB974" t="s">
        <v>196</v>
      </c>
      <c r="AC974" t="s">
        <v>196</v>
      </c>
      <c r="AD974" t="s">
        <v>196</v>
      </c>
      <c r="AE974" t="s">
        <v>196</v>
      </c>
      <c r="AF974" t="s">
        <v>194</v>
      </c>
      <c r="AG974" t="s">
        <v>196</v>
      </c>
      <c r="AH974" t="s">
        <v>196</v>
      </c>
      <c r="AI974" t="s">
        <v>196</v>
      </c>
      <c r="AJ974" t="s">
        <v>196</v>
      </c>
      <c r="AK974" t="s">
        <v>196</v>
      </c>
      <c r="AL974" t="s">
        <v>195</v>
      </c>
      <c r="AM974" t="s">
        <v>195</v>
      </c>
      <c r="AN974" t="s">
        <v>195</v>
      </c>
      <c r="AO974" t="s">
        <v>195</v>
      </c>
      <c r="AP974" t="s">
        <v>195</v>
      </c>
      <c r="AQ974" s="259" t="s">
        <v>2531</v>
      </c>
      <c r="AR974" s="259" t="s">
        <v>334</v>
      </c>
    </row>
    <row r="975" spans="1:45" ht="21.6" x14ac:dyDescent="0.65">
      <c r="A975" s="267">
        <v>122804</v>
      </c>
      <c r="B975" s="264" t="s">
        <v>59</v>
      </c>
      <c r="C975" t="s">
        <v>196</v>
      </c>
      <c r="D975" t="s">
        <v>196</v>
      </c>
      <c r="E975" t="s">
        <v>196</v>
      </c>
      <c r="F975" t="s">
        <v>196</v>
      </c>
      <c r="G975" t="s">
        <v>196</v>
      </c>
      <c r="H975" t="s">
        <v>196</v>
      </c>
      <c r="I975" t="s">
        <v>195</v>
      </c>
      <c r="J975" t="s">
        <v>194</v>
      </c>
      <c r="K975" t="s">
        <v>196</v>
      </c>
      <c r="L975" t="s">
        <v>196</v>
      </c>
      <c r="M975" t="s">
        <v>196</v>
      </c>
      <c r="N975" t="s">
        <v>195</v>
      </c>
      <c r="O975" t="s">
        <v>196</v>
      </c>
      <c r="P975" t="s">
        <v>194</v>
      </c>
      <c r="Q975" t="s">
        <v>196</v>
      </c>
      <c r="R975" t="s">
        <v>196</v>
      </c>
      <c r="S975" t="s">
        <v>196</v>
      </c>
      <c r="T975" t="s">
        <v>194</v>
      </c>
      <c r="U975" t="s">
        <v>196</v>
      </c>
      <c r="V975" t="s">
        <v>196</v>
      </c>
      <c r="W975" t="s">
        <v>196</v>
      </c>
      <c r="X975" t="s">
        <v>196</v>
      </c>
      <c r="Y975" t="s">
        <v>196</v>
      </c>
      <c r="Z975" t="s">
        <v>196</v>
      </c>
      <c r="AA975" t="s">
        <v>194</v>
      </c>
      <c r="AB975" t="s">
        <v>196</v>
      </c>
      <c r="AC975" t="s">
        <v>196</v>
      </c>
      <c r="AD975" t="s">
        <v>196</v>
      </c>
      <c r="AE975" t="s">
        <v>194</v>
      </c>
      <c r="AF975" t="s">
        <v>194</v>
      </c>
      <c r="AG975" t="s">
        <v>196</v>
      </c>
      <c r="AH975" t="s">
        <v>196</v>
      </c>
      <c r="AI975" t="s">
        <v>196</v>
      </c>
      <c r="AJ975" t="s">
        <v>196</v>
      </c>
      <c r="AK975" t="s">
        <v>196</v>
      </c>
      <c r="AL975" t="s">
        <v>195</v>
      </c>
      <c r="AM975" t="s">
        <v>196</v>
      </c>
      <c r="AN975" t="s">
        <v>195</v>
      </c>
      <c r="AO975" t="s">
        <v>196</v>
      </c>
      <c r="AP975" t="s">
        <v>196</v>
      </c>
      <c r="AQ975" s="259" t="s">
        <v>59</v>
      </c>
      <c r="AR975" s="259" t="s">
        <v>334</v>
      </c>
    </row>
    <row r="976" spans="1:45" ht="21.6" x14ac:dyDescent="0.65">
      <c r="A976" s="263">
        <v>122805</v>
      </c>
      <c r="B976" s="264" t="s">
        <v>2531</v>
      </c>
      <c r="C976" t="s">
        <v>196</v>
      </c>
      <c r="D976" t="s">
        <v>196</v>
      </c>
      <c r="E976" t="s">
        <v>194</v>
      </c>
      <c r="F976" t="s">
        <v>194</v>
      </c>
      <c r="G976" t="s">
        <v>194</v>
      </c>
      <c r="H976" t="s">
        <v>196</v>
      </c>
      <c r="I976" t="s">
        <v>194</v>
      </c>
      <c r="J976" t="s">
        <v>196</v>
      </c>
      <c r="K976" t="s">
        <v>196</v>
      </c>
      <c r="L976" t="s">
        <v>196</v>
      </c>
      <c r="M976" t="s">
        <v>196</v>
      </c>
      <c r="N976" t="s">
        <v>194</v>
      </c>
      <c r="O976" t="s">
        <v>194</v>
      </c>
      <c r="P976" t="s">
        <v>196</v>
      </c>
      <c r="Q976" t="s">
        <v>194</v>
      </c>
      <c r="R976" t="s">
        <v>196</v>
      </c>
      <c r="S976" t="s">
        <v>196</v>
      </c>
      <c r="T976" t="s">
        <v>196</v>
      </c>
      <c r="U976" t="s">
        <v>195</v>
      </c>
      <c r="V976" t="s">
        <v>196</v>
      </c>
      <c r="W976" t="s">
        <v>196</v>
      </c>
      <c r="X976" t="s">
        <v>194</v>
      </c>
      <c r="Y976" t="s">
        <v>194</v>
      </c>
      <c r="Z976" t="s">
        <v>194</v>
      </c>
      <c r="AA976" t="s">
        <v>194</v>
      </c>
      <c r="AB976" t="s">
        <v>196</v>
      </c>
      <c r="AC976" t="s">
        <v>196</v>
      </c>
      <c r="AD976" t="s">
        <v>194</v>
      </c>
      <c r="AE976" t="s">
        <v>196</v>
      </c>
      <c r="AF976" t="s">
        <v>194</v>
      </c>
      <c r="AG976" t="s">
        <v>196</v>
      </c>
      <c r="AH976" t="s">
        <v>196</v>
      </c>
      <c r="AI976" t="s">
        <v>196</v>
      </c>
      <c r="AJ976" t="s">
        <v>196</v>
      </c>
      <c r="AK976" t="s">
        <v>196</v>
      </c>
      <c r="AL976" t="s">
        <v>196</v>
      </c>
      <c r="AM976" t="s">
        <v>196</v>
      </c>
      <c r="AN976" t="s">
        <v>196</v>
      </c>
      <c r="AO976" t="s">
        <v>196</v>
      </c>
      <c r="AP976" t="s">
        <v>196</v>
      </c>
      <c r="AQ976" s="259" t="s">
        <v>2531</v>
      </c>
      <c r="AR976" s="259" t="s">
        <v>334</v>
      </c>
    </row>
    <row r="977" spans="1:45" ht="21.6" x14ac:dyDescent="0.65">
      <c r="A977" s="267">
        <v>122806</v>
      </c>
      <c r="B977" s="264" t="s">
        <v>59</v>
      </c>
      <c r="C977" t="s">
        <v>196</v>
      </c>
      <c r="D977" t="s">
        <v>194</v>
      </c>
      <c r="E977" t="s">
        <v>194</v>
      </c>
      <c r="F977" t="s">
        <v>196</v>
      </c>
      <c r="G977" t="s">
        <v>196</v>
      </c>
      <c r="H977" t="s">
        <v>196</v>
      </c>
      <c r="I977" t="s">
        <v>196</v>
      </c>
      <c r="J977" t="s">
        <v>196</v>
      </c>
      <c r="K977" t="s">
        <v>194</v>
      </c>
      <c r="L977" t="s">
        <v>196</v>
      </c>
      <c r="M977" t="s">
        <v>196</v>
      </c>
      <c r="N977" t="s">
        <v>196</v>
      </c>
      <c r="O977" t="s">
        <v>194</v>
      </c>
      <c r="P977" t="s">
        <v>196</v>
      </c>
      <c r="Q977" t="s">
        <v>196</v>
      </c>
      <c r="R977" t="s">
        <v>196</v>
      </c>
      <c r="S977" t="s">
        <v>196</v>
      </c>
      <c r="T977" t="s">
        <v>195</v>
      </c>
      <c r="U977" t="s">
        <v>196</v>
      </c>
      <c r="V977" t="s">
        <v>196</v>
      </c>
      <c r="W977" t="s">
        <v>196</v>
      </c>
      <c r="X977" t="s">
        <v>196</v>
      </c>
      <c r="Y977" t="s">
        <v>196</v>
      </c>
      <c r="Z977" t="s">
        <v>196</v>
      </c>
      <c r="AA977" t="s">
        <v>194</v>
      </c>
      <c r="AB977" t="s">
        <v>196</v>
      </c>
      <c r="AC977" t="s">
        <v>196</v>
      </c>
      <c r="AD977" t="s">
        <v>196</v>
      </c>
      <c r="AE977" t="s">
        <v>194</v>
      </c>
      <c r="AF977" t="s">
        <v>194</v>
      </c>
      <c r="AG977" t="s">
        <v>196</v>
      </c>
      <c r="AH977" t="s">
        <v>194</v>
      </c>
      <c r="AI977" t="s">
        <v>194</v>
      </c>
      <c r="AJ977" t="s">
        <v>196</v>
      </c>
      <c r="AK977" t="s">
        <v>194</v>
      </c>
      <c r="AL977" t="s">
        <v>196</v>
      </c>
      <c r="AM977" t="s">
        <v>195</v>
      </c>
      <c r="AN977" t="s">
        <v>194</v>
      </c>
      <c r="AO977" t="s">
        <v>195</v>
      </c>
      <c r="AP977" t="s">
        <v>196</v>
      </c>
      <c r="AQ977" s="259" t="s">
        <v>59</v>
      </c>
      <c r="AR977" s="259" t="s">
        <v>334</v>
      </c>
    </row>
    <row r="978" spans="1:45" ht="21.6" x14ac:dyDescent="0.65">
      <c r="A978" s="191">
        <v>122810</v>
      </c>
      <c r="B978" s="264" t="s">
        <v>59</v>
      </c>
      <c r="C978" t="s">
        <v>196</v>
      </c>
      <c r="D978" t="s">
        <v>196</v>
      </c>
      <c r="E978" t="s">
        <v>194</v>
      </c>
      <c r="F978" t="s">
        <v>196</v>
      </c>
      <c r="G978" t="s">
        <v>196</v>
      </c>
      <c r="H978" t="s">
        <v>196</v>
      </c>
      <c r="I978" t="s">
        <v>196</v>
      </c>
      <c r="J978" t="s">
        <v>196</v>
      </c>
      <c r="K978" t="s">
        <v>196</v>
      </c>
      <c r="L978" t="s">
        <v>196</v>
      </c>
      <c r="M978" t="s">
        <v>196</v>
      </c>
      <c r="N978" t="s">
        <v>196</v>
      </c>
      <c r="O978" t="s">
        <v>196</v>
      </c>
      <c r="P978" t="s">
        <v>196</v>
      </c>
      <c r="Q978" t="s">
        <v>196</v>
      </c>
      <c r="R978" t="s">
        <v>195</v>
      </c>
      <c r="S978" t="s">
        <v>196</v>
      </c>
      <c r="T978" t="s">
        <v>196</v>
      </c>
      <c r="U978" t="s">
        <v>196</v>
      </c>
      <c r="V978" t="s">
        <v>196</v>
      </c>
      <c r="W978" t="s">
        <v>196</v>
      </c>
      <c r="X978" t="s">
        <v>196</v>
      </c>
      <c r="Y978" t="s">
        <v>196</v>
      </c>
      <c r="Z978" t="s">
        <v>196</v>
      </c>
      <c r="AA978" t="s">
        <v>196</v>
      </c>
      <c r="AB978" t="s">
        <v>196</v>
      </c>
      <c r="AC978" t="s">
        <v>196</v>
      </c>
      <c r="AD978" t="s">
        <v>195</v>
      </c>
      <c r="AE978" t="s">
        <v>196</v>
      </c>
      <c r="AF978" t="s">
        <v>195</v>
      </c>
      <c r="AG978" t="s">
        <v>196</v>
      </c>
      <c r="AH978" t="s">
        <v>195</v>
      </c>
      <c r="AI978" t="s">
        <v>195</v>
      </c>
      <c r="AJ978" t="s">
        <v>195</v>
      </c>
      <c r="AK978" t="s">
        <v>195</v>
      </c>
      <c r="AL978" t="s">
        <v>196</v>
      </c>
      <c r="AM978" t="s">
        <v>195</v>
      </c>
      <c r="AN978" t="s">
        <v>195</v>
      </c>
      <c r="AO978" t="s">
        <v>195</v>
      </c>
      <c r="AP978" t="s">
        <v>195</v>
      </c>
      <c r="AQ978" s="259" t="s">
        <v>59</v>
      </c>
      <c r="AR978" s="259" t="s">
        <v>334</v>
      </c>
    </row>
    <row r="979" spans="1:45" ht="21.6" x14ac:dyDescent="0.65">
      <c r="A979" s="263">
        <v>122846</v>
      </c>
      <c r="B979" s="264" t="s">
        <v>2531</v>
      </c>
      <c r="C979" t="s">
        <v>196</v>
      </c>
      <c r="D979" t="s">
        <v>196</v>
      </c>
      <c r="E979" t="s">
        <v>194</v>
      </c>
      <c r="F979" t="s">
        <v>196</v>
      </c>
      <c r="G979" t="s">
        <v>196</v>
      </c>
      <c r="H979" t="s">
        <v>196</v>
      </c>
      <c r="I979" t="s">
        <v>194</v>
      </c>
      <c r="J979" t="s">
        <v>196</v>
      </c>
      <c r="K979" t="s">
        <v>196</v>
      </c>
      <c r="L979" t="s">
        <v>196</v>
      </c>
      <c r="M979" t="s">
        <v>194</v>
      </c>
      <c r="N979" t="s">
        <v>194</v>
      </c>
      <c r="O979" t="s">
        <v>196</v>
      </c>
      <c r="P979" t="s">
        <v>196</v>
      </c>
      <c r="Q979" t="s">
        <v>194</v>
      </c>
      <c r="R979" t="s">
        <v>196</v>
      </c>
      <c r="S979" t="s">
        <v>196</v>
      </c>
      <c r="T979" t="s">
        <v>196</v>
      </c>
      <c r="U979" t="s">
        <v>196</v>
      </c>
      <c r="V979" t="s">
        <v>196</v>
      </c>
      <c r="W979" t="s">
        <v>194</v>
      </c>
      <c r="X979" t="s">
        <v>196</v>
      </c>
      <c r="Y979" t="s">
        <v>194</v>
      </c>
      <c r="Z979" t="s">
        <v>196</v>
      </c>
      <c r="AA979" t="s">
        <v>196</v>
      </c>
      <c r="AB979" t="s">
        <v>196</v>
      </c>
      <c r="AC979" t="s">
        <v>196</v>
      </c>
      <c r="AD979" t="s">
        <v>194</v>
      </c>
      <c r="AE979" t="s">
        <v>196</v>
      </c>
      <c r="AF979" t="s">
        <v>196</v>
      </c>
      <c r="AG979" t="s">
        <v>196</v>
      </c>
      <c r="AH979" t="s">
        <v>196</v>
      </c>
      <c r="AI979" t="s">
        <v>194</v>
      </c>
      <c r="AJ979" t="s">
        <v>196</v>
      </c>
      <c r="AK979" t="s">
        <v>196</v>
      </c>
      <c r="AL979" t="s">
        <v>196</v>
      </c>
      <c r="AM979" t="s">
        <v>196</v>
      </c>
      <c r="AN979" t="s">
        <v>196</v>
      </c>
      <c r="AO979" t="s">
        <v>196</v>
      </c>
      <c r="AP979" t="s">
        <v>196</v>
      </c>
      <c r="AQ979" s="259" t="s">
        <v>2531</v>
      </c>
      <c r="AR979" s="259" t="s">
        <v>334</v>
      </c>
    </row>
    <row r="980" spans="1:45" ht="21.6" x14ac:dyDescent="0.65">
      <c r="A980" s="263">
        <v>122851</v>
      </c>
      <c r="B980" s="264" t="s">
        <v>59</v>
      </c>
      <c r="C980" t="s">
        <v>196</v>
      </c>
      <c r="D980" t="s">
        <v>196</v>
      </c>
      <c r="E980" t="s">
        <v>196</v>
      </c>
      <c r="F980" t="s">
        <v>196</v>
      </c>
      <c r="G980" t="s">
        <v>194</v>
      </c>
      <c r="H980" t="s">
        <v>196</v>
      </c>
      <c r="I980" t="s">
        <v>196</v>
      </c>
      <c r="J980" t="s">
        <v>196</v>
      </c>
      <c r="K980" t="s">
        <v>196</v>
      </c>
      <c r="L980" t="s">
        <v>196</v>
      </c>
      <c r="M980" t="s">
        <v>196</v>
      </c>
      <c r="N980" t="s">
        <v>196</v>
      </c>
      <c r="O980" t="s">
        <v>196</v>
      </c>
      <c r="P980" t="s">
        <v>196</v>
      </c>
      <c r="Q980" t="s">
        <v>196</v>
      </c>
      <c r="R980" t="s">
        <v>196</v>
      </c>
      <c r="S980" t="s">
        <v>196</v>
      </c>
      <c r="T980" t="s">
        <v>196</v>
      </c>
      <c r="U980" t="s">
        <v>196</v>
      </c>
      <c r="V980" t="s">
        <v>196</v>
      </c>
      <c r="W980" t="s">
        <v>196</v>
      </c>
      <c r="X980" t="s">
        <v>196</v>
      </c>
      <c r="Y980" t="s">
        <v>196</v>
      </c>
      <c r="Z980" t="s">
        <v>196</v>
      </c>
      <c r="AA980" t="s">
        <v>194</v>
      </c>
      <c r="AB980" t="s">
        <v>196</v>
      </c>
      <c r="AC980" t="s">
        <v>196</v>
      </c>
      <c r="AD980" t="s">
        <v>196</v>
      </c>
      <c r="AE980" t="s">
        <v>196</v>
      </c>
      <c r="AF980" t="s">
        <v>194</v>
      </c>
      <c r="AG980" t="s">
        <v>196</v>
      </c>
      <c r="AH980" t="s">
        <v>196</v>
      </c>
      <c r="AI980" t="s">
        <v>196</v>
      </c>
      <c r="AJ980" t="s">
        <v>196</v>
      </c>
      <c r="AK980" t="s">
        <v>194</v>
      </c>
      <c r="AL980" t="s">
        <v>195</v>
      </c>
      <c r="AM980" t="s">
        <v>194</v>
      </c>
      <c r="AN980" t="s">
        <v>195</v>
      </c>
      <c r="AO980" t="s">
        <v>194</v>
      </c>
      <c r="AP980" t="s">
        <v>194</v>
      </c>
      <c r="AQ980" s="259" t="s">
        <v>59</v>
      </c>
      <c r="AR980" s="259" t="s">
        <v>334</v>
      </c>
      <c r="AS980"/>
    </row>
    <row r="981" spans="1:45" ht="21.6" x14ac:dyDescent="0.65">
      <c r="A981" s="267">
        <v>122854</v>
      </c>
      <c r="B981" s="264" t="s">
        <v>59</v>
      </c>
      <c r="C981" t="s">
        <v>194</v>
      </c>
      <c r="D981" t="s">
        <v>196</v>
      </c>
      <c r="E981" t="s">
        <v>196</v>
      </c>
      <c r="F981" t="s">
        <v>194</v>
      </c>
      <c r="G981" t="s">
        <v>196</v>
      </c>
      <c r="H981" t="s">
        <v>196</v>
      </c>
      <c r="I981" t="s">
        <v>194</v>
      </c>
      <c r="J981" t="s">
        <v>196</v>
      </c>
      <c r="K981" t="s">
        <v>194</v>
      </c>
      <c r="L981" t="s">
        <v>196</v>
      </c>
      <c r="M981" t="s">
        <v>196</v>
      </c>
      <c r="N981" t="s">
        <v>194</v>
      </c>
      <c r="O981" t="s">
        <v>196</v>
      </c>
      <c r="P981" t="s">
        <v>196</v>
      </c>
      <c r="Q981" t="s">
        <v>196</v>
      </c>
      <c r="R981" t="s">
        <v>194</v>
      </c>
      <c r="S981" t="s">
        <v>196</v>
      </c>
      <c r="T981" t="s">
        <v>195</v>
      </c>
      <c r="U981" t="s">
        <v>196</v>
      </c>
      <c r="V981" t="s">
        <v>196</v>
      </c>
      <c r="W981" t="s">
        <v>194</v>
      </c>
      <c r="X981" t="s">
        <v>194</v>
      </c>
      <c r="Y981" t="s">
        <v>196</v>
      </c>
      <c r="Z981" t="s">
        <v>196</v>
      </c>
      <c r="AA981" t="s">
        <v>194</v>
      </c>
      <c r="AB981" t="s">
        <v>196</v>
      </c>
      <c r="AC981" t="s">
        <v>196</v>
      </c>
      <c r="AD981" t="s">
        <v>196</v>
      </c>
      <c r="AE981" t="s">
        <v>196</v>
      </c>
      <c r="AF981" t="s">
        <v>194</v>
      </c>
      <c r="AG981" t="s">
        <v>194</v>
      </c>
      <c r="AH981" t="s">
        <v>194</v>
      </c>
      <c r="AI981" t="s">
        <v>194</v>
      </c>
      <c r="AJ981" t="s">
        <v>194</v>
      </c>
      <c r="AK981" t="s">
        <v>194</v>
      </c>
      <c r="AL981" t="s">
        <v>196</v>
      </c>
      <c r="AM981" t="s">
        <v>196</v>
      </c>
      <c r="AN981" t="s">
        <v>196</v>
      </c>
      <c r="AO981" t="s">
        <v>196</v>
      </c>
      <c r="AP981" t="s">
        <v>196</v>
      </c>
      <c r="AQ981" s="259" t="s">
        <v>59</v>
      </c>
      <c r="AR981" s="259" t="s">
        <v>334</v>
      </c>
    </row>
    <row r="982" spans="1:45" ht="21.6" x14ac:dyDescent="0.65">
      <c r="A982" s="267">
        <v>122860</v>
      </c>
      <c r="B982" s="264" t="s">
        <v>59</v>
      </c>
      <c r="C982" t="s">
        <v>196</v>
      </c>
      <c r="D982" t="s">
        <v>196</v>
      </c>
      <c r="E982" t="s">
        <v>196</v>
      </c>
      <c r="F982" t="s">
        <v>196</v>
      </c>
      <c r="G982" t="s">
        <v>196</v>
      </c>
      <c r="H982" t="s">
        <v>196</v>
      </c>
      <c r="I982" t="s">
        <v>196</v>
      </c>
      <c r="J982" t="s">
        <v>196</v>
      </c>
      <c r="K982" t="s">
        <v>196</v>
      </c>
      <c r="L982" t="s">
        <v>196</v>
      </c>
      <c r="M982" t="s">
        <v>196</v>
      </c>
      <c r="N982" t="s">
        <v>196</v>
      </c>
      <c r="O982" t="s">
        <v>196</v>
      </c>
      <c r="P982" t="s">
        <v>196</v>
      </c>
      <c r="Q982" t="s">
        <v>196</v>
      </c>
      <c r="R982" t="s">
        <v>196</v>
      </c>
      <c r="S982" t="s">
        <v>196</v>
      </c>
      <c r="T982" t="s">
        <v>196</v>
      </c>
      <c r="U982" t="s">
        <v>196</v>
      </c>
      <c r="V982" t="s">
        <v>196</v>
      </c>
      <c r="W982" t="s">
        <v>196</v>
      </c>
      <c r="X982" t="s">
        <v>196</v>
      </c>
      <c r="Y982" t="s">
        <v>196</v>
      </c>
      <c r="Z982" t="s">
        <v>196</v>
      </c>
      <c r="AA982" t="s">
        <v>196</v>
      </c>
      <c r="AB982" t="s">
        <v>196</v>
      </c>
      <c r="AC982" t="s">
        <v>196</v>
      </c>
      <c r="AD982" t="s">
        <v>196</v>
      </c>
      <c r="AE982" t="s">
        <v>196</v>
      </c>
      <c r="AF982" t="s">
        <v>196</v>
      </c>
      <c r="AG982" t="s">
        <v>196</v>
      </c>
      <c r="AH982" t="s">
        <v>196</v>
      </c>
      <c r="AI982" t="s">
        <v>196</v>
      </c>
      <c r="AJ982" t="s">
        <v>196</v>
      </c>
      <c r="AK982" t="s">
        <v>194</v>
      </c>
      <c r="AL982" t="s">
        <v>195</v>
      </c>
      <c r="AM982" t="s">
        <v>195</v>
      </c>
      <c r="AN982" t="s">
        <v>195</v>
      </c>
      <c r="AO982" t="s">
        <v>196</v>
      </c>
      <c r="AP982" t="s">
        <v>195</v>
      </c>
      <c r="AQ982" s="259" t="s">
        <v>59</v>
      </c>
      <c r="AR982" s="259" t="s">
        <v>334</v>
      </c>
    </row>
    <row r="983" spans="1:45" ht="21.6" x14ac:dyDescent="0.65">
      <c r="A983" s="267">
        <v>122862</v>
      </c>
      <c r="B983" s="264" t="s">
        <v>59</v>
      </c>
      <c r="C983" t="s">
        <v>196</v>
      </c>
      <c r="D983" t="s">
        <v>196</v>
      </c>
      <c r="E983" t="s">
        <v>196</v>
      </c>
      <c r="F983" t="s">
        <v>196</v>
      </c>
      <c r="G983" t="s">
        <v>196</v>
      </c>
      <c r="H983" t="s">
        <v>196</v>
      </c>
      <c r="I983" t="s">
        <v>196</v>
      </c>
      <c r="J983" t="s">
        <v>196</v>
      </c>
      <c r="K983" t="s">
        <v>196</v>
      </c>
      <c r="L983" t="s">
        <v>196</v>
      </c>
      <c r="M983" t="s">
        <v>196</v>
      </c>
      <c r="N983" t="s">
        <v>196</v>
      </c>
      <c r="O983" t="s">
        <v>196</v>
      </c>
      <c r="P983" t="s">
        <v>196</v>
      </c>
      <c r="Q983" t="s">
        <v>196</v>
      </c>
      <c r="R983" t="s">
        <v>196</v>
      </c>
      <c r="S983" t="s">
        <v>196</v>
      </c>
      <c r="T983" t="s">
        <v>196</v>
      </c>
      <c r="U983" t="s">
        <v>196</v>
      </c>
      <c r="V983" t="s">
        <v>196</v>
      </c>
      <c r="W983" t="s">
        <v>196</v>
      </c>
      <c r="X983" t="s">
        <v>196</v>
      </c>
      <c r="Y983" t="s">
        <v>196</v>
      </c>
      <c r="Z983" t="s">
        <v>194</v>
      </c>
      <c r="AA983" t="s">
        <v>196</v>
      </c>
      <c r="AB983" t="s">
        <v>196</v>
      </c>
      <c r="AC983" t="s">
        <v>196</v>
      </c>
      <c r="AD983" t="s">
        <v>196</v>
      </c>
      <c r="AE983" t="s">
        <v>194</v>
      </c>
      <c r="AF983" t="s">
        <v>194</v>
      </c>
      <c r="AG983" t="s">
        <v>196</v>
      </c>
      <c r="AH983" t="s">
        <v>196</v>
      </c>
      <c r="AI983" t="s">
        <v>196</v>
      </c>
      <c r="AJ983" t="s">
        <v>196</v>
      </c>
      <c r="AK983" t="s">
        <v>194</v>
      </c>
      <c r="AL983" t="s">
        <v>195</v>
      </c>
      <c r="AM983" t="s">
        <v>195</v>
      </c>
      <c r="AN983" t="s">
        <v>195</v>
      </c>
      <c r="AO983" t="s">
        <v>195</v>
      </c>
      <c r="AP983" t="s">
        <v>195</v>
      </c>
      <c r="AQ983" s="259" t="s">
        <v>59</v>
      </c>
      <c r="AR983" s="259" t="s">
        <v>334</v>
      </c>
    </row>
    <row r="984" spans="1:45" ht="21.6" x14ac:dyDescent="0.65">
      <c r="A984" s="267">
        <v>122863</v>
      </c>
      <c r="B984" s="264" t="s">
        <v>2591</v>
      </c>
      <c r="C984" t="s">
        <v>196</v>
      </c>
      <c r="D984" t="s">
        <v>196</v>
      </c>
      <c r="E984" t="s">
        <v>196</v>
      </c>
      <c r="F984" t="s">
        <v>194</v>
      </c>
      <c r="G984" t="s">
        <v>196</v>
      </c>
      <c r="H984" t="s">
        <v>196</v>
      </c>
      <c r="I984" t="s">
        <v>196</v>
      </c>
      <c r="J984" t="s">
        <v>196</v>
      </c>
      <c r="K984" t="s">
        <v>195</v>
      </c>
      <c r="L984" t="s">
        <v>196</v>
      </c>
      <c r="M984" t="s">
        <v>196</v>
      </c>
      <c r="N984" t="s">
        <v>196</v>
      </c>
      <c r="O984" t="s">
        <v>195</v>
      </c>
      <c r="P984" t="s">
        <v>196</v>
      </c>
      <c r="Q984" t="s">
        <v>196</v>
      </c>
      <c r="R984" t="s">
        <v>196</v>
      </c>
      <c r="S984" t="s">
        <v>196</v>
      </c>
      <c r="T984" t="s">
        <v>196</v>
      </c>
      <c r="U984" t="s">
        <v>196</v>
      </c>
      <c r="V984" t="s">
        <v>196</v>
      </c>
      <c r="W984" t="s">
        <v>196</v>
      </c>
      <c r="X984" t="s">
        <v>196</v>
      </c>
      <c r="Y984" t="s">
        <v>196</v>
      </c>
      <c r="Z984" t="s">
        <v>196</v>
      </c>
      <c r="AA984" t="s">
        <v>196</v>
      </c>
      <c r="AB984" t="s">
        <v>196</v>
      </c>
      <c r="AC984" t="s">
        <v>196</v>
      </c>
      <c r="AD984" t="s">
        <v>196</v>
      </c>
      <c r="AE984" t="s">
        <v>196</v>
      </c>
      <c r="AF984" t="s">
        <v>196</v>
      </c>
      <c r="AG984" t="s">
        <v>196</v>
      </c>
      <c r="AH984" t="s">
        <v>196</v>
      </c>
      <c r="AI984" t="s">
        <v>196</v>
      </c>
      <c r="AJ984" t="s">
        <v>196</v>
      </c>
      <c r="AK984" t="s">
        <v>196</v>
      </c>
      <c r="AL984" t="s">
        <v>195</v>
      </c>
      <c r="AM984" t="s">
        <v>195</v>
      </c>
      <c r="AN984" t="s">
        <v>195</v>
      </c>
      <c r="AO984" t="s">
        <v>195</v>
      </c>
      <c r="AP984" t="s">
        <v>195</v>
      </c>
      <c r="AQ984" s="259" t="s">
        <v>2591</v>
      </c>
      <c r="AR984" s="259" t="s">
        <v>334</v>
      </c>
    </row>
    <row r="985" spans="1:45" ht="21.6" x14ac:dyDescent="0.65">
      <c r="A985" s="267">
        <v>122865</v>
      </c>
      <c r="B985" s="264" t="s">
        <v>2591</v>
      </c>
      <c r="C985" t="s">
        <v>196</v>
      </c>
      <c r="D985" t="s">
        <v>196</v>
      </c>
      <c r="E985" t="s">
        <v>194</v>
      </c>
      <c r="F985" t="s">
        <v>196</v>
      </c>
      <c r="G985" t="s">
        <v>194</v>
      </c>
      <c r="H985" t="s">
        <v>196</v>
      </c>
      <c r="I985" t="s">
        <v>196</v>
      </c>
      <c r="J985" t="s">
        <v>196</v>
      </c>
      <c r="K985" t="s">
        <v>196</v>
      </c>
      <c r="L985" t="s">
        <v>194</v>
      </c>
      <c r="M985" t="s">
        <v>196</v>
      </c>
      <c r="N985" t="s">
        <v>196</v>
      </c>
      <c r="O985" t="s">
        <v>196</v>
      </c>
      <c r="P985" t="s">
        <v>196</v>
      </c>
      <c r="Q985" t="s">
        <v>196</v>
      </c>
      <c r="R985" t="s">
        <v>196</v>
      </c>
      <c r="S985" t="s">
        <v>195</v>
      </c>
      <c r="T985" t="s">
        <v>196</v>
      </c>
      <c r="U985" t="s">
        <v>195</v>
      </c>
      <c r="V985" t="s">
        <v>195</v>
      </c>
      <c r="W985" t="s">
        <v>196</v>
      </c>
      <c r="X985" t="s">
        <v>196</v>
      </c>
      <c r="Y985" t="s">
        <v>194</v>
      </c>
      <c r="Z985" t="s">
        <v>196</v>
      </c>
      <c r="AA985" t="s">
        <v>196</v>
      </c>
      <c r="AB985" t="s">
        <v>196</v>
      </c>
      <c r="AC985" t="s">
        <v>196</v>
      </c>
      <c r="AD985" t="s">
        <v>196</v>
      </c>
      <c r="AE985" t="s">
        <v>196</v>
      </c>
      <c r="AF985" t="s">
        <v>196</v>
      </c>
      <c r="AG985" t="s">
        <v>196</v>
      </c>
      <c r="AH985" t="s">
        <v>196</v>
      </c>
      <c r="AI985" t="s">
        <v>196</v>
      </c>
      <c r="AJ985" t="s">
        <v>196</v>
      </c>
      <c r="AK985" t="s">
        <v>196</v>
      </c>
      <c r="AL985" t="s">
        <v>195</v>
      </c>
      <c r="AM985" t="s">
        <v>195</v>
      </c>
      <c r="AN985" t="s">
        <v>195</v>
      </c>
      <c r="AO985" t="s">
        <v>195</v>
      </c>
      <c r="AP985" t="s">
        <v>195</v>
      </c>
      <c r="AQ985" s="259" t="s">
        <v>2591</v>
      </c>
      <c r="AR985" s="259" t="s">
        <v>334</v>
      </c>
    </row>
    <row r="986" spans="1:45" ht="21.6" x14ac:dyDescent="0.65">
      <c r="A986" s="263">
        <v>122868</v>
      </c>
      <c r="B986" s="264" t="s">
        <v>2531</v>
      </c>
      <c r="C986" t="s">
        <v>196</v>
      </c>
      <c r="D986" t="s">
        <v>194</v>
      </c>
      <c r="E986" t="s">
        <v>194</v>
      </c>
      <c r="F986" t="s">
        <v>196</v>
      </c>
      <c r="G986" t="s">
        <v>196</v>
      </c>
      <c r="H986" t="s">
        <v>196</v>
      </c>
      <c r="I986" t="s">
        <v>195</v>
      </c>
      <c r="J986" t="s">
        <v>196</v>
      </c>
      <c r="K986" t="s">
        <v>194</v>
      </c>
      <c r="L986" t="s">
        <v>196</v>
      </c>
      <c r="M986" t="s">
        <v>194</v>
      </c>
      <c r="N986" t="s">
        <v>194</v>
      </c>
      <c r="O986" t="s">
        <v>196</v>
      </c>
      <c r="P986" t="s">
        <v>196</v>
      </c>
      <c r="Q986" t="s">
        <v>196</v>
      </c>
      <c r="R986" t="s">
        <v>195</v>
      </c>
      <c r="S986" t="s">
        <v>195</v>
      </c>
      <c r="T986" t="s">
        <v>196</v>
      </c>
      <c r="U986" t="s">
        <v>194</v>
      </c>
      <c r="V986" t="s">
        <v>196</v>
      </c>
      <c r="W986" t="s">
        <v>196</v>
      </c>
      <c r="X986" t="s">
        <v>194</v>
      </c>
      <c r="Y986" t="s">
        <v>194</v>
      </c>
      <c r="Z986" t="s">
        <v>196</v>
      </c>
      <c r="AA986" t="s">
        <v>194</v>
      </c>
      <c r="AB986" t="s">
        <v>196</v>
      </c>
      <c r="AC986" t="s">
        <v>194</v>
      </c>
      <c r="AD986" t="s">
        <v>196</v>
      </c>
      <c r="AE986" t="s">
        <v>196</v>
      </c>
      <c r="AF986" t="s">
        <v>196</v>
      </c>
      <c r="AG986" t="s">
        <v>196</v>
      </c>
      <c r="AH986" t="s">
        <v>195</v>
      </c>
      <c r="AI986" t="s">
        <v>196</v>
      </c>
      <c r="AJ986" t="s">
        <v>195</v>
      </c>
      <c r="AK986" t="s">
        <v>196</v>
      </c>
      <c r="AL986" t="s">
        <v>195</v>
      </c>
      <c r="AM986" t="s">
        <v>195</v>
      </c>
      <c r="AN986" t="s">
        <v>195</v>
      </c>
      <c r="AO986" t="s">
        <v>195</v>
      </c>
      <c r="AP986" t="s">
        <v>195</v>
      </c>
      <c r="AQ986" s="259" t="s">
        <v>2531</v>
      </c>
      <c r="AR986" s="259" t="s">
        <v>334</v>
      </c>
    </row>
    <row r="987" spans="1:45" ht="21.6" x14ac:dyDescent="0.65">
      <c r="A987" s="267">
        <v>122869</v>
      </c>
      <c r="B987" s="264" t="s">
        <v>59</v>
      </c>
      <c r="C987" t="s">
        <v>196</v>
      </c>
      <c r="D987" t="s">
        <v>196</v>
      </c>
      <c r="E987" t="s">
        <v>194</v>
      </c>
      <c r="F987" t="s">
        <v>196</v>
      </c>
      <c r="G987" t="s">
        <v>196</v>
      </c>
      <c r="H987" t="s">
        <v>196</v>
      </c>
      <c r="I987" t="s">
        <v>194</v>
      </c>
      <c r="J987" t="s">
        <v>196</v>
      </c>
      <c r="K987" t="s">
        <v>196</v>
      </c>
      <c r="L987" t="s">
        <v>196</v>
      </c>
      <c r="M987" t="s">
        <v>196</v>
      </c>
      <c r="N987" t="s">
        <v>196</v>
      </c>
      <c r="O987" t="s">
        <v>196</v>
      </c>
      <c r="P987" t="s">
        <v>196</v>
      </c>
      <c r="Q987" t="s">
        <v>196</v>
      </c>
      <c r="R987" t="s">
        <v>196</v>
      </c>
      <c r="S987" t="s">
        <v>196</v>
      </c>
      <c r="T987" t="s">
        <v>195</v>
      </c>
      <c r="U987" t="s">
        <v>196</v>
      </c>
      <c r="V987" t="s">
        <v>196</v>
      </c>
      <c r="W987" t="s">
        <v>196</v>
      </c>
      <c r="X987" t="s">
        <v>196</v>
      </c>
      <c r="Y987" t="s">
        <v>196</v>
      </c>
      <c r="Z987" t="s">
        <v>196</v>
      </c>
      <c r="AA987" t="s">
        <v>196</v>
      </c>
      <c r="AB987" t="s">
        <v>196</v>
      </c>
      <c r="AC987" t="s">
        <v>196</v>
      </c>
      <c r="AD987" t="s">
        <v>196</v>
      </c>
      <c r="AE987" t="s">
        <v>196</v>
      </c>
      <c r="AF987" t="s">
        <v>194</v>
      </c>
      <c r="AG987" t="s">
        <v>196</v>
      </c>
      <c r="AH987" t="s">
        <v>196</v>
      </c>
      <c r="AI987" t="s">
        <v>196</v>
      </c>
      <c r="AJ987" t="s">
        <v>196</v>
      </c>
      <c r="AK987" t="s">
        <v>194</v>
      </c>
      <c r="AL987" t="s">
        <v>195</v>
      </c>
      <c r="AM987" t="s">
        <v>195</v>
      </c>
      <c r="AN987" t="s">
        <v>195</v>
      </c>
      <c r="AO987" t="s">
        <v>194</v>
      </c>
      <c r="AP987" t="s">
        <v>196</v>
      </c>
      <c r="AQ987" s="259" t="s">
        <v>59</v>
      </c>
      <c r="AR987" s="259" t="s">
        <v>334</v>
      </c>
    </row>
    <row r="988" spans="1:45" ht="21.6" x14ac:dyDescent="0.65">
      <c r="A988" s="267">
        <v>122883</v>
      </c>
      <c r="B988" s="264" t="s">
        <v>2531</v>
      </c>
      <c r="C988" t="s">
        <v>196</v>
      </c>
      <c r="D988" t="s">
        <v>196</v>
      </c>
      <c r="E988" t="s">
        <v>196</v>
      </c>
      <c r="F988" t="s">
        <v>196</v>
      </c>
      <c r="G988" t="s">
        <v>196</v>
      </c>
      <c r="H988" t="s">
        <v>196</v>
      </c>
      <c r="I988" t="s">
        <v>196</v>
      </c>
      <c r="J988" t="s">
        <v>196</v>
      </c>
      <c r="K988" t="s">
        <v>196</v>
      </c>
      <c r="L988" t="s">
        <v>196</v>
      </c>
      <c r="M988" t="s">
        <v>196</v>
      </c>
      <c r="N988" t="s">
        <v>195</v>
      </c>
      <c r="O988" t="s">
        <v>194</v>
      </c>
      <c r="P988" t="s">
        <v>196</v>
      </c>
      <c r="Q988" t="s">
        <v>196</v>
      </c>
      <c r="R988" t="s">
        <v>196</v>
      </c>
      <c r="S988" t="s">
        <v>196</v>
      </c>
      <c r="T988" t="s">
        <v>196</v>
      </c>
      <c r="U988" t="s">
        <v>196</v>
      </c>
      <c r="V988" t="s">
        <v>196</v>
      </c>
      <c r="W988" t="s">
        <v>196</v>
      </c>
      <c r="X988" t="s">
        <v>194</v>
      </c>
      <c r="Y988" t="s">
        <v>196</v>
      </c>
      <c r="Z988" t="s">
        <v>196</v>
      </c>
      <c r="AA988" t="s">
        <v>194</v>
      </c>
      <c r="AB988" t="s">
        <v>196</v>
      </c>
      <c r="AC988" t="s">
        <v>194</v>
      </c>
      <c r="AD988" t="s">
        <v>196</v>
      </c>
      <c r="AE988" t="s">
        <v>196</v>
      </c>
      <c r="AF988" t="s">
        <v>196</v>
      </c>
      <c r="AG988" t="s">
        <v>196</v>
      </c>
      <c r="AH988" t="s">
        <v>196</v>
      </c>
      <c r="AI988" t="s">
        <v>196</v>
      </c>
      <c r="AJ988" t="s">
        <v>196</v>
      </c>
      <c r="AK988" t="s">
        <v>196</v>
      </c>
      <c r="AL988" t="s">
        <v>196</v>
      </c>
      <c r="AM988" t="s">
        <v>195</v>
      </c>
      <c r="AN988" t="s">
        <v>196</v>
      </c>
      <c r="AO988" t="s">
        <v>195</v>
      </c>
      <c r="AP988" t="s">
        <v>196</v>
      </c>
      <c r="AQ988" s="259" t="s">
        <v>2531</v>
      </c>
      <c r="AR988" s="259" t="s">
        <v>334</v>
      </c>
    </row>
    <row r="989" spans="1:45" ht="21.6" x14ac:dyDescent="0.65">
      <c r="A989" s="267">
        <v>122890</v>
      </c>
      <c r="B989" s="264" t="s">
        <v>59</v>
      </c>
      <c r="C989" t="s">
        <v>196</v>
      </c>
      <c r="D989" t="s">
        <v>196</v>
      </c>
      <c r="E989" t="s">
        <v>196</v>
      </c>
      <c r="F989" t="s">
        <v>196</v>
      </c>
      <c r="G989" t="s">
        <v>196</v>
      </c>
      <c r="H989" t="s">
        <v>196</v>
      </c>
      <c r="I989" t="s">
        <v>196</v>
      </c>
      <c r="J989" t="s">
        <v>196</v>
      </c>
      <c r="K989" t="s">
        <v>196</v>
      </c>
      <c r="L989" t="s">
        <v>194</v>
      </c>
      <c r="M989" t="s">
        <v>196</v>
      </c>
      <c r="N989" t="s">
        <v>196</v>
      </c>
      <c r="O989" t="s">
        <v>196</v>
      </c>
      <c r="P989" t="s">
        <v>196</v>
      </c>
      <c r="Q989" t="s">
        <v>196</v>
      </c>
      <c r="R989" t="s">
        <v>196</v>
      </c>
      <c r="S989" t="s">
        <v>196</v>
      </c>
      <c r="T989" t="s">
        <v>194</v>
      </c>
      <c r="U989" t="s">
        <v>196</v>
      </c>
      <c r="V989" t="s">
        <v>196</v>
      </c>
      <c r="W989" t="s">
        <v>194</v>
      </c>
      <c r="X989" t="s">
        <v>196</v>
      </c>
      <c r="Y989" t="s">
        <v>196</v>
      </c>
      <c r="Z989" t="s">
        <v>196</v>
      </c>
      <c r="AA989" t="s">
        <v>194</v>
      </c>
      <c r="AB989" t="s">
        <v>196</v>
      </c>
      <c r="AC989" t="s">
        <v>196</v>
      </c>
      <c r="AD989" t="s">
        <v>194</v>
      </c>
      <c r="AE989" t="s">
        <v>196</v>
      </c>
      <c r="AF989" t="s">
        <v>194</v>
      </c>
      <c r="AG989" t="s">
        <v>196</v>
      </c>
      <c r="AH989" t="s">
        <v>196</v>
      </c>
      <c r="AI989" t="s">
        <v>196</v>
      </c>
      <c r="AJ989" t="s">
        <v>196</v>
      </c>
      <c r="AK989" t="s">
        <v>194</v>
      </c>
      <c r="AL989" t="s">
        <v>195</v>
      </c>
      <c r="AM989" t="s">
        <v>195</v>
      </c>
      <c r="AN989" t="s">
        <v>196</v>
      </c>
      <c r="AO989" t="s">
        <v>196</v>
      </c>
      <c r="AP989" t="s">
        <v>194</v>
      </c>
      <c r="AQ989" s="259" t="s">
        <v>59</v>
      </c>
      <c r="AR989" s="259" t="s">
        <v>334</v>
      </c>
    </row>
    <row r="990" spans="1:45" ht="21.6" x14ac:dyDescent="0.65">
      <c r="A990" s="263">
        <v>122893</v>
      </c>
      <c r="B990" s="264" t="s">
        <v>59</v>
      </c>
      <c r="C990" t="s">
        <v>194</v>
      </c>
      <c r="D990" t="s">
        <v>196</v>
      </c>
      <c r="E990" t="s">
        <v>194</v>
      </c>
      <c r="F990" t="s">
        <v>196</v>
      </c>
      <c r="G990" t="s">
        <v>196</v>
      </c>
      <c r="H990" t="s">
        <v>196</v>
      </c>
      <c r="I990" t="s">
        <v>196</v>
      </c>
      <c r="J990" t="s">
        <v>196</v>
      </c>
      <c r="K990" t="s">
        <v>196</v>
      </c>
      <c r="L990" t="s">
        <v>196</v>
      </c>
      <c r="M990" t="s">
        <v>194</v>
      </c>
      <c r="N990" t="s">
        <v>196</v>
      </c>
      <c r="O990" t="s">
        <v>196</v>
      </c>
      <c r="P990" t="s">
        <v>196</v>
      </c>
      <c r="Q990" t="s">
        <v>196</v>
      </c>
      <c r="R990" t="s">
        <v>194</v>
      </c>
      <c r="S990" t="s">
        <v>196</v>
      </c>
      <c r="T990" t="s">
        <v>196</v>
      </c>
      <c r="U990" t="s">
        <v>196</v>
      </c>
      <c r="V990" t="s">
        <v>196</v>
      </c>
      <c r="W990" t="s">
        <v>194</v>
      </c>
      <c r="X990" t="s">
        <v>196</v>
      </c>
      <c r="Y990" t="s">
        <v>196</v>
      </c>
      <c r="Z990" t="s">
        <v>196</v>
      </c>
      <c r="AA990" t="s">
        <v>194</v>
      </c>
      <c r="AB990" t="s">
        <v>194</v>
      </c>
      <c r="AC990" t="s">
        <v>196</v>
      </c>
      <c r="AD990" t="s">
        <v>194</v>
      </c>
      <c r="AE990" t="s">
        <v>196</v>
      </c>
      <c r="AF990" t="s">
        <v>196</v>
      </c>
      <c r="AG990" t="s">
        <v>194</v>
      </c>
      <c r="AH990" t="s">
        <v>196</v>
      </c>
      <c r="AI990" t="s">
        <v>196</v>
      </c>
      <c r="AJ990" t="s">
        <v>196</v>
      </c>
      <c r="AK990" t="s">
        <v>196</v>
      </c>
      <c r="AL990" t="s">
        <v>195</v>
      </c>
      <c r="AM990" t="s">
        <v>195</v>
      </c>
      <c r="AN990" t="s">
        <v>195</v>
      </c>
      <c r="AO990" t="s">
        <v>195</v>
      </c>
      <c r="AP990" t="s">
        <v>195</v>
      </c>
      <c r="AQ990" s="259" t="s">
        <v>59</v>
      </c>
      <c r="AR990" s="259" t="s">
        <v>334</v>
      </c>
    </row>
    <row r="991" spans="1:45" ht="21.6" x14ac:dyDescent="0.65">
      <c r="A991" s="263">
        <v>122894</v>
      </c>
      <c r="B991" s="264" t="s">
        <v>2591</v>
      </c>
      <c r="C991" t="s">
        <v>196</v>
      </c>
      <c r="D991" t="s">
        <v>196</v>
      </c>
      <c r="E991" t="s">
        <v>194</v>
      </c>
      <c r="F991" t="s">
        <v>194</v>
      </c>
      <c r="G991" t="s">
        <v>194</v>
      </c>
      <c r="H991" t="s">
        <v>196</v>
      </c>
      <c r="I991" t="s">
        <v>194</v>
      </c>
      <c r="J991" t="s">
        <v>196</v>
      </c>
      <c r="K991" t="s">
        <v>194</v>
      </c>
      <c r="L991" t="s">
        <v>196</v>
      </c>
      <c r="M991" t="s">
        <v>196</v>
      </c>
      <c r="N991" t="s">
        <v>196</v>
      </c>
      <c r="O991" t="s">
        <v>196</v>
      </c>
      <c r="P991" t="s">
        <v>194</v>
      </c>
      <c r="Q991" t="s">
        <v>196</v>
      </c>
      <c r="R991" t="s">
        <v>194</v>
      </c>
      <c r="S991" t="s">
        <v>196</v>
      </c>
      <c r="T991" t="s">
        <v>194</v>
      </c>
      <c r="U991" t="s">
        <v>194</v>
      </c>
      <c r="V991" t="s">
        <v>196</v>
      </c>
      <c r="W991" t="s">
        <v>194</v>
      </c>
      <c r="X991" t="s">
        <v>196</v>
      </c>
      <c r="Y991" t="s">
        <v>196</v>
      </c>
      <c r="Z991" t="s">
        <v>196</v>
      </c>
      <c r="AA991" t="s">
        <v>196</v>
      </c>
      <c r="AB991" t="s">
        <v>196</v>
      </c>
      <c r="AC991" t="s">
        <v>196</v>
      </c>
      <c r="AD991" t="s">
        <v>196</v>
      </c>
      <c r="AE991" t="s">
        <v>196</v>
      </c>
      <c r="AF991" t="s">
        <v>196</v>
      </c>
      <c r="AG991" t="s">
        <v>195</v>
      </c>
      <c r="AH991" t="s">
        <v>195</v>
      </c>
      <c r="AI991" t="s">
        <v>195</v>
      </c>
      <c r="AJ991" t="s">
        <v>195</v>
      </c>
      <c r="AK991" t="s">
        <v>195</v>
      </c>
      <c r="AL991" t="s">
        <v>195</v>
      </c>
      <c r="AM991" t="s">
        <v>195</v>
      </c>
      <c r="AN991" t="s">
        <v>195</v>
      </c>
      <c r="AO991" t="s">
        <v>195</v>
      </c>
      <c r="AP991" t="s">
        <v>195</v>
      </c>
      <c r="AQ991" s="259" t="s">
        <v>2591</v>
      </c>
      <c r="AR991" s="259" t="s">
        <v>334</v>
      </c>
    </row>
    <row r="992" spans="1:45" ht="21.6" x14ac:dyDescent="0.65">
      <c r="A992" s="263">
        <v>122898</v>
      </c>
      <c r="B992" s="264" t="s">
        <v>59</v>
      </c>
      <c r="C992" t="s">
        <v>196</v>
      </c>
      <c r="D992" t="s">
        <v>196</v>
      </c>
      <c r="E992" t="s">
        <v>196</v>
      </c>
      <c r="F992" t="s">
        <v>196</v>
      </c>
      <c r="G992" t="s">
        <v>196</v>
      </c>
      <c r="H992" t="s">
        <v>196</v>
      </c>
      <c r="I992" t="s">
        <v>196</v>
      </c>
      <c r="J992" t="s">
        <v>196</v>
      </c>
      <c r="K992" t="s">
        <v>196</v>
      </c>
      <c r="L992" t="s">
        <v>196</v>
      </c>
      <c r="M992" t="s">
        <v>196</v>
      </c>
      <c r="N992" t="s">
        <v>196</v>
      </c>
      <c r="O992" t="s">
        <v>196</v>
      </c>
      <c r="P992" t="s">
        <v>196</v>
      </c>
      <c r="Q992" t="s">
        <v>196</v>
      </c>
      <c r="R992" t="s">
        <v>196</v>
      </c>
      <c r="S992" t="s">
        <v>196</v>
      </c>
      <c r="T992" t="s">
        <v>195</v>
      </c>
      <c r="U992" t="s">
        <v>195</v>
      </c>
      <c r="V992" t="s">
        <v>196</v>
      </c>
      <c r="W992" t="s">
        <v>196</v>
      </c>
      <c r="X992" t="s">
        <v>196</v>
      </c>
      <c r="Y992" t="s">
        <v>196</v>
      </c>
      <c r="Z992" t="s">
        <v>196</v>
      </c>
      <c r="AA992" t="s">
        <v>194</v>
      </c>
      <c r="AB992" t="s">
        <v>196</v>
      </c>
      <c r="AC992" t="s">
        <v>196</v>
      </c>
      <c r="AD992" t="s">
        <v>196</v>
      </c>
      <c r="AE992" t="s">
        <v>196</v>
      </c>
      <c r="AF992" t="s">
        <v>194</v>
      </c>
      <c r="AG992" t="s">
        <v>196</v>
      </c>
      <c r="AH992" t="s">
        <v>196</v>
      </c>
      <c r="AI992" t="s">
        <v>196</v>
      </c>
      <c r="AJ992" t="s">
        <v>196</v>
      </c>
      <c r="AK992" t="s">
        <v>194</v>
      </c>
      <c r="AL992" t="s">
        <v>195</v>
      </c>
      <c r="AM992" t="s">
        <v>195</v>
      </c>
      <c r="AN992" t="s">
        <v>195</v>
      </c>
      <c r="AO992" t="s">
        <v>196</v>
      </c>
      <c r="AP992" t="s">
        <v>194</v>
      </c>
      <c r="AQ992" s="259" t="s">
        <v>59</v>
      </c>
      <c r="AR992" s="259" t="s">
        <v>334</v>
      </c>
    </row>
    <row r="993" spans="1:45" ht="21.6" x14ac:dyDescent="0.65">
      <c r="A993" s="263">
        <v>122903</v>
      </c>
      <c r="B993" s="264" t="s">
        <v>65</v>
      </c>
      <c r="C993" t="s">
        <v>196</v>
      </c>
      <c r="D993" t="s">
        <v>196</v>
      </c>
      <c r="E993" t="s">
        <v>196</v>
      </c>
      <c r="F993" t="s">
        <v>196</v>
      </c>
      <c r="G993" t="s">
        <v>196</v>
      </c>
      <c r="H993" t="s">
        <v>196</v>
      </c>
      <c r="I993" t="s">
        <v>196</v>
      </c>
      <c r="J993" t="s">
        <v>196</v>
      </c>
      <c r="K993" t="s">
        <v>196</v>
      </c>
      <c r="L993" t="s">
        <v>196</v>
      </c>
      <c r="M993" t="s">
        <v>196</v>
      </c>
      <c r="N993" t="s">
        <v>196</v>
      </c>
      <c r="O993" t="s">
        <v>196</v>
      </c>
      <c r="P993" t="s">
        <v>196</v>
      </c>
      <c r="Q993" t="s">
        <v>196</v>
      </c>
      <c r="R993" t="s">
        <v>196</v>
      </c>
      <c r="S993" t="s">
        <v>196</v>
      </c>
      <c r="T993" t="s">
        <v>196</v>
      </c>
      <c r="U993" t="s">
        <v>196</v>
      </c>
      <c r="V993" t="s">
        <v>196</v>
      </c>
      <c r="W993" t="s">
        <v>196</v>
      </c>
      <c r="X993" t="s">
        <v>196</v>
      </c>
      <c r="Y993" t="s">
        <v>196</v>
      </c>
      <c r="Z993" t="s">
        <v>196</v>
      </c>
      <c r="AA993" t="s">
        <v>194</v>
      </c>
      <c r="AB993" t="s">
        <v>194</v>
      </c>
      <c r="AC993" t="s">
        <v>194</v>
      </c>
      <c r="AD993" t="s">
        <v>194</v>
      </c>
      <c r="AE993" t="s">
        <v>196</v>
      </c>
      <c r="AF993" t="s">
        <v>195</v>
      </c>
      <c r="AG993" t="s">
        <v>195</v>
      </c>
      <c r="AH993" t="s">
        <v>195</v>
      </c>
      <c r="AI993" t="s">
        <v>195</v>
      </c>
      <c r="AJ993" t="s">
        <v>195</v>
      </c>
      <c r="AK993" t="s">
        <v>195</v>
      </c>
      <c r="AQ993" s="259" t="s">
        <v>65</v>
      </c>
      <c r="AR993" s="259" t="s">
        <v>334</v>
      </c>
      <c r="AS993"/>
    </row>
    <row r="994" spans="1:45" ht="21.6" x14ac:dyDescent="0.65">
      <c r="A994" s="267">
        <v>122904</v>
      </c>
      <c r="B994" s="264" t="s">
        <v>2531</v>
      </c>
      <c r="C994" t="s">
        <v>196</v>
      </c>
      <c r="D994" t="s">
        <v>194</v>
      </c>
      <c r="E994" t="s">
        <v>194</v>
      </c>
      <c r="F994" t="s">
        <v>194</v>
      </c>
      <c r="G994" t="s">
        <v>194</v>
      </c>
      <c r="H994" t="s">
        <v>196</v>
      </c>
      <c r="I994" t="s">
        <v>196</v>
      </c>
      <c r="J994" t="s">
        <v>194</v>
      </c>
      <c r="K994" t="s">
        <v>194</v>
      </c>
      <c r="L994" t="s">
        <v>196</v>
      </c>
      <c r="M994" t="s">
        <v>195</v>
      </c>
      <c r="N994" t="s">
        <v>195</v>
      </c>
      <c r="O994" t="s">
        <v>195</v>
      </c>
      <c r="P994" t="s">
        <v>194</v>
      </c>
      <c r="Q994" t="s">
        <v>196</v>
      </c>
      <c r="R994" t="s">
        <v>194</v>
      </c>
      <c r="S994" t="s">
        <v>196</v>
      </c>
      <c r="T994" t="s">
        <v>196</v>
      </c>
      <c r="U994" t="s">
        <v>194</v>
      </c>
      <c r="V994" t="s">
        <v>196</v>
      </c>
      <c r="W994" t="s">
        <v>194</v>
      </c>
      <c r="X994" t="s">
        <v>196</v>
      </c>
      <c r="Y994" t="s">
        <v>196</v>
      </c>
      <c r="Z994" t="s">
        <v>196</v>
      </c>
      <c r="AA994" t="s">
        <v>194</v>
      </c>
      <c r="AB994" t="s">
        <v>194</v>
      </c>
      <c r="AC994" t="s">
        <v>196</v>
      </c>
      <c r="AD994" t="s">
        <v>196</v>
      </c>
      <c r="AE994" t="s">
        <v>196</v>
      </c>
      <c r="AF994" t="s">
        <v>194</v>
      </c>
      <c r="AG994" t="s">
        <v>196</v>
      </c>
      <c r="AH994" t="s">
        <v>196</v>
      </c>
      <c r="AI994" t="s">
        <v>196</v>
      </c>
      <c r="AJ994" t="s">
        <v>196</v>
      </c>
      <c r="AK994" t="s">
        <v>196</v>
      </c>
      <c r="AL994" t="s">
        <v>195</v>
      </c>
      <c r="AM994" t="s">
        <v>195</v>
      </c>
      <c r="AN994" t="s">
        <v>195</v>
      </c>
      <c r="AO994" t="s">
        <v>195</v>
      </c>
      <c r="AP994" t="s">
        <v>195</v>
      </c>
      <c r="AQ994" s="259" t="s">
        <v>2531</v>
      </c>
      <c r="AR994" s="259" t="s">
        <v>334</v>
      </c>
    </row>
    <row r="995" spans="1:45" ht="21.6" x14ac:dyDescent="0.65">
      <c r="A995" s="267">
        <v>122910</v>
      </c>
      <c r="B995" s="264" t="s">
        <v>2531</v>
      </c>
      <c r="C995" t="s">
        <v>196</v>
      </c>
      <c r="D995" t="s">
        <v>196</v>
      </c>
      <c r="E995" t="s">
        <v>196</v>
      </c>
      <c r="F995" t="s">
        <v>196</v>
      </c>
      <c r="G995" t="s">
        <v>196</v>
      </c>
      <c r="H995" t="s">
        <v>196</v>
      </c>
      <c r="I995" t="s">
        <v>194</v>
      </c>
      <c r="J995" t="s">
        <v>196</v>
      </c>
      <c r="K995" t="s">
        <v>196</v>
      </c>
      <c r="L995" t="s">
        <v>196</v>
      </c>
      <c r="M995" t="s">
        <v>194</v>
      </c>
      <c r="N995" t="s">
        <v>196</v>
      </c>
      <c r="O995" t="s">
        <v>194</v>
      </c>
      <c r="P995" t="s">
        <v>194</v>
      </c>
      <c r="Q995" t="s">
        <v>194</v>
      </c>
      <c r="R995" t="s">
        <v>196</v>
      </c>
      <c r="S995" t="s">
        <v>196</v>
      </c>
      <c r="T995" t="s">
        <v>194</v>
      </c>
      <c r="U995" t="s">
        <v>196</v>
      </c>
      <c r="V995" t="s">
        <v>196</v>
      </c>
      <c r="W995" t="s">
        <v>196</v>
      </c>
      <c r="X995" t="s">
        <v>196</v>
      </c>
      <c r="Y995" t="s">
        <v>194</v>
      </c>
      <c r="Z995" t="s">
        <v>196</v>
      </c>
      <c r="AA995" t="s">
        <v>194</v>
      </c>
      <c r="AB995" t="s">
        <v>196</v>
      </c>
      <c r="AC995" t="s">
        <v>196</v>
      </c>
      <c r="AD995" t="s">
        <v>196</v>
      </c>
      <c r="AE995" t="s">
        <v>196</v>
      </c>
      <c r="AF995" t="s">
        <v>194</v>
      </c>
      <c r="AG995" t="s">
        <v>196</v>
      </c>
      <c r="AH995" t="s">
        <v>196</v>
      </c>
      <c r="AI995" t="s">
        <v>194</v>
      </c>
      <c r="AJ995" t="s">
        <v>194</v>
      </c>
      <c r="AK995" t="s">
        <v>196</v>
      </c>
      <c r="AL995" t="s">
        <v>195</v>
      </c>
      <c r="AM995" t="s">
        <v>195</v>
      </c>
      <c r="AN995" t="s">
        <v>195</v>
      </c>
      <c r="AO995" t="s">
        <v>195</v>
      </c>
      <c r="AP995" t="s">
        <v>195</v>
      </c>
      <c r="AQ995" s="259" t="s">
        <v>2531</v>
      </c>
      <c r="AR995" s="259" t="s">
        <v>334</v>
      </c>
    </row>
    <row r="996" spans="1:45" ht="14.4" x14ac:dyDescent="0.3">
      <c r="A996" s="282">
        <v>122918</v>
      </c>
      <c r="B996" s="284" t="s">
        <v>59</v>
      </c>
      <c r="C996" s="262" t="s">
        <v>196</v>
      </c>
      <c r="D996" s="262" t="s">
        <v>196</v>
      </c>
      <c r="E996" s="262" t="s">
        <v>196</v>
      </c>
      <c r="F996" s="262" t="s">
        <v>196</v>
      </c>
      <c r="G996" s="262" t="s">
        <v>196</v>
      </c>
      <c r="H996" s="262" t="s">
        <v>194</v>
      </c>
      <c r="I996" s="262" t="s">
        <v>194</v>
      </c>
      <c r="J996" s="262" t="s">
        <v>196</v>
      </c>
      <c r="K996" s="262" t="s">
        <v>194</v>
      </c>
      <c r="L996" s="262" t="s">
        <v>194</v>
      </c>
      <c r="M996" s="262" t="s">
        <v>196</v>
      </c>
      <c r="N996" s="262" t="s">
        <v>196</v>
      </c>
      <c r="O996" s="262" t="s">
        <v>196</v>
      </c>
      <c r="P996" s="262" t="s">
        <v>196</v>
      </c>
      <c r="Q996" s="262" t="s">
        <v>196</v>
      </c>
      <c r="R996" s="262" t="s">
        <v>196</v>
      </c>
      <c r="S996" s="262" t="s">
        <v>196</v>
      </c>
      <c r="T996" s="262" t="s">
        <v>196</v>
      </c>
      <c r="U996" s="262" t="s">
        <v>196</v>
      </c>
      <c r="V996" s="262" t="s">
        <v>196</v>
      </c>
      <c r="W996" s="262" t="s">
        <v>194</v>
      </c>
      <c r="X996" s="262" t="s">
        <v>194</v>
      </c>
      <c r="Y996" s="262" t="s">
        <v>196</v>
      </c>
      <c r="Z996" s="262" t="s">
        <v>196</v>
      </c>
      <c r="AA996" s="262" t="s">
        <v>194</v>
      </c>
      <c r="AB996" s="262" t="s">
        <v>195</v>
      </c>
      <c r="AC996" s="262" t="s">
        <v>195</v>
      </c>
      <c r="AD996" s="262" t="s">
        <v>195</v>
      </c>
      <c r="AE996" s="262" t="s">
        <v>195</v>
      </c>
      <c r="AF996" s="262" t="s">
        <v>195</v>
      </c>
      <c r="AG996" s="262" t="s">
        <v>195</v>
      </c>
      <c r="AH996" s="262" t="s">
        <v>195</v>
      </c>
      <c r="AI996" s="262" t="s">
        <v>195</v>
      </c>
      <c r="AJ996" s="262" t="s">
        <v>195</v>
      </c>
      <c r="AK996" s="262" t="s">
        <v>195</v>
      </c>
      <c r="AL996" s="262" t="s">
        <v>195</v>
      </c>
      <c r="AM996" s="262" t="s">
        <v>195</v>
      </c>
      <c r="AN996" s="262" t="s">
        <v>195</v>
      </c>
      <c r="AO996" s="262" t="s">
        <v>195</v>
      </c>
      <c r="AP996" s="262" t="s">
        <v>195</v>
      </c>
      <c r="AQ996" s="259" t="e">
        <f>VLOOKUP(A996,#REF!,5,0)</f>
        <v>#REF!</v>
      </c>
      <c r="AR996" s="259" t="e">
        <f>VLOOKUP(A996,#REF!,6,0)</f>
        <v>#REF!</v>
      </c>
      <c r="AS996"/>
    </row>
    <row r="997" spans="1:45" ht="21.6" x14ac:dyDescent="0.65">
      <c r="A997" s="267">
        <v>122928</v>
      </c>
      <c r="B997" s="264" t="s">
        <v>2591</v>
      </c>
      <c r="C997" t="s">
        <v>196</v>
      </c>
      <c r="D997" t="s">
        <v>196</v>
      </c>
      <c r="E997" t="s">
        <v>196</v>
      </c>
      <c r="F997" t="s">
        <v>196</v>
      </c>
      <c r="G997" t="s">
        <v>194</v>
      </c>
      <c r="H997" t="s">
        <v>196</v>
      </c>
      <c r="I997" t="s">
        <v>194</v>
      </c>
      <c r="J997" t="s">
        <v>196</v>
      </c>
      <c r="K997" t="s">
        <v>196</v>
      </c>
      <c r="L997" t="s">
        <v>196</v>
      </c>
      <c r="M997" t="s">
        <v>196</v>
      </c>
      <c r="N997" t="s">
        <v>194</v>
      </c>
      <c r="O997" t="s">
        <v>196</v>
      </c>
      <c r="P997" t="s">
        <v>196</v>
      </c>
      <c r="Q997" t="s">
        <v>196</v>
      </c>
      <c r="R997" t="s">
        <v>196</v>
      </c>
      <c r="S997" t="s">
        <v>196</v>
      </c>
      <c r="T997" t="s">
        <v>196</v>
      </c>
      <c r="U997" t="s">
        <v>196</v>
      </c>
      <c r="V997" t="s">
        <v>196</v>
      </c>
      <c r="W997" t="s">
        <v>196</v>
      </c>
      <c r="X997" t="s">
        <v>196</v>
      </c>
      <c r="Y997" t="s">
        <v>196</v>
      </c>
      <c r="Z997" t="s">
        <v>196</v>
      </c>
      <c r="AA997" t="s">
        <v>196</v>
      </c>
      <c r="AB997" t="s">
        <v>196</v>
      </c>
      <c r="AC997" t="s">
        <v>196</v>
      </c>
      <c r="AD997" t="s">
        <v>194</v>
      </c>
      <c r="AE997" t="s">
        <v>196</v>
      </c>
      <c r="AF997" t="s">
        <v>196</v>
      </c>
      <c r="AG997" t="s">
        <v>196</v>
      </c>
      <c r="AH997" t="s">
        <v>195</v>
      </c>
      <c r="AI997" t="s">
        <v>196</v>
      </c>
      <c r="AJ997" t="s">
        <v>196</v>
      </c>
      <c r="AK997" t="s">
        <v>195</v>
      </c>
      <c r="AL997" t="s">
        <v>195</v>
      </c>
      <c r="AM997" t="s">
        <v>195</v>
      </c>
      <c r="AN997" t="s">
        <v>195</v>
      </c>
      <c r="AO997" t="s">
        <v>195</v>
      </c>
      <c r="AP997" t="s">
        <v>195</v>
      </c>
      <c r="AQ997" s="259" t="s">
        <v>2591</v>
      </c>
      <c r="AR997" s="259" t="s">
        <v>334</v>
      </c>
      <c r="AS997"/>
    </row>
    <row r="998" spans="1:45" ht="21.6" x14ac:dyDescent="0.65">
      <c r="A998" s="267">
        <v>122930</v>
      </c>
      <c r="B998" s="264" t="s">
        <v>59</v>
      </c>
      <c r="C998" t="s">
        <v>196</v>
      </c>
      <c r="D998" t="s">
        <v>196</v>
      </c>
      <c r="E998" t="s">
        <v>196</v>
      </c>
      <c r="F998" t="s">
        <v>196</v>
      </c>
      <c r="G998" t="s">
        <v>196</v>
      </c>
      <c r="H998" t="s">
        <v>196</v>
      </c>
      <c r="I998" t="s">
        <v>194</v>
      </c>
      <c r="J998" t="s">
        <v>196</v>
      </c>
      <c r="K998" t="s">
        <v>196</v>
      </c>
      <c r="L998" t="s">
        <v>196</v>
      </c>
      <c r="M998" t="s">
        <v>196</v>
      </c>
      <c r="N998" t="s">
        <v>196</v>
      </c>
      <c r="O998" t="s">
        <v>196</v>
      </c>
      <c r="P998" t="s">
        <v>196</v>
      </c>
      <c r="Q998" t="s">
        <v>196</v>
      </c>
      <c r="R998" t="s">
        <v>196</v>
      </c>
      <c r="S998" t="s">
        <v>196</v>
      </c>
      <c r="T998" t="s">
        <v>196</v>
      </c>
      <c r="U998" t="s">
        <v>196</v>
      </c>
      <c r="V998" t="s">
        <v>196</v>
      </c>
      <c r="W998" t="s">
        <v>196</v>
      </c>
      <c r="X998" t="s">
        <v>196</v>
      </c>
      <c r="Y998" t="s">
        <v>196</v>
      </c>
      <c r="Z998" t="s">
        <v>196</v>
      </c>
      <c r="AA998" t="s">
        <v>196</v>
      </c>
      <c r="AB998" t="s">
        <v>194</v>
      </c>
      <c r="AC998" t="s">
        <v>196</v>
      </c>
      <c r="AD998" t="s">
        <v>196</v>
      </c>
      <c r="AE998" t="s">
        <v>196</v>
      </c>
      <c r="AF998" t="s">
        <v>196</v>
      </c>
      <c r="AG998" t="s">
        <v>196</v>
      </c>
      <c r="AH998" t="s">
        <v>194</v>
      </c>
      <c r="AI998" t="s">
        <v>196</v>
      </c>
      <c r="AJ998" t="s">
        <v>196</v>
      </c>
      <c r="AK998" t="s">
        <v>194</v>
      </c>
      <c r="AL998" t="s">
        <v>195</v>
      </c>
      <c r="AM998" t="s">
        <v>195</v>
      </c>
      <c r="AN998" t="s">
        <v>195</v>
      </c>
      <c r="AO998" t="s">
        <v>195</v>
      </c>
      <c r="AP998" t="s">
        <v>195</v>
      </c>
      <c r="AQ998" s="259" t="s">
        <v>59</v>
      </c>
      <c r="AR998" s="259" t="s">
        <v>334</v>
      </c>
    </row>
    <row r="999" spans="1:45" ht="21.6" x14ac:dyDescent="0.65">
      <c r="A999" s="263">
        <v>122932</v>
      </c>
      <c r="B999" s="264" t="s">
        <v>59</v>
      </c>
      <c r="C999" t="s">
        <v>196</v>
      </c>
      <c r="D999" t="s">
        <v>196</v>
      </c>
      <c r="E999" t="s">
        <v>196</v>
      </c>
      <c r="F999" t="s">
        <v>194</v>
      </c>
      <c r="G999" t="s">
        <v>196</v>
      </c>
      <c r="H999" t="s">
        <v>196</v>
      </c>
      <c r="I999" t="s">
        <v>194</v>
      </c>
      <c r="J999" t="s">
        <v>196</v>
      </c>
      <c r="K999" t="s">
        <v>196</v>
      </c>
      <c r="L999" t="s">
        <v>196</v>
      </c>
      <c r="M999" t="s">
        <v>195</v>
      </c>
      <c r="N999" t="s">
        <v>194</v>
      </c>
      <c r="O999" t="s">
        <v>196</v>
      </c>
      <c r="P999" t="s">
        <v>194</v>
      </c>
      <c r="Q999" t="s">
        <v>196</v>
      </c>
      <c r="R999" t="s">
        <v>196</v>
      </c>
      <c r="S999" t="s">
        <v>196</v>
      </c>
      <c r="T999" t="s">
        <v>196</v>
      </c>
      <c r="U999" t="s">
        <v>196</v>
      </c>
      <c r="V999" t="s">
        <v>196</v>
      </c>
      <c r="W999" t="s">
        <v>196</v>
      </c>
      <c r="X999" t="s">
        <v>196</v>
      </c>
      <c r="Y999" t="s">
        <v>196</v>
      </c>
      <c r="Z999" t="s">
        <v>196</v>
      </c>
      <c r="AA999" t="s">
        <v>196</v>
      </c>
      <c r="AB999" t="s">
        <v>196</v>
      </c>
      <c r="AC999" t="s">
        <v>196</v>
      </c>
      <c r="AD999" t="s">
        <v>196</v>
      </c>
      <c r="AE999" t="s">
        <v>194</v>
      </c>
      <c r="AF999" t="s">
        <v>194</v>
      </c>
      <c r="AG999" t="s">
        <v>196</v>
      </c>
      <c r="AH999" t="s">
        <v>195</v>
      </c>
      <c r="AI999" t="s">
        <v>196</v>
      </c>
      <c r="AJ999" t="s">
        <v>196</v>
      </c>
      <c r="AK999" t="s">
        <v>194</v>
      </c>
      <c r="AL999" t="s">
        <v>195</v>
      </c>
      <c r="AM999" t="s">
        <v>195</v>
      </c>
      <c r="AN999" t="s">
        <v>195</v>
      </c>
      <c r="AO999" t="s">
        <v>196</v>
      </c>
      <c r="AP999" t="s">
        <v>196</v>
      </c>
      <c r="AQ999" s="259" t="s">
        <v>59</v>
      </c>
      <c r="AR999" s="259" t="s">
        <v>334</v>
      </c>
    </row>
    <row r="1000" spans="1:45" ht="21.6" x14ac:dyDescent="0.65">
      <c r="A1000" s="263">
        <v>122935</v>
      </c>
      <c r="B1000" s="264" t="s">
        <v>2531</v>
      </c>
      <c r="C1000" t="s">
        <v>334</v>
      </c>
      <c r="D1000" t="s">
        <v>334</v>
      </c>
      <c r="E1000" t="s">
        <v>334</v>
      </c>
      <c r="F1000" t="s">
        <v>334</v>
      </c>
      <c r="G1000" t="s">
        <v>334</v>
      </c>
      <c r="H1000" t="s">
        <v>334</v>
      </c>
      <c r="I1000" t="s">
        <v>334</v>
      </c>
      <c r="J1000" t="s">
        <v>334</v>
      </c>
      <c r="K1000" t="s">
        <v>334</v>
      </c>
      <c r="L1000" t="s">
        <v>334</v>
      </c>
      <c r="M1000" t="s">
        <v>334</v>
      </c>
      <c r="N1000" t="s">
        <v>334</v>
      </c>
      <c r="O1000" t="s">
        <v>334</v>
      </c>
      <c r="P1000" t="s">
        <v>334</v>
      </c>
      <c r="Q1000" t="s">
        <v>334</v>
      </c>
      <c r="R1000" t="s">
        <v>2267</v>
      </c>
      <c r="S1000" t="s">
        <v>2267</v>
      </c>
      <c r="T1000" t="s">
        <v>194</v>
      </c>
      <c r="U1000" t="s">
        <v>195</v>
      </c>
      <c r="V1000" t="s">
        <v>334</v>
      </c>
      <c r="W1000" t="s">
        <v>194</v>
      </c>
      <c r="X1000" t="s">
        <v>194</v>
      </c>
      <c r="Y1000" t="s">
        <v>194</v>
      </c>
      <c r="Z1000" t="s">
        <v>334</v>
      </c>
      <c r="AA1000" t="s">
        <v>194</v>
      </c>
      <c r="AB1000" t="s">
        <v>194</v>
      </c>
      <c r="AC1000" t="s">
        <v>194</v>
      </c>
      <c r="AD1000" t="s">
        <v>194</v>
      </c>
      <c r="AE1000" t="s">
        <v>194</v>
      </c>
      <c r="AF1000" t="s">
        <v>194</v>
      </c>
      <c r="AG1000" t="s">
        <v>196</v>
      </c>
      <c r="AH1000" t="s">
        <v>196</v>
      </c>
      <c r="AI1000" t="s">
        <v>196</v>
      </c>
      <c r="AJ1000" t="s">
        <v>196</v>
      </c>
      <c r="AK1000" t="s">
        <v>196</v>
      </c>
      <c r="AL1000" t="s">
        <v>195</v>
      </c>
      <c r="AM1000" t="s">
        <v>195</v>
      </c>
      <c r="AN1000" t="s">
        <v>195</v>
      </c>
      <c r="AO1000" t="s">
        <v>195</v>
      </c>
      <c r="AP1000" t="s">
        <v>195</v>
      </c>
      <c r="AQ1000" s="259" t="s">
        <v>2531</v>
      </c>
      <c r="AR1000" s="259" t="s">
        <v>334</v>
      </c>
    </row>
    <row r="1001" spans="1:45" ht="14.4" x14ac:dyDescent="0.3">
      <c r="A1001" s="282">
        <v>122939</v>
      </c>
      <c r="B1001" s="284" t="s">
        <v>59</v>
      </c>
      <c r="C1001" s="262" t="s">
        <v>196</v>
      </c>
      <c r="D1001" s="262" t="s">
        <v>196</v>
      </c>
      <c r="E1001" s="262" t="s">
        <v>196</v>
      </c>
      <c r="F1001" s="262" t="s">
        <v>196</v>
      </c>
      <c r="G1001" s="262" t="s">
        <v>196</v>
      </c>
      <c r="H1001" s="262" t="s">
        <v>196</v>
      </c>
      <c r="I1001" s="262" t="s">
        <v>196</v>
      </c>
      <c r="J1001" s="262" t="s">
        <v>196</v>
      </c>
      <c r="K1001" s="262" t="s">
        <v>196</v>
      </c>
      <c r="L1001" s="262" t="s">
        <v>196</v>
      </c>
      <c r="M1001" s="262" t="s">
        <v>196</v>
      </c>
      <c r="N1001" s="262" t="s">
        <v>194</v>
      </c>
      <c r="O1001" s="262" t="s">
        <v>196</v>
      </c>
      <c r="P1001" s="262" t="s">
        <v>196</v>
      </c>
      <c r="Q1001" s="262" t="s">
        <v>196</v>
      </c>
      <c r="R1001" s="262" t="s">
        <v>195</v>
      </c>
      <c r="S1001" s="262" t="s">
        <v>196</v>
      </c>
      <c r="T1001" s="262" t="s">
        <v>195</v>
      </c>
      <c r="U1001" s="262" t="s">
        <v>196</v>
      </c>
      <c r="V1001" s="262" t="s">
        <v>196</v>
      </c>
      <c r="W1001" s="262" t="s">
        <v>196</v>
      </c>
      <c r="X1001" s="262" t="s">
        <v>196</v>
      </c>
      <c r="Y1001" s="262" t="s">
        <v>196</v>
      </c>
      <c r="Z1001" s="262" t="s">
        <v>196</v>
      </c>
      <c r="AA1001" s="262" t="s">
        <v>194</v>
      </c>
      <c r="AB1001" s="262" t="s">
        <v>194</v>
      </c>
      <c r="AC1001" s="262" t="s">
        <v>196</v>
      </c>
      <c r="AD1001" s="262" t="s">
        <v>194</v>
      </c>
      <c r="AE1001" s="262" t="s">
        <v>194</v>
      </c>
      <c r="AF1001" s="262" t="s">
        <v>196</v>
      </c>
      <c r="AG1001" s="262" t="s">
        <v>196</v>
      </c>
      <c r="AH1001" s="262" t="s">
        <v>196</v>
      </c>
      <c r="AI1001" s="262" t="s">
        <v>196</v>
      </c>
      <c r="AJ1001" s="262" t="s">
        <v>195</v>
      </c>
      <c r="AK1001" s="262" t="s">
        <v>195</v>
      </c>
      <c r="AL1001" s="262" t="s">
        <v>196</v>
      </c>
      <c r="AM1001" s="262" t="s">
        <v>196</v>
      </c>
      <c r="AN1001" s="262" t="s">
        <v>195</v>
      </c>
      <c r="AO1001" s="262" t="s">
        <v>195</v>
      </c>
      <c r="AP1001" s="262" t="s">
        <v>195</v>
      </c>
      <c r="AQ1001" s="259" t="e">
        <f>VLOOKUP(A1001,#REF!,5,0)</f>
        <v>#REF!</v>
      </c>
      <c r="AR1001" s="259" t="e">
        <f>VLOOKUP(A1001,#REF!,6,0)</f>
        <v>#REF!</v>
      </c>
      <c r="AS1001"/>
    </row>
    <row r="1002" spans="1:45" ht="21.6" x14ac:dyDescent="0.65">
      <c r="A1002" s="263">
        <v>122940</v>
      </c>
      <c r="B1002" s="264" t="s">
        <v>59</v>
      </c>
      <c r="C1002" t="s">
        <v>196</v>
      </c>
      <c r="D1002" t="s">
        <v>196</v>
      </c>
      <c r="E1002" t="s">
        <v>196</v>
      </c>
      <c r="F1002" t="s">
        <v>196</v>
      </c>
      <c r="G1002" t="s">
        <v>196</v>
      </c>
      <c r="H1002" t="s">
        <v>196</v>
      </c>
      <c r="I1002" t="s">
        <v>194</v>
      </c>
      <c r="J1002" t="s">
        <v>196</v>
      </c>
      <c r="K1002" t="s">
        <v>196</v>
      </c>
      <c r="L1002" t="s">
        <v>196</v>
      </c>
      <c r="M1002" t="s">
        <v>196</v>
      </c>
      <c r="N1002" t="s">
        <v>196</v>
      </c>
      <c r="O1002" t="s">
        <v>196</v>
      </c>
      <c r="P1002" t="s">
        <v>196</v>
      </c>
      <c r="Q1002" t="s">
        <v>196</v>
      </c>
      <c r="R1002" t="s">
        <v>196</v>
      </c>
      <c r="S1002" t="s">
        <v>196</v>
      </c>
      <c r="T1002" t="s">
        <v>195</v>
      </c>
      <c r="U1002" t="s">
        <v>196</v>
      </c>
      <c r="V1002" t="s">
        <v>196</v>
      </c>
      <c r="W1002" t="s">
        <v>194</v>
      </c>
      <c r="X1002" t="s">
        <v>196</v>
      </c>
      <c r="Y1002" t="s">
        <v>196</v>
      </c>
      <c r="Z1002" t="s">
        <v>194</v>
      </c>
      <c r="AA1002" t="s">
        <v>194</v>
      </c>
      <c r="AB1002" t="s">
        <v>196</v>
      </c>
      <c r="AC1002" t="s">
        <v>196</v>
      </c>
      <c r="AD1002" t="s">
        <v>196</v>
      </c>
      <c r="AE1002" t="s">
        <v>196</v>
      </c>
      <c r="AF1002" t="s">
        <v>194</v>
      </c>
      <c r="AG1002" t="s">
        <v>194</v>
      </c>
      <c r="AH1002" t="s">
        <v>194</v>
      </c>
      <c r="AI1002" t="s">
        <v>196</v>
      </c>
      <c r="AJ1002" t="s">
        <v>196</v>
      </c>
      <c r="AK1002" t="s">
        <v>194</v>
      </c>
      <c r="AL1002" t="s">
        <v>196</v>
      </c>
      <c r="AM1002" t="s">
        <v>196</v>
      </c>
      <c r="AN1002" t="s">
        <v>196</v>
      </c>
      <c r="AO1002" t="s">
        <v>196</v>
      </c>
      <c r="AP1002" t="s">
        <v>196</v>
      </c>
      <c r="AQ1002" s="259" t="s">
        <v>59</v>
      </c>
      <c r="AR1002" s="259" t="s">
        <v>334</v>
      </c>
    </row>
    <row r="1003" spans="1:45" ht="21.6" x14ac:dyDescent="0.65">
      <c r="A1003" s="263">
        <v>122942</v>
      </c>
      <c r="B1003" s="264" t="s">
        <v>2591</v>
      </c>
      <c r="C1003" t="s">
        <v>196</v>
      </c>
      <c r="D1003" t="s">
        <v>196</v>
      </c>
      <c r="E1003" t="s">
        <v>196</v>
      </c>
      <c r="F1003" t="s">
        <v>196</v>
      </c>
      <c r="G1003" t="s">
        <v>194</v>
      </c>
      <c r="H1003" t="s">
        <v>196</v>
      </c>
      <c r="I1003" t="s">
        <v>194</v>
      </c>
      <c r="J1003" t="s">
        <v>196</v>
      </c>
      <c r="K1003" t="s">
        <v>194</v>
      </c>
      <c r="L1003" t="s">
        <v>196</v>
      </c>
      <c r="M1003" t="s">
        <v>196</v>
      </c>
      <c r="N1003" t="s">
        <v>194</v>
      </c>
      <c r="O1003" t="s">
        <v>194</v>
      </c>
      <c r="P1003" t="s">
        <v>194</v>
      </c>
      <c r="Q1003" t="s">
        <v>194</v>
      </c>
      <c r="R1003" t="s">
        <v>195</v>
      </c>
      <c r="S1003" t="s">
        <v>194</v>
      </c>
      <c r="T1003" t="s">
        <v>194</v>
      </c>
      <c r="U1003" t="s">
        <v>196</v>
      </c>
      <c r="V1003" t="s">
        <v>196</v>
      </c>
      <c r="W1003" t="s">
        <v>196</v>
      </c>
      <c r="X1003" t="s">
        <v>196</v>
      </c>
      <c r="Y1003" t="s">
        <v>196</v>
      </c>
      <c r="Z1003" t="s">
        <v>196</v>
      </c>
      <c r="AA1003" t="s">
        <v>196</v>
      </c>
      <c r="AB1003" t="s">
        <v>196</v>
      </c>
      <c r="AC1003" t="s">
        <v>194</v>
      </c>
      <c r="AD1003" t="s">
        <v>194</v>
      </c>
      <c r="AE1003" t="s">
        <v>196</v>
      </c>
      <c r="AF1003" t="s">
        <v>194</v>
      </c>
      <c r="AG1003" t="s">
        <v>196</v>
      </c>
      <c r="AH1003" t="s">
        <v>196</v>
      </c>
      <c r="AI1003" t="s">
        <v>196</v>
      </c>
      <c r="AJ1003" t="s">
        <v>196</v>
      </c>
      <c r="AK1003" t="s">
        <v>196</v>
      </c>
      <c r="AL1003" t="s">
        <v>195</v>
      </c>
      <c r="AM1003" t="s">
        <v>195</v>
      </c>
      <c r="AN1003" t="s">
        <v>195</v>
      </c>
      <c r="AO1003" t="s">
        <v>195</v>
      </c>
      <c r="AP1003" t="s">
        <v>195</v>
      </c>
      <c r="AQ1003" s="259" t="s">
        <v>2591</v>
      </c>
      <c r="AR1003" s="259" t="s">
        <v>334</v>
      </c>
    </row>
    <row r="1004" spans="1:45" ht="21.6" x14ac:dyDescent="0.65">
      <c r="A1004" s="263">
        <v>122943</v>
      </c>
      <c r="B1004" s="264" t="s">
        <v>2531</v>
      </c>
      <c r="C1004" t="s">
        <v>196</v>
      </c>
      <c r="D1004" t="s">
        <v>196</v>
      </c>
      <c r="E1004" t="s">
        <v>196</v>
      </c>
      <c r="F1004" t="s">
        <v>194</v>
      </c>
      <c r="G1004" t="s">
        <v>196</v>
      </c>
      <c r="H1004" t="s">
        <v>196</v>
      </c>
      <c r="I1004" t="s">
        <v>194</v>
      </c>
      <c r="J1004" t="s">
        <v>196</v>
      </c>
      <c r="K1004" t="s">
        <v>196</v>
      </c>
      <c r="L1004" t="s">
        <v>196</v>
      </c>
      <c r="M1004" t="s">
        <v>196</v>
      </c>
      <c r="N1004" t="s">
        <v>196</v>
      </c>
      <c r="O1004" t="s">
        <v>195</v>
      </c>
      <c r="P1004" t="s">
        <v>196</v>
      </c>
      <c r="Q1004" t="s">
        <v>196</v>
      </c>
      <c r="R1004" t="s">
        <v>2267</v>
      </c>
      <c r="S1004" t="s">
        <v>2267</v>
      </c>
      <c r="T1004" t="s">
        <v>194</v>
      </c>
      <c r="U1004" t="s">
        <v>195</v>
      </c>
      <c r="V1004" t="s">
        <v>196</v>
      </c>
      <c r="W1004" t="s">
        <v>196</v>
      </c>
      <c r="X1004" t="s">
        <v>196</v>
      </c>
      <c r="Y1004" t="s">
        <v>196</v>
      </c>
      <c r="Z1004" t="s">
        <v>194</v>
      </c>
      <c r="AA1004" t="s">
        <v>194</v>
      </c>
      <c r="AB1004" t="s">
        <v>194</v>
      </c>
      <c r="AC1004" t="s">
        <v>194</v>
      </c>
      <c r="AD1004" t="s">
        <v>194</v>
      </c>
      <c r="AE1004" t="s">
        <v>194</v>
      </c>
      <c r="AF1004" t="s">
        <v>194</v>
      </c>
      <c r="AG1004" t="s">
        <v>196</v>
      </c>
      <c r="AH1004" t="s">
        <v>196</v>
      </c>
      <c r="AI1004" t="s">
        <v>196</v>
      </c>
      <c r="AJ1004" t="s">
        <v>196</v>
      </c>
      <c r="AK1004" t="s">
        <v>195</v>
      </c>
      <c r="AL1004" t="s">
        <v>195</v>
      </c>
      <c r="AM1004" t="s">
        <v>195</v>
      </c>
      <c r="AN1004" t="s">
        <v>195</v>
      </c>
      <c r="AO1004" t="s">
        <v>195</v>
      </c>
      <c r="AP1004" t="s">
        <v>195</v>
      </c>
      <c r="AQ1004" s="259" t="s">
        <v>2531</v>
      </c>
      <c r="AR1004" s="259" t="s">
        <v>334</v>
      </c>
    </row>
    <row r="1005" spans="1:45" ht="21.6" x14ac:dyDescent="0.65">
      <c r="A1005" s="267">
        <v>122951</v>
      </c>
      <c r="B1005" s="264" t="s">
        <v>65</v>
      </c>
      <c r="C1005" t="s">
        <v>196</v>
      </c>
      <c r="D1005" t="s">
        <v>196</v>
      </c>
      <c r="E1005" t="s">
        <v>194</v>
      </c>
      <c r="F1005" t="s">
        <v>196</v>
      </c>
      <c r="G1005" t="s">
        <v>194</v>
      </c>
      <c r="H1005" t="s">
        <v>196</v>
      </c>
      <c r="I1005" t="s">
        <v>194</v>
      </c>
      <c r="J1005" t="s">
        <v>196</v>
      </c>
      <c r="K1005" t="s">
        <v>196</v>
      </c>
      <c r="L1005" t="s">
        <v>194</v>
      </c>
      <c r="M1005" t="s">
        <v>196</v>
      </c>
      <c r="N1005" t="s">
        <v>196</v>
      </c>
      <c r="O1005" t="s">
        <v>195</v>
      </c>
      <c r="P1005" t="s">
        <v>194</v>
      </c>
      <c r="Q1005" t="s">
        <v>196</v>
      </c>
      <c r="R1005" t="s">
        <v>196</v>
      </c>
      <c r="S1005" t="s">
        <v>195</v>
      </c>
      <c r="T1005" t="s">
        <v>194</v>
      </c>
      <c r="U1005" t="s">
        <v>194</v>
      </c>
      <c r="V1005" t="s">
        <v>196</v>
      </c>
      <c r="W1005" t="s">
        <v>194</v>
      </c>
      <c r="X1005" t="s">
        <v>194</v>
      </c>
      <c r="Y1005" t="s">
        <v>196</v>
      </c>
      <c r="Z1005" t="s">
        <v>196</v>
      </c>
      <c r="AA1005" t="s">
        <v>194</v>
      </c>
      <c r="AB1005" t="s">
        <v>196</v>
      </c>
      <c r="AC1005" t="s">
        <v>196</v>
      </c>
      <c r="AD1005" t="s">
        <v>196</v>
      </c>
      <c r="AE1005" t="s">
        <v>194</v>
      </c>
      <c r="AF1005" t="s">
        <v>194</v>
      </c>
      <c r="AG1005" t="s">
        <v>195</v>
      </c>
      <c r="AH1005" t="s">
        <v>195</v>
      </c>
      <c r="AI1005" t="s">
        <v>195</v>
      </c>
      <c r="AJ1005" t="s">
        <v>195</v>
      </c>
      <c r="AK1005" t="s">
        <v>195</v>
      </c>
      <c r="AQ1005" s="259" t="s">
        <v>65</v>
      </c>
      <c r="AR1005" s="259" t="s">
        <v>334</v>
      </c>
      <c r="AS1005"/>
    </row>
    <row r="1006" spans="1:45" ht="21.6" x14ac:dyDescent="0.65">
      <c r="A1006" s="267">
        <v>122955</v>
      </c>
      <c r="B1006" s="264" t="s">
        <v>59</v>
      </c>
      <c r="C1006" t="s">
        <v>194</v>
      </c>
      <c r="D1006" t="s">
        <v>196</v>
      </c>
      <c r="E1006" t="s">
        <v>196</v>
      </c>
      <c r="F1006" t="s">
        <v>196</v>
      </c>
      <c r="G1006" t="s">
        <v>196</v>
      </c>
      <c r="H1006" t="s">
        <v>196</v>
      </c>
      <c r="I1006" t="s">
        <v>196</v>
      </c>
      <c r="J1006" t="s">
        <v>194</v>
      </c>
      <c r="K1006" t="s">
        <v>196</v>
      </c>
      <c r="L1006" t="s">
        <v>196</v>
      </c>
      <c r="M1006" t="s">
        <v>196</v>
      </c>
      <c r="N1006" t="s">
        <v>196</v>
      </c>
      <c r="O1006" t="s">
        <v>196</v>
      </c>
      <c r="P1006" t="s">
        <v>196</v>
      </c>
      <c r="Q1006" t="s">
        <v>196</v>
      </c>
      <c r="R1006" t="s">
        <v>195</v>
      </c>
      <c r="S1006" t="s">
        <v>196</v>
      </c>
      <c r="T1006" t="s">
        <v>194</v>
      </c>
      <c r="U1006" t="s">
        <v>194</v>
      </c>
      <c r="V1006" t="s">
        <v>196</v>
      </c>
      <c r="W1006" t="s">
        <v>196</v>
      </c>
      <c r="X1006" t="s">
        <v>196</v>
      </c>
      <c r="Y1006" t="s">
        <v>196</v>
      </c>
      <c r="Z1006" t="s">
        <v>196</v>
      </c>
      <c r="AA1006" t="s">
        <v>196</v>
      </c>
      <c r="AB1006" t="s">
        <v>196</v>
      </c>
      <c r="AC1006" t="s">
        <v>196</v>
      </c>
      <c r="AD1006" t="s">
        <v>196</v>
      </c>
      <c r="AE1006" t="s">
        <v>196</v>
      </c>
      <c r="AF1006" t="s">
        <v>196</v>
      </c>
      <c r="AG1006" t="s">
        <v>196</v>
      </c>
      <c r="AH1006" t="s">
        <v>196</v>
      </c>
      <c r="AI1006" t="s">
        <v>196</v>
      </c>
      <c r="AJ1006" t="s">
        <v>196</v>
      </c>
      <c r="AK1006" t="s">
        <v>196</v>
      </c>
      <c r="AL1006" t="s">
        <v>196</v>
      </c>
      <c r="AM1006" t="s">
        <v>196</v>
      </c>
      <c r="AN1006" t="s">
        <v>196</v>
      </c>
      <c r="AO1006" t="s">
        <v>196</v>
      </c>
      <c r="AP1006" t="s">
        <v>196</v>
      </c>
      <c r="AQ1006" s="259" t="s">
        <v>59</v>
      </c>
      <c r="AR1006" s="259" t="s">
        <v>334</v>
      </c>
    </row>
    <row r="1007" spans="1:45" ht="21.6" x14ac:dyDescent="0.65">
      <c r="A1007" s="267">
        <v>122964</v>
      </c>
      <c r="B1007" s="264" t="s">
        <v>2591</v>
      </c>
      <c r="C1007" t="s">
        <v>196</v>
      </c>
      <c r="D1007" t="s">
        <v>196</v>
      </c>
      <c r="E1007" t="s">
        <v>196</v>
      </c>
      <c r="F1007" t="s">
        <v>196</v>
      </c>
      <c r="G1007" t="s">
        <v>194</v>
      </c>
      <c r="H1007" t="s">
        <v>196</v>
      </c>
      <c r="I1007" t="s">
        <v>196</v>
      </c>
      <c r="J1007" t="s">
        <v>196</v>
      </c>
      <c r="K1007" t="s">
        <v>195</v>
      </c>
      <c r="L1007" t="s">
        <v>196</v>
      </c>
      <c r="M1007" t="s">
        <v>196</v>
      </c>
      <c r="N1007" t="s">
        <v>196</v>
      </c>
      <c r="O1007" t="s">
        <v>196</v>
      </c>
      <c r="P1007" t="s">
        <v>196</v>
      </c>
      <c r="Q1007" t="s">
        <v>196</v>
      </c>
      <c r="R1007" t="s">
        <v>196</v>
      </c>
      <c r="S1007" t="s">
        <v>196</v>
      </c>
      <c r="T1007" t="s">
        <v>196</v>
      </c>
      <c r="U1007" t="s">
        <v>195</v>
      </c>
      <c r="V1007" t="s">
        <v>196</v>
      </c>
      <c r="W1007" t="s">
        <v>196</v>
      </c>
      <c r="X1007" t="s">
        <v>196</v>
      </c>
      <c r="Y1007" t="s">
        <v>196</v>
      </c>
      <c r="Z1007" t="s">
        <v>196</v>
      </c>
      <c r="AA1007" t="s">
        <v>196</v>
      </c>
      <c r="AB1007" t="s">
        <v>196</v>
      </c>
      <c r="AC1007" t="s">
        <v>196</v>
      </c>
      <c r="AD1007" t="s">
        <v>196</v>
      </c>
      <c r="AE1007" t="s">
        <v>196</v>
      </c>
      <c r="AF1007" t="s">
        <v>196</v>
      </c>
      <c r="AG1007" t="s">
        <v>196</v>
      </c>
      <c r="AH1007" t="s">
        <v>195</v>
      </c>
      <c r="AI1007" t="s">
        <v>196</v>
      </c>
      <c r="AJ1007" t="s">
        <v>196</v>
      </c>
      <c r="AK1007" t="s">
        <v>195</v>
      </c>
      <c r="AL1007" t="s">
        <v>195</v>
      </c>
      <c r="AM1007" t="s">
        <v>195</v>
      </c>
      <c r="AN1007" t="s">
        <v>195</v>
      </c>
      <c r="AO1007" t="s">
        <v>195</v>
      </c>
      <c r="AP1007" t="s">
        <v>195</v>
      </c>
      <c r="AQ1007" s="259" t="s">
        <v>2591</v>
      </c>
      <c r="AR1007" s="259" t="s">
        <v>334</v>
      </c>
    </row>
    <row r="1008" spans="1:45" ht="21.6" x14ac:dyDescent="0.65">
      <c r="A1008" s="267">
        <v>122969</v>
      </c>
      <c r="B1008" s="264" t="s">
        <v>2531</v>
      </c>
      <c r="C1008" t="s">
        <v>196</v>
      </c>
      <c r="D1008" t="s">
        <v>194</v>
      </c>
      <c r="E1008" t="s">
        <v>194</v>
      </c>
      <c r="F1008" t="s">
        <v>196</v>
      </c>
      <c r="G1008" t="s">
        <v>194</v>
      </c>
      <c r="H1008" t="s">
        <v>196</v>
      </c>
      <c r="I1008" t="s">
        <v>194</v>
      </c>
      <c r="J1008" t="s">
        <v>194</v>
      </c>
      <c r="K1008" t="s">
        <v>194</v>
      </c>
      <c r="L1008" t="s">
        <v>194</v>
      </c>
      <c r="M1008" t="s">
        <v>196</v>
      </c>
      <c r="N1008" t="s">
        <v>194</v>
      </c>
      <c r="O1008" t="s">
        <v>196</v>
      </c>
      <c r="P1008" t="s">
        <v>194</v>
      </c>
      <c r="Q1008" t="s">
        <v>196</v>
      </c>
      <c r="R1008" t="s">
        <v>196</v>
      </c>
      <c r="S1008" t="s">
        <v>196</v>
      </c>
      <c r="T1008" t="s">
        <v>194</v>
      </c>
      <c r="U1008" t="s">
        <v>196</v>
      </c>
      <c r="V1008" t="s">
        <v>194</v>
      </c>
      <c r="W1008" t="s">
        <v>195</v>
      </c>
      <c r="X1008" t="s">
        <v>196</v>
      </c>
      <c r="Y1008" t="s">
        <v>194</v>
      </c>
      <c r="Z1008" t="s">
        <v>195</v>
      </c>
      <c r="AA1008" t="s">
        <v>196</v>
      </c>
      <c r="AB1008" t="s">
        <v>196</v>
      </c>
      <c r="AC1008" t="s">
        <v>194</v>
      </c>
      <c r="AD1008" t="s">
        <v>194</v>
      </c>
      <c r="AE1008" t="s">
        <v>196</v>
      </c>
      <c r="AF1008" t="s">
        <v>194</v>
      </c>
      <c r="AG1008" t="s">
        <v>196</v>
      </c>
      <c r="AH1008" t="s">
        <v>196</v>
      </c>
      <c r="AI1008" t="s">
        <v>196</v>
      </c>
      <c r="AJ1008" t="s">
        <v>196</v>
      </c>
      <c r="AK1008" t="s">
        <v>196</v>
      </c>
      <c r="AL1008" t="s">
        <v>195</v>
      </c>
      <c r="AM1008" t="s">
        <v>195</v>
      </c>
      <c r="AN1008" t="s">
        <v>195</v>
      </c>
      <c r="AO1008" t="s">
        <v>195</v>
      </c>
      <c r="AP1008" t="s">
        <v>195</v>
      </c>
      <c r="AQ1008" s="259" t="s">
        <v>2531</v>
      </c>
      <c r="AR1008" s="259" t="s">
        <v>334</v>
      </c>
    </row>
    <row r="1009" spans="1:45" ht="21.6" x14ac:dyDescent="0.65">
      <c r="A1009" s="267">
        <v>122986</v>
      </c>
      <c r="B1009" s="264" t="s">
        <v>2591</v>
      </c>
      <c r="C1009" t="s">
        <v>196</v>
      </c>
      <c r="D1009" t="s">
        <v>196</v>
      </c>
      <c r="E1009" t="s">
        <v>196</v>
      </c>
      <c r="F1009" t="s">
        <v>196</v>
      </c>
      <c r="G1009" t="s">
        <v>196</v>
      </c>
      <c r="H1009" t="s">
        <v>196</v>
      </c>
      <c r="I1009" t="s">
        <v>196</v>
      </c>
      <c r="J1009" t="s">
        <v>196</v>
      </c>
      <c r="K1009" t="s">
        <v>194</v>
      </c>
      <c r="L1009" t="s">
        <v>194</v>
      </c>
      <c r="M1009" t="s">
        <v>196</v>
      </c>
      <c r="N1009" t="s">
        <v>196</v>
      </c>
      <c r="O1009" t="s">
        <v>196</v>
      </c>
      <c r="P1009" t="s">
        <v>196</v>
      </c>
      <c r="Q1009" t="s">
        <v>194</v>
      </c>
      <c r="R1009" t="s">
        <v>196</v>
      </c>
      <c r="S1009" t="s">
        <v>2267</v>
      </c>
      <c r="T1009" t="s">
        <v>195</v>
      </c>
      <c r="U1009" t="s">
        <v>195</v>
      </c>
      <c r="V1009" t="s">
        <v>196</v>
      </c>
      <c r="W1009" t="s">
        <v>196</v>
      </c>
      <c r="X1009" t="s">
        <v>196</v>
      </c>
      <c r="Y1009" t="s">
        <v>194</v>
      </c>
      <c r="Z1009" t="s">
        <v>194</v>
      </c>
      <c r="AA1009" t="s">
        <v>196</v>
      </c>
      <c r="AB1009" t="s">
        <v>196</v>
      </c>
      <c r="AC1009" t="s">
        <v>196</v>
      </c>
      <c r="AD1009" t="s">
        <v>194</v>
      </c>
      <c r="AE1009" t="s">
        <v>196</v>
      </c>
      <c r="AF1009" t="s">
        <v>196</v>
      </c>
      <c r="AG1009" t="s">
        <v>196</v>
      </c>
      <c r="AH1009" t="s">
        <v>196</v>
      </c>
      <c r="AI1009" t="s">
        <v>196</v>
      </c>
      <c r="AJ1009" t="s">
        <v>196</v>
      </c>
      <c r="AK1009" t="s">
        <v>196</v>
      </c>
      <c r="AL1009" t="s">
        <v>195</v>
      </c>
      <c r="AM1009" t="s">
        <v>195</v>
      </c>
      <c r="AN1009" t="s">
        <v>195</v>
      </c>
      <c r="AO1009" t="s">
        <v>195</v>
      </c>
      <c r="AP1009" t="s">
        <v>195</v>
      </c>
      <c r="AQ1009" s="259" t="s">
        <v>2591</v>
      </c>
      <c r="AR1009" s="259" t="s">
        <v>334</v>
      </c>
    </row>
    <row r="1010" spans="1:45" ht="21.6" x14ac:dyDescent="0.65">
      <c r="A1010" s="263">
        <v>122989</v>
      </c>
      <c r="B1010" s="264" t="s">
        <v>2531</v>
      </c>
      <c r="C1010" t="s">
        <v>196</v>
      </c>
      <c r="D1010" t="s">
        <v>194</v>
      </c>
      <c r="E1010" t="s">
        <v>196</v>
      </c>
      <c r="F1010" t="s">
        <v>194</v>
      </c>
      <c r="G1010" t="s">
        <v>196</v>
      </c>
      <c r="H1010" t="s">
        <v>196</v>
      </c>
      <c r="I1010" t="s">
        <v>195</v>
      </c>
      <c r="J1010" t="s">
        <v>196</v>
      </c>
      <c r="K1010" t="s">
        <v>194</v>
      </c>
      <c r="L1010" t="s">
        <v>196</v>
      </c>
      <c r="M1010" t="s">
        <v>194</v>
      </c>
      <c r="N1010" t="s">
        <v>196</v>
      </c>
      <c r="O1010" t="s">
        <v>194</v>
      </c>
      <c r="P1010" t="s">
        <v>196</v>
      </c>
      <c r="Q1010" t="s">
        <v>196</v>
      </c>
      <c r="R1010" t="s">
        <v>195</v>
      </c>
      <c r="S1010" t="s">
        <v>196</v>
      </c>
      <c r="T1010" t="s">
        <v>194</v>
      </c>
      <c r="U1010" t="s">
        <v>195</v>
      </c>
      <c r="V1010" t="s">
        <v>195</v>
      </c>
      <c r="W1010" t="s">
        <v>194</v>
      </c>
      <c r="X1010" t="s">
        <v>196</v>
      </c>
      <c r="Y1010" t="s">
        <v>194</v>
      </c>
      <c r="Z1010" t="s">
        <v>196</v>
      </c>
      <c r="AA1010" t="s">
        <v>194</v>
      </c>
      <c r="AB1010" t="s">
        <v>196</v>
      </c>
      <c r="AC1010" t="s">
        <v>196</v>
      </c>
      <c r="AD1010" t="s">
        <v>196</v>
      </c>
      <c r="AE1010" t="s">
        <v>196</v>
      </c>
      <c r="AF1010" t="s">
        <v>194</v>
      </c>
      <c r="AG1010" t="s">
        <v>196</v>
      </c>
      <c r="AH1010" t="s">
        <v>195</v>
      </c>
      <c r="AI1010" t="s">
        <v>194</v>
      </c>
      <c r="AJ1010" t="s">
        <v>196</v>
      </c>
      <c r="AK1010" t="s">
        <v>196</v>
      </c>
      <c r="AL1010" t="s">
        <v>196</v>
      </c>
      <c r="AM1010" t="s">
        <v>195</v>
      </c>
      <c r="AN1010" t="s">
        <v>195</v>
      </c>
      <c r="AO1010" t="s">
        <v>195</v>
      </c>
      <c r="AP1010" t="s">
        <v>196</v>
      </c>
      <c r="AQ1010" s="259" t="s">
        <v>2531</v>
      </c>
      <c r="AR1010" s="259" t="s">
        <v>334</v>
      </c>
    </row>
    <row r="1011" spans="1:45" ht="21.6" x14ac:dyDescent="0.65">
      <c r="A1011" s="267">
        <v>122991</v>
      </c>
      <c r="B1011" s="264" t="s">
        <v>59</v>
      </c>
      <c r="C1011" t="s">
        <v>196</v>
      </c>
      <c r="D1011" t="s">
        <v>196</v>
      </c>
      <c r="E1011" t="s">
        <v>196</v>
      </c>
      <c r="F1011" t="s">
        <v>196</v>
      </c>
      <c r="G1011" t="s">
        <v>195</v>
      </c>
      <c r="H1011" t="s">
        <v>196</v>
      </c>
      <c r="I1011" t="s">
        <v>196</v>
      </c>
      <c r="J1011" t="s">
        <v>196</v>
      </c>
      <c r="K1011" t="s">
        <v>196</v>
      </c>
      <c r="L1011" t="s">
        <v>196</v>
      </c>
      <c r="M1011" t="s">
        <v>196</v>
      </c>
      <c r="N1011" t="s">
        <v>196</v>
      </c>
      <c r="O1011" t="s">
        <v>196</v>
      </c>
      <c r="P1011" t="s">
        <v>196</v>
      </c>
      <c r="Q1011" t="s">
        <v>196</v>
      </c>
      <c r="R1011" t="s">
        <v>194</v>
      </c>
      <c r="S1011" t="s">
        <v>196</v>
      </c>
      <c r="T1011" t="s">
        <v>194</v>
      </c>
      <c r="U1011" t="s">
        <v>196</v>
      </c>
      <c r="V1011" t="s">
        <v>196</v>
      </c>
      <c r="W1011" t="s">
        <v>196</v>
      </c>
      <c r="X1011" t="s">
        <v>196</v>
      </c>
      <c r="Y1011" t="s">
        <v>196</v>
      </c>
      <c r="Z1011" t="s">
        <v>196</v>
      </c>
      <c r="AA1011" t="s">
        <v>196</v>
      </c>
      <c r="AB1011" t="s">
        <v>196</v>
      </c>
      <c r="AC1011" t="s">
        <v>196</v>
      </c>
      <c r="AD1011" t="s">
        <v>194</v>
      </c>
      <c r="AE1011" t="s">
        <v>196</v>
      </c>
      <c r="AF1011" t="s">
        <v>194</v>
      </c>
      <c r="AG1011" t="s">
        <v>196</v>
      </c>
      <c r="AH1011" t="s">
        <v>195</v>
      </c>
      <c r="AI1011" t="s">
        <v>196</v>
      </c>
      <c r="AJ1011" t="s">
        <v>196</v>
      </c>
      <c r="AK1011" t="s">
        <v>195</v>
      </c>
      <c r="AL1011" t="s">
        <v>196</v>
      </c>
      <c r="AM1011" t="s">
        <v>196</v>
      </c>
      <c r="AN1011" t="s">
        <v>196</v>
      </c>
      <c r="AO1011" t="s">
        <v>195</v>
      </c>
      <c r="AP1011" t="s">
        <v>196</v>
      </c>
      <c r="AQ1011" s="259" t="s">
        <v>59</v>
      </c>
      <c r="AR1011" s="259" t="s">
        <v>334</v>
      </c>
    </row>
    <row r="1012" spans="1:45" ht="21.6" x14ac:dyDescent="0.65">
      <c r="A1012" s="263">
        <v>122996</v>
      </c>
      <c r="B1012" s="264" t="s">
        <v>59</v>
      </c>
      <c r="C1012" t="s">
        <v>196</v>
      </c>
      <c r="D1012" t="s">
        <v>196</v>
      </c>
      <c r="E1012" t="s">
        <v>196</v>
      </c>
      <c r="F1012" t="s">
        <v>196</v>
      </c>
      <c r="G1012" t="s">
        <v>196</v>
      </c>
      <c r="H1012" t="s">
        <v>196</v>
      </c>
      <c r="I1012" t="s">
        <v>196</v>
      </c>
      <c r="J1012" t="s">
        <v>196</v>
      </c>
      <c r="K1012" t="s">
        <v>196</v>
      </c>
      <c r="L1012" t="s">
        <v>196</v>
      </c>
      <c r="M1012" t="s">
        <v>196</v>
      </c>
      <c r="N1012" t="s">
        <v>196</v>
      </c>
      <c r="O1012" t="s">
        <v>196</v>
      </c>
      <c r="P1012" t="s">
        <v>196</v>
      </c>
      <c r="Q1012" t="s">
        <v>196</v>
      </c>
      <c r="R1012" t="s">
        <v>196</v>
      </c>
      <c r="S1012" t="s">
        <v>196</v>
      </c>
      <c r="T1012" t="s">
        <v>194</v>
      </c>
      <c r="U1012" t="s">
        <v>196</v>
      </c>
      <c r="V1012" t="s">
        <v>196</v>
      </c>
      <c r="W1012" t="s">
        <v>196</v>
      </c>
      <c r="X1012" t="s">
        <v>196</v>
      </c>
      <c r="Y1012" t="s">
        <v>196</v>
      </c>
      <c r="Z1012" t="s">
        <v>196</v>
      </c>
      <c r="AA1012" t="s">
        <v>194</v>
      </c>
      <c r="AB1012" t="s">
        <v>196</v>
      </c>
      <c r="AC1012" t="s">
        <v>196</v>
      </c>
      <c r="AD1012" t="s">
        <v>194</v>
      </c>
      <c r="AE1012" t="s">
        <v>196</v>
      </c>
      <c r="AF1012" t="s">
        <v>194</v>
      </c>
      <c r="AG1012" t="s">
        <v>196</v>
      </c>
      <c r="AH1012" t="s">
        <v>196</v>
      </c>
      <c r="AI1012" t="s">
        <v>196</v>
      </c>
      <c r="AJ1012" t="s">
        <v>196</v>
      </c>
      <c r="AK1012" t="s">
        <v>195</v>
      </c>
      <c r="AL1012" t="s">
        <v>196</v>
      </c>
      <c r="AM1012" t="s">
        <v>196</v>
      </c>
      <c r="AN1012" t="s">
        <v>196</v>
      </c>
      <c r="AO1012" t="s">
        <v>195</v>
      </c>
      <c r="AP1012" t="s">
        <v>196</v>
      </c>
      <c r="AQ1012" s="259" t="s">
        <v>59</v>
      </c>
      <c r="AR1012" s="259" t="s">
        <v>334</v>
      </c>
    </row>
    <row r="1013" spans="1:45" ht="21.6" x14ac:dyDescent="0.65">
      <c r="A1013" s="267">
        <v>122998</v>
      </c>
      <c r="B1013" s="264" t="s">
        <v>2531</v>
      </c>
      <c r="C1013" t="s">
        <v>334</v>
      </c>
      <c r="D1013" t="s">
        <v>334</v>
      </c>
      <c r="E1013" t="s">
        <v>334</v>
      </c>
      <c r="F1013" t="s">
        <v>334</v>
      </c>
      <c r="G1013" t="s">
        <v>334</v>
      </c>
      <c r="H1013" t="s">
        <v>334</v>
      </c>
      <c r="I1013" t="s">
        <v>194</v>
      </c>
      <c r="J1013" t="s">
        <v>334</v>
      </c>
      <c r="K1013" t="s">
        <v>334</v>
      </c>
      <c r="L1013" t="s">
        <v>334</v>
      </c>
      <c r="M1013" t="s">
        <v>334</v>
      </c>
      <c r="N1013" t="s">
        <v>334</v>
      </c>
      <c r="O1013" t="s">
        <v>334</v>
      </c>
      <c r="P1013" t="s">
        <v>334</v>
      </c>
      <c r="Q1013" t="s">
        <v>334</v>
      </c>
      <c r="R1013" t="s">
        <v>2267</v>
      </c>
      <c r="S1013" t="s">
        <v>2267</v>
      </c>
      <c r="T1013" t="s">
        <v>194</v>
      </c>
      <c r="U1013" t="s">
        <v>2267</v>
      </c>
      <c r="V1013" t="s">
        <v>334</v>
      </c>
      <c r="W1013" t="s">
        <v>334</v>
      </c>
      <c r="X1013" t="s">
        <v>334</v>
      </c>
      <c r="Y1013" t="s">
        <v>334</v>
      </c>
      <c r="Z1013" t="s">
        <v>334</v>
      </c>
      <c r="AA1013" t="s">
        <v>334</v>
      </c>
      <c r="AB1013" t="s">
        <v>194</v>
      </c>
      <c r="AC1013" t="s">
        <v>194</v>
      </c>
      <c r="AD1013" t="s">
        <v>194</v>
      </c>
      <c r="AE1013" t="s">
        <v>194</v>
      </c>
      <c r="AF1013" t="s">
        <v>194</v>
      </c>
      <c r="AG1013" t="s">
        <v>196</v>
      </c>
      <c r="AH1013" t="s">
        <v>196</v>
      </c>
      <c r="AI1013" t="s">
        <v>196</v>
      </c>
      <c r="AJ1013" t="s">
        <v>196</v>
      </c>
      <c r="AK1013" t="s">
        <v>196</v>
      </c>
      <c r="AL1013" t="s">
        <v>195</v>
      </c>
      <c r="AM1013" t="s">
        <v>195</v>
      </c>
      <c r="AN1013" t="s">
        <v>195</v>
      </c>
      <c r="AO1013" t="s">
        <v>195</v>
      </c>
      <c r="AP1013" t="s">
        <v>195</v>
      </c>
      <c r="AQ1013" s="259" t="s">
        <v>2531</v>
      </c>
      <c r="AR1013" s="259" t="s">
        <v>334</v>
      </c>
    </row>
    <row r="1014" spans="1:45" ht="21.6" x14ac:dyDescent="0.65">
      <c r="A1014" s="267">
        <v>123003</v>
      </c>
      <c r="B1014" s="264" t="s">
        <v>2591</v>
      </c>
      <c r="C1014" t="s">
        <v>194</v>
      </c>
      <c r="D1014" t="s">
        <v>194</v>
      </c>
      <c r="E1014" t="s">
        <v>194</v>
      </c>
      <c r="F1014" t="s">
        <v>194</v>
      </c>
      <c r="G1014" t="s">
        <v>194</v>
      </c>
      <c r="H1014" t="s">
        <v>196</v>
      </c>
      <c r="I1014" t="s">
        <v>194</v>
      </c>
      <c r="J1014" t="s">
        <v>196</v>
      </c>
      <c r="K1014" t="s">
        <v>194</v>
      </c>
      <c r="L1014" t="s">
        <v>194</v>
      </c>
      <c r="M1014" t="s">
        <v>194</v>
      </c>
      <c r="N1014" t="s">
        <v>194</v>
      </c>
      <c r="O1014" t="s">
        <v>196</v>
      </c>
      <c r="P1014" t="s">
        <v>194</v>
      </c>
      <c r="Q1014" t="s">
        <v>194</v>
      </c>
      <c r="R1014" t="s">
        <v>196</v>
      </c>
      <c r="S1014" t="s">
        <v>196</v>
      </c>
      <c r="T1014" t="s">
        <v>194</v>
      </c>
      <c r="U1014" t="s">
        <v>194</v>
      </c>
      <c r="V1014" t="s">
        <v>196</v>
      </c>
      <c r="W1014" t="s">
        <v>196</v>
      </c>
      <c r="X1014" t="s">
        <v>196</v>
      </c>
      <c r="Y1014" t="s">
        <v>194</v>
      </c>
      <c r="Z1014" t="s">
        <v>196</v>
      </c>
      <c r="AA1014" t="s">
        <v>196</v>
      </c>
      <c r="AB1014" t="s">
        <v>196</v>
      </c>
      <c r="AC1014" t="s">
        <v>196</v>
      </c>
      <c r="AD1014" t="s">
        <v>196</v>
      </c>
      <c r="AE1014" t="s">
        <v>196</v>
      </c>
      <c r="AF1014" t="s">
        <v>194</v>
      </c>
      <c r="AG1014" t="s">
        <v>196</v>
      </c>
      <c r="AH1014" t="s">
        <v>196</v>
      </c>
      <c r="AI1014" t="s">
        <v>196</v>
      </c>
      <c r="AJ1014" t="s">
        <v>196</v>
      </c>
      <c r="AK1014" t="s">
        <v>196</v>
      </c>
      <c r="AL1014" t="s">
        <v>195</v>
      </c>
      <c r="AM1014" t="s">
        <v>195</v>
      </c>
      <c r="AN1014" t="s">
        <v>195</v>
      </c>
      <c r="AO1014" t="s">
        <v>195</v>
      </c>
      <c r="AP1014" t="s">
        <v>195</v>
      </c>
      <c r="AQ1014" s="259" t="s">
        <v>2591</v>
      </c>
      <c r="AR1014" s="259" t="s">
        <v>334</v>
      </c>
    </row>
    <row r="1015" spans="1:45" ht="21.6" x14ac:dyDescent="0.65">
      <c r="A1015" s="263">
        <v>123006</v>
      </c>
      <c r="B1015" s="264" t="s">
        <v>2531</v>
      </c>
      <c r="C1015" t="s">
        <v>196</v>
      </c>
      <c r="D1015" t="s">
        <v>196</v>
      </c>
      <c r="E1015" t="s">
        <v>196</v>
      </c>
      <c r="F1015" t="s">
        <v>194</v>
      </c>
      <c r="G1015" t="s">
        <v>196</v>
      </c>
      <c r="H1015" t="s">
        <v>196</v>
      </c>
      <c r="I1015" t="s">
        <v>194</v>
      </c>
      <c r="J1015" t="s">
        <v>196</v>
      </c>
      <c r="K1015" t="s">
        <v>196</v>
      </c>
      <c r="L1015" t="s">
        <v>196</v>
      </c>
      <c r="M1015" t="s">
        <v>194</v>
      </c>
      <c r="N1015" t="s">
        <v>196</v>
      </c>
      <c r="O1015" t="s">
        <v>194</v>
      </c>
      <c r="P1015" t="s">
        <v>196</v>
      </c>
      <c r="Q1015" t="s">
        <v>196</v>
      </c>
      <c r="R1015" t="s">
        <v>196</v>
      </c>
      <c r="S1015" t="s">
        <v>196</v>
      </c>
      <c r="T1015" t="s">
        <v>195</v>
      </c>
      <c r="U1015" t="s">
        <v>196</v>
      </c>
      <c r="V1015" t="s">
        <v>195</v>
      </c>
      <c r="W1015" t="s">
        <v>194</v>
      </c>
      <c r="X1015" t="s">
        <v>196</v>
      </c>
      <c r="Y1015" t="s">
        <v>196</v>
      </c>
      <c r="Z1015" t="s">
        <v>196</v>
      </c>
      <c r="AA1015" t="s">
        <v>194</v>
      </c>
      <c r="AB1015" t="s">
        <v>196</v>
      </c>
      <c r="AC1015" t="s">
        <v>194</v>
      </c>
      <c r="AD1015" t="s">
        <v>194</v>
      </c>
      <c r="AE1015" t="s">
        <v>196</v>
      </c>
      <c r="AF1015" t="s">
        <v>194</v>
      </c>
      <c r="AG1015" t="s">
        <v>196</v>
      </c>
      <c r="AH1015" t="s">
        <v>196</v>
      </c>
      <c r="AI1015" t="s">
        <v>196</v>
      </c>
      <c r="AJ1015" t="s">
        <v>196</v>
      </c>
      <c r="AK1015" t="s">
        <v>196</v>
      </c>
      <c r="AL1015" t="s">
        <v>196</v>
      </c>
      <c r="AM1015" t="s">
        <v>196</v>
      </c>
      <c r="AN1015" t="s">
        <v>196</v>
      </c>
      <c r="AO1015" t="s">
        <v>196</v>
      </c>
      <c r="AP1015" t="s">
        <v>196</v>
      </c>
      <c r="AQ1015" s="259" t="s">
        <v>2531</v>
      </c>
      <c r="AR1015" s="259" t="s">
        <v>334</v>
      </c>
    </row>
    <row r="1016" spans="1:45" ht="14.4" x14ac:dyDescent="0.3">
      <c r="A1016" s="282">
        <v>123012</v>
      </c>
      <c r="B1016" s="284" t="s">
        <v>59</v>
      </c>
      <c r="C1016" s="262" t="s">
        <v>196</v>
      </c>
      <c r="D1016" s="262" t="s">
        <v>196</v>
      </c>
      <c r="E1016" s="262" t="s">
        <v>196</v>
      </c>
      <c r="F1016" s="262" t="s">
        <v>196</v>
      </c>
      <c r="G1016" s="262" t="s">
        <v>194</v>
      </c>
      <c r="H1016" s="262" t="s">
        <v>196</v>
      </c>
      <c r="I1016" s="262" t="s">
        <v>196</v>
      </c>
      <c r="J1016" s="262" t="s">
        <v>196</v>
      </c>
      <c r="K1016" s="262" t="s">
        <v>194</v>
      </c>
      <c r="L1016" s="262" t="s">
        <v>195</v>
      </c>
      <c r="M1016" s="262" t="s">
        <v>196</v>
      </c>
      <c r="N1016" s="262" t="s">
        <v>195</v>
      </c>
      <c r="O1016" s="262" t="s">
        <v>194</v>
      </c>
      <c r="P1016" s="262" t="s">
        <v>194</v>
      </c>
      <c r="Q1016" s="262" t="s">
        <v>194</v>
      </c>
      <c r="R1016" s="262" t="s">
        <v>195</v>
      </c>
      <c r="S1016" s="262" t="s">
        <v>195</v>
      </c>
      <c r="T1016" s="262" t="s">
        <v>194</v>
      </c>
      <c r="U1016" s="262" t="s">
        <v>196</v>
      </c>
      <c r="V1016" s="262" t="s">
        <v>196</v>
      </c>
      <c r="W1016" s="262" t="s">
        <v>196</v>
      </c>
      <c r="X1016" s="262" t="s">
        <v>196</v>
      </c>
      <c r="Y1016" s="262" t="s">
        <v>196</v>
      </c>
      <c r="Z1016" s="262" t="s">
        <v>195</v>
      </c>
      <c r="AA1016" s="262" t="s">
        <v>196</v>
      </c>
      <c r="AB1016" s="262" t="s">
        <v>334</v>
      </c>
      <c r="AC1016" s="262" t="s">
        <v>334</v>
      </c>
      <c r="AD1016" s="262" t="s">
        <v>334</v>
      </c>
      <c r="AE1016" s="262" t="s">
        <v>334</v>
      </c>
      <c r="AF1016" s="262" t="s">
        <v>334</v>
      </c>
      <c r="AG1016" s="262" t="s">
        <v>334</v>
      </c>
      <c r="AH1016" s="262" t="s">
        <v>334</v>
      </c>
      <c r="AI1016" s="262" t="s">
        <v>334</v>
      </c>
      <c r="AJ1016" s="262" t="s">
        <v>334</v>
      </c>
      <c r="AK1016" s="262" t="s">
        <v>334</v>
      </c>
      <c r="AL1016" s="262" t="s">
        <v>334</v>
      </c>
      <c r="AM1016" s="262" t="s">
        <v>334</v>
      </c>
      <c r="AN1016" s="262" t="s">
        <v>334</v>
      </c>
      <c r="AO1016" s="262" t="s">
        <v>334</v>
      </c>
      <c r="AP1016" s="262" t="s">
        <v>334</v>
      </c>
      <c r="AQ1016" s="259" t="e">
        <f>VLOOKUP(A1016,#REF!,5,0)</f>
        <v>#REF!</v>
      </c>
      <c r="AR1016" s="259" t="e">
        <f>VLOOKUP(A1016,#REF!,6,0)</f>
        <v>#REF!</v>
      </c>
      <c r="AS1016"/>
    </row>
    <row r="1017" spans="1:45" ht="21.6" x14ac:dyDescent="0.65">
      <c r="A1017" s="263">
        <v>123014</v>
      </c>
      <c r="B1017" s="264" t="s">
        <v>59</v>
      </c>
      <c r="C1017" t="s">
        <v>196</v>
      </c>
      <c r="D1017" t="s">
        <v>194</v>
      </c>
      <c r="E1017" t="s">
        <v>194</v>
      </c>
      <c r="F1017" t="s">
        <v>196</v>
      </c>
      <c r="G1017" t="s">
        <v>196</v>
      </c>
      <c r="H1017" t="s">
        <v>196</v>
      </c>
      <c r="I1017" t="s">
        <v>196</v>
      </c>
      <c r="J1017" t="s">
        <v>196</v>
      </c>
      <c r="K1017" t="s">
        <v>194</v>
      </c>
      <c r="L1017" t="s">
        <v>196</v>
      </c>
      <c r="M1017" t="s">
        <v>196</v>
      </c>
      <c r="N1017" t="s">
        <v>196</v>
      </c>
      <c r="O1017" t="s">
        <v>194</v>
      </c>
      <c r="P1017" t="s">
        <v>196</v>
      </c>
      <c r="Q1017" t="s">
        <v>196</v>
      </c>
      <c r="R1017" t="s">
        <v>195</v>
      </c>
      <c r="S1017" t="s">
        <v>196</v>
      </c>
      <c r="T1017" t="s">
        <v>194</v>
      </c>
      <c r="U1017" t="s">
        <v>196</v>
      </c>
      <c r="V1017" t="s">
        <v>196</v>
      </c>
      <c r="W1017" t="s">
        <v>196</v>
      </c>
      <c r="X1017" t="s">
        <v>196</v>
      </c>
      <c r="Y1017" t="s">
        <v>196</v>
      </c>
      <c r="Z1017" t="s">
        <v>196</v>
      </c>
      <c r="AA1017" t="s">
        <v>196</v>
      </c>
      <c r="AB1017" t="s">
        <v>196</v>
      </c>
      <c r="AC1017" t="s">
        <v>196</v>
      </c>
      <c r="AD1017" t="s">
        <v>196</v>
      </c>
      <c r="AE1017" t="s">
        <v>196</v>
      </c>
      <c r="AF1017" t="s">
        <v>194</v>
      </c>
      <c r="AG1017" t="s">
        <v>196</v>
      </c>
      <c r="AH1017" t="s">
        <v>196</v>
      </c>
      <c r="AI1017" t="s">
        <v>196</v>
      </c>
      <c r="AJ1017" t="s">
        <v>196</v>
      </c>
      <c r="AK1017" t="s">
        <v>195</v>
      </c>
      <c r="AL1017" t="s">
        <v>196</v>
      </c>
      <c r="AM1017" t="s">
        <v>196</v>
      </c>
      <c r="AN1017" t="s">
        <v>196</v>
      </c>
      <c r="AO1017" t="s">
        <v>196</v>
      </c>
      <c r="AP1017" t="s">
        <v>195</v>
      </c>
      <c r="AQ1017" s="259" t="s">
        <v>59</v>
      </c>
      <c r="AR1017" s="259" t="s">
        <v>334</v>
      </c>
    </row>
    <row r="1018" spans="1:45" ht="21.6" x14ac:dyDescent="0.65">
      <c r="A1018" s="267">
        <v>123017</v>
      </c>
      <c r="B1018" s="264" t="s">
        <v>2531</v>
      </c>
      <c r="C1018" t="s">
        <v>196</v>
      </c>
      <c r="D1018" t="s">
        <v>196</v>
      </c>
      <c r="E1018" t="s">
        <v>196</v>
      </c>
      <c r="F1018" t="s">
        <v>196</v>
      </c>
      <c r="G1018" t="s">
        <v>196</v>
      </c>
      <c r="H1018" t="s">
        <v>196</v>
      </c>
      <c r="I1018" t="s">
        <v>196</v>
      </c>
      <c r="J1018" t="s">
        <v>196</v>
      </c>
      <c r="K1018" t="s">
        <v>196</v>
      </c>
      <c r="L1018" t="s">
        <v>196</v>
      </c>
      <c r="M1018" t="s">
        <v>196</v>
      </c>
      <c r="N1018" t="s">
        <v>196</v>
      </c>
      <c r="O1018" t="s">
        <v>196</v>
      </c>
      <c r="P1018" t="s">
        <v>196</v>
      </c>
      <c r="Q1018" t="s">
        <v>196</v>
      </c>
      <c r="R1018" t="s">
        <v>196</v>
      </c>
      <c r="S1018" t="s">
        <v>196</v>
      </c>
      <c r="T1018" t="s">
        <v>196</v>
      </c>
      <c r="U1018" t="s">
        <v>196</v>
      </c>
      <c r="V1018" t="s">
        <v>196</v>
      </c>
      <c r="W1018" t="s">
        <v>196</v>
      </c>
      <c r="X1018" t="s">
        <v>196</v>
      </c>
      <c r="Y1018" t="s">
        <v>196</v>
      </c>
      <c r="Z1018" t="s">
        <v>196</v>
      </c>
      <c r="AA1018" t="s">
        <v>196</v>
      </c>
      <c r="AB1018" t="s">
        <v>196</v>
      </c>
      <c r="AC1018" t="s">
        <v>196</v>
      </c>
      <c r="AD1018" t="s">
        <v>196</v>
      </c>
      <c r="AE1018" t="s">
        <v>196</v>
      </c>
      <c r="AF1018" t="s">
        <v>196</v>
      </c>
      <c r="AG1018" t="s">
        <v>196</v>
      </c>
      <c r="AH1018" t="s">
        <v>196</v>
      </c>
      <c r="AI1018" t="s">
        <v>196</v>
      </c>
      <c r="AJ1018" t="s">
        <v>196</v>
      </c>
      <c r="AK1018" t="s">
        <v>196</v>
      </c>
      <c r="AL1018" t="s">
        <v>195</v>
      </c>
      <c r="AM1018" t="s">
        <v>195</v>
      </c>
      <c r="AN1018" t="s">
        <v>195</v>
      </c>
      <c r="AO1018" t="s">
        <v>195</v>
      </c>
      <c r="AP1018" t="s">
        <v>195</v>
      </c>
      <c r="AQ1018" s="259" t="s">
        <v>2531</v>
      </c>
      <c r="AR1018" s="259" t="s">
        <v>334</v>
      </c>
    </row>
    <row r="1019" spans="1:45" ht="21.6" x14ac:dyDescent="0.65">
      <c r="A1019" s="267">
        <v>123019</v>
      </c>
      <c r="B1019" s="264" t="s">
        <v>2531</v>
      </c>
      <c r="C1019" t="s">
        <v>196</v>
      </c>
      <c r="D1019" t="s">
        <v>194</v>
      </c>
      <c r="E1019" t="s">
        <v>196</v>
      </c>
      <c r="F1019" t="s">
        <v>194</v>
      </c>
      <c r="G1019" t="s">
        <v>196</v>
      </c>
      <c r="H1019" t="s">
        <v>196</v>
      </c>
      <c r="I1019" t="s">
        <v>196</v>
      </c>
      <c r="J1019" t="s">
        <v>196</v>
      </c>
      <c r="K1019" t="s">
        <v>194</v>
      </c>
      <c r="L1019" t="s">
        <v>196</v>
      </c>
      <c r="M1019" t="s">
        <v>196</v>
      </c>
      <c r="N1019" t="s">
        <v>196</v>
      </c>
      <c r="O1019" t="s">
        <v>196</v>
      </c>
      <c r="P1019" t="s">
        <v>194</v>
      </c>
      <c r="Q1019" t="s">
        <v>196</v>
      </c>
      <c r="R1019" t="s">
        <v>195</v>
      </c>
      <c r="S1019" t="s">
        <v>196</v>
      </c>
      <c r="T1019" t="s">
        <v>196</v>
      </c>
      <c r="U1019" t="s">
        <v>194</v>
      </c>
      <c r="V1019" t="s">
        <v>196</v>
      </c>
      <c r="W1019" t="s">
        <v>196</v>
      </c>
      <c r="X1019" t="s">
        <v>196</v>
      </c>
      <c r="Y1019" t="s">
        <v>194</v>
      </c>
      <c r="Z1019" t="s">
        <v>194</v>
      </c>
      <c r="AA1019" t="s">
        <v>194</v>
      </c>
      <c r="AB1019" t="s">
        <v>196</v>
      </c>
      <c r="AC1019" t="s">
        <v>196</v>
      </c>
      <c r="AD1019" t="s">
        <v>196</v>
      </c>
      <c r="AE1019" t="s">
        <v>194</v>
      </c>
      <c r="AF1019" t="s">
        <v>194</v>
      </c>
      <c r="AG1019" t="s">
        <v>196</v>
      </c>
      <c r="AH1019" t="s">
        <v>196</v>
      </c>
      <c r="AI1019" t="s">
        <v>196</v>
      </c>
      <c r="AJ1019" t="s">
        <v>196</v>
      </c>
      <c r="AK1019" t="s">
        <v>194</v>
      </c>
      <c r="AL1019" t="s">
        <v>196</v>
      </c>
      <c r="AM1019" t="s">
        <v>196</v>
      </c>
      <c r="AN1019" t="s">
        <v>196</v>
      </c>
      <c r="AO1019" t="s">
        <v>196</v>
      </c>
      <c r="AP1019" t="s">
        <v>196</v>
      </c>
      <c r="AQ1019" s="259" t="s">
        <v>2531</v>
      </c>
      <c r="AR1019" s="259" t="s">
        <v>334</v>
      </c>
    </row>
    <row r="1020" spans="1:45" ht="21.6" x14ac:dyDescent="0.65">
      <c r="A1020" s="267">
        <v>123032</v>
      </c>
      <c r="B1020" s="264" t="s">
        <v>59</v>
      </c>
      <c r="C1020" t="s">
        <v>196</v>
      </c>
      <c r="D1020" t="s">
        <v>194</v>
      </c>
      <c r="E1020" t="s">
        <v>196</v>
      </c>
      <c r="F1020" t="s">
        <v>194</v>
      </c>
      <c r="G1020" t="s">
        <v>196</v>
      </c>
      <c r="H1020" t="s">
        <v>196</v>
      </c>
      <c r="I1020" t="s">
        <v>196</v>
      </c>
      <c r="J1020" t="s">
        <v>196</v>
      </c>
      <c r="K1020" t="s">
        <v>196</v>
      </c>
      <c r="L1020" t="s">
        <v>196</v>
      </c>
      <c r="M1020" t="s">
        <v>196</v>
      </c>
      <c r="N1020" t="s">
        <v>194</v>
      </c>
      <c r="O1020" t="s">
        <v>196</v>
      </c>
      <c r="P1020" t="s">
        <v>194</v>
      </c>
      <c r="Q1020" t="s">
        <v>196</v>
      </c>
      <c r="R1020" t="s">
        <v>195</v>
      </c>
      <c r="S1020" t="s">
        <v>196</v>
      </c>
      <c r="T1020" t="s">
        <v>195</v>
      </c>
      <c r="U1020" t="s">
        <v>196</v>
      </c>
      <c r="V1020" t="s">
        <v>196</v>
      </c>
      <c r="W1020" t="s">
        <v>196</v>
      </c>
      <c r="X1020" t="s">
        <v>194</v>
      </c>
      <c r="Y1020" t="s">
        <v>194</v>
      </c>
      <c r="Z1020" t="s">
        <v>194</v>
      </c>
      <c r="AA1020" t="s">
        <v>194</v>
      </c>
      <c r="AB1020" t="s">
        <v>196</v>
      </c>
      <c r="AC1020" t="s">
        <v>196</v>
      </c>
      <c r="AD1020" t="s">
        <v>194</v>
      </c>
      <c r="AE1020" t="s">
        <v>196</v>
      </c>
      <c r="AF1020" t="s">
        <v>194</v>
      </c>
      <c r="AG1020" t="s">
        <v>196</v>
      </c>
      <c r="AH1020" t="s">
        <v>194</v>
      </c>
      <c r="AI1020" t="s">
        <v>196</v>
      </c>
      <c r="AJ1020" t="s">
        <v>194</v>
      </c>
      <c r="AK1020" t="s">
        <v>196</v>
      </c>
      <c r="AL1020" t="s">
        <v>196</v>
      </c>
      <c r="AM1020" t="s">
        <v>195</v>
      </c>
      <c r="AN1020" t="s">
        <v>196</v>
      </c>
      <c r="AO1020" t="s">
        <v>195</v>
      </c>
      <c r="AP1020" t="s">
        <v>195</v>
      </c>
      <c r="AQ1020" s="259" t="s">
        <v>59</v>
      </c>
      <c r="AR1020" s="259" t="s">
        <v>334</v>
      </c>
    </row>
    <row r="1021" spans="1:45" ht="21.6" x14ac:dyDescent="0.65">
      <c r="A1021" s="263">
        <v>123035</v>
      </c>
      <c r="B1021" s="264" t="s">
        <v>59</v>
      </c>
      <c r="C1021" t="s">
        <v>196</v>
      </c>
      <c r="D1021" t="s">
        <v>194</v>
      </c>
      <c r="E1021" t="s">
        <v>196</v>
      </c>
      <c r="F1021" t="s">
        <v>196</v>
      </c>
      <c r="G1021" t="s">
        <v>196</v>
      </c>
      <c r="H1021" t="s">
        <v>196</v>
      </c>
      <c r="I1021" t="s">
        <v>196</v>
      </c>
      <c r="J1021" t="s">
        <v>196</v>
      </c>
      <c r="K1021" t="s">
        <v>196</v>
      </c>
      <c r="L1021" t="s">
        <v>196</v>
      </c>
      <c r="M1021" t="s">
        <v>196</v>
      </c>
      <c r="N1021" t="s">
        <v>196</v>
      </c>
      <c r="O1021" t="s">
        <v>196</v>
      </c>
      <c r="P1021" t="s">
        <v>196</v>
      </c>
      <c r="Q1021" t="s">
        <v>196</v>
      </c>
      <c r="R1021" t="s">
        <v>196</v>
      </c>
      <c r="S1021" t="s">
        <v>196</v>
      </c>
      <c r="T1021" t="s">
        <v>196</v>
      </c>
      <c r="U1021" t="s">
        <v>196</v>
      </c>
      <c r="V1021" t="s">
        <v>196</v>
      </c>
      <c r="W1021" t="s">
        <v>196</v>
      </c>
      <c r="X1021" t="s">
        <v>196</v>
      </c>
      <c r="Y1021" t="s">
        <v>196</v>
      </c>
      <c r="Z1021" t="s">
        <v>196</v>
      </c>
      <c r="AA1021" t="s">
        <v>194</v>
      </c>
      <c r="AB1021" t="s">
        <v>196</v>
      </c>
      <c r="AC1021" t="s">
        <v>196</v>
      </c>
      <c r="AD1021" t="s">
        <v>196</v>
      </c>
      <c r="AE1021" t="s">
        <v>196</v>
      </c>
      <c r="AF1021" t="s">
        <v>194</v>
      </c>
      <c r="AG1021" t="s">
        <v>196</v>
      </c>
      <c r="AH1021" t="s">
        <v>196</v>
      </c>
      <c r="AI1021" t="s">
        <v>196</v>
      </c>
      <c r="AJ1021" t="s">
        <v>196</v>
      </c>
      <c r="AK1021" t="s">
        <v>194</v>
      </c>
      <c r="AL1021" t="s">
        <v>195</v>
      </c>
      <c r="AM1021" t="s">
        <v>195</v>
      </c>
      <c r="AN1021" t="s">
        <v>195</v>
      </c>
      <c r="AO1021" t="s">
        <v>194</v>
      </c>
      <c r="AP1021" t="s">
        <v>194</v>
      </c>
      <c r="AQ1021" s="259" t="s">
        <v>59</v>
      </c>
      <c r="AR1021" s="259" t="s">
        <v>334</v>
      </c>
    </row>
    <row r="1022" spans="1:45" ht="21.6" x14ac:dyDescent="0.65">
      <c r="A1022" s="263">
        <v>123039</v>
      </c>
      <c r="B1022" s="264" t="s">
        <v>59</v>
      </c>
      <c r="C1022" t="s">
        <v>196</v>
      </c>
      <c r="D1022" t="s">
        <v>196</v>
      </c>
      <c r="E1022" t="s">
        <v>196</v>
      </c>
      <c r="F1022" t="s">
        <v>196</v>
      </c>
      <c r="G1022" t="s">
        <v>196</v>
      </c>
      <c r="H1022" t="s">
        <v>196</v>
      </c>
      <c r="I1022" t="s">
        <v>196</v>
      </c>
      <c r="J1022" t="s">
        <v>196</v>
      </c>
      <c r="K1022" t="s">
        <v>196</v>
      </c>
      <c r="L1022" t="s">
        <v>196</v>
      </c>
      <c r="M1022" t="s">
        <v>196</v>
      </c>
      <c r="N1022" t="s">
        <v>196</v>
      </c>
      <c r="O1022" t="s">
        <v>196</v>
      </c>
      <c r="P1022" t="s">
        <v>196</v>
      </c>
      <c r="Q1022" t="s">
        <v>196</v>
      </c>
      <c r="R1022" t="s">
        <v>196</v>
      </c>
      <c r="S1022" t="s">
        <v>196</v>
      </c>
      <c r="T1022" t="s">
        <v>195</v>
      </c>
      <c r="U1022" t="s">
        <v>196</v>
      </c>
      <c r="V1022" t="s">
        <v>196</v>
      </c>
      <c r="W1022" t="s">
        <v>196</v>
      </c>
      <c r="X1022" t="s">
        <v>196</v>
      </c>
      <c r="Y1022" t="s">
        <v>196</v>
      </c>
      <c r="Z1022" t="s">
        <v>196</v>
      </c>
      <c r="AA1022" t="s">
        <v>194</v>
      </c>
      <c r="AB1022" t="s">
        <v>196</v>
      </c>
      <c r="AC1022" t="s">
        <v>196</v>
      </c>
      <c r="AD1022" t="s">
        <v>196</v>
      </c>
      <c r="AE1022" t="s">
        <v>196</v>
      </c>
      <c r="AF1022" t="s">
        <v>196</v>
      </c>
      <c r="AG1022" t="s">
        <v>196</v>
      </c>
      <c r="AH1022" t="s">
        <v>194</v>
      </c>
      <c r="AI1022" t="s">
        <v>196</v>
      </c>
      <c r="AJ1022" t="s">
        <v>196</v>
      </c>
      <c r="AK1022" t="s">
        <v>194</v>
      </c>
      <c r="AL1022" t="s">
        <v>195</v>
      </c>
      <c r="AM1022" t="s">
        <v>195</v>
      </c>
      <c r="AN1022" t="s">
        <v>195</v>
      </c>
      <c r="AO1022" t="s">
        <v>194</v>
      </c>
      <c r="AP1022" t="s">
        <v>194</v>
      </c>
      <c r="AQ1022" s="259" t="s">
        <v>59</v>
      </c>
      <c r="AR1022" s="259" t="s">
        <v>334</v>
      </c>
    </row>
    <row r="1023" spans="1:45" ht="21.6" x14ac:dyDescent="0.65">
      <c r="A1023" s="267">
        <v>123046</v>
      </c>
      <c r="B1023" s="264" t="s">
        <v>2591</v>
      </c>
      <c r="C1023" t="s">
        <v>196</v>
      </c>
      <c r="D1023" t="s">
        <v>196</v>
      </c>
      <c r="E1023" t="s">
        <v>194</v>
      </c>
      <c r="F1023" t="s">
        <v>196</v>
      </c>
      <c r="G1023" t="s">
        <v>196</v>
      </c>
      <c r="H1023" t="s">
        <v>196</v>
      </c>
      <c r="I1023" t="s">
        <v>196</v>
      </c>
      <c r="J1023" t="s">
        <v>196</v>
      </c>
      <c r="K1023" t="s">
        <v>196</v>
      </c>
      <c r="L1023" t="s">
        <v>196</v>
      </c>
      <c r="M1023" t="s">
        <v>196</v>
      </c>
      <c r="N1023" t="s">
        <v>194</v>
      </c>
      <c r="O1023" t="s">
        <v>194</v>
      </c>
      <c r="P1023" t="s">
        <v>196</v>
      </c>
      <c r="Q1023" t="s">
        <v>194</v>
      </c>
      <c r="R1023" t="s">
        <v>196</v>
      </c>
      <c r="S1023" t="s">
        <v>196</v>
      </c>
      <c r="T1023" t="s">
        <v>196</v>
      </c>
      <c r="U1023" t="s">
        <v>196</v>
      </c>
      <c r="V1023" t="s">
        <v>196</v>
      </c>
      <c r="W1023" t="s">
        <v>196</v>
      </c>
      <c r="X1023" t="s">
        <v>196</v>
      </c>
      <c r="Y1023" t="s">
        <v>194</v>
      </c>
      <c r="Z1023" t="s">
        <v>196</v>
      </c>
      <c r="AA1023" t="s">
        <v>194</v>
      </c>
      <c r="AB1023" t="s">
        <v>194</v>
      </c>
      <c r="AC1023" t="s">
        <v>196</v>
      </c>
      <c r="AD1023" t="s">
        <v>196</v>
      </c>
      <c r="AE1023" t="s">
        <v>196</v>
      </c>
      <c r="AF1023" t="s">
        <v>195</v>
      </c>
      <c r="AG1023" t="s">
        <v>196</v>
      </c>
      <c r="AH1023" t="s">
        <v>195</v>
      </c>
      <c r="AI1023" t="s">
        <v>196</v>
      </c>
      <c r="AJ1023" t="s">
        <v>195</v>
      </c>
      <c r="AK1023" t="s">
        <v>195</v>
      </c>
      <c r="AL1023" t="s">
        <v>195</v>
      </c>
      <c r="AM1023" t="s">
        <v>195</v>
      </c>
      <c r="AN1023" t="s">
        <v>195</v>
      </c>
      <c r="AO1023" t="s">
        <v>195</v>
      </c>
      <c r="AP1023" t="s">
        <v>195</v>
      </c>
      <c r="AQ1023" s="259" t="s">
        <v>2591</v>
      </c>
      <c r="AR1023" s="259" t="s">
        <v>334</v>
      </c>
    </row>
    <row r="1024" spans="1:45" ht="21.6" x14ac:dyDescent="0.65">
      <c r="A1024" s="267">
        <v>123051</v>
      </c>
      <c r="B1024" s="264" t="s">
        <v>2531</v>
      </c>
      <c r="C1024" t="s">
        <v>196</v>
      </c>
      <c r="D1024" t="s">
        <v>196</v>
      </c>
      <c r="E1024" t="s">
        <v>196</v>
      </c>
      <c r="F1024" t="s">
        <v>196</v>
      </c>
      <c r="G1024" t="s">
        <v>194</v>
      </c>
      <c r="H1024" t="s">
        <v>196</v>
      </c>
      <c r="I1024" t="s">
        <v>194</v>
      </c>
      <c r="J1024" t="s">
        <v>196</v>
      </c>
      <c r="K1024" t="s">
        <v>194</v>
      </c>
      <c r="L1024" t="s">
        <v>196</v>
      </c>
      <c r="M1024" t="s">
        <v>196</v>
      </c>
      <c r="N1024" t="s">
        <v>194</v>
      </c>
      <c r="O1024" t="s">
        <v>194</v>
      </c>
      <c r="P1024" t="s">
        <v>196</v>
      </c>
      <c r="Q1024" t="s">
        <v>196</v>
      </c>
      <c r="R1024" t="s">
        <v>196</v>
      </c>
      <c r="S1024" t="s">
        <v>196</v>
      </c>
      <c r="T1024" t="s">
        <v>196</v>
      </c>
      <c r="U1024" t="s">
        <v>196</v>
      </c>
      <c r="V1024" t="s">
        <v>196</v>
      </c>
      <c r="W1024" t="s">
        <v>196</v>
      </c>
      <c r="X1024" t="s">
        <v>194</v>
      </c>
      <c r="Y1024" t="s">
        <v>194</v>
      </c>
      <c r="Z1024" t="s">
        <v>196</v>
      </c>
      <c r="AA1024" t="s">
        <v>194</v>
      </c>
      <c r="AB1024" t="s">
        <v>196</v>
      </c>
      <c r="AC1024" t="s">
        <v>196</v>
      </c>
      <c r="AD1024" t="s">
        <v>196</v>
      </c>
      <c r="AE1024" t="s">
        <v>196</v>
      </c>
      <c r="AF1024" t="s">
        <v>194</v>
      </c>
      <c r="AG1024" t="s">
        <v>196</v>
      </c>
      <c r="AH1024" t="s">
        <v>196</v>
      </c>
      <c r="AI1024" t="s">
        <v>196</v>
      </c>
      <c r="AJ1024" t="s">
        <v>196</v>
      </c>
      <c r="AK1024" t="s">
        <v>194</v>
      </c>
      <c r="AL1024" t="s">
        <v>196</v>
      </c>
      <c r="AM1024" t="s">
        <v>196</v>
      </c>
      <c r="AN1024" t="s">
        <v>196</v>
      </c>
      <c r="AO1024" t="s">
        <v>196</v>
      </c>
      <c r="AP1024" t="s">
        <v>196</v>
      </c>
      <c r="AQ1024" s="259" t="s">
        <v>2531</v>
      </c>
      <c r="AR1024" s="259" t="s">
        <v>334</v>
      </c>
    </row>
    <row r="1025" spans="1:45" ht="21.6" x14ac:dyDescent="0.65">
      <c r="A1025" s="267">
        <v>123052</v>
      </c>
      <c r="B1025" s="264" t="s">
        <v>59</v>
      </c>
      <c r="C1025" t="s">
        <v>196</v>
      </c>
      <c r="D1025" t="s">
        <v>196</v>
      </c>
      <c r="E1025" t="s">
        <v>196</v>
      </c>
      <c r="F1025" t="s">
        <v>196</v>
      </c>
      <c r="G1025" t="s">
        <v>196</v>
      </c>
      <c r="H1025" t="s">
        <v>196</v>
      </c>
      <c r="I1025" t="s">
        <v>196</v>
      </c>
      <c r="J1025" t="s">
        <v>196</v>
      </c>
      <c r="K1025" t="s">
        <v>196</v>
      </c>
      <c r="L1025" t="s">
        <v>196</v>
      </c>
      <c r="M1025" t="s">
        <v>196</v>
      </c>
      <c r="N1025" t="s">
        <v>196</v>
      </c>
      <c r="O1025" t="s">
        <v>194</v>
      </c>
      <c r="P1025" t="s">
        <v>196</v>
      </c>
      <c r="Q1025" t="s">
        <v>196</v>
      </c>
      <c r="R1025" t="s">
        <v>196</v>
      </c>
      <c r="S1025" t="s">
        <v>194</v>
      </c>
      <c r="T1025" t="s">
        <v>195</v>
      </c>
      <c r="U1025" t="s">
        <v>196</v>
      </c>
      <c r="V1025" t="s">
        <v>196</v>
      </c>
      <c r="W1025" t="s">
        <v>196</v>
      </c>
      <c r="X1025" t="s">
        <v>196</v>
      </c>
      <c r="Y1025" t="s">
        <v>196</v>
      </c>
      <c r="Z1025" t="s">
        <v>196</v>
      </c>
      <c r="AA1025" t="s">
        <v>196</v>
      </c>
      <c r="AB1025" t="s">
        <v>196</v>
      </c>
      <c r="AC1025" t="s">
        <v>196</v>
      </c>
      <c r="AD1025" t="s">
        <v>196</v>
      </c>
      <c r="AE1025" t="s">
        <v>196</v>
      </c>
      <c r="AF1025" t="s">
        <v>194</v>
      </c>
      <c r="AG1025" t="s">
        <v>196</v>
      </c>
      <c r="AH1025" t="s">
        <v>196</v>
      </c>
      <c r="AI1025" t="s">
        <v>196</v>
      </c>
      <c r="AJ1025" t="s">
        <v>196</v>
      </c>
      <c r="AK1025" t="s">
        <v>196</v>
      </c>
      <c r="AL1025" t="s">
        <v>195</v>
      </c>
      <c r="AM1025" t="s">
        <v>196</v>
      </c>
      <c r="AN1025" t="s">
        <v>195</v>
      </c>
      <c r="AO1025" t="s">
        <v>195</v>
      </c>
      <c r="AP1025" t="s">
        <v>195</v>
      </c>
      <c r="AQ1025" s="259" t="s">
        <v>59</v>
      </c>
      <c r="AR1025" s="259" t="s">
        <v>334</v>
      </c>
    </row>
    <row r="1026" spans="1:45" ht="21.6" x14ac:dyDescent="0.65">
      <c r="A1026" s="267">
        <v>123057</v>
      </c>
      <c r="B1026" s="264" t="s">
        <v>2531</v>
      </c>
      <c r="C1026" t="s">
        <v>196</v>
      </c>
      <c r="D1026" t="s">
        <v>194</v>
      </c>
      <c r="E1026" t="s">
        <v>196</v>
      </c>
      <c r="F1026" t="s">
        <v>194</v>
      </c>
      <c r="G1026" t="s">
        <v>196</v>
      </c>
      <c r="H1026" t="s">
        <v>196</v>
      </c>
      <c r="I1026" t="s">
        <v>196</v>
      </c>
      <c r="J1026" t="s">
        <v>194</v>
      </c>
      <c r="K1026" t="s">
        <v>196</v>
      </c>
      <c r="L1026" t="s">
        <v>196</v>
      </c>
      <c r="M1026" t="s">
        <v>196</v>
      </c>
      <c r="N1026" t="s">
        <v>196</v>
      </c>
      <c r="O1026" t="s">
        <v>196</v>
      </c>
      <c r="P1026" t="s">
        <v>196</v>
      </c>
      <c r="Q1026" t="s">
        <v>196</v>
      </c>
      <c r="R1026" t="s">
        <v>196</v>
      </c>
      <c r="S1026" t="s">
        <v>196</v>
      </c>
      <c r="T1026" t="s">
        <v>196</v>
      </c>
      <c r="U1026" t="s">
        <v>196</v>
      </c>
      <c r="V1026" t="s">
        <v>196</v>
      </c>
      <c r="W1026" t="s">
        <v>196</v>
      </c>
      <c r="X1026" t="s">
        <v>196</v>
      </c>
      <c r="Y1026" t="s">
        <v>196</v>
      </c>
      <c r="Z1026" t="s">
        <v>194</v>
      </c>
      <c r="AA1026" t="s">
        <v>194</v>
      </c>
      <c r="AB1026" t="s">
        <v>194</v>
      </c>
      <c r="AC1026" t="s">
        <v>196</v>
      </c>
      <c r="AD1026" t="s">
        <v>196</v>
      </c>
      <c r="AE1026" t="s">
        <v>196</v>
      </c>
      <c r="AF1026" t="s">
        <v>194</v>
      </c>
      <c r="AG1026" t="s">
        <v>195</v>
      </c>
      <c r="AH1026" t="s">
        <v>195</v>
      </c>
      <c r="AI1026" t="s">
        <v>195</v>
      </c>
      <c r="AJ1026" t="s">
        <v>195</v>
      </c>
      <c r="AK1026" t="s">
        <v>195</v>
      </c>
      <c r="AL1026" t="s">
        <v>195</v>
      </c>
      <c r="AM1026" t="s">
        <v>195</v>
      </c>
      <c r="AN1026" t="s">
        <v>195</v>
      </c>
      <c r="AO1026" t="s">
        <v>195</v>
      </c>
      <c r="AP1026" t="s">
        <v>195</v>
      </c>
      <c r="AQ1026" s="259" t="s">
        <v>2531</v>
      </c>
      <c r="AR1026" s="259" t="s">
        <v>334</v>
      </c>
    </row>
    <row r="1027" spans="1:45" ht="21.6" x14ac:dyDescent="0.65">
      <c r="A1027" s="263">
        <v>123075</v>
      </c>
      <c r="B1027" s="264" t="s">
        <v>65</v>
      </c>
      <c r="C1027" t="s">
        <v>194</v>
      </c>
      <c r="D1027" t="s">
        <v>196</v>
      </c>
      <c r="E1027" t="s">
        <v>194</v>
      </c>
      <c r="F1027" t="s">
        <v>196</v>
      </c>
      <c r="G1027" t="s">
        <v>194</v>
      </c>
      <c r="H1027" t="s">
        <v>194</v>
      </c>
      <c r="I1027" t="s">
        <v>194</v>
      </c>
      <c r="J1027" t="s">
        <v>196</v>
      </c>
      <c r="K1027" t="s">
        <v>196</v>
      </c>
      <c r="L1027" t="s">
        <v>194</v>
      </c>
      <c r="M1027" t="s">
        <v>194</v>
      </c>
      <c r="N1027" t="s">
        <v>196</v>
      </c>
      <c r="O1027" t="s">
        <v>194</v>
      </c>
      <c r="P1027" t="s">
        <v>194</v>
      </c>
      <c r="Q1027" t="s">
        <v>194</v>
      </c>
      <c r="R1027" t="s">
        <v>194</v>
      </c>
      <c r="S1027" t="s">
        <v>196</v>
      </c>
      <c r="T1027" t="s">
        <v>194</v>
      </c>
      <c r="U1027" t="s">
        <v>196</v>
      </c>
      <c r="V1027" t="s">
        <v>196</v>
      </c>
      <c r="W1027" t="s">
        <v>195</v>
      </c>
      <c r="X1027" t="s">
        <v>196</v>
      </c>
      <c r="Y1027" t="s">
        <v>194</v>
      </c>
      <c r="Z1027" t="s">
        <v>196</v>
      </c>
      <c r="AA1027" t="s">
        <v>196</v>
      </c>
      <c r="AB1027" t="s">
        <v>195</v>
      </c>
      <c r="AC1027" t="s">
        <v>196</v>
      </c>
      <c r="AD1027" t="s">
        <v>196</v>
      </c>
      <c r="AE1027" t="s">
        <v>196</v>
      </c>
      <c r="AF1027" t="s">
        <v>196</v>
      </c>
      <c r="AG1027" t="s">
        <v>195</v>
      </c>
      <c r="AH1027" t="s">
        <v>195</v>
      </c>
      <c r="AI1027" t="s">
        <v>195</v>
      </c>
      <c r="AJ1027" t="s">
        <v>195</v>
      </c>
      <c r="AK1027" t="s">
        <v>195</v>
      </c>
      <c r="AQ1027" s="259" t="s">
        <v>65</v>
      </c>
      <c r="AR1027" s="259" t="s">
        <v>334</v>
      </c>
      <c r="AS1027"/>
    </row>
    <row r="1028" spans="1:45" ht="21.6" x14ac:dyDescent="0.65">
      <c r="A1028" s="263">
        <v>123079</v>
      </c>
      <c r="B1028" s="264" t="s">
        <v>2531</v>
      </c>
      <c r="C1028" t="s">
        <v>196</v>
      </c>
      <c r="D1028" t="s">
        <v>196</v>
      </c>
      <c r="E1028" t="s">
        <v>194</v>
      </c>
      <c r="F1028" t="s">
        <v>196</v>
      </c>
      <c r="G1028" t="s">
        <v>196</v>
      </c>
      <c r="H1028" t="s">
        <v>196</v>
      </c>
      <c r="I1028" t="s">
        <v>194</v>
      </c>
      <c r="J1028" t="s">
        <v>196</v>
      </c>
      <c r="K1028" t="s">
        <v>196</v>
      </c>
      <c r="L1028" t="s">
        <v>196</v>
      </c>
      <c r="M1028" t="s">
        <v>196</v>
      </c>
      <c r="N1028" t="s">
        <v>196</v>
      </c>
      <c r="O1028" t="s">
        <v>195</v>
      </c>
      <c r="P1028" t="s">
        <v>196</v>
      </c>
      <c r="Q1028" t="s">
        <v>196</v>
      </c>
      <c r="R1028" t="s">
        <v>195</v>
      </c>
      <c r="S1028" t="s">
        <v>196</v>
      </c>
      <c r="T1028" t="s">
        <v>196</v>
      </c>
      <c r="U1028" t="s">
        <v>196</v>
      </c>
      <c r="V1028" t="s">
        <v>196</v>
      </c>
      <c r="W1028" t="s">
        <v>194</v>
      </c>
      <c r="X1028" t="s">
        <v>194</v>
      </c>
      <c r="Y1028" t="s">
        <v>194</v>
      </c>
      <c r="Z1028" t="s">
        <v>196</v>
      </c>
      <c r="AA1028" t="s">
        <v>194</v>
      </c>
      <c r="AB1028" t="s">
        <v>196</v>
      </c>
      <c r="AC1028" t="s">
        <v>194</v>
      </c>
      <c r="AD1028" t="s">
        <v>196</v>
      </c>
      <c r="AE1028" t="s">
        <v>194</v>
      </c>
      <c r="AF1028" t="s">
        <v>194</v>
      </c>
      <c r="AG1028" t="s">
        <v>196</v>
      </c>
      <c r="AH1028" t="s">
        <v>194</v>
      </c>
      <c r="AI1028" t="s">
        <v>196</v>
      </c>
      <c r="AJ1028" t="s">
        <v>196</v>
      </c>
      <c r="AK1028" t="s">
        <v>196</v>
      </c>
      <c r="AL1028" t="s">
        <v>196</v>
      </c>
      <c r="AM1028" t="s">
        <v>196</v>
      </c>
      <c r="AN1028" t="s">
        <v>196</v>
      </c>
      <c r="AO1028" t="s">
        <v>196</v>
      </c>
      <c r="AP1028" t="s">
        <v>196</v>
      </c>
      <c r="AQ1028" s="259" t="s">
        <v>2531</v>
      </c>
      <c r="AR1028" s="259" t="s">
        <v>334</v>
      </c>
    </row>
    <row r="1029" spans="1:45" ht="14.4" x14ac:dyDescent="0.3">
      <c r="A1029" s="282">
        <v>123080</v>
      </c>
      <c r="B1029" s="284" t="s">
        <v>59</v>
      </c>
      <c r="C1029" s="262" t="s">
        <v>196</v>
      </c>
      <c r="D1029" s="262" t="s">
        <v>196</v>
      </c>
      <c r="E1029" s="262" t="s">
        <v>194</v>
      </c>
      <c r="F1029" s="262" t="s">
        <v>194</v>
      </c>
      <c r="G1029" s="262" t="s">
        <v>194</v>
      </c>
      <c r="H1029" s="262" t="s">
        <v>196</v>
      </c>
      <c r="I1029" s="262" t="s">
        <v>194</v>
      </c>
      <c r="J1029" s="262" t="s">
        <v>196</v>
      </c>
      <c r="K1029" s="262" t="s">
        <v>196</v>
      </c>
      <c r="L1029" s="262" t="s">
        <v>196</v>
      </c>
      <c r="M1029" s="262" t="s">
        <v>196</v>
      </c>
      <c r="N1029" s="262" t="s">
        <v>194</v>
      </c>
      <c r="O1029" s="262" t="s">
        <v>195</v>
      </c>
      <c r="P1029" s="262" t="s">
        <v>196</v>
      </c>
      <c r="Q1029" s="262" t="s">
        <v>196</v>
      </c>
      <c r="R1029" s="262" t="s">
        <v>196</v>
      </c>
      <c r="S1029" s="262" t="s">
        <v>196</v>
      </c>
      <c r="T1029" s="262" t="s">
        <v>195</v>
      </c>
      <c r="U1029" s="262" t="s">
        <v>196</v>
      </c>
      <c r="V1029" s="262" t="s">
        <v>196</v>
      </c>
      <c r="W1029" s="262" t="s">
        <v>196</v>
      </c>
      <c r="X1029" s="262" t="s">
        <v>194</v>
      </c>
      <c r="Y1029" s="262" t="s">
        <v>194</v>
      </c>
      <c r="Z1029" s="262" t="s">
        <v>196</v>
      </c>
      <c r="AA1029" s="262" t="s">
        <v>194</v>
      </c>
      <c r="AB1029" s="262" t="s">
        <v>196</v>
      </c>
      <c r="AC1029" s="262" t="s">
        <v>196</v>
      </c>
      <c r="AD1029" s="262" t="s">
        <v>196</v>
      </c>
      <c r="AE1029" s="262" t="s">
        <v>196</v>
      </c>
      <c r="AF1029" s="262" t="s">
        <v>196</v>
      </c>
      <c r="AG1029" s="262" t="s">
        <v>195</v>
      </c>
      <c r="AH1029" s="262" t="s">
        <v>195</v>
      </c>
      <c r="AI1029" s="262" t="s">
        <v>195</v>
      </c>
      <c r="AJ1029" s="262" t="s">
        <v>195</v>
      </c>
      <c r="AK1029" s="262" t="s">
        <v>196</v>
      </c>
      <c r="AL1029" s="262" t="s">
        <v>195</v>
      </c>
      <c r="AM1029" s="262" t="s">
        <v>195</v>
      </c>
      <c r="AN1029" s="262" t="s">
        <v>195</v>
      </c>
      <c r="AO1029" s="262" t="s">
        <v>196</v>
      </c>
      <c r="AP1029" s="262" t="s">
        <v>196</v>
      </c>
      <c r="AQ1029" s="259" t="e">
        <f>VLOOKUP(A1029,#REF!,5,0)</f>
        <v>#REF!</v>
      </c>
      <c r="AR1029" s="259" t="e">
        <f>VLOOKUP(A1029,#REF!,6,0)</f>
        <v>#REF!</v>
      </c>
      <c r="AS1029"/>
    </row>
    <row r="1030" spans="1:45" ht="21.6" x14ac:dyDescent="0.65">
      <c r="A1030" s="267">
        <v>123093</v>
      </c>
      <c r="B1030" s="264" t="s">
        <v>2591</v>
      </c>
      <c r="C1030" t="s">
        <v>194</v>
      </c>
      <c r="D1030" t="s">
        <v>194</v>
      </c>
      <c r="E1030" t="s">
        <v>194</v>
      </c>
      <c r="F1030" t="s">
        <v>194</v>
      </c>
      <c r="G1030" t="s">
        <v>194</v>
      </c>
      <c r="H1030" t="s">
        <v>196</v>
      </c>
      <c r="I1030" t="s">
        <v>194</v>
      </c>
      <c r="J1030" t="s">
        <v>194</v>
      </c>
      <c r="K1030" t="s">
        <v>196</v>
      </c>
      <c r="L1030" t="s">
        <v>194</v>
      </c>
      <c r="M1030" t="s">
        <v>196</v>
      </c>
      <c r="N1030" t="s">
        <v>196</v>
      </c>
      <c r="O1030" t="s">
        <v>196</v>
      </c>
      <c r="P1030" t="s">
        <v>196</v>
      </c>
      <c r="Q1030" t="s">
        <v>196</v>
      </c>
      <c r="R1030" t="s">
        <v>194</v>
      </c>
      <c r="S1030" t="s">
        <v>196</v>
      </c>
      <c r="T1030" t="s">
        <v>194</v>
      </c>
      <c r="U1030" t="s">
        <v>196</v>
      </c>
      <c r="V1030" t="s">
        <v>196</v>
      </c>
      <c r="W1030" t="s">
        <v>196</v>
      </c>
      <c r="X1030" t="s">
        <v>196</v>
      </c>
      <c r="Y1030" t="s">
        <v>196</v>
      </c>
      <c r="Z1030" t="s">
        <v>196</v>
      </c>
      <c r="AA1030" t="s">
        <v>196</v>
      </c>
      <c r="AB1030" t="s">
        <v>196</v>
      </c>
      <c r="AC1030" t="s">
        <v>196</v>
      </c>
      <c r="AD1030" t="s">
        <v>196</v>
      </c>
      <c r="AE1030" t="s">
        <v>195</v>
      </c>
      <c r="AF1030" t="s">
        <v>195</v>
      </c>
      <c r="AG1030" t="s">
        <v>196</v>
      </c>
      <c r="AH1030" t="s">
        <v>196</v>
      </c>
      <c r="AI1030" t="s">
        <v>196</v>
      </c>
      <c r="AJ1030" t="s">
        <v>196</v>
      </c>
      <c r="AK1030" t="s">
        <v>196</v>
      </c>
      <c r="AL1030" t="s">
        <v>195</v>
      </c>
      <c r="AM1030" t="s">
        <v>195</v>
      </c>
      <c r="AN1030" t="s">
        <v>195</v>
      </c>
      <c r="AO1030" t="s">
        <v>195</v>
      </c>
      <c r="AP1030" t="s">
        <v>195</v>
      </c>
      <c r="AQ1030" s="259" t="s">
        <v>2591</v>
      </c>
      <c r="AR1030" s="259" t="s">
        <v>334</v>
      </c>
      <c r="AS1030"/>
    </row>
    <row r="1031" spans="1:45" ht="21.6" x14ac:dyDescent="0.65">
      <c r="A1031" s="267">
        <v>123096</v>
      </c>
      <c r="B1031" s="264" t="s">
        <v>59</v>
      </c>
      <c r="C1031" t="s">
        <v>196</v>
      </c>
      <c r="D1031" t="s">
        <v>196</v>
      </c>
      <c r="E1031" t="s">
        <v>194</v>
      </c>
      <c r="F1031" t="s">
        <v>196</v>
      </c>
      <c r="G1031" t="s">
        <v>196</v>
      </c>
      <c r="H1031" t="s">
        <v>196</v>
      </c>
      <c r="I1031" t="s">
        <v>196</v>
      </c>
      <c r="J1031" t="s">
        <v>196</v>
      </c>
      <c r="K1031" t="s">
        <v>196</v>
      </c>
      <c r="L1031" t="s">
        <v>196</v>
      </c>
      <c r="M1031" t="s">
        <v>194</v>
      </c>
      <c r="N1031" t="s">
        <v>196</v>
      </c>
      <c r="O1031" t="s">
        <v>194</v>
      </c>
      <c r="P1031" t="s">
        <v>196</v>
      </c>
      <c r="Q1031" t="s">
        <v>196</v>
      </c>
      <c r="R1031" t="s">
        <v>196</v>
      </c>
      <c r="S1031" t="s">
        <v>196</v>
      </c>
      <c r="T1031" t="s">
        <v>196</v>
      </c>
      <c r="U1031" t="s">
        <v>196</v>
      </c>
      <c r="V1031" t="s">
        <v>196</v>
      </c>
      <c r="W1031" t="s">
        <v>196</v>
      </c>
      <c r="X1031" t="s">
        <v>196</v>
      </c>
      <c r="Y1031" t="s">
        <v>194</v>
      </c>
      <c r="Z1031" t="s">
        <v>196</v>
      </c>
      <c r="AA1031" t="s">
        <v>194</v>
      </c>
      <c r="AB1031" t="s">
        <v>196</v>
      </c>
      <c r="AC1031" t="s">
        <v>196</v>
      </c>
      <c r="AD1031" t="s">
        <v>194</v>
      </c>
      <c r="AE1031" t="s">
        <v>196</v>
      </c>
      <c r="AF1031" t="s">
        <v>196</v>
      </c>
      <c r="AG1031" t="s">
        <v>196</v>
      </c>
      <c r="AH1031" t="s">
        <v>196</v>
      </c>
      <c r="AI1031" t="s">
        <v>194</v>
      </c>
      <c r="AJ1031" t="s">
        <v>196</v>
      </c>
      <c r="AK1031" t="s">
        <v>196</v>
      </c>
      <c r="AL1031" t="s">
        <v>196</v>
      </c>
      <c r="AM1031" t="s">
        <v>195</v>
      </c>
      <c r="AN1031" t="s">
        <v>195</v>
      </c>
      <c r="AO1031" t="s">
        <v>194</v>
      </c>
      <c r="AP1031" t="s">
        <v>195</v>
      </c>
      <c r="AQ1031" s="259" t="s">
        <v>59</v>
      </c>
      <c r="AR1031" s="259" t="s">
        <v>334</v>
      </c>
    </row>
    <row r="1032" spans="1:45" ht="14.4" x14ac:dyDescent="0.3">
      <c r="A1032" s="282">
        <v>123104</v>
      </c>
      <c r="B1032" s="284" t="s">
        <v>2531</v>
      </c>
      <c r="C1032" s="262" t="s">
        <v>196</v>
      </c>
      <c r="D1032" s="262" t="s">
        <v>196</v>
      </c>
      <c r="E1032" s="262" t="s">
        <v>196</v>
      </c>
      <c r="F1032" s="262" t="s">
        <v>196</v>
      </c>
      <c r="G1032" s="262" t="s">
        <v>194</v>
      </c>
      <c r="H1032" s="262" t="s">
        <v>196</v>
      </c>
      <c r="I1032" s="262" t="s">
        <v>196</v>
      </c>
      <c r="J1032" s="262" t="s">
        <v>196</v>
      </c>
      <c r="K1032" s="262" t="s">
        <v>196</v>
      </c>
      <c r="L1032" s="262" t="s">
        <v>196</v>
      </c>
      <c r="M1032" s="262" t="s">
        <v>195</v>
      </c>
      <c r="N1032" s="262" t="s">
        <v>196</v>
      </c>
      <c r="O1032" s="262" t="s">
        <v>196</v>
      </c>
      <c r="P1032" s="262" t="s">
        <v>196</v>
      </c>
      <c r="Q1032" s="262" t="s">
        <v>196</v>
      </c>
      <c r="R1032" s="262" t="s">
        <v>196</v>
      </c>
      <c r="S1032" s="262" t="s">
        <v>196</v>
      </c>
      <c r="T1032" s="262" t="s">
        <v>196</v>
      </c>
      <c r="U1032" s="262" t="s">
        <v>196</v>
      </c>
      <c r="V1032" s="262" t="s">
        <v>196</v>
      </c>
      <c r="W1032" s="262" t="s">
        <v>196</v>
      </c>
      <c r="X1032" s="262" t="s">
        <v>196</v>
      </c>
      <c r="Y1032" s="262" t="s">
        <v>194</v>
      </c>
      <c r="Z1032" s="262" t="s">
        <v>196</v>
      </c>
      <c r="AA1032" s="262" t="s">
        <v>194</v>
      </c>
      <c r="AB1032" s="262" t="s">
        <v>194</v>
      </c>
      <c r="AC1032" s="262" t="s">
        <v>196</v>
      </c>
      <c r="AD1032" s="262" t="s">
        <v>194</v>
      </c>
      <c r="AE1032" s="262" t="s">
        <v>194</v>
      </c>
      <c r="AF1032" s="262" t="s">
        <v>194</v>
      </c>
      <c r="AG1032" s="262" t="s">
        <v>195</v>
      </c>
      <c r="AH1032" s="262" t="s">
        <v>195</v>
      </c>
      <c r="AI1032" s="262" t="s">
        <v>195</v>
      </c>
      <c r="AJ1032" s="262" t="s">
        <v>195</v>
      </c>
      <c r="AK1032" s="262" t="s">
        <v>195</v>
      </c>
      <c r="AL1032" s="262" t="s">
        <v>195</v>
      </c>
      <c r="AM1032" s="262" t="s">
        <v>195</v>
      </c>
      <c r="AN1032" s="262" t="s">
        <v>195</v>
      </c>
      <c r="AO1032" s="262" t="s">
        <v>195</v>
      </c>
      <c r="AP1032" s="262" t="s">
        <v>195</v>
      </c>
      <c r="AQ1032" s="259" t="e">
        <f>VLOOKUP(A1032,#REF!,5,0)</f>
        <v>#REF!</v>
      </c>
      <c r="AR1032" s="259" t="e">
        <f>VLOOKUP(A1032,#REF!,6,0)</f>
        <v>#REF!</v>
      </c>
      <c r="AS1032"/>
    </row>
    <row r="1033" spans="1:45" ht="21.6" x14ac:dyDescent="0.65">
      <c r="A1033" s="263">
        <v>123108</v>
      </c>
      <c r="B1033" s="264" t="s">
        <v>2591</v>
      </c>
      <c r="C1033" t="s">
        <v>196</v>
      </c>
      <c r="D1033" t="s">
        <v>196</v>
      </c>
      <c r="E1033" t="s">
        <v>196</v>
      </c>
      <c r="F1033" t="s">
        <v>196</v>
      </c>
      <c r="G1033" t="s">
        <v>196</v>
      </c>
      <c r="H1033" t="s">
        <v>196</v>
      </c>
      <c r="I1033" t="s">
        <v>196</v>
      </c>
      <c r="J1033" t="s">
        <v>196</v>
      </c>
      <c r="K1033" t="s">
        <v>196</v>
      </c>
      <c r="L1033" t="s">
        <v>196</v>
      </c>
      <c r="M1033" t="s">
        <v>196</v>
      </c>
      <c r="N1033" t="s">
        <v>196</v>
      </c>
      <c r="O1033" t="s">
        <v>196</v>
      </c>
      <c r="P1033" t="s">
        <v>196</v>
      </c>
      <c r="Q1033" t="s">
        <v>196</v>
      </c>
      <c r="R1033" t="s">
        <v>196</v>
      </c>
      <c r="S1033" t="s">
        <v>196</v>
      </c>
      <c r="T1033" t="s">
        <v>196</v>
      </c>
      <c r="U1033" t="s">
        <v>196</v>
      </c>
      <c r="V1033" t="s">
        <v>196</v>
      </c>
      <c r="W1033" t="s">
        <v>196</v>
      </c>
      <c r="X1033" t="s">
        <v>196</v>
      </c>
      <c r="Y1033" t="s">
        <v>196</v>
      </c>
      <c r="Z1033" t="s">
        <v>196</v>
      </c>
      <c r="AA1033" t="s">
        <v>196</v>
      </c>
      <c r="AB1033" t="s">
        <v>196</v>
      </c>
      <c r="AC1033" t="s">
        <v>195</v>
      </c>
      <c r="AD1033" t="s">
        <v>196</v>
      </c>
      <c r="AE1033" t="s">
        <v>195</v>
      </c>
      <c r="AF1033" t="s">
        <v>195</v>
      </c>
      <c r="AG1033" t="s">
        <v>195</v>
      </c>
      <c r="AH1033" t="s">
        <v>195</v>
      </c>
      <c r="AI1033" t="s">
        <v>195</v>
      </c>
      <c r="AJ1033" t="s">
        <v>195</v>
      </c>
      <c r="AK1033" t="s">
        <v>195</v>
      </c>
      <c r="AL1033" t="s">
        <v>195</v>
      </c>
      <c r="AM1033" t="s">
        <v>195</v>
      </c>
      <c r="AN1033" t="s">
        <v>195</v>
      </c>
      <c r="AO1033" t="s">
        <v>195</v>
      </c>
      <c r="AP1033" t="s">
        <v>195</v>
      </c>
      <c r="AQ1033" s="259" t="s">
        <v>2591</v>
      </c>
      <c r="AR1033" s="259" t="s">
        <v>334</v>
      </c>
    </row>
    <row r="1034" spans="1:45" ht="21.6" x14ac:dyDescent="0.65">
      <c r="A1034" s="263">
        <v>123113</v>
      </c>
      <c r="B1034" s="264" t="s">
        <v>59</v>
      </c>
      <c r="C1034" t="s">
        <v>196</v>
      </c>
      <c r="D1034" t="s">
        <v>194</v>
      </c>
      <c r="E1034" t="s">
        <v>196</v>
      </c>
      <c r="F1034" t="s">
        <v>196</v>
      </c>
      <c r="G1034" t="s">
        <v>196</v>
      </c>
      <c r="H1034" t="s">
        <v>196</v>
      </c>
      <c r="I1034" t="s">
        <v>196</v>
      </c>
      <c r="J1034" t="s">
        <v>196</v>
      </c>
      <c r="K1034" t="s">
        <v>196</v>
      </c>
      <c r="L1034" t="s">
        <v>196</v>
      </c>
      <c r="M1034" t="s">
        <v>196</v>
      </c>
      <c r="N1034" t="s">
        <v>196</v>
      </c>
      <c r="O1034" t="s">
        <v>196</v>
      </c>
      <c r="P1034" t="s">
        <v>196</v>
      </c>
      <c r="Q1034" t="s">
        <v>196</v>
      </c>
      <c r="R1034" t="s">
        <v>195</v>
      </c>
      <c r="S1034" t="s">
        <v>196</v>
      </c>
      <c r="T1034" t="s">
        <v>194</v>
      </c>
      <c r="U1034" t="s">
        <v>196</v>
      </c>
      <c r="V1034" t="s">
        <v>196</v>
      </c>
      <c r="W1034" t="s">
        <v>196</v>
      </c>
      <c r="X1034" t="s">
        <v>196</v>
      </c>
      <c r="Y1034" t="s">
        <v>196</v>
      </c>
      <c r="Z1034" t="s">
        <v>196</v>
      </c>
      <c r="AA1034" t="s">
        <v>194</v>
      </c>
      <c r="AB1034" t="s">
        <v>196</v>
      </c>
      <c r="AC1034" t="s">
        <v>196</v>
      </c>
      <c r="AD1034" t="s">
        <v>196</v>
      </c>
      <c r="AE1034" t="s">
        <v>196</v>
      </c>
      <c r="AF1034" t="s">
        <v>194</v>
      </c>
      <c r="AG1034" t="s">
        <v>194</v>
      </c>
      <c r="AH1034" t="s">
        <v>196</v>
      </c>
      <c r="AI1034" t="s">
        <v>196</v>
      </c>
      <c r="AJ1034" t="s">
        <v>196</v>
      </c>
      <c r="AK1034" t="s">
        <v>196</v>
      </c>
      <c r="AL1034" t="s">
        <v>196</v>
      </c>
      <c r="AM1034" t="s">
        <v>196</v>
      </c>
      <c r="AN1034" t="s">
        <v>196</v>
      </c>
      <c r="AO1034" t="s">
        <v>196</v>
      </c>
      <c r="AP1034" t="s">
        <v>194</v>
      </c>
      <c r="AQ1034" s="259" t="s">
        <v>59</v>
      </c>
      <c r="AR1034" s="259" t="s">
        <v>334</v>
      </c>
    </row>
    <row r="1035" spans="1:45" ht="21.6" x14ac:dyDescent="0.65">
      <c r="A1035" s="263">
        <v>123119</v>
      </c>
      <c r="B1035" s="264" t="s">
        <v>65</v>
      </c>
      <c r="C1035" t="s">
        <v>196</v>
      </c>
      <c r="D1035" t="s">
        <v>194</v>
      </c>
      <c r="E1035" t="s">
        <v>194</v>
      </c>
      <c r="F1035" t="s">
        <v>196</v>
      </c>
      <c r="G1035" t="s">
        <v>194</v>
      </c>
      <c r="H1035" t="s">
        <v>196</v>
      </c>
      <c r="I1035" t="s">
        <v>194</v>
      </c>
      <c r="J1035" t="s">
        <v>196</v>
      </c>
      <c r="K1035" t="s">
        <v>196</v>
      </c>
      <c r="L1035" t="s">
        <v>196</v>
      </c>
      <c r="M1035" t="s">
        <v>194</v>
      </c>
      <c r="N1035" t="s">
        <v>196</v>
      </c>
      <c r="O1035" t="s">
        <v>196</v>
      </c>
      <c r="P1035" t="s">
        <v>194</v>
      </c>
      <c r="Q1035" t="s">
        <v>194</v>
      </c>
      <c r="R1035" t="s">
        <v>196</v>
      </c>
      <c r="S1035" t="s">
        <v>196</v>
      </c>
      <c r="T1035" t="s">
        <v>196</v>
      </c>
      <c r="U1035" t="s">
        <v>196</v>
      </c>
      <c r="V1035" t="s">
        <v>194</v>
      </c>
      <c r="W1035" t="s">
        <v>196</v>
      </c>
      <c r="X1035" t="s">
        <v>196</v>
      </c>
      <c r="Y1035" t="s">
        <v>196</v>
      </c>
      <c r="Z1035" t="s">
        <v>196</v>
      </c>
      <c r="AA1035" t="s">
        <v>196</v>
      </c>
      <c r="AB1035" t="s">
        <v>196</v>
      </c>
      <c r="AC1035" t="s">
        <v>196</v>
      </c>
      <c r="AD1035" t="s">
        <v>196</v>
      </c>
      <c r="AE1035" t="s">
        <v>196</v>
      </c>
      <c r="AF1035" t="s">
        <v>196</v>
      </c>
      <c r="AG1035" t="s">
        <v>195</v>
      </c>
      <c r="AH1035" t="s">
        <v>195</v>
      </c>
      <c r="AI1035" t="s">
        <v>195</v>
      </c>
      <c r="AJ1035" t="s">
        <v>195</v>
      </c>
      <c r="AK1035" t="s">
        <v>195</v>
      </c>
      <c r="AQ1035" s="259" t="s">
        <v>65</v>
      </c>
      <c r="AR1035" s="259" t="s">
        <v>334</v>
      </c>
    </row>
    <row r="1036" spans="1:45" ht="21.6" x14ac:dyDescent="0.65">
      <c r="A1036" s="263">
        <v>123120</v>
      </c>
      <c r="B1036" s="264" t="s">
        <v>59</v>
      </c>
      <c r="C1036" t="s">
        <v>196</v>
      </c>
      <c r="D1036" t="s">
        <v>196</v>
      </c>
      <c r="E1036" t="s">
        <v>196</v>
      </c>
      <c r="F1036" t="s">
        <v>196</v>
      </c>
      <c r="G1036" t="s">
        <v>194</v>
      </c>
      <c r="H1036" t="s">
        <v>196</v>
      </c>
      <c r="I1036" t="s">
        <v>196</v>
      </c>
      <c r="J1036" t="s">
        <v>196</v>
      </c>
      <c r="K1036" t="s">
        <v>196</v>
      </c>
      <c r="L1036" t="s">
        <v>196</v>
      </c>
      <c r="M1036" t="s">
        <v>196</v>
      </c>
      <c r="N1036" t="s">
        <v>196</v>
      </c>
      <c r="O1036" t="s">
        <v>196</v>
      </c>
      <c r="P1036" t="s">
        <v>194</v>
      </c>
      <c r="Q1036" t="s">
        <v>196</v>
      </c>
      <c r="R1036" t="s">
        <v>196</v>
      </c>
      <c r="S1036" t="s">
        <v>196</v>
      </c>
      <c r="T1036" t="s">
        <v>194</v>
      </c>
      <c r="U1036" t="s">
        <v>194</v>
      </c>
      <c r="V1036" t="s">
        <v>196</v>
      </c>
      <c r="W1036" t="s">
        <v>196</v>
      </c>
      <c r="X1036" t="s">
        <v>194</v>
      </c>
      <c r="Y1036" t="s">
        <v>194</v>
      </c>
      <c r="Z1036" t="s">
        <v>196</v>
      </c>
      <c r="AA1036" t="s">
        <v>194</v>
      </c>
      <c r="AB1036" t="s">
        <v>196</v>
      </c>
      <c r="AC1036" t="s">
        <v>196</v>
      </c>
      <c r="AD1036" t="s">
        <v>196</v>
      </c>
      <c r="AE1036" t="s">
        <v>194</v>
      </c>
      <c r="AF1036" t="s">
        <v>194</v>
      </c>
      <c r="AG1036" t="s">
        <v>196</v>
      </c>
      <c r="AH1036" t="s">
        <v>196</v>
      </c>
      <c r="AI1036" t="s">
        <v>196</v>
      </c>
      <c r="AJ1036" t="s">
        <v>196</v>
      </c>
      <c r="AK1036" t="s">
        <v>196</v>
      </c>
      <c r="AL1036" t="s">
        <v>196</v>
      </c>
      <c r="AM1036" t="s">
        <v>195</v>
      </c>
      <c r="AN1036" t="s">
        <v>196</v>
      </c>
      <c r="AO1036" t="s">
        <v>195</v>
      </c>
      <c r="AP1036" t="s">
        <v>195</v>
      </c>
      <c r="AQ1036" s="259" t="s">
        <v>59</v>
      </c>
      <c r="AR1036" s="259" t="s">
        <v>334</v>
      </c>
    </row>
    <row r="1037" spans="1:45" ht="21.6" x14ac:dyDescent="0.65">
      <c r="A1037" s="267">
        <v>123121</v>
      </c>
      <c r="B1037" s="264" t="s">
        <v>2531</v>
      </c>
      <c r="C1037" t="s">
        <v>196</v>
      </c>
      <c r="D1037" t="s">
        <v>196</v>
      </c>
      <c r="E1037" t="s">
        <v>194</v>
      </c>
      <c r="F1037" t="s">
        <v>194</v>
      </c>
      <c r="G1037" t="s">
        <v>194</v>
      </c>
      <c r="H1037" t="s">
        <v>196</v>
      </c>
      <c r="I1037" t="s">
        <v>194</v>
      </c>
      <c r="J1037" t="s">
        <v>196</v>
      </c>
      <c r="K1037" t="s">
        <v>196</v>
      </c>
      <c r="L1037" t="s">
        <v>196</v>
      </c>
      <c r="M1037" t="s">
        <v>196</v>
      </c>
      <c r="N1037" t="s">
        <v>194</v>
      </c>
      <c r="O1037" t="s">
        <v>196</v>
      </c>
      <c r="P1037" t="s">
        <v>194</v>
      </c>
      <c r="Q1037" t="s">
        <v>196</v>
      </c>
      <c r="R1037" t="s">
        <v>195</v>
      </c>
      <c r="S1037" t="s">
        <v>196</v>
      </c>
      <c r="T1037" t="s">
        <v>196</v>
      </c>
      <c r="U1037" t="s">
        <v>196</v>
      </c>
      <c r="V1037" t="s">
        <v>195</v>
      </c>
      <c r="W1037" t="s">
        <v>194</v>
      </c>
      <c r="X1037" t="s">
        <v>196</v>
      </c>
      <c r="Y1037" t="s">
        <v>194</v>
      </c>
      <c r="Z1037" t="s">
        <v>196</v>
      </c>
      <c r="AA1037" t="s">
        <v>196</v>
      </c>
      <c r="AB1037" t="s">
        <v>196</v>
      </c>
      <c r="AC1037" t="s">
        <v>196</v>
      </c>
      <c r="AD1037" t="s">
        <v>196</v>
      </c>
      <c r="AE1037" t="s">
        <v>196</v>
      </c>
      <c r="AF1037" t="s">
        <v>194</v>
      </c>
      <c r="AG1037" t="s">
        <v>196</v>
      </c>
      <c r="AH1037" t="s">
        <v>196</v>
      </c>
      <c r="AI1037" t="s">
        <v>196</v>
      </c>
      <c r="AJ1037" t="s">
        <v>195</v>
      </c>
      <c r="AK1037" t="s">
        <v>196</v>
      </c>
      <c r="AL1037" t="s">
        <v>195</v>
      </c>
      <c r="AM1037" t="s">
        <v>195</v>
      </c>
      <c r="AN1037" t="s">
        <v>195</v>
      </c>
      <c r="AO1037" t="s">
        <v>195</v>
      </c>
      <c r="AP1037" t="s">
        <v>195</v>
      </c>
      <c r="AQ1037" s="259" t="s">
        <v>2531</v>
      </c>
      <c r="AR1037" s="259" t="s">
        <v>334</v>
      </c>
    </row>
    <row r="1038" spans="1:45" ht="21.6" x14ac:dyDescent="0.65">
      <c r="A1038" s="267">
        <v>123123</v>
      </c>
      <c r="B1038" s="264" t="s">
        <v>2591</v>
      </c>
      <c r="C1038" t="s">
        <v>194</v>
      </c>
      <c r="D1038" t="s">
        <v>196</v>
      </c>
      <c r="E1038" t="s">
        <v>194</v>
      </c>
      <c r="F1038" t="s">
        <v>196</v>
      </c>
      <c r="G1038" t="s">
        <v>196</v>
      </c>
      <c r="H1038" t="s">
        <v>196</v>
      </c>
      <c r="I1038" t="s">
        <v>196</v>
      </c>
      <c r="J1038" t="s">
        <v>196</v>
      </c>
      <c r="K1038" t="s">
        <v>196</v>
      </c>
      <c r="L1038" t="s">
        <v>196</v>
      </c>
      <c r="M1038" t="s">
        <v>195</v>
      </c>
      <c r="N1038" t="s">
        <v>196</v>
      </c>
      <c r="O1038" t="s">
        <v>196</v>
      </c>
      <c r="P1038" t="s">
        <v>196</v>
      </c>
      <c r="Q1038" t="s">
        <v>196</v>
      </c>
      <c r="R1038" t="s">
        <v>195</v>
      </c>
      <c r="S1038" t="s">
        <v>196</v>
      </c>
      <c r="T1038" t="s">
        <v>196</v>
      </c>
      <c r="U1038" t="s">
        <v>196</v>
      </c>
      <c r="V1038" t="s">
        <v>196</v>
      </c>
      <c r="W1038" t="s">
        <v>196</v>
      </c>
      <c r="X1038" t="s">
        <v>196</v>
      </c>
      <c r="Y1038" t="s">
        <v>196</v>
      </c>
      <c r="Z1038" t="s">
        <v>196</v>
      </c>
      <c r="AA1038" t="s">
        <v>194</v>
      </c>
      <c r="AB1038" t="s">
        <v>196</v>
      </c>
      <c r="AC1038" t="s">
        <v>194</v>
      </c>
      <c r="AD1038" t="s">
        <v>196</v>
      </c>
      <c r="AE1038" t="s">
        <v>196</v>
      </c>
      <c r="AF1038" t="s">
        <v>196</v>
      </c>
      <c r="AG1038" t="s">
        <v>195</v>
      </c>
      <c r="AH1038" t="s">
        <v>196</v>
      </c>
      <c r="AI1038" t="s">
        <v>196</v>
      </c>
      <c r="AJ1038" t="s">
        <v>196</v>
      </c>
      <c r="AK1038" t="s">
        <v>196</v>
      </c>
      <c r="AL1038" t="s">
        <v>195</v>
      </c>
      <c r="AM1038" t="s">
        <v>195</v>
      </c>
      <c r="AN1038" t="s">
        <v>195</v>
      </c>
      <c r="AO1038" t="s">
        <v>195</v>
      </c>
      <c r="AP1038" t="s">
        <v>195</v>
      </c>
      <c r="AQ1038" s="259" t="s">
        <v>2591</v>
      </c>
      <c r="AR1038" s="259" t="s">
        <v>334</v>
      </c>
      <c r="AS1038"/>
    </row>
    <row r="1039" spans="1:45" ht="21.6" x14ac:dyDescent="0.65">
      <c r="A1039" s="267">
        <v>123126</v>
      </c>
      <c r="B1039" s="264" t="s">
        <v>59</v>
      </c>
      <c r="C1039" t="s">
        <v>196</v>
      </c>
      <c r="D1039" t="s">
        <v>196</v>
      </c>
      <c r="E1039" t="s">
        <v>196</v>
      </c>
      <c r="F1039" t="s">
        <v>196</v>
      </c>
      <c r="G1039" t="s">
        <v>196</v>
      </c>
      <c r="H1039" t="s">
        <v>196</v>
      </c>
      <c r="I1039" t="s">
        <v>194</v>
      </c>
      <c r="J1039" t="s">
        <v>196</v>
      </c>
      <c r="K1039" t="s">
        <v>196</v>
      </c>
      <c r="L1039" t="s">
        <v>196</v>
      </c>
      <c r="M1039" t="s">
        <v>196</v>
      </c>
      <c r="N1039" t="s">
        <v>196</v>
      </c>
      <c r="O1039" t="s">
        <v>196</v>
      </c>
      <c r="P1039" t="s">
        <v>194</v>
      </c>
      <c r="Q1039" t="s">
        <v>196</v>
      </c>
      <c r="R1039" t="s">
        <v>196</v>
      </c>
      <c r="S1039" t="s">
        <v>196</v>
      </c>
      <c r="T1039" t="s">
        <v>196</v>
      </c>
      <c r="U1039" t="s">
        <v>195</v>
      </c>
      <c r="V1039" t="s">
        <v>196</v>
      </c>
      <c r="W1039" t="s">
        <v>196</v>
      </c>
      <c r="X1039" t="s">
        <v>194</v>
      </c>
      <c r="Y1039" t="s">
        <v>196</v>
      </c>
      <c r="Z1039" t="s">
        <v>196</v>
      </c>
      <c r="AA1039" t="s">
        <v>194</v>
      </c>
      <c r="AB1039" t="s">
        <v>196</v>
      </c>
      <c r="AC1039" t="s">
        <v>194</v>
      </c>
      <c r="AD1039" t="s">
        <v>196</v>
      </c>
      <c r="AE1039" t="s">
        <v>194</v>
      </c>
      <c r="AF1039" t="s">
        <v>194</v>
      </c>
      <c r="AG1039" t="s">
        <v>196</v>
      </c>
      <c r="AH1039" t="s">
        <v>194</v>
      </c>
      <c r="AI1039" t="s">
        <v>196</v>
      </c>
      <c r="AJ1039" t="s">
        <v>196</v>
      </c>
      <c r="AK1039" t="s">
        <v>194</v>
      </c>
      <c r="AL1039" t="s">
        <v>196</v>
      </c>
      <c r="AM1039" t="s">
        <v>194</v>
      </c>
      <c r="AN1039" t="s">
        <v>196</v>
      </c>
      <c r="AO1039" t="s">
        <v>194</v>
      </c>
      <c r="AP1039" t="s">
        <v>194</v>
      </c>
      <c r="AQ1039" s="259" t="s">
        <v>59</v>
      </c>
      <c r="AR1039" s="259" t="s">
        <v>334</v>
      </c>
    </row>
    <row r="1040" spans="1:45" ht="21.6" x14ac:dyDescent="0.65">
      <c r="A1040" s="263">
        <v>123137</v>
      </c>
      <c r="B1040" s="264" t="s">
        <v>2531</v>
      </c>
      <c r="C1040" t="s">
        <v>196</v>
      </c>
      <c r="D1040" t="s">
        <v>196</v>
      </c>
      <c r="E1040" t="s">
        <v>196</v>
      </c>
      <c r="F1040" t="s">
        <v>196</v>
      </c>
      <c r="G1040" t="s">
        <v>196</v>
      </c>
      <c r="H1040" t="s">
        <v>196</v>
      </c>
      <c r="I1040" t="s">
        <v>196</v>
      </c>
      <c r="J1040" t="s">
        <v>196</v>
      </c>
      <c r="K1040" t="s">
        <v>196</v>
      </c>
      <c r="L1040" t="s">
        <v>196</v>
      </c>
      <c r="M1040" t="s">
        <v>196</v>
      </c>
      <c r="N1040" t="s">
        <v>194</v>
      </c>
      <c r="O1040" t="s">
        <v>196</v>
      </c>
      <c r="P1040" t="s">
        <v>196</v>
      </c>
      <c r="Q1040" t="s">
        <v>196</v>
      </c>
      <c r="R1040" t="s">
        <v>196</v>
      </c>
      <c r="S1040" t="s">
        <v>196</v>
      </c>
      <c r="T1040" t="s">
        <v>194</v>
      </c>
      <c r="U1040" t="s">
        <v>196</v>
      </c>
      <c r="V1040" t="s">
        <v>196</v>
      </c>
      <c r="W1040" t="s">
        <v>196</v>
      </c>
      <c r="X1040" t="s">
        <v>194</v>
      </c>
      <c r="Y1040" t="s">
        <v>196</v>
      </c>
      <c r="Z1040" t="s">
        <v>196</v>
      </c>
      <c r="AA1040" t="s">
        <v>194</v>
      </c>
      <c r="AB1040" t="s">
        <v>196</v>
      </c>
      <c r="AC1040" t="s">
        <v>194</v>
      </c>
      <c r="AD1040" t="s">
        <v>194</v>
      </c>
      <c r="AE1040" t="s">
        <v>194</v>
      </c>
      <c r="AF1040" t="s">
        <v>196</v>
      </c>
      <c r="AG1040" t="s">
        <v>196</v>
      </c>
      <c r="AH1040" t="s">
        <v>196</v>
      </c>
      <c r="AI1040" t="s">
        <v>196</v>
      </c>
      <c r="AJ1040" t="s">
        <v>196</v>
      </c>
      <c r="AK1040" t="s">
        <v>194</v>
      </c>
      <c r="AL1040" t="s">
        <v>196</v>
      </c>
      <c r="AM1040" t="s">
        <v>195</v>
      </c>
      <c r="AN1040" t="s">
        <v>196</v>
      </c>
      <c r="AO1040" t="s">
        <v>196</v>
      </c>
      <c r="AP1040" t="s">
        <v>195</v>
      </c>
      <c r="AQ1040" s="259" t="s">
        <v>2531</v>
      </c>
      <c r="AR1040" s="259" t="s">
        <v>334</v>
      </c>
    </row>
    <row r="1041" spans="1:45" ht="21.6" x14ac:dyDescent="0.65">
      <c r="A1041" s="267">
        <v>123142</v>
      </c>
      <c r="B1041" s="264" t="s">
        <v>59</v>
      </c>
      <c r="C1041" t="s">
        <v>194</v>
      </c>
      <c r="D1041" t="s">
        <v>196</v>
      </c>
      <c r="E1041" t="s">
        <v>196</v>
      </c>
      <c r="F1041" t="s">
        <v>196</v>
      </c>
      <c r="G1041" t="s">
        <v>196</v>
      </c>
      <c r="H1041" t="s">
        <v>196</v>
      </c>
      <c r="I1041" t="s">
        <v>194</v>
      </c>
      <c r="J1041" t="s">
        <v>196</v>
      </c>
      <c r="K1041" t="s">
        <v>196</v>
      </c>
      <c r="L1041" t="s">
        <v>196</v>
      </c>
      <c r="M1041" t="s">
        <v>194</v>
      </c>
      <c r="N1041" t="s">
        <v>196</v>
      </c>
      <c r="O1041" t="s">
        <v>196</v>
      </c>
      <c r="P1041" t="s">
        <v>196</v>
      </c>
      <c r="Q1041" t="s">
        <v>196</v>
      </c>
      <c r="R1041" t="s">
        <v>194</v>
      </c>
      <c r="S1041" t="s">
        <v>196</v>
      </c>
      <c r="T1041" t="s">
        <v>195</v>
      </c>
      <c r="U1041" t="s">
        <v>196</v>
      </c>
      <c r="V1041" t="s">
        <v>196</v>
      </c>
      <c r="W1041" t="s">
        <v>195</v>
      </c>
      <c r="X1041" t="s">
        <v>196</v>
      </c>
      <c r="Y1041" t="s">
        <v>196</v>
      </c>
      <c r="Z1041" t="s">
        <v>196</v>
      </c>
      <c r="AA1041" t="s">
        <v>196</v>
      </c>
      <c r="AB1041" t="s">
        <v>195</v>
      </c>
      <c r="AC1041" t="s">
        <v>196</v>
      </c>
      <c r="AD1041" t="s">
        <v>196</v>
      </c>
      <c r="AE1041" t="s">
        <v>196</v>
      </c>
      <c r="AF1041" t="s">
        <v>196</v>
      </c>
      <c r="AG1041" t="s">
        <v>195</v>
      </c>
      <c r="AH1041" t="s">
        <v>195</v>
      </c>
      <c r="AI1041" t="s">
        <v>195</v>
      </c>
      <c r="AJ1041" t="s">
        <v>195</v>
      </c>
      <c r="AK1041" t="s">
        <v>195</v>
      </c>
      <c r="AL1041" t="s">
        <v>195</v>
      </c>
      <c r="AM1041" t="s">
        <v>195</v>
      </c>
      <c r="AN1041" t="s">
        <v>195</v>
      </c>
      <c r="AO1041" t="s">
        <v>195</v>
      </c>
      <c r="AP1041" t="s">
        <v>195</v>
      </c>
      <c r="AQ1041" s="259" t="s">
        <v>59</v>
      </c>
      <c r="AR1041" s="259" t="s">
        <v>334</v>
      </c>
    </row>
    <row r="1042" spans="1:45" ht="21.6" x14ac:dyDescent="0.65">
      <c r="A1042" s="263">
        <v>123143</v>
      </c>
      <c r="B1042" s="264" t="s">
        <v>2531</v>
      </c>
      <c r="C1042" t="s">
        <v>196</v>
      </c>
      <c r="D1042" t="s">
        <v>194</v>
      </c>
      <c r="E1042" t="s">
        <v>194</v>
      </c>
      <c r="F1042" t="s">
        <v>194</v>
      </c>
      <c r="G1042" t="s">
        <v>194</v>
      </c>
      <c r="H1042" t="s">
        <v>196</v>
      </c>
      <c r="I1042" t="s">
        <v>194</v>
      </c>
      <c r="J1042" t="s">
        <v>196</v>
      </c>
      <c r="K1042" t="s">
        <v>196</v>
      </c>
      <c r="L1042" t="s">
        <v>196</v>
      </c>
      <c r="M1042" t="s">
        <v>196</v>
      </c>
      <c r="N1042" t="s">
        <v>194</v>
      </c>
      <c r="O1042" t="s">
        <v>194</v>
      </c>
      <c r="P1042" t="s">
        <v>196</v>
      </c>
      <c r="Q1042" t="s">
        <v>196</v>
      </c>
      <c r="R1042" t="s">
        <v>196</v>
      </c>
      <c r="S1042" t="s">
        <v>196</v>
      </c>
      <c r="T1042" t="s">
        <v>194</v>
      </c>
      <c r="U1042" t="s">
        <v>195</v>
      </c>
      <c r="V1042" t="s">
        <v>196</v>
      </c>
      <c r="W1042" t="s">
        <v>196</v>
      </c>
      <c r="X1042" t="s">
        <v>194</v>
      </c>
      <c r="Y1042" t="s">
        <v>196</v>
      </c>
      <c r="Z1042" t="s">
        <v>196</v>
      </c>
      <c r="AA1042" t="s">
        <v>194</v>
      </c>
      <c r="AB1042" t="s">
        <v>196</v>
      </c>
      <c r="AC1042" t="s">
        <v>196</v>
      </c>
      <c r="AD1042" t="s">
        <v>194</v>
      </c>
      <c r="AE1042" t="s">
        <v>194</v>
      </c>
      <c r="AF1042" t="s">
        <v>194</v>
      </c>
      <c r="AG1042" t="s">
        <v>196</v>
      </c>
      <c r="AH1042" t="s">
        <v>196</v>
      </c>
      <c r="AI1042" t="s">
        <v>196</v>
      </c>
      <c r="AJ1042" t="s">
        <v>196</v>
      </c>
      <c r="AK1042" t="s">
        <v>194</v>
      </c>
      <c r="AL1042" t="s">
        <v>196</v>
      </c>
      <c r="AM1042" t="s">
        <v>196</v>
      </c>
      <c r="AN1042" t="s">
        <v>196</v>
      </c>
      <c r="AO1042" t="s">
        <v>196</v>
      </c>
      <c r="AP1042" t="s">
        <v>196</v>
      </c>
      <c r="AQ1042" s="259" t="s">
        <v>2531</v>
      </c>
      <c r="AR1042" s="259" t="s">
        <v>334</v>
      </c>
    </row>
    <row r="1043" spans="1:45" ht="21.6" x14ac:dyDescent="0.65">
      <c r="A1043" s="267">
        <v>123148</v>
      </c>
      <c r="B1043" s="264" t="s">
        <v>2531</v>
      </c>
      <c r="C1043" t="s">
        <v>196</v>
      </c>
      <c r="D1043" t="s">
        <v>196</v>
      </c>
      <c r="E1043" t="s">
        <v>196</v>
      </c>
      <c r="F1043" t="s">
        <v>196</v>
      </c>
      <c r="G1043" t="s">
        <v>194</v>
      </c>
      <c r="H1043" t="s">
        <v>196</v>
      </c>
      <c r="I1043" t="s">
        <v>194</v>
      </c>
      <c r="J1043" t="s">
        <v>196</v>
      </c>
      <c r="K1043" t="s">
        <v>196</v>
      </c>
      <c r="L1043" t="s">
        <v>196</v>
      </c>
      <c r="M1043" t="s">
        <v>196</v>
      </c>
      <c r="N1043" t="s">
        <v>194</v>
      </c>
      <c r="O1043" t="s">
        <v>194</v>
      </c>
      <c r="P1043" t="s">
        <v>196</v>
      </c>
      <c r="Q1043" t="s">
        <v>194</v>
      </c>
      <c r="R1043" t="s">
        <v>194</v>
      </c>
      <c r="S1043" t="s">
        <v>196</v>
      </c>
      <c r="T1043" t="s">
        <v>194</v>
      </c>
      <c r="U1043" t="s">
        <v>196</v>
      </c>
      <c r="V1043" t="s">
        <v>194</v>
      </c>
      <c r="W1043" t="s">
        <v>194</v>
      </c>
      <c r="X1043" t="s">
        <v>196</v>
      </c>
      <c r="Y1043" t="s">
        <v>196</v>
      </c>
      <c r="Z1043" t="s">
        <v>196</v>
      </c>
      <c r="AA1043" t="s">
        <v>196</v>
      </c>
      <c r="AB1043" t="s">
        <v>196</v>
      </c>
      <c r="AC1043" t="s">
        <v>196</v>
      </c>
      <c r="AD1043" t="s">
        <v>196</v>
      </c>
      <c r="AE1043" t="s">
        <v>196</v>
      </c>
      <c r="AF1043" t="s">
        <v>196</v>
      </c>
      <c r="AG1043" t="s">
        <v>196</v>
      </c>
      <c r="AH1043" t="s">
        <v>196</v>
      </c>
      <c r="AI1043" t="s">
        <v>196</v>
      </c>
      <c r="AJ1043" t="s">
        <v>196</v>
      </c>
      <c r="AK1043" t="s">
        <v>196</v>
      </c>
      <c r="AL1043" t="s">
        <v>195</v>
      </c>
      <c r="AM1043" t="s">
        <v>195</v>
      </c>
      <c r="AN1043" t="s">
        <v>195</v>
      </c>
      <c r="AO1043" t="s">
        <v>195</v>
      </c>
      <c r="AP1043" t="s">
        <v>195</v>
      </c>
      <c r="AQ1043" s="259" t="s">
        <v>2531</v>
      </c>
      <c r="AR1043" s="259" t="s">
        <v>334</v>
      </c>
    </row>
    <row r="1044" spans="1:45" ht="21.6" x14ac:dyDescent="0.65">
      <c r="A1044" s="263">
        <v>123149</v>
      </c>
      <c r="B1044" s="264" t="s">
        <v>2591</v>
      </c>
      <c r="C1044" t="s">
        <v>196</v>
      </c>
      <c r="D1044" t="s">
        <v>196</v>
      </c>
      <c r="E1044" t="s">
        <v>194</v>
      </c>
      <c r="F1044" t="s">
        <v>196</v>
      </c>
      <c r="G1044" t="s">
        <v>194</v>
      </c>
      <c r="H1044" t="s">
        <v>196</v>
      </c>
      <c r="I1044" t="s">
        <v>196</v>
      </c>
      <c r="J1044" t="s">
        <v>196</v>
      </c>
      <c r="K1044" t="s">
        <v>196</v>
      </c>
      <c r="L1044" t="s">
        <v>196</v>
      </c>
      <c r="M1044" t="s">
        <v>196</v>
      </c>
      <c r="N1044" t="s">
        <v>196</v>
      </c>
      <c r="O1044" t="s">
        <v>196</v>
      </c>
      <c r="P1044" t="s">
        <v>194</v>
      </c>
      <c r="Q1044" t="s">
        <v>196</v>
      </c>
      <c r="R1044" t="s">
        <v>196</v>
      </c>
      <c r="S1044" t="s">
        <v>196</v>
      </c>
      <c r="T1044" t="s">
        <v>196</v>
      </c>
      <c r="U1044" t="s">
        <v>196</v>
      </c>
      <c r="V1044" t="s">
        <v>196</v>
      </c>
      <c r="W1044" t="s">
        <v>196</v>
      </c>
      <c r="X1044" t="s">
        <v>196</v>
      </c>
      <c r="Y1044" t="s">
        <v>196</v>
      </c>
      <c r="Z1044" t="s">
        <v>196</v>
      </c>
      <c r="AA1044" t="s">
        <v>194</v>
      </c>
      <c r="AB1044" t="s">
        <v>196</v>
      </c>
      <c r="AC1044" t="s">
        <v>196</v>
      </c>
      <c r="AD1044" t="s">
        <v>194</v>
      </c>
      <c r="AE1044" t="s">
        <v>196</v>
      </c>
      <c r="AF1044" t="s">
        <v>196</v>
      </c>
      <c r="AG1044" t="s">
        <v>196</v>
      </c>
      <c r="AH1044" t="s">
        <v>196</v>
      </c>
      <c r="AI1044" t="s">
        <v>196</v>
      </c>
      <c r="AJ1044" t="s">
        <v>196</v>
      </c>
      <c r="AK1044" t="s">
        <v>196</v>
      </c>
      <c r="AL1044" t="s">
        <v>195</v>
      </c>
      <c r="AM1044" t="s">
        <v>195</v>
      </c>
      <c r="AN1044" t="s">
        <v>195</v>
      </c>
      <c r="AO1044" t="s">
        <v>195</v>
      </c>
      <c r="AP1044" t="s">
        <v>195</v>
      </c>
      <c r="AQ1044" s="259" t="s">
        <v>2591</v>
      </c>
      <c r="AR1044" s="259" t="s">
        <v>334</v>
      </c>
    </row>
    <row r="1045" spans="1:45" ht="21.6" x14ac:dyDescent="0.65">
      <c r="A1045" s="267">
        <v>123154</v>
      </c>
      <c r="B1045" s="264" t="s">
        <v>59</v>
      </c>
      <c r="C1045" t="s">
        <v>196</v>
      </c>
      <c r="D1045" t="s">
        <v>196</v>
      </c>
      <c r="E1045" t="s">
        <v>196</v>
      </c>
      <c r="F1045" t="s">
        <v>196</v>
      </c>
      <c r="G1045" t="s">
        <v>196</v>
      </c>
      <c r="H1045" t="s">
        <v>196</v>
      </c>
      <c r="I1045" t="s">
        <v>194</v>
      </c>
      <c r="J1045" t="s">
        <v>196</v>
      </c>
      <c r="K1045" t="s">
        <v>196</v>
      </c>
      <c r="L1045" t="s">
        <v>196</v>
      </c>
      <c r="M1045" t="s">
        <v>196</v>
      </c>
      <c r="N1045" t="s">
        <v>196</v>
      </c>
      <c r="O1045" t="s">
        <v>196</v>
      </c>
      <c r="P1045" t="s">
        <v>194</v>
      </c>
      <c r="Q1045" t="s">
        <v>196</v>
      </c>
      <c r="R1045" t="s">
        <v>194</v>
      </c>
      <c r="S1045" t="s">
        <v>194</v>
      </c>
      <c r="T1045" t="s">
        <v>196</v>
      </c>
      <c r="U1045" t="s">
        <v>196</v>
      </c>
      <c r="V1045" t="s">
        <v>196</v>
      </c>
      <c r="W1045" t="s">
        <v>196</v>
      </c>
      <c r="X1045" t="s">
        <v>196</v>
      </c>
      <c r="Y1045" t="s">
        <v>194</v>
      </c>
      <c r="Z1045" t="s">
        <v>196</v>
      </c>
      <c r="AA1045" t="s">
        <v>194</v>
      </c>
      <c r="AB1045" t="s">
        <v>196</v>
      </c>
      <c r="AC1045" t="s">
        <v>194</v>
      </c>
      <c r="AD1045" t="s">
        <v>194</v>
      </c>
      <c r="AE1045" t="s">
        <v>194</v>
      </c>
      <c r="AF1045" t="s">
        <v>194</v>
      </c>
      <c r="AG1045" t="s">
        <v>196</v>
      </c>
      <c r="AH1045" t="s">
        <v>196</v>
      </c>
      <c r="AI1045" t="s">
        <v>194</v>
      </c>
      <c r="AJ1045" t="s">
        <v>196</v>
      </c>
      <c r="AK1045" t="s">
        <v>196</v>
      </c>
      <c r="AL1045" t="s">
        <v>196</v>
      </c>
      <c r="AM1045" t="s">
        <v>196</v>
      </c>
      <c r="AN1045" t="s">
        <v>196</v>
      </c>
      <c r="AO1045" t="s">
        <v>196</v>
      </c>
      <c r="AP1045" t="s">
        <v>196</v>
      </c>
      <c r="AQ1045" s="259" t="s">
        <v>59</v>
      </c>
      <c r="AR1045" s="259" t="s">
        <v>334</v>
      </c>
    </row>
    <row r="1046" spans="1:45" ht="21.6" x14ac:dyDescent="0.65">
      <c r="A1046" s="263">
        <v>123167</v>
      </c>
      <c r="B1046" s="264" t="s">
        <v>2531</v>
      </c>
      <c r="C1046" t="s">
        <v>196</v>
      </c>
      <c r="D1046" t="s">
        <v>196</v>
      </c>
      <c r="E1046" t="s">
        <v>196</v>
      </c>
      <c r="F1046" t="s">
        <v>196</v>
      </c>
      <c r="G1046" t="s">
        <v>194</v>
      </c>
      <c r="H1046" t="s">
        <v>196</v>
      </c>
      <c r="I1046" t="s">
        <v>196</v>
      </c>
      <c r="J1046" t="s">
        <v>196</v>
      </c>
      <c r="K1046" t="s">
        <v>196</v>
      </c>
      <c r="L1046" t="s">
        <v>196</v>
      </c>
      <c r="M1046" t="s">
        <v>196</v>
      </c>
      <c r="N1046" t="s">
        <v>196</v>
      </c>
      <c r="O1046" t="s">
        <v>196</v>
      </c>
      <c r="P1046" t="s">
        <v>196</v>
      </c>
      <c r="Q1046" t="s">
        <v>196</v>
      </c>
      <c r="R1046" t="s">
        <v>196</v>
      </c>
      <c r="S1046" t="s">
        <v>196</v>
      </c>
      <c r="T1046" t="s">
        <v>194</v>
      </c>
      <c r="U1046" t="s">
        <v>196</v>
      </c>
      <c r="V1046" t="s">
        <v>196</v>
      </c>
      <c r="W1046" t="s">
        <v>196</v>
      </c>
      <c r="X1046" t="s">
        <v>194</v>
      </c>
      <c r="Y1046" t="s">
        <v>194</v>
      </c>
      <c r="Z1046" t="s">
        <v>196</v>
      </c>
      <c r="AA1046" t="s">
        <v>194</v>
      </c>
      <c r="AB1046" t="s">
        <v>196</v>
      </c>
      <c r="AC1046" t="s">
        <v>196</v>
      </c>
      <c r="AD1046" t="s">
        <v>196</v>
      </c>
      <c r="AE1046" t="s">
        <v>194</v>
      </c>
      <c r="AF1046" t="s">
        <v>196</v>
      </c>
      <c r="AG1046" t="s">
        <v>196</v>
      </c>
      <c r="AH1046" t="s">
        <v>196</v>
      </c>
      <c r="AI1046" t="s">
        <v>196</v>
      </c>
      <c r="AJ1046" t="s">
        <v>196</v>
      </c>
      <c r="AK1046" t="s">
        <v>196</v>
      </c>
      <c r="AL1046" t="s">
        <v>196</v>
      </c>
      <c r="AM1046" t="s">
        <v>196</v>
      </c>
      <c r="AN1046" t="s">
        <v>196</v>
      </c>
      <c r="AO1046" t="s">
        <v>196</v>
      </c>
      <c r="AP1046" t="s">
        <v>196</v>
      </c>
      <c r="AQ1046" s="259" t="s">
        <v>2531</v>
      </c>
      <c r="AR1046" s="259" t="s">
        <v>334</v>
      </c>
    </row>
    <row r="1047" spans="1:45" ht="21.6" x14ac:dyDescent="0.65">
      <c r="A1047" s="263">
        <v>123169</v>
      </c>
      <c r="B1047" s="264" t="s">
        <v>59</v>
      </c>
      <c r="C1047" t="s">
        <v>196</v>
      </c>
      <c r="D1047" t="s">
        <v>194</v>
      </c>
      <c r="E1047" t="s">
        <v>194</v>
      </c>
      <c r="F1047" t="s">
        <v>196</v>
      </c>
      <c r="G1047" t="s">
        <v>196</v>
      </c>
      <c r="H1047" t="s">
        <v>196</v>
      </c>
      <c r="I1047" t="s">
        <v>196</v>
      </c>
      <c r="J1047" t="s">
        <v>196</v>
      </c>
      <c r="K1047" t="s">
        <v>194</v>
      </c>
      <c r="L1047" t="s">
        <v>196</v>
      </c>
      <c r="M1047" t="s">
        <v>196</v>
      </c>
      <c r="N1047" t="s">
        <v>194</v>
      </c>
      <c r="O1047" t="s">
        <v>196</v>
      </c>
      <c r="P1047" t="s">
        <v>196</v>
      </c>
      <c r="Q1047" t="s">
        <v>196</v>
      </c>
      <c r="R1047" t="s">
        <v>196</v>
      </c>
      <c r="S1047" t="s">
        <v>196</v>
      </c>
      <c r="T1047" t="s">
        <v>195</v>
      </c>
      <c r="U1047" t="s">
        <v>196</v>
      </c>
      <c r="V1047" t="s">
        <v>196</v>
      </c>
      <c r="W1047" t="s">
        <v>196</v>
      </c>
      <c r="X1047" t="s">
        <v>196</v>
      </c>
      <c r="Y1047" t="s">
        <v>196</v>
      </c>
      <c r="Z1047" t="s">
        <v>196</v>
      </c>
      <c r="AA1047" t="s">
        <v>194</v>
      </c>
      <c r="AB1047" t="s">
        <v>196</v>
      </c>
      <c r="AC1047" t="s">
        <v>196</v>
      </c>
      <c r="AD1047" t="s">
        <v>196</v>
      </c>
      <c r="AE1047" t="s">
        <v>196</v>
      </c>
      <c r="AF1047" t="s">
        <v>196</v>
      </c>
      <c r="AG1047" t="s">
        <v>196</v>
      </c>
      <c r="AH1047" t="s">
        <v>194</v>
      </c>
      <c r="AI1047" t="s">
        <v>196</v>
      </c>
      <c r="AJ1047" t="s">
        <v>196</v>
      </c>
      <c r="AK1047" t="s">
        <v>194</v>
      </c>
      <c r="AL1047" t="s">
        <v>196</v>
      </c>
      <c r="AM1047" t="s">
        <v>196</v>
      </c>
      <c r="AN1047" t="s">
        <v>196</v>
      </c>
      <c r="AO1047" t="s">
        <v>196</v>
      </c>
      <c r="AP1047" t="s">
        <v>195</v>
      </c>
      <c r="AQ1047" s="259" t="s">
        <v>59</v>
      </c>
      <c r="AR1047" s="259" t="s">
        <v>334</v>
      </c>
    </row>
    <row r="1048" spans="1:45" ht="21.6" x14ac:dyDescent="0.65">
      <c r="A1048" s="263">
        <v>123181</v>
      </c>
      <c r="B1048" s="264" t="s">
        <v>2531</v>
      </c>
      <c r="C1048" t="s">
        <v>196</v>
      </c>
      <c r="D1048" t="s">
        <v>194</v>
      </c>
      <c r="E1048" t="s">
        <v>194</v>
      </c>
      <c r="F1048" t="s">
        <v>196</v>
      </c>
      <c r="G1048" t="s">
        <v>196</v>
      </c>
      <c r="H1048" t="s">
        <v>196</v>
      </c>
      <c r="I1048" t="s">
        <v>196</v>
      </c>
      <c r="J1048" t="s">
        <v>196</v>
      </c>
      <c r="K1048" t="s">
        <v>196</v>
      </c>
      <c r="L1048" t="s">
        <v>196</v>
      </c>
      <c r="M1048" t="s">
        <v>196</v>
      </c>
      <c r="N1048" t="s">
        <v>194</v>
      </c>
      <c r="O1048" t="s">
        <v>194</v>
      </c>
      <c r="P1048" t="s">
        <v>196</v>
      </c>
      <c r="Q1048" t="s">
        <v>194</v>
      </c>
      <c r="R1048" t="s">
        <v>196</v>
      </c>
      <c r="S1048" t="s">
        <v>196</v>
      </c>
      <c r="T1048" t="s">
        <v>196</v>
      </c>
      <c r="U1048" t="s">
        <v>196</v>
      </c>
      <c r="V1048" t="s">
        <v>196</v>
      </c>
      <c r="W1048" t="s">
        <v>194</v>
      </c>
      <c r="X1048" t="s">
        <v>194</v>
      </c>
      <c r="Y1048" t="s">
        <v>194</v>
      </c>
      <c r="Z1048" t="s">
        <v>196</v>
      </c>
      <c r="AA1048" t="s">
        <v>194</v>
      </c>
      <c r="AB1048" t="s">
        <v>196</v>
      </c>
      <c r="AC1048" t="s">
        <v>196</v>
      </c>
      <c r="AD1048" t="s">
        <v>194</v>
      </c>
      <c r="AE1048" t="s">
        <v>194</v>
      </c>
      <c r="AF1048" t="s">
        <v>194</v>
      </c>
      <c r="AG1048" t="s">
        <v>195</v>
      </c>
      <c r="AH1048" t="s">
        <v>195</v>
      </c>
      <c r="AI1048" t="s">
        <v>196</v>
      </c>
      <c r="AJ1048" t="s">
        <v>195</v>
      </c>
      <c r="AK1048" t="s">
        <v>195</v>
      </c>
      <c r="AL1048" t="s">
        <v>195</v>
      </c>
      <c r="AM1048" t="s">
        <v>195</v>
      </c>
      <c r="AN1048" t="s">
        <v>195</v>
      </c>
      <c r="AO1048" t="s">
        <v>195</v>
      </c>
      <c r="AP1048" t="s">
        <v>195</v>
      </c>
      <c r="AQ1048" s="259" t="s">
        <v>2531</v>
      </c>
      <c r="AR1048" s="259" t="s">
        <v>334</v>
      </c>
    </row>
    <row r="1049" spans="1:45" ht="21.6" x14ac:dyDescent="0.65">
      <c r="A1049" s="263">
        <v>123183</v>
      </c>
      <c r="B1049" s="264" t="s">
        <v>2591</v>
      </c>
      <c r="C1049" t="s">
        <v>196</v>
      </c>
      <c r="D1049" t="s">
        <v>196</v>
      </c>
      <c r="E1049" t="s">
        <v>196</v>
      </c>
      <c r="F1049" t="s">
        <v>196</v>
      </c>
      <c r="G1049" t="s">
        <v>195</v>
      </c>
      <c r="H1049" t="s">
        <v>196</v>
      </c>
      <c r="I1049" t="s">
        <v>196</v>
      </c>
      <c r="J1049" t="s">
        <v>196</v>
      </c>
      <c r="K1049" t="s">
        <v>196</v>
      </c>
      <c r="L1049" t="s">
        <v>196</v>
      </c>
      <c r="M1049" t="s">
        <v>196</v>
      </c>
      <c r="N1049" t="s">
        <v>196</v>
      </c>
      <c r="O1049" t="s">
        <v>194</v>
      </c>
      <c r="P1049" t="s">
        <v>196</v>
      </c>
      <c r="Q1049" t="s">
        <v>194</v>
      </c>
      <c r="R1049" t="s">
        <v>195</v>
      </c>
      <c r="S1049" t="s">
        <v>195</v>
      </c>
      <c r="T1049" t="s">
        <v>196</v>
      </c>
      <c r="U1049" t="s">
        <v>196</v>
      </c>
      <c r="V1049" t="s">
        <v>196</v>
      </c>
      <c r="W1049" t="s">
        <v>196</v>
      </c>
      <c r="X1049" t="s">
        <v>196</v>
      </c>
      <c r="Y1049" t="s">
        <v>194</v>
      </c>
      <c r="Z1049" t="s">
        <v>196</v>
      </c>
      <c r="AA1049" t="s">
        <v>196</v>
      </c>
      <c r="AB1049" t="s">
        <v>196</v>
      </c>
      <c r="AC1049" t="s">
        <v>196</v>
      </c>
      <c r="AD1049" t="s">
        <v>194</v>
      </c>
      <c r="AE1049" t="s">
        <v>196</v>
      </c>
      <c r="AF1049" t="s">
        <v>194</v>
      </c>
      <c r="AG1049" t="s">
        <v>196</v>
      </c>
      <c r="AH1049" t="s">
        <v>196</v>
      </c>
      <c r="AI1049" t="s">
        <v>196</v>
      </c>
      <c r="AJ1049" t="s">
        <v>196</v>
      </c>
      <c r="AK1049" t="s">
        <v>196</v>
      </c>
      <c r="AL1049" t="s">
        <v>195</v>
      </c>
      <c r="AM1049" t="s">
        <v>195</v>
      </c>
      <c r="AN1049" t="s">
        <v>195</v>
      </c>
      <c r="AO1049" t="s">
        <v>195</v>
      </c>
      <c r="AP1049" t="s">
        <v>195</v>
      </c>
      <c r="AQ1049" s="259" t="s">
        <v>2591</v>
      </c>
      <c r="AR1049" s="259" t="s">
        <v>334</v>
      </c>
      <c r="AS1049"/>
    </row>
    <row r="1050" spans="1:45" ht="21.6" x14ac:dyDescent="0.65">
      <c r="A1050" s="267">
        <v>123184</v>
      </c>
      <c r="B1050" s="264" t="s">
        <v>59</v>
      </c>
      <c r="C1050" t="s">
        <v>196</v>
      </c>
      <c r="D1050" t="s">
        <v>196</v>
      </c>
      <c r="E1050" t="s">
        <v>196</v>
      </c>
      <c r="F1050" t="s">
        <v>196</v>
      </c>
      <c r="G1050" t="s">
        <v>196</v>
      </c>
      <c r="H1050" t="s">
        <v>196</v>
      </c>
      <c r="I1050" t="s">
        <v>196</v>
      </c>
      <c r="J1050" t="s">
        <v>196</v>
      </c>
      <c r="K1050" t="s">
        <v>196</v>
      </c>
      <c r="L1050" t="s">
        <v>196</v>
      </c>
      <c r="M1050" t="s">
        <v>196</v>
      </c>
      <c r="N1050" t="s">
        <v>196</v>
      </c>
      <c r="O1050" t="s">
        <v>196</v>
      </c>
      <c r="P1050" t="s">
        <v>196</v>
      </c>
      <c r="Q1050" t="s">
        <v>196</v>
      </c>
      <c r="R1050" t="s">
        <v>194</v>
      </c>
      <c r="S1050" t="s">
        <v>196</v>
      </c>
      <c r="T1050" t="s">
        <v>196</v>
      </c>
      <c r="U1050" t="s">
        <v>196</v>
      </c>
      <c r="V1050" t="s">
        <v>196</v>
      </c>
      <c r="W1050" t="s">
        <v>196</v>
      </c>
      <c r="X1050" t="s">
        <v>196</v>
      </c>
      <c r="Y1050" t="s">
        <v>196</v>
      </c>
      <c r="Z1050" t="s">
        <v>196</v>
      </c>
      <c r="AA1050" t="s">
        <v>194</v>
      </c>
      <c r="AB1050" t="s">
        <v>196</v>
      </c>
      <c r="AC1050" t="s">
        <v>196</v>
      </c>
      <c r="AD1050" t="s">
        <v>196</v>
      </c>
      <c r="AE1050" t="s">
        <v>194</v>
      </c>
      <c r="AF1050" t="s">
        <v>194</v>
      </c>
      <c r="AG1050" t="s">
        <v>196</v>
      </c>
      <c r="AH1050" t="s">
        <v>196</v>
      </c>
      <c r="AI1050" t="s">
        <v>196</v>
      </c>
      <c r="AJ1050" t="s">
        <v>196</v>
      </c>
      <c r="AK1050" t="s">
        <v>194</v>
      </c>
      <c r="AL1050" t="s">
        <v>195</v>
      </c>
      <c r="AM1050" t="s">
        <v>195</v>
      </c>
      <c r="AN1050" t="s">
        <v>195</v>
      </c>
      <c r="AO1050" t="s">
        <v>194</v>
      </c>
      <c r="AP1050" t="s">
        <v>195</v>
      </c>
      <c r="AQ1050" s="259" t="s">
        <v>59</v>
      </c>
      <c r="AR1050" s="259" t="s">
        <v>334</v>
      </c>
    </row>
    <row r="1051" spans="1:45" ht="21.6" x14ac:dyDescent="0.65">
      <c r="A1051" s="267">
        <v>123200</v>
      </c>
      <c r="B1051" s="264" t="s">
        <v>2531</v>
      </c>
      <c r="C1051" t="s">
        <v>196</v>
      </c>
      <c r="D1051" t="s">
        <v>196</v>
      </c>
      <c r="E1051" t="s">
        <v>196</v>
      </c>
      <c r="F1051" t="s">
        <v>196</v>
      </c>
      <c r="G1051" t="s">
        <v>196</v>
      </c>
      <c r="H1051" t="s">
        <v>196</v>
      </c>
      <c r="I1051" t="s">
        <v>196</v>
      </c>
      <c r="J1051" t="s">
        <v>196</v>
      </c>
      <c r="K1051" t="s">
        <v>196</v>
      </c>
      <c r="L1051" t="s">
        <v>196</v>
      </c>
      <c r="M1051" t="s">
        <v>196</v>
      </c>
      <c r="N1051" t="s">
        <v>196</v>
      </c>
      <c r="O1051" t="s">
        <v>196</v>
      </c>
      <c r="P1051" t="s">
        <v>196</v>
      </c>
      <c r="Q1051" t="s">
        <v>194</v>
      </c>
      <c r="R1051" t="s">
        <v>194</v>
      </c>
      <c r="S1051" t="s">
        <v>2267</v>
      </c>
      <c r="T1051" t="s">
        <v>195</v>
      </c>
      <c r="U1051" t="s">
        <v>194</v>
      </c>
      <c r="V1051" t="s">
        <v>196</v>
      </c>
      <c r="W1051" t="s">
        <v>196</v>
      </c>
      <c r="X1051" t="s">
        <v>196</v>
      </c>
      <c r="Y1051" t="s">
        <v>196</v>
      </c>
      <c r="Z1051" t="s">
        <v>196</v>
      </c>
      <c r="AA1051" t="s">
        <v>196</v>
      </c>
      <c r="AB1051" t="s">
        <v>196</v>
      </c>
      <c r="AC1051" t="s">
        <v>196</v>
      </c>
      <c r="AD1051" t="s">
        <v>196</v>
      </c>
      <c r="AE1051" t="s">
        <v>196</v>
      </c>
      <c r="AF1051" t="s">
        <v>194</v>
      </c>
      <c r="AG1051" t="s">
        <v>196</v>
      </c>
      <c r="AH1051" t="s">
        <v>196</v>
      </c>
      <c r="AI1051" t="s">
        <v>196</v>
      </c>
      <c r="AJ1051" t="s">
        <v>196</v>
      </c>
      <c r="AK1051" t="s">
        <v>195</v>
      </c>
      <c r="AL1051" t="s">
        <v>195</v>
      </c>
      <c r="AM1051" t="s">
        <v>195</v>
      </c>
      <c r="AN1051" t="s">
        <v>195</v>
      </c>
      <c r="AO1051" t="s">
        <v>195</v>
      </c>
      <c r="AP1051" t="s">
        <v>195</v>
      </c>
      <c r="AQ1051" s="259" t="s">
        <v>2531</v>
      </c>
      <c r="AR1051" s="259" t="s">
        <v>334</v>
      </c>
    </row>
    <row r="1052" spans="1:45" ht="21.6" x14ac:dyDescent="0.65">
      <c r="A1052" s="263">
        <v>123202</v>
      </c>
      <c r="B1052" s="264" t="s">
        <v>2531</v>
      </c>
      <c r="C1052" t="s">
        <v>196</v>
      </c>
      <c r="D1052" t="s">
        <v>196</v>
      </c>
      <c r="E1052" t="s">
        <v>196</v>
      </c>
      <c r="F1052" t="s">
        <v>196</v>
      </c>
      <c r="G1052" t="s">
        <v>196</v>
      </c>
      <c r="H1052" t="s">
        <v>196</v>
      </c>
      <c r="I1052" t="s">
        <v>194</v>
      </c>
      <c r="J1052" t="s">
        <v>196</v>
      </c>
      <c r="K1052" t="s">
        <v>196</v>
      </c>
      <c r="L1052" t="s">
        <v>196</v>
      </c>
      <c r="M1052" t="s">
        <v>196</v>
      </c>
      <c r="N1052" t="s">
        <v>194</v>
      </c>
      <c r="O1052" t="s">
        <v>196</v>
      </c>
      <c r="P1052" t="s">
        <v>196</v>
      </c>
      <c r="Q1052" t="s">
        <v>196</v>
      </c>
      <c r="R1052" t="s">
        <v>196</v>
      </c>
      <c r="S1052" t="s">
        <v>196</v>
      </c>
      <c r="T1052" t="s">
        <v>194</v>
      </c>
      <c r="U1052" t="s">
        <v>196</v>
      </c>
      <c r="V1052" t="s">
        <v>196</v>
      </c>
      <c r="W1052" t="s">
        <v>194</v>
      </c>
      <c r="X1052" t="s">
        <v>196</v>
      </c>
      <c r="Y1052" t="s">
        <v>194</v>
      </c>
      <c r="Z1052" t="s">
        <v>196</v>
      </c>
      <c r="AA1052" t="s">
        <v>194</v>
      </c>
      <c r="AB1052" t="s">
        <v>196</v>
      </c>
      <c r="AC1052" t="s">
        <v>196</v>
      </c>
      <c r="AD1052" t="s">
        <v>196</v>
      </c>
      <c r="AE1052" t="s">
        <v>194</v>
      </c>
      <c r="AF1052" t="s">
        <v>194</v>
      </c>
      <c r="AG1052" t="s">
        <v>196</v>
      </c>
      <c r="AH1052" t="s">
        <v>194</v>
      </c>
      <c r="AI1052" t="s">
        <v>196</v>
      </c>
      <c r="AJ1052" t="s">
        <v>196</v>
      </c>
      <c r="AK1052" t="s">
        <v>194</v>
      </c>
      <c r="AL1052" t="s">
        <v>196</v>
      </c>
      <c r="AM1052" t="s">
        <v>196</v>
      </c>
      <c r="AN1052" t="s">
        <v>196</v>
      </c>
      <c r="AO1052" t="s">
        <v>196</v>
      </c>
      <c r="AP1052" t="s">
        <v>196</v>
      </c>
      <c r="AQ1052" s="259" t="s">
        <v>2531</v>
      </c>
      <c r="AR1052" s="259" t="s">
        <v>334</v>
      </c>
    </row>
    <row r="1053" spans="1:45" ht="21.6" x14ac:dyDescent="0.65">
      <c r="A1053" s="267">
        <v>123205</v>
      </c>
      <c r="B1053" s="264" t="s">
        <v>2591</v>
      </c>
      <c r="C1053" t="s">
        <v>196</v>
      </c>
      <c r="D1053" t="s">
        <v>196</v>
      </c>
      <c r="E1053" t="s">
        <v>196</v>
      </c>
      <c r="F1053" t="s">
        <v>196</v>
      </c>
      <c r="G1053" t="s">
        <v>196</v>
      </c>
      <c r="H1053" t="s">
        <v>196</v>
      </c>
      <c r="I1053" t="s">
        <v>196</v>
      </c>
      <c r="J1053" t="s">
        <v>196</v>
      </c>
      <c r="K1053" t="s">
        <v>196</v>
      </c>
      <c r="L1053" t="s">
        <v>196</v>
      </c>
      <c r="M1053" t="s">
        <v>196</v>
      </c>
      <c r="N1053" t="s">
        <v>196</v>
      </c>
      <c r="O1053" t="s">
        <v>196</v>
      </c>
      <c r="P1053" t="s">
        <v>196</v>
      </c>
      <c r="Q1053" t="s">
        <v>196</v>
      </c>
      <c r="R1053" t="s">
        <v>196</v>
      </c>
      <c r="S1053" t="s">
        <v>195</v>
      </c>
      <c r="T1053" t="s">
        <v>196</v>
      </c>
      <c r="U1053" t="s">
        <v>196</v>
      </c>
      <c r="V1053" t="s">
        <v>196</v>
      </c>
      <c r="W1053" t="s">
        <v>196</v>
      </c>
      <c r="X1053" t="s">
        <v>196</v>
      </c>
      <c r="Y1053" t="s">
        <v>196</v>
      </c>
      <c r="Z1053" t="s">
        <v>196</v>
      </c>
      <c r="AA1053" t="s">
        <v>194</v>
      </c>
      <c r="AB1053" t="s">
        <v>196</v>
      </c>
      <c r="AC1053" t="s">
        <v>196</v>
      </c>
      <c r="AD1053" t="s">
        <v>196</v>
      </c>
      <c r="AE1053" t="s">
        <v>196</v>
      </c>
      <c r="AF1053" t="s">
        <v>196</v>
      </c>
      <c r="AG1053" t="s">
        <v>196</v>
      </c>
      <c r="AH1053" t="s">
        <v>195</v>
      </c>
      <c r="AI1053" t="s">
        <v>196</v>
      </c>
      <c r="AJ1053" t="s">
        <v>195</v>
      </c>
      <c r="AK1053" t="s">
        <v>195</v>
      </c>
      <c r="AL1053" t="s">
        <v>195</v>
      </c>
      <c r="AM1053" t="s">
        <v>195</v>
      </c>
      <c r="AN1053" t="s">
        <v>195</v>
      </c>
      <c r="AO1053" t="s">
        <v>195</v>
      </c>
      <c r="AP1053" t="s">
        <v>195</v>
      </c>
      <c r="AQ1053" s="259" t="s">
        <v>2591</v>
      </c>
      <c r="AR1053" s="259" t="s">
        <v>334</v>
      </c>
    </row>
    <row r="1054" spans="1:45" ht="21.6" x14ac:dyDescent="0.65">
      <c r="A1054" s="267">
        <v>123220</v>
      </c>
      <c r="B1054" s="264" t="s">
        <v>2531</v>
      </c>
      <c r="C1054" t="s">
        <v>196</v>
      </c>
      <c r="D1054" t="s">
        <v>194</v>
      </c>
      <c r="E1054" t="s">
        <v>196</v>
      </c>
      <c r="F1054" t="s">
        <v>196</v>
      </c>
      <c r="G1054" t="s">
        <v>195</v>
      </c>
      <c r="H1054" t="s">
        <v>196</v>
      </c>
      <c r="I1054" t="s">
        <v>196</v>
      </c>
      <c r="J1054" t="s">
        <v>194</v>
      </c>
      <c r="K1054" t="s">
        <v>196</v>
      </c>
      <c r="L1054" t="s">
        <v>194</v>
      </c>
      <c r="M1054" t="s">
        <v>196</v>
      </c>
      <c r="N1054" t="s">
        <v>194</v>
      </c>
      <c r="O1054" t="s">
        <v>196</v>
      </c>
      <c r="P1054" t="s">
        <v>196</v>
      </c>
      <c r="Q1054" t="s">
        <v>196</v>
      </c>
      <c r="R1054" t="s">
        <v>196</v>
      </c>
      <c r="S1054" t="s">
        <v>196</v>
      </c>
      <c r="T1054" t="s">
        <v>196</v>
      </c>
      <c r="U1054" t="s">
        <v>196</v>
      </c>
      <c r="V1054" t="s">
        <v>196</v>
      </c>
      <c r="W1054" t="s">
        <v>196</v>
      </c>
      <c r="X1054" t="s">
        <v>196</v>
      </c>
      <c r="Y1054" t="s">
        <v>194</v>
      </c>
      <c r="Z1054" t="s">
        <v>196</v>
      </c>
      <c r="AA1054" t="s">
        <v>196</v>
      </c>
      <c r="AB1054" t="s">
        <v>194</v>
      </c>
      <c r="AC1054" t="s">
        <v>196</v>
      </c>
      <c r="AD1054" t="s">
        <v>194</v>
      </c>
      <c r="AE1054" t="s">
        <v>196</v>
      </c>
      <c r="AF1054" t="s">
        <v>194</v>
      </c>
      <c r="AG1054" t="s">
        <v>196</v>
      </c>
      <c r="AH1054" t="s">
        <v>196</v>
      </c>
      <c r="AI1054" t="s">
        <v>196</v>
      </c>
      <c r="AJ1054" t="s">
        <v>196</v>
      </c>
      <c r="AK1054" t="s">
        <v>196</v>
      </c>
      <c r="AL1054" t="s">
        <v>195</v>
      </c>
      <c r="AM1054" t="s">
        <v>195</v>
      </c>
      <c r="AN1054" t="s">
        <v>195</v>
      </c>
      <c r="AO1054" t="s">
        <v>195</v>
      </c>
      <c r="AP1054" t="s">
        <v>195</v>
      </c>
      <c r="AQ1054" s="259" t="s">
        <v>2531</v>
      </c>
      <c r="AR1054" s="259" t="s">
        <v>334</v>
      </c>
    </row>
    <row r="1055" spans="1:45" ht="21.6" x14ac:dyDescent="0.65">
      <c r="A1055" s="263">
        <v>123221</v>
      </c>
      <c r="B1055" s="264" t="s">
        <v>2591</v>
      </c>
      <c r="C1055" t="s">
        <v>196</v>
      </c>
      <c r="D1055" t="s">
        <v>196</v>
      </c>
      <c r="E1055" t="s">
        <v>194</v>
      </c>
      <c r="F1055" t="s">
        <v>196</v>
      </c>
      <c r="G1055" t="s">
        <v>196</v>
      </c>
      <c r="H1055" t="s">
        <v>196</v>
      </c>
      <c r="I1055" t="s">
        <v>196</v>
      </c>
      <c r="J1055" t="s">
        <v>196</v>
      </c>
      <c r="K1055" t="s">
        <v>194</v>
      </c>
      <c r="L1055" t="s">
        <v>194</v>
      </c>
      <c r="M1055" t="s">
        <v>196</v>
      </c>
      <c r="N1055" t="s">
        <v>194</v>
      </c>
      <c r="O1055" t="s">
        <v>194</v>
      </c>
      <c r="P1055" t="s">
        <v>196</v>
      </c>
      <c r="Q1055" t="s">
        <v>196</v>
      </c>
      <c r="R1055" t="s">
        <v>196</v>
      </c>
      <c r="S1055" t="s">
        <v>196</v>
      </c>
      <c r="T1055" t="s">
        <v>196</v>
      </c>
      <c r="U1055" t="s">
        <v>196</v>
      </c>
      <c r="V1055" t="s">
        <v>196</v>
      </c>
      <c r="W1055" t="s">
        <v>196</v>
      </c>
      <c r="X1055" t="s">
        <v>194</v>
      </c>
      <c r="Y1055" t="s">
        <v>196</v>
      </c>
      <c r="Z1055" t="s">
        <v>196</v>
      </c>
      <c r="AA1055" t="s">
        <v>194</v>
      </c>
      <c r="AB1055" t="s">
        <v>196</v>
      </c>
      <c r="AC1055" t="s">
        <v>196</v>
      </c>
      <c r="AD1055" t="s">
        <v>196</v>
      </c>
      <c r="AE1055" t="s">
        <v>196</v>
      </c>
      <c r="AF1055" t="s">
        <v>194</v>
      </c>
      <c r="AG1055" t="s">
        <v>196</v>
      </c>
      <c r="AH1055" t="s">
        <v>196</v>
      </c>
      <c r="AI1055" t="s">
        <v>196</v>
      </c>
      <c r="AJ1055" t="s">
        <v>196</v>
      </c>
      <c r="AK1055" t="s">
        <v>196</v>
      </c>
      <c r="AL1055" t="s">
        <v>195</v>
      </c>
      <c r="AM1055" t="s">
        <v>195</v>
      </c>
      <c r="AN1055" t="s">
        <v>195</v>
      </c>
      <c r="AO1055" t="s">
        <v>195</v>
      </c>
      <c r="AP1055" t="s">
        <v>195</v>
      </c>
      <c r="AQ1055" s="259" t="s">
        <v>2591</v>
      </c>
      <c r="AR1055" s="259" t="s">
        <v>334</v>
      </c>
    </row>
    <row r="1056" spans="1:45" ht="21.6" x14ac:dyDescent="0.65">
      <c r="A1056" s="263">
        <v>123229</v>
      </c>
      <c r="B1056" s="264" t="s">
        <v>2531</v>
      </c>
      <c r="C1056" t="s">
        <v>196</v>
      </c>
      <c r="D1056" t="s">
        <v>196</v>
      </c>
      <c r="E1056" t="s">
        <v>196</v>
      </c>
      <c r="F1056" t="s">
        <v>196</v>
      </c>
      <c r="G1056" t="s">
        <v>196</v>
      </c>
      <c r="H1056" t="s">
        <v>196</v>
      </c>
      <c r="I1056" t="s">
        <v>196</v>
      </c>
      <c r="J1056" t="s">
        <v>196</v>
      </c>
      <c r="K1056" t="s">
        <v>196</v>
      </c>
      <c r="L1056" t="s">
        <v>196</v>
      </c>
      <c r="M1056" t="s">
        <v>196</v>
      </c>
      <c r="N1056" t="s">
        <v>196</v>
      </c>
      <c r="O1056" t="s">
        <v>196</v>
      </c>
      <c r="P1056" t="s">
        <v>196</v>
      </c>
      <c r="Q1056" t="s">
        <v>196</v>
      </c>
      <c r="R1056" t="s">
        <v>196</v>
      </c>
      <c r="S1056" t="s">
        <v>196</v>
      </c>
      <c r="T1056" t="s">
        <v>194</v>
      </c>
      <c r="U1056" t="s">
        <v>196</v>
      </c>
      <c r="V1056" t="s">
        <v>196</v>
      </c>
      <c r="W1056" t="s">
        <v>196</v>
      </c>
      <c r="X1056" t="s">
        <v>196</v>
      </c>
      <c r="Y1056" t="s">
        <v>196</v>
      </c>
      <c r="Z1056" t="s">
        <v>196</v>
      </c>
      <c r="AA1056" t="s">
        <v>196</v>
      </c>
      <c r="AB1056" t="s">
        <v>194</v>
      </c>
      <c r="AC1056" t="s">
        <v>194</v>
      </c>
      <c r="AD1056" t="s">
        <v>194</v>
      </c>
      <c r="AE1056" t="s">
        <v>194</v>
      </c>
      <c r="AF1056" t="s">
        <v>194</v>
      </c>
      <c r="AG1056" t="s">
        <v>195</v>
      </c>
      <c r="AH1056" t="s">
        <v>195</v>
      </c>
      <c r="AI1056" t="s">
        <v>195</v>
      </c>
      <c r="AJ1056" t="s">
        <v>195</v>
      </c>
      <c r="AK1056" t="s">
        <v>195</v>
      </c>
      <c r="AL1056" t="s">
        <v>195</v>
      </c>
      <c r="AM1056" t="s">
        <v>195</v>
      </c>
      <c r="AN1056" t="s">
        <v>195</v>
      </c>
      <c r="AO1056" t="s">
        <v>195</v>
      </c>
      <c r="AP1056" t="s">
        <v>195</v>
      </c>
      <c r="AQ1056" s="259" t="s">
        <v>2531</v>
      </c>
      <c r="AR1056" s="259" t="s">
        <v>334</v>
      </c>
    </row>
    <row r="1057" spans="1:45" ht="21.6" x14ac:dyDescent="0.65">
      <c r="A1057" s="263">
        <v>123230</v>
      </c>
      <c r="B1057" s="264" t="s">
        <v>59</v>
      </c>
      <c r="C1057" t="s">
        <v>196</v>
      </c>
      <c r="D1057" t="s">
        <v>196</v>
      </c>
      <c r="E1057" t="s">
        <v>196</v>
      </c>
      <c r="F1057" t="s">
        <v>196</v>
      </c>
      <c r="G1057" t="s">
        <v>196</v>
      </c>
      <c r="H1057" t="s">
        <v>196</v>
      </c>
      <c r="I1057" t="s">
        <v>196</v>
      </c>
      <c r="J1057" t="s">
        <v>196</v>
      </c>
      <c r="K1057" t="s">
        <v>194</v>
      </c>
      <c r="L1057" t="s">
        <v>196</v>
      </c>
      <c r="M1057" t="s">
        <v>196</v>
      </c>
      <c r="N1057" t="s">
        <v>196</v>
      </c>
      <c r="O1057" t="s">
        <v>196</v>
      </c>
      <c r="P1057" t="s">
        <v>196</v>
      </c>
      <c r="Q1057" t="s">
        <v>196</v>
      </c>
      <c r="R1057" t="s">
        <v>196</v>
      </c>
      <c r="S1057" t="s">
        <v>196</v>
      </c>
      <c r="T1057" t="s">
        <v>195</v>
      </c>
      <c r="U1057" t="s">
        <v>196</v>
      </c>
      <c r="V1057" t="s">
        <v>196</v>
      </c>
      <c r="W1057" t="s">
        <v>196</v>
      </c>
      <c r="X1057" t="s">
        <v>196</v>
      </c>
      <c r="Y1057" t="s">
        <v>194</v>
      </c>
      <c r="Z1057" t="s">
        <v>196</v>
      </c>
      <c r="AA1057" t="s">
        <v>194</v>
      </c>
      <c r="AB1057" t="s">
        <v>196</v>
      </c>
      <c r="AC1057" t="s">
        <v>194</v>
      </c>
      <c r="AD1057" t="s">
        <v>194</v>
      </c>
      <c r="AE1057" t="s">
        <v>194</v>
      </c>
      <c r="AF1057" t="s">
        <v>194</v>
      </c>
      <c r="AG1057" t="s">
        <v>196</v>
      </c>
      <c r="AH1057" t="s">
        <v>196</v>
      </c>
      <c r="AI1057" t="s">
        <v>196</v>
      </c>
      <c r="AJ1057" t="s">
        <v>196</v>
      </c>
      <c r="AK1057" t="s">
        <v>194</v>
      </c>
      <c r="AL1057" t="s">
        <v>194</v>
      </c>
      <c r="AM1057" t="s">
        <v>196</v>
      </c>
      <c r="AN1057" t="s">
        <v>196</v>
      </c>
      <c r="AO1057" t="s">
        <v>194</v>
      </c>
      <c r="AP1057" t="s">
        <v>196</v>
      </c>
      <c r="AQ1057" s="259" t="s">
        <v>59</v>
      </c>
      <c r="AR1057" s="259" t="s">
        <v>334</v>
      </c>
    </row>
    <row r="1058" spans="1:45" ht="21.6" x14ac:dyDescent="0.65">
      <c r="A1058" s="267">
        <v>123231</v>
      </c>
      <c r="B1058" s="264" t="s">
        <v>59</v>
      </c>
      <c r="C1058" t="s">
        <v>196</v>
      </c>
      <c r="D1058" t="s">
        <v>196</v>
      </c>
      <c r="E1058" t="s">
        <v>196</v>
      </c>
      <c r="F1058" t="s">
        <v>196</v>
      </c>
      <c r="G1058" t="s">
        <v>196</v>
      </c>
      <c r="H1058" t="s">
        <v>196</v>
      </c>
      <c r="I1058" t="s">
        <v>194</v>
      </c>
      <c r="J1058" t="s">
        <v>196</v>
      </c>
      <c r="K1058" t="s">
        <v>196</v>
      </c>
      <c r="L1058" t="s">
        <v>196</v>
      </c>
      <c r="M1058" t="s">
        <v>196</v>
      </c>
      <c r="N1058" t="s">
        <v>196</v>
      </c>
      <c r="O1058" t="s">
        <v>196</v>
      </c>
      <c r="P1058" t="s">
        <v>196</v>
      </c>
      <c r="Q1058" t="s">
        <v>196</v>
      </c>
      <c r="R1058" t="s">
        <v>196</v>
      </c>
      <c r="S1058" t="s">
        <v>196</v>
      </c>
      <c r="T1058" t="s">
        <v>194</v>
      </c>
      <c r="U1058" t="s">
        <v>196</v>
      </c>
      <c r="V1058" t="s">
        <v>196</v>
      </c>
      <c r="W1058" t="s">
        <v>196</v>
      </c>
      <c r="X1058" t="s">
        <v>196</v>
      </c>
      <c r="Y1058" t="s">
        <v>196</v>
      </c>
      <c r="Z1058" t="s">
        <v>194</v>
      </c>
      <c r="AA1058" t="s">
        <v>194</v>
      </c>
      <c r="AB1058" t="s">
        <v>196</v>
      </c>
      <c r="AC1058" t="s">
        <v>196</v>
      </c>
      <c r="AD1058" t="s">
        <v>196</v>
      </c>
      <c r="AE1058" t="s">
        <v>194</v>
      </c>
      <c r="AF1058" t="s">
        <v>194</v>
      </c>
      <c r="AG1058" t="s">
        <v>196</v>
      </c>
      <c r="AH1058" t="s">
        <v>196</v>
      </c>
      <c r="AI1058" t="s">
        <v>196</v>
      </c>
      <c r="AJ1058" t="s">
        <v>196</v>
      </c>
      <c r="AK1058" t="s">
        <v>194</v>
      </c>
      <c r="AL1058" t="s">
        <v>196</v>
      </c>
      <c r="AM1058" t="s">
        <v>196</v>
      </c>
      <c r="AN1058" t="s">
        <v>196</v>
      </c>
      <c r="AO1058" t="s">
        <v>196</v>
      </c>
      <c r="AP1058" t="s">
        <v>196</v>
      </c>
      <c r="AQ1058" s="259" t="s">
        <v>59</v>
      </c>
      <c r="AR1058" s="259" t="s">
        <v>334</v>
      </c>
    </row>
    <row r="1059" spans="1:45" ht="21.6" x14ac:dyDescent="0.65">
      <c r="A1059" s="267">
        <v>123233</v>
      </c>
      <c r="B1059" s="264" t="s">
        <v>59</v>
      </c>
      <c r="C1059" t="s">
        <v>196</v>
      </c>
      <c r="D1059" t="s">
        <v>196</v>
      </c>
      <c r="E1059" t="s">
        <v>196</v>
      </c>
      <c r="F1059" t="s">
        <v>196</v>
      </c>
      <c r="G1059" t="s">
        <v>196</v>
      </c>
      <c r="H1059" t="s">
        <v>196</v>
      </c>
      <c r="I1059" t="s">
        <v>196</v>
      </c>
      <c r="J1059" t="s">
        <v>196</v>
      </c>
      <c r="K1059" t="s">
        <v>196</v>
      </c>
      <c r="L1059" t="s">
        <v>194</v>
      </c>
      <c r="M1059" t="s">
        <v>196</v>
      </c>
      <c r="N1059" t="s">
        <v>196</v>
      </c>
      <c r="O1059" t="s">
        <v>196</v>
      </c>
      <c r="P1059" t="s">
        <v>196</v>
      </c>
      <c r="Q1059" t="s">
        <v>196</v>
      </c>
      <c r="R1059" t="s">
        <v>196</v>
      </c>
      <c r="S1059" t="s">
        <v>196</v>
      </c>
      <c r="T1059" t="s">
        <v>196</v>
      </c>
      <c r="U1059" t="s">
        <v>196</v>
      </c>
      <c r="V1059" t="s">
        <v>196</v>
      </c>
      <c r="W1059" t="s">
        <v>196</v>
      </c>
      <c r="X1059" t="s">
        <v>196</v>
      </c>
      <c r="Y1059" t="s">
        <v>196</v>
      </c>
      <c r="Z1059" t="s">
        <v>196</v>
      </c>
      <c r="AA1059" t="s">
        <v>194</v>
      </c>
      <c r="AB1059" t="s">
        <v>196</v>
      </c>
      <c r="AC1059" t="s">
        <v>196</v>
      </c>
      <c r="AD1059" t="s">
        <v>196</v>
      </c>
      <c r="AE1059" t="s">
        <v>196</v>
      </c>
      <c r="AF1059" t="s">
        <v>194</v>
      </c>
      <c r="AG1059" t="s">
        <v>196</v>
      </c>
      <c r="AH1059" t="s">
        <v>196</v>
      </c>
      <c r="AI1059" t="s">
        <v>196</v>
      </c>
      <c r="AJ1059" t="s">
        <v>196</v>
      </c>
      <c r="AK1059" t="s">
        <v>196</v>
      </c>
      <c r="AL1059" t="s">
        <v>196</v>
      </c>
      <c r="AM1059" t="s">
        <v>195</v>
      </c>
      <c r="AN1059" t="s">
        <v>194</v>
      </c>
      <c r="AO1059" t="s">
        <v>195</v>
      </c>
      <c r="AP1059" t="s">
        <v>196</v>
      </c>
      <c r="AQ1059" s="259" t="s">
        <v>59</v>
      </c>
      <c r="AR1059" s="259" t="s">
        <v>334</v>
      </c>
    </row>
    <row r="1060" spans="1:45" ht="21.6" x14ac:dyDescent="0.65">
      <c r="A1060" s="263">
        <v>123238</v>
      </c>
      <c r="B1060" s="264" t="s">
        <v>59</v>
      </c>
      <c r="C1060" t="s">
        <v>196</v>
      </c>
      <c r="D1060" t="s">
        <v>196</v>
      </c>
      <c r="E1060" t="s">
        <v>196</v>
      </c>
      <c r="F1060" t="s">
        <v>196</v>
      </c>
      <c r="G1060" t="s">
        <v>196</v>
      </c>
      <c r="H1060" t="s">
        <v>196</v>
      </c>
      <c r="I1060" t="s">
        <v>196</v>
      </c>
      <c r="J1060" t="s">
        <v>196</v>
      </c>
      <c r="K1060" t="s">
        <v>196</v>
      </c>
      <c r="L1060" t="s">
        <v>196</v>
      </c>
      <c r="M1060" t="s">
        <v>196</v>
      </c>
      <c r="N1060" t="s">
        <v>196</v>
      </c>
      <c r="O1060" t="s">
        <v>196</v>
      </c>
      <c r="P1060" t="s">
        <v>196</v>
      </c>
      <c r="Q1060" t="s">
        <v>194</v>
      </c>
      <c r="R1060" t="s">
        <v>196</v>
      </c>
      <c r="S1060" t="s">
        <v>196</v>
      </c>
      <c r="T1060" t="s">
        <v>195</v>
      </c>
      <c r="U1060" t="s">
        <v>196</v>
      </c>
      <c r="V1060" t="s">
        <v>196</v>
      </c>
      <c r="W1060" t="s">
        <v>196</v>
      </c>
      <c r="X1060" t="s">
        <v>196</v>
      </c>
      <c r="Y1060" t="s">
        <v>196</v>
      </c>
      <c r="Z1060" t="s">
        <v>196</v>
      </c>
      <c r="AA1060" t="s">
        <v>196</v>
      </c>
      <c r="AB1060" t="s">
        <v>196</v>
      </c>
      <c r="AC1060" t="s">
        <v>196</v>
      </c>
      <c r="AD1060" t="s">
        <v>196</v>
      </c>
      <c r="AE1060" t="s">
        <v>194</v>
      </c>
      <c r="AF1060" t="s">
        <v>194</v>
      </c>
      <c r="AG1060" t="s">
        <v>196</v>
      </c>
      <c r="AH1060" t="s">
        <v>194</v>
      </c>
      <c r="AI1060" t="s">
        <v>196</v>
      </c>
      <c r="AJ1060" t="s">
        <v>196</v>
      </c>
      <c r="AK1060" t="s">
        <v>194</v>
      </c>
      <c r="AL1060" t="s">
        <v>194</v>
      </c>
      <c r="AM1060" t="s">
        <v>194</v>
      </c>
      <c r="AN1060" t="s">
        <v>194</v>
      </c>
      <c r="AO1060" t="s">
        <v>194</v>
      </c>
      <c r="AP1060" t="s">
        <v>194</v>
      </c>
      <c r="AQ1060" s="259" t="s">
        <v>59</v>
      </c>
      <c r="AR1060" s="259" t="s">
        <v>334</v>
      </c>
    </row>
    <row r="1061" spans="1:45" ht="21.6" x14ac:dyDescent="0.65">
      <c r="A1061" s="263">
        <v>123242</v>
      </c>
      <c r="B1061" s="264" t="s">
        <v>65</v>
      </c>
      <c r="C1061" t="s">
        <v>194</v>
      </c>
      <c r="D1061" t="s">
        <v>196</v>
      </c>
      <c r="E1061" t="s">
        <v>194</v>
      </c>
      <c r="F1061" t="s">
        <v>194</v>
      </c>
      <c r="G1061" t="s">
        <v>194</v>
      </c>
      <c r="H1061" t="s">
        <v>196</v>
      </c>
      <c r="I1061" t="s">
        <v>195</v>
      </c>
      <c r="J1061" t="s">
        <v>196</v>
      </c>
      <c r="K1061" t="s">
        <v>195</v>
      </c>
      <c r="L1061" t="s">
        <v>196</v>
      </c>
      <c r="M1061" t="s">
        <v>196</v>
      </c>
      <c r="N1061" t="s">
        <v>194</v>
      </c>
      <c r="O1061" t="s">
        <v>196</v>
      </c>
      <c r="P1061" t="s">
        <v>196</v>
      </c>
      <c r="Q1061" t="s">
        <v>196</v>
      </c>
      <c r="R1061" t="s">
        <v>196</v>
      </c>
      <c r="S1061" t="s">
        <v>196</v>
      </c>
      <c r="T1061" t="s">
        <v>194</v>
      </c>
      <c r="U1061" t="s">
        <v>196</v>
      </c>
      <c r="V1061" t="s">
        <v>196</v>
      </c>
      <c r="W1061" t="s">
        <v>196</v>
      </c>
      <c r="X1061" t="s">
        <v>196</v>
      </c>
      <c r="Y1061" t="s">
        <v>196</v>
      </c>
      <c r="Z1061" t="s">
        <v>196</v>
      </c>
      <c r="AA1061" t="s">
        <v>196</v>
      </c>
      <c r="AB1061" t="s">
        <v>196</v>
      </c>
      <c r="AC1061" t="s">
        <v>196</v>
      </c>
      <c r="AD1061" t="s">
        <v>196</v>
      </c>
      <c r="AE1061" t="s">
        <v>196</v>
      </c>
      <c r="AF1061" t="s">
        <v>196</v>
      </c>
      <c r="AG1061" t="s">
        <v>195</v>
      </c>
      <c r="AH1061" t="s">
        <v>195</v>
      </c>
      <c r="AI1061" t="s">
        <v>195</v>
      </c>
      <c r="AJ1061" t="s">
        <v>195</v>
      </c>
      <c r="AK1061" t="s">
        <v>195</v>
      </c>
      <c r="AQ1061" s="259" t="s">
        <v>65</v>
      </c>
      <c r="AR1061" s="259" t="s">
        <v>334</v>
      </c>
    </row>
    <row r="1062" spans="1:45" ht="14.4" x14ac:dyDescent="0.3">
      <c r="A1062" s="282">
        <v>123252</v>
      </c>
      <c r="B1062" s="284" t="s">
        <v>59</v>
      </c>
      <c r="C1062" s="262" t="s">
        <v>196</v>
      </c>
      <c r="D1062" s="262" t="s">
        <v>196</v>
      </c>
      <c r="E1062" s="262" t="s">
        <v>196</v>
      </c>
      <c r="F1062" s="262" t="s">
        <v>194</v>
      </c>
      <c r="G1062" s="262" t="s">
        <v>194</v>
      </c>
      <c r="H1062" s="262" t="s">
        <v>196</v>
      </c>
      <c r="I1062" s="262" t="s">
        <v>196</v>
      </c>
      <c r="J1062" s="262" t="s">
        <v>196</v>
      </c>
      <c r="K1062" s="262" t="s">
        <v>195</v>
      </c>
      <c r="L1062" s="262" t="s">
        <v>195</v>
      </c>
      <c r="M1062" s="262" t="s">
        <v>196</v>
      </c>
      <c r="N1062" s="262" t="s">
        <v>196</v>
      </c>
      <c r="O1062" s="262" t="s">
        <v>195</v>
      </c>
      <c r="P1062" s="262" t="s">
        <v>195</v>
      </c>
      <c r="Q1062" s="262" t="s">
        <v>195</v>
      </c>
      <c r="R1062" s="262" t="s">
        <v>334</v>
      </c>
      <c r="S1062" s="262" t="s">
        <v>334</v>
      </c>
      <c r="T1062" s="262" t="s">
        <v>334</v>
      </c>
      <c r="U1062" s="262" t="s">
        <v>334</v>
      </c>
      <c r="V1062" s="262" t="s">
        <v>334</v>
      </c>
      <c r="W1062" s="262" t="s">
        <v>334</v>
      </c>
      <c r="X1062" s="262" t="s">
        <v>334</v>
      </c>
      <c r="Y1062" s="262" t="s">
        <v>334</v>
      </c>
      <c r="Z1062" s="262" t="s">
        <v>334</v>
      </c>
      <c r="AA1062" s="262" t="s">
        <v>334</v>
      </c>
      <c r="AB1062" s="262" t="s">
        <v>334</v>
      </c>
      <c r="AC1062" s="262" t="s">
        <v>334</v>
      </c>
      <c r="AD1062" s="262" t="s">
        <v>334</v>
      </c>
      <c r="AE1062" s="262" t="s">
        <v>334</v>
      </c>
      <c r="AF1062" s="262" t="s">
        <v>334</v>
      </c>
      <c r="AG1062" s="262" t="s">
        <v>334</v>
      </c>
      <c r="AH1062" s="262" t="s">
        <v>334</v>
      </c>
      <c r="AI1062" s="262" t="s">
        <v>334</v>
      </c>
      <c r="AJ1062" s="262" t="s">
        <v>334</v>
      </c>
      <c r="AK1062" s="262" t="s">
        <v>334</v>
      </c>
      <c r="AL1062" s="262" t="s">
        <v>334</v>
      </c>
      <c r="AM1062" s="262" t="s">
        <v>334</v>
      </c>
      <c r="AN1062" s="262" t="s">
        <v>334</v>
      </c>
      <c r="AO1062" s="262" t="s">
        <v>334</v>
      </c>
      <c r="AP1062" s="262" t="s">
        <v>334</v>
      </c>
      <c r="AQ1062" s="259" t="e">
        <f>VLOOKUP(A1062,#REF!,5,0)</f>
        <v>#REF!</v>
      </c>
      <c r="AR1062" s="259" t="e">
        <f>VLOOKUP(A1062,#REF!,6,0)</f>
        <v>#REF!</v>
      </c>
      <c r="AS1062"/>
    </row>
    <row r="1063" spans="1:45" ht="21.6" x14ac:dyDescent="0.65">
      <c r="A1063" s="267">
        <v>123254</v>
      </c>
      <c r="B1063" s="264" t="s">
        <v>59</v>
      </c>
      <c r="C1063" t="s">
        <v>196</v>
      </c>
      <c r="D1063" t="s">
        <v>194</v>
      </c>
      <c r="E1063" t="s">
        <v>196</v>
      </c>
      <c r="F1063" t="s">
        <v>196</v>
      </c>
      <c r="G1063" t="s">
        <v>194</v>
      </c>
      <c r="H1063" t="s">
        <v>196</v>
      </c>
      <c r="I1063" t="s">
        <v>194</v>
      </c>
      <c r="J1063" t="s">
        <v>196</v>
      </c>
      <c r="K1063" t="s">
        <v>194</v>
      </c>
      <c r="L1063" t="s">
        <v>196</v>
      </c>
      <c r="M1063" t="s">
        <v>196</v>
      </c>
      <c r="N1063" t="s">
        <v>195</v>
      </c>
      <c r="O1063" t="s">
        <v>196</v>
      </c>
      <c r="P1063" t="s">
        <v>196</v>
      </c>
      <c r="Q1063" t="s">
        <v>196</v>
      </c>
      <c r="R1063" t="s">
        <v>196</v>
      </c>
      <c r="S1063" t="s">
        <v>196</v>
      </c>
      <c r="T1063" t="s">
        <v>196</v>
      </c>
      <c r="U1063" t="s">
        <v>196</v>
      </c>
      <c r="V1063" t="s">
        <v>196</v>
      </c>
      <c r="W1063" t="s">
        <v>196</v>
      </c>
      <c r="X1063" t="s">
        <v>194</v>
      </c>
      <c r="Y1063" t="s">
        <v>196</v>
      </c>
      <c r="Z1063" t="s">
        <v>196</v>
      </c>
      <c r="AA1063" t="s">
        <v>194</v>
      </c>
      <c r="AB1063" t="s">
        <v>196</v>
      </c>
      <c r="AC1063" t="s">
        <v>196</v>
      </c>
      <c r="AD1063" t="s">
        <v>196</v>
      </c>
      <c r="AE1063" t="s">
        <v>194</v>
      </c>
      <c r="AF1063" t="s">
        <v>194</v>
      </c>
      <c r="AG1063" t="s">
        <v>194</v>
      </c>
      <c r="AH1063" t="s">
        <v>194</v>
      </c>
      <c r="AI1063" t="s">
        <v>194</v>
      </c>
      <c r="AJ1063" t="s">
        <v>196</v>
      </c>
      <c r="AK1063" t="s">
        <v>194</v>
      </c>
      <c r="AL1063" t="s">
        <v>194</v>
      </c>
      <c r="AM1063" t="s">
        <v>196</v>
      </c>
      <c r="AN1063" t="s">
        <v>196</v>
      </c>
      <c r="AO1063" t="s">
        <v>196</v>
      </c>
      <c r="AP1063" t="s">
        <v>194</v>
      </c>
      <c r="AQ1063" s="259" t="s">
        <v>59</v>
      </c>
      <c r="AR1063" s="259" t="s">
        <v>334</v>
      </c>
    </row>
    <row r="1064" spans="1:45" ht="21.6" x14ac:dyDescent="0.65">
      <c r="A1064" s="267">
        <v>123256</v>
      </c>
      <c r="B1064" s="264" t="s">
        <v>59</v>
      </c>
      <c r="C1064" t="s">
        <v>196</v>
      </c>
      <c r="D1064" t="s">
        <v>196</v>
      </c>
      <c r="E1064" t="s">
        <v>196</v>
      </c>
      <c r="F1064" t="s">
        <v>196</v>
      </c>
      <c r="G1064" t="s">
        <v>196</v>
      </c>
      <c r="H1064" t="s">
        <v>196</v>
      </c>
      <c r="I1064" t="s">
        <v>196</v>
      </c>
      <c r="J1064" t="s">
        <v>196</v>
      </c>
      <c r="K1064" t="s">
        <v>196</v>
      </c>
      <c r="L1064" t="s">
        <v>196</v>
      </c>
      <c r="M1064" t="s">
        <v>196</v>
      </c>
      <c r="N1064" t="s">
        <v>196</v>
      </c>
      <c r="O1064" t="s">
        <v>196</v>
      </c>
      <c r="P1064" t="s">
        <v>196</v>
      </c>
      <c r="Q1064" t="s">
        <v>196</v>
      </c>
      <c r="R1064" t="s">
        <v>196</v>
      </c>
      <c r="S1064" t="s">
        <v>196</v>
      </c>
      <c r="T1064" t="s">
        <v>196</v>
      </c>
      <c r="U1064" t="s">
        <v>196</v>
      </c>
      <c r="V1064" t="s">
        <v>196</v>
      </c>
      <c r="W1064" t="s">
        <v>196</v>
      </c>
      <c r="X1064" t="s">
        <v>196</v>
      </c>
      <c r="Y1064" t="s">
        <v>194</v>
      </c>
      <c r="Z1064" t="s">
        <v>196</v>
      </c>
      <c r="AA1064" t="s">
        <v>194</v>
      </c>
      <c r="AB1064" t="s">
        <v>196</v>
      </c>
      <c r="AC1064" t="s">
        <v>196</v>
      </c>
      <c r="AD1064" t="s">
        <v>196</v>
      </c>
      <c r="AE1064" t="s">
        <v>196</v>
      </c>
      <c r="AF1064" t="s">
        <v>194</v>
      </c>
      <c r="AG1064" t="s">
        <v>196</v>
      </c>
      <c r="AH1064" t="s">
        <v>196</v>
      </c>
      <c r="AI1064" t="s">
        <v>194</v>
      </c>
      <c r="AJ1064" t="s">
        <v>196</v>
      </c>
      <c r="AK1064" t="s">
        <v>194</v>
      </c>
      <c r="AL1064" t="s">
        <v>196</v>
      </c>
      <c r="AM1064" t="s">
        <v>196</v>
      </c>
      <c r="AN1064" t="s">
        <v>196</v>
      </c>
      <c r="AO1064" t="s">
        <v>196</v>
      </c>
      <c r="AP1064" t="s">
        <v>196</v>
      </c>
      <c r="AQ1064" s="259" t="s">
        <v>59</v>
      </c>
      <c r="AR1064" s="259" t="s">
        <v>334</v>
      </c>
    </row>
    <row r="1065" spans="1:45" ht="21.6" x14ac:dyDescent="0.65">
      <c r="A1065" s="263">
        <v>123257</v>
      </c>
      <c r="B1065" s="264" t="s">
        <v>2591</v>
      </c>
      <c r="C1065" t="s">
        <v>196</v>
      </c>
      <c r="D1065" t="s">
        <v>196</v>
      </c>
      <c r="E1065" t="s">
        <v>196</v>
      </c>
      <c r="F1065" t="s">
        <v>194</v>
      </c>
      <c r="G1065" t="s">
        <v>196</v>
      </c>
      <c r="H1065" t="s">
        <v>196</v>
      </c>
      <c r="I1065" t="s">
        <v>196</v>
      </c>
      <c r="J1065" t="s">
        <v>196</v>
      </c>
      <c r="K1065" t="s">
        <v>194</v>
      </c>
      <c r="L1065" t="s">
        <v>196</v>
      </c>
      <c r="M1065" t="s">
        <v>196</v>
      </c>
      <c r="N1065" t="s">
        <v>196</v>
      </c>
      <c r="O1065" t="s">
        <v>194</v>
      </c>
      <c r="P1065" t="s">
        <v>195</v>
      </c>
      <c r="Q1065" t="s">
        <v>196</v>
      </c>
      <c r="R1065" t="s">
        <v>196</v>
      </c>
      <c r="S1065" t="s">
        <v>196</v>
      </c>
      <c r="T1065" t="s">
        <v>196</v>
      </c>
      <c r="U1065" t="s">
        <v>195</v>
      </c>
      <c r="V1065" t="s">
        <v>196</v>
      </c>
      <c r="W1065" t="s">
        <v>196</v>
      </c>
      <c r="X1065" t="s">
        <v>196</v>
      </c>
      <c r="Y1065" t="s">
        <v>196</v>
      </c>
      <c r="Z1065" t="s">
        <v>196</v>
      </c>
      <c r="AA1065" t="s">
        <v>196</v>
      </c>
      <c r="AB1065" t="s">
        <v>196</v>
      </c>
      <c r="AC1065" t="s">
        <v>196</v>
      </c>
      <c r="AD1065" t="s">
        <v>195</v>
      </c>
      <c r="AE1065" t="s">
        <v>196</v>
      </c>
      <c r="AF1065" t="s">
        <v>196</v>
      </c>
      <c r="AG1065" t="s">
        <v>196</v>
      </c>
      <c r="AH1065" t="s">
        <v>196</v>
      </c>
      <c r="AI1065" t="s">
        <v>196</v>
      </c>
      <c r="AJ1065" t="s">
        <v>196</v>
      </c>
      <c r="AK1065" t="s">
        <v>196</v>
      </c>
      <c r="AL1065" t="s">
        <v>195</v>
      </c>
      <c r="AM1065" t="s">
        <v>195</v>
      </c>
      <c r="AN1065" t="s">
        <v>195</v>
      </c>
      <c r="AO1065" t="s">
        <v>195</v>
      </c>
      <c r="AP1065" t="s">
        <v>195</v>
      </c>
      <c r="AQ1065" s="259" t="s">
        <v>2591</v>
      </c>
      <c r="AR1065" s="259" t="s">
        <v>334</v>
      </c>
    </row>
    <row r="1066" spans="1:45" ht="21.6" x14ac:dyDescent="0.65">
      <c r="A1066" s="263">
        <v>123259</v>
      </c>
      <c r="B1066" s="264" t="s">
        <v>2531</v>
      </c>
      <c r="C1066" t="s">
        <v>196</v>
      </c>
      <c r="D1066" t="s">
        <v>196</v>
      </c>
      <c r="E1066" t="s">
        <v>194</v>
      </c>
      <c r="F1066" t="s">
        <v>196</v>
      </c>
      <c r="G1066" t="s">
        <v>196</v>
      </c>
      <c r="H1066" t="s">
        <v>196</v>
      </c>
      <c r="I1066" t="s">
        <v>196</v>
      </c>
      <c r="J1066" t="s">
        <v>196</v>
      </c>
      <c r="K1066" t="s">
        <v>196</v>
      </c>
      <c r="L1066" t="s">
        <v>196</v>
      </c>
      <c r="M1066" t="s">
        <v>196</v>
      </c>
      <c r="N1066" t="s">
        <v>194</v>
      </c>
      <c r="O1066" t="s">
        <v>194</v>
      </c>
      <c r="P1066" t="s">
        <v>196</v>
      </c>
      <c r="Q1066" t="s">
        <v>196</v>
      </c>
      <c r="R1066" t="s">
        <v>196</v>
      </c>
      <c r="S1066" t="s">
        <v>196</v>
      </c>
      <c r="T1066" t="s">
        <v>196</v>
      </c>
      <c r="U1066" t="s">
        <v>196</v>
      </c>
      <c r="V1066" t="s">
        <v>196</v>
      </c>
      <c r="W1066" t="s">
        <v>196</v>
      </c>
      <c r="X1066" t="s">
        <v>196</v>
      </c>
      <c r="Y1066" t="s">
        <v>194</v>
      </c>
      <c r="Z1066" t="s">
        <v>196</v>
      </c>
      <c r="AA1066" t="s">
        <v>194</v>
      </c>
      <c r="AB1066" t="s">
        <v>196</v>
      </c>
      <c r="AC1066" t="s">
        <v>194</v>
      </c>
      <c r="AD1066" t="s">
        <v>196</v>
      </c>
      <c r="AE1066" t="s">
        <v>196</v>
      </c>
      <c r="AF1066" t="s">
        <v>196</v>
      </c>
      <c r="AG1066" t="s">
        <v>196</v>
      </c>
      <c r="AH1066" t="s">
        <v>196</v>
      </c>
      <c r="AI1066" t="s">
        <v>194</v>
      </c>
      <c r="AJ1066" t="s">
        <v>196</v>
      </c>
      <c r="AK1066" t="s">
        <v>194</v>
      </c>
      <c r="AL1066" t="s">
        <v>196</v>
      </c>
      <c r="AM1066" t="s">
        <v>196</v>
      </c>
      <c r="AN1066" t="s">
        <v>196</v>
      </c>
      <c r="AO1066" t="s">
        <v>196</v>
      </c>
      <c r="AP1066" t="s">
        <v>196</v>
      </c>
      <c r="AQ1066" s="259" t="s">
        <v>2531</v>
      </c>
      <c r="AR1066" s="259" t="s">
        <v>334</v>
      </c>
    </row>
    <row r="1067" spans="1:45" ht="21.6" x14ac:dyDescent="0.65">
      <c r="A1067" s="267">
        <v>123263</v>
      </c>
      <c r="B1067" s="264" t="s">
        <v>2531</v>
      </c>
      <c r="C1067" t="s">
        <v>196</v>
      </c>
      <c r="D1067" t="s">
        <v>196</v>
      </c>
      <c r="E1067" t="s">
        <v>196</v>
      </c>
      <c r="F1067" t="s">
        <v>194</v>
      </c>
      <c r="G1067" t="s">
        <v>196</v>
      </c>
      <c r="H1067" t="s">
        <v>194</v>
      </c>
      <c r="I1067" t="s">
        <v>196</v>
      </c>
      <c r="J1067" t="s">
        <v>196</v>
      </c>
      <c r="K1067" t="s">
        <v>196</v>
      </c>
      <c r="L1067" t="s">
        <v>196</v>
      </c>
      <c r="M1067" t="s">
        <v>196</v>
      </c>
      <c r="N1067" t="s">
        <v>196</v>
      </c>
      <c r="O1067" t="s">
        <v>196</v>
      </c>
      <c r="P1067" t="s">
        <v>196</v>
      </c>
      <c r="Q1067" t="s">
        <v>196</v>
      </c>
      <c r="R1067" t="s">
        <v>196</v>
      </c>
      <c r="S1067" t="s">
        <v>196</v>
      </c>
      <c r="T1067" t="s">
        <v>196</v>
      </c>
      <c r="U1067" t="s">
        <v>196</v>
      </c>
      <c r="V1067" t="s">
        <v>196</v>
      </c>
      <c r="W1067" t="s">
        <v>196</v>
      </c>
      <c r="X1067" t="s">
        <v>196</v>
      </c>
      <c r="Y1067" t="s">
        <v>196</v>
      </c>
      <c r="Z1067" t="s">
        <v>196</v>
      </c>
      <c r="AA1067" t="s">
        <v>196</v>
      </c>
      <c r="AB1067" t="s">
        <v>196</v>
      </c>
      <c r="AC1067" t="s">
        <v>196</v>
      </c>
      <c r="AD1067" t="s">
        <v>196</v>
      </c>
      <c r="AE1067" t="s">
        <v>196</v>
      </c>
      <c r="AF1067" t="s">
        <v>196</v>
      </c>
      <c r="AG1067" t="s">
        <v>196</v>
      </c>
      <c r="AH1067" t="s">
        <v>196</v>
      </c>
      <c r="AI1067" t="s">
        <v>196</v>
      </c>
      <c r="AJ1067" t="s">
        <v>196</v>
      </c>
      <c r="AK1067" t="s">
        <v>196</v>
      </c>
      <c r="AL1067" t="s">
        <v>195</v>
      </c>
      <c r="AM1067" t="s">
        <v>195</v>
      </c>
      <c r="AN1067" t="s">
        <v>195</v>
      </c>
      <c r="AO1067" t="s">
        <v>195</v>
      </c>
      <c r="AP1067" t="s">
        <v>195</v>
      </c>
      <c r="AQ1067" s="259" t="s">
        <v>2531</v>
      </c>
      <c r="AR1067" s="259" t="s">
        <v>334</v>
      </c>
    </row>
    <row r="1068" spans="1:45" ht="21.6" x14ac:dyDescent="0.65">
      <c r="A1068" s="267">
        <v>123267</v>
      </c>
      <c r="B1068" s="264" t="s">
        <v>2591</v>
      </c>
      <c r="C1068" t="s">
        <v>196</v>
      </c>
      <c r="D1068" t="s">
        <v>196</v>
      </c>
      <c r="E1068" t="s">
        <v>196</v>
      </c>
      <c r="F1068" t="s">
        <v>196</v>
      </c>
      <c r="G1068" t="s">
        <v>196</v>
      </c>
      <c r="H1068" t="s">
        <v>196</v>
      </c>
      <c r="I1068" t="s">
        <v>196</v>
      </c>
      <c r="J1068" t="s">
        <v>196</v>
      </c>
      <c r="K1068" t="s">
        <v>196</v>
      </c>
      <c r="L1068" t="s">
        <v>196</v>
      </c>
      <c r="M1068" t="s">
        <v>196</v>
      </c>
      <c r="N1068" t="s">
        <v>196</v>
      </c>
      <c r="O1068" t="s">
        <v>195</v>
      </c>
      <c r="P1068" t="s">
        <v>196</v>
      </c>
      <c r="Q1068" t="s">
        <v>196</v>
      </c>
      <c r="R1068" t="s">
        <v>196</v>
      </c>
      <c r="S1068" t="s">
        <v>196</v>
      </c>
      <c r="T1068" t="s">
        <v>195</v>
      </c>
      <c r="U1068" t="s">
        <v>196</v>
      </c>
      <c r="V1068" t="s">
        <v>196</v>
      </c>
      <c r="W1068" t="s">
        <v>194</v>
      </c>
      <c r="X1068" t="s">
        <v>194</v>
      </c>
      <c r="Y1068" t="s">
        <v>194</v>
      </c>
      <c r="Z1068" t="s">
        <v>196</v>
      </c>
      <c r="AA1068" t="s">
        <v>196</v>
      </c>
      <c r="AB1068" t="s">
        <v>196</v>
      </c>
      <c r="AC1068" t="s">
        <v>196</v>
      </c>
      <c r="AD1068" t="s">
        <v>196</v>
      </c>
      <c r="AE1068" t="s">
        <v>196</v>
      </c>
      <c r="AF1068" t="s">
        <v>196</v>
      </c>
      <c r="AG1068" t="s">
        <v>196</v>
      </c>
      <c r="AH1068" t="s">
        <v>196</v>
      </c>
      <c r="AI1068" t="s">
        <v>196</v>
      </c>
      <c r="AJ1068" t="s">
        <v>196</v>
      </c>
      <c r="AK1068" t="s">
        <v>196</v>
      </c>
      <c r="AL1068" t="s">
        <v>195</v>
      </c>
      <c r="AM1068" t="s">
        <v>195</v>
      </c>
      <c r="AN1068" t="s">
        <v>195</v>
      </c>
      <c r="AO1068" t="s">
        <v>195</v>
      </c>
      <c r="AP1068" t="s">
        <v>195</v>
      </c>
      <c r="AQ1068" s="259" t="s">
        <v>2591</v>
      </c>
      <c r="AR1068" s="259" t="s">
        <v>334</v>
      </c>
    </row>
    <row r="1069" spans="1:45" ht="21.6" x14ac:dyDescent="0.65">
      <c r="A1069" s="263">
        <v>123268</v>
      </c>
      <c r="B1069" s="264" t="s">
        <v>2531</v>
      </c>
      <c r="C1069" t="s">
        <v>196</v>
      </c>
      <c r="D1069" t="s">
        <v>194</v>
      </c>
      <c r="E1069" t="s">
        <v>196</v>
      </c>
      <c r="F1069" t="s">
        <v>194</v>
      </c>
      <c r="G1069" t="s">
        <v>196</v>
      </c>
      <c r="H1069" t="s">
        <v>196</v>
      </c>
      <c r="I1069" t="s">
        <v>194</v>
      </c>
      <c r="J1069" t="s">
        <v>196</v>
      </c>
      <c r="K1069" t="s">
        <v>194</v>
      </c>
      <c r="L1069" t="s">
        <v>196</v>
      </c>
      <c r="M1069" t="s">
        <v>196</v>
      </c>
      <c r="N1069" t="s">
        <v>194</v>
      </c>
      <c r="O1069" t="s">
        <v>194</v>
      </c>
      <c r="P1069" t="s">
        <v>196</v>
      </c>
      <c r="Q1069" t="s">
        <v>196</v>
      </c>
      <c r="R1069" t="s">
        <v>195</v>
      </c>
      <c r="S1069" t="s">
        <v>196</v>
      </c>
      <c r="T1069" t="s">
        <v>196</v>
      </c>
      <c r="U1069" t="s">
        <v>196</v>
      </c>
      <c r="V1069" t="s">
        <v>196</v>
      </c>
      <c r="W1069" t="s">
        <v>196</v>
      </c>
      <c r="X1069" t="s">
        <v>196</v>
      </c>
      <c r="Y1069" t="s">
        <v>194</v>
      </c>
      <c r="Z1069" t="s">
        <v>196</v>
      </c>
      <c r="AA1069" t="s">
        <v>194</v>
      </c>
      <c r="AB1069" t="s">
        <v>196</v>
      </c>
      <c r="AC1069" t="s">
        <v>196</v>
      </c>
      <c r="AD1069" t="s">
        <v>194</v>
      </c>
      <c r="AE1069" t="s">
        <v>194</v>
      </c>
      <c r="AF1069" t="s">
        <v>194</v>
      </c>
      <c r="AG1069" t="s">
        <v>196</v>
      </c>
      <c r="AH1069" t="s">
        <v>196</v>
      </c>
      <c r="AI1069" t="s">
        <v>196</v>
      </c>
      <c r="AJ1069" t="s">
        <v>196</v>
      </c>
      <c r="AK1069" t="s">
        <v>196</v>
      </c>
      <c r="AL1069" t="s">
        <v>195</v>
      </c>
      <c r="AM1069" t="s">
        <v>195</v>
      </c>
      <c r="AN1069" t="s">
        <v>195</v>
      </c>
      <c r="AO1069" t="s">
        <v>195</v>
      </c>
      <c r="AP1069" t="s">
        <v>195</v>
      </c>
      <c r="AQ1069" s="259" t="s">
        <v>2531</v>
      </c>
      <c r="AR1069" s="259" t="s">
        <v>334</v>
      </c>
    </row>
    <row r="1070" spans="1:45" ht="21.6" x14ac:dyDescent="0.65">
      <c r="A1070" s="267">
        <v>123270</v>
      </c>
      <c r="B1070" s="264" t="s">
        <v>2591</v>
      </c>
      <c r="C1070" t="s">
        <v>196</v>
      </c>
      <c r="D1070" t="s">
        <v>194</v>
      </c>
      <c r="E1070" t="s">
        <v>196</v>
      </c>
      <c r="F1070" t="s">
        <v>196</v>
      </c>
      <c r="G1070" t="s">
        <v>196</v>
      </c>
      <c r="H1070" t="s">
        <v>196</v>
      </c>
      <c r="I1070" t="s">
        <v>195</v>
      </c>
      <c r="J1070" t="s">
        <v>195</v>
      </c>
      <c r="K1070" t="s">
        <v>196</v>
      </c>
      <c r="L1070" t="s">
        <v>196</v>
      </c>
      <c r="M1070" t="s">
        <v>196</v>
      </c>
      <c r="N1070" t="s">
        <v>195</v>
      </c>
      <c r="O1070" t="s">
        <v>196</v>
      </c>
      <c r="P1070" t="s">
        <v>196</v>
      </c>
      <c r="Q1070" t="s">
        <v>195</v>
      </c>
      <c r="R1070" t="s">
        <v>196</v>
      </c>
      <c r="S1070" t="s">
        <v>196</v>
      </c>
      <c r="T1070" t="s">
        <v>194</v>
      </c>
      <c r="U1070" t="s">
        <v>194</v>
      </c>
      <c r="V1070" t="s">
        <v>194</v>
      </c>
      <c r="W1070" t="s">
        <v>196</v>
      </c>
      <c r="X1070" t="s">
        <v>196</v>
      </c>
      <c r="Y1070" t="s">
        <v>196</v>
      </c>
      <c r="Z1070" t="s">
        <v>196</v>
      </c>
      <c r="AA1070" t="s">
        <v>194</v>
      </c>
      <c r="AB1070" t="s">
        <v>196</v>
      </c>
      <c r="AC1070" t="s">
        <v>196</v>
      </c>
      <c r="AD1070" t="s">
        <v>196</v>
      </c>
      <c r="AE1070" t="s">
        <v>196</v>
      </c>
      <c r="AF1070" t="s">
        <v>195</v>
      </c>
      <c r="AG1070" t="s">
        <v>196</v>
      </c>
      <c r="AH1070" t="s">
        <v>195</v>
      </c>
      <c r="AI1070" t="s">
        <v>196</v>
      </c>
      <c r="AJ1070" t="s">
        <v>196</v>
      </c>
      <c r="AK1070" t="s">
        <v>195</v>
      </c>
      <c r="AL1070" t="s">
        <v>195</v>
      </c>
      <c r="AM1070" t="s">
        <v>195</v>
      </c>
      <c r="AN1070" t="s">
        <v>195</v>
      </c>
      <c r="AO1070" t="s">
        <v>195</v>
      </c>
      <c r="AP1070" t="s">
        <v>195</v>
      </c>
      <c r="AQ1070" s="259" t="s">
        <v>2591</v>
      </c>
      <c r="AR1070" s="259" t="s">
        <v>334</v>
      </c>
    </row>
    <row r="1071" spans="1:45" ht="21.6" x14ac:dyDescent="0.65">
      <c r="A1071" s="267">
        <v>123284</v>
      </c>
      <c r="B1071" s="264" t="s">
        <v>59</v>
      </c>
      <c r="C1071" t="s">
        <v>195</v>
      </c>
      <c r="D1071" t="s">
        <v>195</v>
      </c>
      <c r="E1071" t="s">
        <v>195</v>
      </c>
      <c r="F1071" t="s">
        <v>196</v>
      </c>
      <c r="G1071" t="s">
        <v>194</v>
      </c>
      <c r="H1071" t="s">
        <v>196</v>
      </c>
      <c r="I1071" t="s">
        <v>195</v>
      </c>
      <c r="J1071" t="s">
        <v>195</v>
      </c>
      <c r="K1071" t="s">
        <v>195</v>
      </c>
      <c r="L1071" t="s">
        <v>195</v>
      </c>
      <c r="M1071" t="s">
        <v>196</v>
      </c>
      <c r="N1071" t="s">
        <v>196</v>
      </c>
      <c r="O1071" t="s">
        <v>196</v>
      </c>
      <c r="P1071" t="s">
        <v>194</v>
      </c>
      <c r="Q1071" t="s">
        <v>196</v>
      </c>
      <c r="R1071" t="s">
        <v>196</v>
      </c>
      <c r="S1071" t="s">
        <v>196</v>
      </c>
      <c r="T1071" t="s">
        <v>196</v>
      </c>
      <c r="U1071" t="s">
        <v>196</v>
      </c>
      <c r="V1071" t="s">
        <v>196</v>
      </c>
      <c r="W1071" t="s">
        <v>196</v>
      </c>
      <c r="X1071" t="s">
        <v>196</v>
      </c>
      <c r="Y1071" t="s">
        <v>196</v>
      </c>
      <c r="Z1071" t="s">
        <v>196</v>
      </c>
      <c r="AA1071" t="s">
        <v>196</v>
      </c>
      <c r="AB1071" t="s">
        <v>196</v>
      </c>
      <c r="AC1071" t="s">
        <v>196</v>
      </c>
      <c r="AD1071" t="s">
        <v>196</v>
      </c>
      <c r="AE1071" t="s">
        <v>196</v>
      </c>
      <c r="AF1071" t="s">
        <v>194</v>
      </c>
      <c r="AG1071" t="s">
        <v>196</v>
      </c>
      <c r="AH1071" t="s">
        <v>196</v>
      </c>
      <c r="AI1071" t="s">
        <v>196</v>
      </c>
      <c r="AJ1071" t="s">
        <v>196</v>
      </c>
      <c r="AK1071" t="s">
        <v>194</v>
      </c>
      <c r="AL1071" t="s">
        <v>195</v>
      </c>
      <c r="AM1071" t="s">
        <v>195</v>
      </c>
      <c r="AN1071" t="s">
        <v>196</v>
      </c>
      <c r="AO1071" t="s">
        <v>194</v>
      </c>
      <c r="AP1071" t="s">
        <v>194</v>
      </c>
      <c r="AQ1071" s="259" t="s">
        <v>59</v>
      </c>
      <c r="AR1071" s="259" t="s">
        <v>334</v>
      </c>
    </row>
    <row r="1072" spans="1:45" ht="21.6" x14ac:dyDescent="0.65">
      <c r="A1072" s="267">
        <v>123287</v>
      </c>
      <c r="B1072" s="264" t="s">
        <v>59</v>
      </c>
      <c r="C1072" t="s">
        <v>195</v>
      </c>
      <c r="D1072" t="s">
        <v>194</v>
      </c>
      <c r="E1072" t="s">
        <v>195</v>
      </c>
      <c r="F1072" t="s">
        <v>195</v>
      </c>
      <c r="G1072" t="s">
        <v>194</v>
      </c>
      <c r="H1072" t="s">
        <v>194</v>
      </c>
      <c r="I1072" t="s">
        <v>195</v>
      </c>
      <c r="J1072" t="s">
        <v>195</v>
      </c>
      <c r="K1072" t="s">
        <v>195</v>
      </c>
      <c r="L1072" t="s">
        <v>196</v>
      </c>
      <c r="M1072" t="s">
        <v>196</v>
      </c>
      <c r="N1072" t="s">
        <v>196</v>
      </c>
      <c r="O1072" t="s">
        <v>196</v>
      </c>
      <c r="P1072" t="s">
        <v>194</v>
      </c>
      <c r="Q1072" t="s">
        <v>196</v>
      </c>
      <c r="R1072" t="s">
        <v>196</v>
      </c>
      <c r="S1072" t="s">
        <v>196</v>
      </c>
      <c r="T1072" t="s">
        <v>196</v>
      </c>
      <c r="U1072" t="s">
        <v>195</v>
      </c>
      <c r="V1072" t="s">
        <v>194</v>
      </c>
      <c r="W1072" t="s">
        <v>194</v>
      </c>
      <c r="X1072" t="s">
        <v>196</v>
      </c>
      <c r="Y1072" t="s">
        <v>194</v>
      </c>
      <c r="Z1072" t="s">
        <v>196</v>
      </c>
      <c r="AA1072" t="s">
        <v>194</v>
      </c>
      <c r="AB1072" t="s">
        <v>196</v>
      </c>
      <c r="AC1072" t="s">
        <v>196</v>
      </c>
      <c r="AD1072" t="s">
        <v>196</v>
      </c>
      <c r="AE1072" t="s">
        <v>196</v>
      </c>
      <c r="AF1072" t="s">
        <v>196</v>
      </c>
      <c r="AG1072" t="s">
        <v>194</v>
      </c>
      <c r="AH1072" t="s">
        <v>196</v>
      </c>
      <c r="AI1072" t="s">
        <v>194</v>
      </c>
      <c r="AJ1072" t="s">
        <v>196</v>
      </c>
      <c r="AK1072" t="s">
        <v>196</v>
      </c>
      <c r="AL1072" t="s">
        <v>196</v>
      </c>
      <c r="AM1072" t="s">
        <v>196</v>
      </c>
      <c r="AN1072" t="s">
        <v>196</v>
      </c>
      <c r="AO1072" t="s">
        <v>196</v>
      </c>
      <c r="AP1072" t="s">
        <v>196</v>
      </c>
      <c r="AQ1072" s="259" t="s">
        <v>59</v>
      </c>
      <c r="AR1072" s="259" t="s">
        <v>334</v>
      </c>
    </row>
    <row r="1073" spans="1:45" ht="21.6" x14ac:dyDescent="0.65">
      <c r="A1073" s="263">
        <v>123288</v>
      </c>
      <c r="B1073" s="264" t="s">
        <v>59</v>
      </c>
      <c r="C1073" t="s">
        <v>196</v>
      </c>
      <c r="D1073" t="s">
        <v>195</v>
      </c>
      <c r="E1073" t="s">
        <v>195</v>
      </c>
      <c r="F1073" t="s">
        <v>195</v>
      </c>
      <c r="G1073" t="s">
        <v>196</v>
      </c>
      <c r="H1073" t="s">
        <v>195</v>
      </c>
      <c r="I1073" t="s">
        <v>195</v>
      </c>
      <c r="J1073" t="s">
        <v>195</v>
      </c>
      <c r="K1073" t="s">
        <v>196</v>
      </c>
      <c r="L1073" t="s">
        <v>196</v>
      </c>
      <c r="M1073" t="s">
        <v>196</v>
      </c>
      <c r="N1073" t="s">
        <v>196</v>
      </c>
      <c r="O1073" t="s">
        <v>196</v>
      </c>
      <c r="P1073" t="s">
        <v>194</v>
      </c>
      <c r="Q1073" t="s">
        <v>196</v>
      </c>
      <c r="R1073" t="s">
        <v>194</v>
      </c>
      <c r="S1073" t="s">
        <v>195</v>
      </c>
      <c r="T1073" t="s">
        <v>195</v>
      </c>
      <c r="U1073" t="s">
        <v>196</v>
      </c>
      <c r="V1073" t="s">
        <v>195</v>
      </c>
      <c r="W1073" t="s">
        <v>194</v>
      </c>
      <c r="X1073" t="s">
        <v>196</v>
      </c>
      <c r="Y1073" t="s">
        <v>196</v>
      </c>
      <c r="Z1073" t="s">
        <v>194</v>
      </c>
      <c r="AA1073" t="s">
        <v>196</v>
      </c>
      <c r="AB1073" t="s">
        <v>196</v>
      </c>
      <c r="AC1073" t="s">
        <v>196</v>
      </c>
      <c r="AD1073" t="s">
        <v>196</v>
      </c>
      <c r="AE1073" t="s">
        <v>195</v>
      </c>
      <c r="AF1073" t="s">
        <v>196</v>
      </c>
      <c r="AG1073" t="s">
        <v>196</v>
      </c>
      <c r="AH1073" t="s">
        <v>196</v>
      </c>
      <c r="AI1073" t="s">
        <v>194</v>
      </c>
      <c r="AJ1073" t="s">
        <v>196</v>
      </c>
      <c r="AK1073" t="s">
        <v>195</v>
      </c>
      <c r="AL1073" t="s">
        <v>195</v>
      </c>
      <c r="AM1073" t="s">
        <v>196</v>
      </c>
      <c r="AN1073" t="s">
        <v>194</v>
      </c>
      <c r="AO1073" t="s">
        <v>194</v>
      </c>
      <c r="AP1073" t="s">
        <v>194</v>
      </c>
      <c r="AQ1073" s="259" t="s">
        <v>59</v>
      </c>
      <c r="AR1073" s="259" t="s">
        <v>334</v>
      </c>
    </row>
    <row r="1074" spans="1:45" ht="21.6" x14ac:dyDescent="0.65">
      <c r="A1074" s="263">
        <v>123291</v>
      </c>
      <c r="B1074" s="264" t="s">
        <v>59</v>
      </c>
      <c r="C1074" t="s">
        <v>195</v>
      </c>
      <c r="D1074" t="s">
        <v>195</v>
      </c>
      <c r="E1074" t="s">
        <v>195</v>
      </c>
      <c r="F1074" t="s">
        <v>195</v>
      </c>
      <c r="G1074" t="s">
        <v>196</v>
      </c>
      <c r="H1074" t="s">
        <v>195</v>
      </c>
      <c r="I1074" t="s">
        <v>195</v>
      </c>
      <c r="J1074" t="s">
        <v>196</v>
      </c>
      <c r="K1074" t="s">
        <v>195</v>
      </c>
      <c r="L1074" t="s">
        <v>196</v>
      </c>
      <c r="M1074" t="s">
        <v>196</v>
      </c>
      <c r="N1074" t="s">
        <v>195</v>
      </c>
      <c r="O1074" t="s">
        <v>194</v>
      </c>
      <c r="P1074" t="s">
        <v>196</v>
      </c>
      <c r="Q1074" t="s">
        <v>196</v>
      </c>
      <c r="R1074" t="s">
        <v>196</v>
      </c>
      <c r="S1074" t="s">
        <v>195</v>
      </c>
      <c r="T1074" t="s">
        <v>195</v>
      </c>
      <c r="U1074" t="s">
        <v>196</v>
      </c>
      <c r="V1074" t="s">
        <v>196</v>
      </c>
      <c r="W1074" t="s">
        <v>196</v>
      </c>
      <c r="X1074" t="s">
        <v>196</v>
      </c>
      <c r="Y1074" t="s">
        <v>196</v>
      </c>
      <c r="Z1074" t="s">
        <v>194</v>
      </c>
      <c r="AA1074" t="s">
        <v>196</v>
      </c>
      <c r="AB1074" t="s">
        <v>196</v>
      </c>
      <c r="AC1074" t="s">
        <v>196</v>
      </c>
      <c r="AD1074" t="s">
        <v>196</v>
      </c>
      <c r="AE1074" t="s">
        <v>194</v>
      </c>
      <c r="AF1074" t="s">
        <v>196</v>
      </c>
      <c r="AG1074" t="s">
        <v>196</v>
      </c>
      <c r="AH1074" t="s">
        <v>194</v>
      </c>
      <c r="AI1074" t="s">
        <v>194</v>
      </c>
      <c r="AJ1074" t="s">
        <v>196</v>
      </c>
      <c r="AK1074" t="s">
        <v>194</v>
      </c>
      <c r="AL1074" t="s">
        <v>196</v>
      </c>
      <c r="AM1074" t="s">
        <v>194</v>
      </c>
      <c r="AN1074" t="s">
        <v>196</v>
      </c>
      <c r="AO1074" t="s">
        <v>194</v>
      </c>
      <c r="AP1074" t="s">
        <v>194</v>
      </c>
      <c r="AQ1074" s="259" t="s">
        <v>59</v>
      </c>
      <c r="AR1074" s="259" t="s">
        <v>334</v>
      </c>
    </row>
    <row r="1075" spans="1:45" ht="21.6" x14ac:dyDescent="0.65">
      <c r="A1075" s="263">
        <v>123292</v>
      </c>
      <c r="B1075" s="264" t="s">
        <v>2531</v>
      </c>
      <c r="C1075" t="s">
        <v>195</v>
      </c>
      <c r="D1075" t="s">
        <v>195</v>
      </c>
      <c r="E1075" t="s">
        <v>195</v>
      </c>
      <c r="F1075" t="s">
        <v>195</v>
      </c>
      <c r="G1075" t="s">
        <v>194</v>
      </c>
      <c r="H1075" t="s">
        <v>196</v>
      </c>
      <c r="I1075" t="s">
        <v>195</v>
      </c>
      <c r="J1075" t="s">
        <v>196</v>
      </c>
      <c r="K1075" t="s">
        <v>195</v>
      </c>
      <c r="L1075" t="s">
        <v>194</v>
      </c>
      <c r="M1075" t="s">
        <v>196</v>
      </c>
      <c r="N1075" t="s">
        <v>194</v>
      </c>
      <c r="O1075" t="s">
        <v>194</v>
      </c>
      <c r="P1075" t="s">
        <v>194</v>
      </c>
      <c r="Q1075" t="s">
        <v>196</v>
      </c>
      <c r="R1075" t="s">
        <v>196</v>
      </c>
      <c r="S1075" t="s">
        <v>195</v>
      </c>
      <c r="T1075" t="s">
        <v>196</v>
      </c>
      <c r="U1075" t="s">
        <v>195</v>
      </c>
      <c r="V1075" t="s">
        <v>194</v>
      </c>
      <c r="W1075" t="s">
        <v>196</v>
      </c>
      <c r="X1075" t="s">
        <v>196</v>
      </c>
      <c r="Y1075" t="s">
        <v>196</v>
      </c>
      <c r="Z1075" t="s">
        <v>196</v>
      </c>
      <c r="AA1075" t="s">
        <v>196</v>
      </c>
      <c r="AB1075" t="s">
        <v>196</v>
      </c>
      <c r="AC1075" t="s">
        <v>196</v>
      </c>
      <c r="AD1075" t="s">
        <v>196</v>
      </c>
      <c r="AE1075" t="s">
        <v>196</v>
      </c>
      <c r="AF1075" t="s">
        <v>196</v>
      </c>
      <c r="AG1075" t="s">
        <v>196</v>
      </c>
      <c r="AH1075" t="s">
        <v>195</v>
      </c>
      <c r="AI1075" t="s">
        <v>196</v>
      </c>
      <c r="AJ1075" t="s">
        <v>195</v>
      </c>
      <c r="AK1075" t="s">
        <v>195</v>
      </c>
      <c r="AL1075" t="s">
        <v>195</v>
      </c>
      <c r="AM1075" t="s">
        <v>195</v>
      </c>
      <c r="AN1075" t="s">
        <v>195</v>
      </c>
      <c r="AO1075" t="s">
        <v>195</v>
      </c>
      <c r="AP1075" t="s">
        <v>195</v>
      </c>
      <c r="AQ1075" s="259" t="s">
        <v>2531</v>
      </c>
      <c r="AR1075" s="259" t="s">
        <v>334</v>
      </c>
    </row>
    <row r="1076" spans="1:45" ht="21.6" x14ac:dyDescent="0.65">
      <c r="A1076" s="263">
        <v>123296</v>
      </c>
      <c r="B1076" s="264" t="s">
        <v>2591</v>
      </c>
      <c r="C1076" t="s">
        <v>195</v>
      </c>
      <c r="D1076" t="s">
        <v>195</v>
      </c>
      <c r="E1076" t="s">
        <v>195</v>
      </c>
      <c r="F1076" t="s">
        <v>195</v>
      </c>
      <c r="G1076" t="s">
        <v>194</v>
      </c>
      <c r="H1076" t="s">
        <v>196</v>
      </c>
      <c r="I1076" t="s">
        <v>195</v>
      </c>
      <c r="J1076" t="s">
        <v>196</v>
      </c>
      <c r="K1076" t="s">
        <v>195</v>
      </c>
      <c r="L1076" t="s">
        <v>194</v>
      </c>
      <c r="M1076" t="s">
        <v>194</v>
      </c>
      <c r="N1076" t="s">
        <v>196</v>
      </c>
      <c r="O1076" t="s">
        <v>195</v>
      </c>
      <c r="P1076" t="s">
        <v>196</v>
      </c>
      <c r="Q1076" t="s">
        <v>194</v>
      </c>
      <c r="R1076" t="s">
        <v>194</v>
      </c>
      <c r="S1076" t="s">
        <v>196</v>
      </c>
      <c r="T1076" t="s">
        <v>194</v>
      </c>
      <c r="U1076" t="s">
        <v>196</v>
      </c>
      <c r="V1076" t="s">
        <v>194</v>
      </c>
      <c r="W1076" t="s">
        <v>194</v>
      </c>
      <c r="X1076" t="s">
        <v>196</v>
      </c>
      <c r="Y1076" t="s">
        <v>194</v>
      </c>
      <c r="Z1076" t="s">
        <v>196</v>
      </c>
      <c r="AA1076" t="s">
        <v>196</v>
      </c>
      <c r="AB1076" t="s">
        <v>196</v>
      </c>
      <c r="AC1076" t="s">
        <v>196</v>
      </c>
      <c r="AD1076" t="s">
        <v>196</v>
      </c>
      <c r="AE1076" t="s">
        <v>196</v>
      </c>
      <c r="AF1076" t="s">
        <v>196</v>
      </c>
      <c r="AG1076" t="s">
        <v>196</v>
      </c>
      <c r="AH1076" t="s">
        <v>196</v>
      </c>
      <c r="AI1076" t="s">
        <v>196</v>
      </c>
      <c r="AJ1076" t="s">
        <v>196</v>
      </c>
      <c r="AK1076" t="s">
        <v>196</v>
      </c>
      <c r="AL1076" t="s">
        <v>195</v>
      </c>
      <c r="AM1076" t="s">
        <v>195</v>
      </c>
      <c r="AN1076" t="s">
        <v>195</v>
      </c>
      <c r="AO1076" t="s">
        <v>195</v>
      </c>
      <c r="AP1076" t="s">
        <v>195</v>
      </c>
      <c r="AQ1076" s="259" t="s">
        <v>2591</v>
      </c>
      <c r="AR1076" s="259" t="s">
        <v>334</v>
      </c>
      <c r="AS1076"/>
    </row>
    <row r="1077" spans="1:45" ht="21.6" x14ac:dyDescent="0.65">
      <c r="A1077" s="267">
        <v>123298</v>
      </c>
      <c r="B1077" s="264" t="s">
        <v>2531</v>
      </c>
      <c r="C1077" t="s">
        <v>195</v>
      </c>
      <c r="D1077" t="s">
        <v>194</v>
      </c>
      <c r="E1077" t="s">
        <v>195</v>
      </c>
      <c r="F1077" t="s">
        <v>195</v>
      </c>
      <c r="G1077" t="s">
        <v>194</v>
      </c>
      <c r="H1077" t="s">
        <v>195</v>
      </c>
      <c r="I1077" t="s">
        <v>195</v>
      </c>
      <c r="J1077" t="s">
        <v>196</v>
      </c>
      <c r="K1077" t="s">
        <v>195</v>
      </c>
      <c r="L1077" t="s">
        <v>196</v>
      </c>
      <c r="M1077" t="s">
        <v>195</v>
      </c>
      <c r="N1077" t="s">
        <v>194</v>
      </c>
      <c r="O1077" t="s">
        <v>194</v>
      </c>
      <c r="P1077" t="s">
        <v>195</v>
      </c>
      <c r="Q1077" t="s">
        <v>196</v>
      </c>
      <c r="R1077" t="s">
        <v>195</v>
      </c>
      <c r="S1077" t="s">
        <v>196</v>
      </c>
      <c r="T1077" t="s">
        <v>194</v>
      </c>
      <c r="U1077" t="s">
        <v>194</v>
      </c>
      <c r="V1077" t="s">
        <v>194</v>
      </c>
      <c r="W1077" t="s">
        <v>194</v>
      </c>
      <c r="X1077" t="s">
        <v>196</v>
      </c>
      <c r="Y1077" t="s">
        <v>194</v>
      </c>
      <c r="Z1077" t="s">
        <v>196</v>
      </c>
      <c r="AA1077" t="s">
        <v>194</v>
      </c>
      <c r="AB1077" t="s">
        <v>194</v>
      </c>
      <c r="AC1077" t="s">
        <v>195</v>
      </c>
      <c r="AD1077" t="s">
        <v>196</v>
      </c>
      <c r="AE1077" t="s">
        <v>196</v>
      </c>
      <c r="AF1077" t="s">
        <v>196</v>
      </c>
      <c r="AG1077" t="s">
        <v>195</v>
      </c>
      <c r="AH1077" t="s">
        <v>195</v>
      </c>
      <c r="AI1077" t="s">
        <v>196</v>
      </c>
      <c r="AJ1077" t="s">
        <v>196</v>
      </c>
      <c r="AK1077" t="s">
        <v>195</v>
      </c>
      <c r="AL1077" t="s">
        <v>195</v>
      </c>
      <c r="AM1077" t="s">
        <v>195</v>
      </c>
      <c r="AN1077" t="s">
        <v>195</v>
      </c>
      <c r="AO1077" t="s">
        <v>195</v>
      </c>
      <c r="AP1077" t="s">
        <v>195</v>
      </c>
      <c r="AQ1077" s="259" t="s">
        <v>2531</v>
      </c>
      <c r="AR1077" s="259" t="s">
        <v>334</v>
      </c>
    </row>
    <row r="1078" spans="1:45" ht="47.4" x14ac:dyDescent="0.65">
      <c r="A1078" s="263">
        <v>123299</v>
      </c>
      <c r="B1078" s="264" t="s">
        <v>59</v>
      </c>
      <c r="C1078" t="s">
        <v>702</v>
      </c>
      <c r="D1078" t="s">
        <v>702</v>
      </c>
      <c r="E1078" t="s">
        <v>702</v>
      </c>
      <c r="F1078" t="s">
        <v>702</v>
      </c>
      <c r="G1078" t="s">
        <v>702</v>
      </c>
      <c r="H1078" t="s">
        <v>702</v>
      </c>
      <c r="I1078" t="s">
        <v>702</v>
      </c>
      <c r="J1078" t="s">
        <v>702</v>
      </c>
      <c r="K1078" t="s">
        <v>702</v>
      </c>
      <c r="L1078" t="s">
        <v>702</v>
      </c>
      <c r="M1078" t="s">
        <v>702</v>
      </c>
      <c r="N1078" t="s">
        <v>702</v>
      </c>
      <c r="O1078" t="s">
        <v>702</v>
      </c>
      <c r="P1078" t="s">
        <v>702</v>
      </c>
      <c r="Q1078" t="s">
        <v>702</v>
      </c>
      <c r="R1078" t="s">
        <v>702</v>
      </c>
      <c r="S1078" t="s">
        <v>702</v>
      </c>
      <c r="T1078" t="s">
        <v>702</v>
      </c>
      <c r="U1078" t="s">
        <v>702</v>
      </c>
      <c r="V1078" t="s">
        <v>702</v>
      </c>
      <c r="W1078" t="s">
        <v>702</v>
      </c>
      <c r="X1078" t="s">
        <v>702</v>
      </c>
      <c r="Y1078" t="s">
        <v>702</v>
      </c>
      <c r="Z1078" t="s">
        <v>702</v>
      </c>
      <c r="AA1078" t="s">
        <v>702</v>
      </c>
      <c r="AB1078" t="s">
        <v>702</v>
      </c>
      <c r="AC1078" t="s">
        <v>702</v>
      </c>
      <c r="AD1078" t="s">
        <v>702</v>
      </c>
      <c r="AE1078" t="s">
        <v>702</v>
      </c>
      <c r="AF1078" t="s">
        <v>702</v>
      </c>
      <c r="AG1078" t="s">
        <v>702</v>
      </c>
      <c r="AH1078" t="s">
        <v>702</v>
      </c>
      <c r="AI1078" t="s">
        <v>702</v>
      </c>
      <c r="AJ1078" t="s">
        <v>702</v>
      </c>
      <c r="AK1078" t="s">
        <v>702</v>
      </c>
      <c r="AL1078" t="s">
        <v>702</v>
      </c>
      <c r="AM1078" t="s">
        <v>702</v>
      </c>
      <c r="AN1078" t="s">
        <v>702</v>
      </c>
      <c r="AO1078" t="s">
        <v>702</v>
      </c>
      <c r="AP1078" t="s">
        <v>702</v>
      </c>
      <c r="AQ1078" s="259" t="s">
        <v>59</v>
      </c>
      <c r="AR1078" s="259" t="s">
        <v>2766</v>
      </c>
    </row>
    <row r="1079" spans="1:45" ht="21.6" x14ac:dyDescent="0.65">
      <c r="A1079" s="267">
        <v>123304</v>
      </c>
      <c r="B1079" s="264" t="s">
        <v>59</v>
      </c>
      <c r="C1079" t="s">
        <v>195</v>
      </c>
      <c r="D1079" t="s">
        <v>195</v>
      </c>
      <c r="E1079" t="s">
        <v>195</v>
      </c>
      <c r="F1079" t="s">
        <v>195</v>
      </c>
      <c r="G1079" t="s">
        <v>195</v>
      </c>
      <c r="H1079" t="s">
        <v>195</v>
      </c>
      <c r="I1079" t="s">
        <v>195</v>
      </c>
      <c r="J1079" t="s">
        <v>195</v>
      </c>
      <c r="K1079" t="s">
        <v>195</v>
      </c>
      <c r="L1079" t="s">
        <v>195</v>
      </c>
      <c r="M1079" t="s">
        <v>196</v>
      </c>
      <c r="N1079" t="s">
        <v>196</v>
      </c>
      <c r="O1079" t="s">
        <v>195</v>
      </c>
      <c r="P1079" t="s">
        <v>195</v>
      </c>
      <c r="Q1079" t="s">
        <v>195</v>
      </c>
      <c r="R1079" t="s">
        <v>195</v>
      </c>
      <c r="S1079" t="s">
        <v>195</v>
      </c>
      <c r="T1079" t="s">
        <v>195</v>
      </c>
      <c r="U1079" t="s">
        <v>196</v>
      </c>
      <c r="V1079" t="s">
        <v>195</v>
      </c>
      <c r="W1079" t="s">
        <v>195</v>
      </c>
      <c r="X1079" t="s">
        <v>195</v>
      </c>
      <c r="Y1079" t="s">
        <v>195</v>
      </c>
      <c r="Z1079" t="s">
        <v>196</v>
      </c>
      <c r="AA1079" t="s">
        <v>196</v>
      </c>
      <c r="AB1079" t="s">
        <v>195</v>
      </c>
      <c r="AC1079" t="s">
        <v>195</v>
      </c>
      <c r="AD1079" t="s">
        <v>194</v>
      </c>
      <c r="AE1079" t="s">
        <v>196</v>
      </c>
      <c r="AF1079" t="s">
        <v>194</v>
      </c>
      <c r="AG1079" t="s">
        <v>196</v>
      </c>
      <c r="AH1079" t="s">
        <v>194</v>
      </c>
      <c r="AI1079" t="s">
        <v>196</v>
      </c>
      <c r="AJ1079" t="s">
        <v>196</v>
      </c>
      <c r="AK1079" t="s">
        <v>194</v>
      </c>
      <c r="AL1079" t="s">
        <v>196</v>
      </c>
      <c r="AM1079" t="s">
        <v>195</v>
      </c>
      <c r="AN1079" t="s">
        <v>196</v>
      </c>
      <c r="AO1079" t="s">
        <v>196</v>
      </c>
      <c r="AP1079" t="s">
        <v>196</v>
      </c>
      <c r="AQ1079" s="259" t="s">
        <v>59</v>
      </c>
      <c r="AR1079" s="259" t="s">
        <v>334</v>
      </c>
    </row>
    <row r="1080" spans="1:45" ht="21.6" x14ac:dyDescent="0.65">
      <c r="A1080" s="267">
        <v>123305</v>
      </c>
      <c r="B1080" s="264" t="s">
        <v>59</v>
      </c>
      <c r="C1080" t="s">
        <v>196</v>
      </c>
      <c r="D1080" t="s">
        <v>196</v>
      </c>
      <c r="E1080" t="s">
        <v>196</v>
      </c>
      <c r="F1080" t="s">
        <v>196</v>
      </c>
      <c r="G1080" t="s">
        <v>196</v>
      </c>
      <c r="H1080" t="s">
        <v>196</v>
      </c>
      <c r="I1080" t="s">
        <v>196</v>
      </c>
      <c r="J1080" t="s">
        <v>196</v>
      </c>
      <c r="K1080" t="s">
        <v>196</v>
      </c>
      <c r="L1080" t="s">
        <v>196</v>
      </c>
      <c r="M1080" t="s">
        <v>196</v>
      </c>
      <c r="N1080" t="s">
        <v>196</v>
      </c>
      <c r="O1080" t="s">
        <v>196</v>
      </c>
      <c r="P1080" t="s">
        <v>194</v>
      </c>
      <c r="Q1080" t="s">
        <v>196</v>
      </c>
      <c r="R1080" t="s">
        <v>196</v>
      </c>
      <c r="S1080" t="s">
        <v>196</v>
      </c>
      <c r="T1080" t="s">
        <v>196</v>
      </c>
      <c r="U1080" t="s">
        <v>194</v>
      </c>
      <c r="V1080" t="s">
        <v>196</v>
      </c>
      <c r="W1080" t="s">
        <v>196</v>
      </c>
      <c r="X1080" t="s">
        <v>196</v>
      </c>
      <c r="Y1080" t="s">
        <v>196</v>
      </c>
      <c r="Z1080" t="s">
        <v>196</v>
      </c>
      <c r="AA1080" t="s">
        <v>196</v>
      </c>
      <c r="AB1080" t="s">
        <v>196</v>
      </c>
      <c r="AC1080" t="s">
        <v>196</v>
      </c>
      <c r="AD1080" t="s">
        <v>196</v>
      </c>
      <c r="AE1080" t="s">
        <v>196</v>
      </c>
      <c r="AF1080" t="s">
        <v>194</v>
      </c>
      <c r="AG1080" t="s">
        <v>196</v>
      </c>
      <c r="AH1080" t="s">
        <v>196</v>
      </c>
      <c r="AI1080" t="s">
        <v>194</v>
      </c>
      <c r="AJ1080" t="s">
        <v>196</v>
      </c>
      <c r="AK1080" t="s">
        <v>195</v>
      </c>
      <c r="AL1080" t="s">
        <v>196</v>
      </c>
      <c r="AM1080" t="s">
        <v>195</v>
      </c>
      <c r="AN1080" t="s">
        <v>194</v>
      </c>
      <c r="AO1080" t="s">
        <v>196</v>
      </c>
      <c r="AP1080" t="s">
        <v>195</v>
      </c>
      <c r="AQ1080" s="259" t="s">
        <v>59</v>
      </c>
      <c r="AR1080" s="259" t="s">
        <v>334</v>
      </c>
    </row>
    <row r="1081" spans="1:45" ht="21.6" x14ac:dyDescent="0.65">
      <c r="A1081" s="267">
        <v>123307</v>
      </c>
      <c r="B1081" s="264" t="s">
        <v>59</v>
      </c>
      <c r="C1081" t="s">
        <v>195</v>
      </c>
      <c r="D1081" t="s">
        <v>195</v>
      </c>
      <c r="E1081" t="s">
        <v>195</v>
      </c>
      <c r="F1081" t="s">
        <v>195</v>
      </c>
      <c r="G1081" t="s">
        <v>194</v>
      </c>
      <c r="H1081" t="s">
        <v>194</v>
      </c>
      <c r="I1081" t="s">
        <v>195</v>
      </c>
      <c r="J1081" t="s">
        <v>195</v>
      </c>
      <c r="K1081" t="s">
        <v>196</v>
      </c>
      <c r="L1081" t="s">
        <v>194</v>
      </c>
      <c r="M1081" t="s">
        <v>196</v>
      </c>
      <c r="N1081" t="s">
        <v>194</v>
      </c>
      <c r="O1081" t="s">
        <v>196</v>
      </c>
      <c r="P1081" t="s">
        <v>196</v>
      </c>
      <c r="Q1081" t="s">
        <v>196</v>
      </c>
      <c r="R1081" t="s">
        <v>196</v>
      </c>
      <c r="S1081" t="s">
        <v>196</v>
      </c>
      <c r="T1081" t="s">
        <v>194</v>
      </c>
      <c r="U1081" t="s">
        <v>196</v>
      </c>
      <c r="V1081" t="s">
        <v>196</v>
      </c>
      <c r="W1081" t="s">
        <v>194</v>
      </c>
      <c r="X1081" t="s">
        <v>196</v>
      </c>
      <c r="Y1081" t="s">
        <v>196</v>
      </c>
      <c r="Z1081" t="s">
        <v>196</v>
      </c>
      <c r="AA1081" t="s">
        <v>196</v>
      </c>
      <c r="AB1081" t="s">
        <v>196</v>
      </c>
      <c r="AC1081" t="s">
        <v>196</v>
      </c>
      <c r="AD1081" t="s">
        <v>196</v>
      </c>
      <c r="AE1081" t="s">
        <v>194</v>
      </c>
      <c r="AF1081" t="s">
        <v>194</v>
      </c>
      <c r="AG1081" t="s">
        <v>196</v>
      </c>
      <c r="AH1081" t="s">
        <v>194</v>
      </c>
      <c r="AI1081" t="s">
        <v>194</v>
      </c>
      <c r="AJ1081" t="s">
        <v>194</v>
      </c>
      <c r="AK1081" t="s">
        <v>194</v>
      </c>
      <c r="AL1081" t="s">
        <v>196</v>
      </c>
      <c r="AM1081" t="s">
        <v>194</v>
      </c>
      <c r="AN1081" t="s">
        <v>194</v>
      </c>
      <c r="AO1081" t="s">
        <v>194</v>
      </c>
      <c r="AP1081" t="s">
        <v>194</v>
      </c>
      <c r="AQ1081" s="259" t="s">
        <v>59</v>
      </c>
      <c r="AR1081" s="259" t="s">
        <v>334</v>
      </c>
    </row>
    <row r="1082" spans="1:45" ht="21.6" x14ac:dyDescent="0.65">
      <c r="A1082" s="263">
        <v>123328</v>
      </c>
      <c r="B1082" s="264" t="s">
        <v>59</v>
      </c>
      <c r="C1082" t="s">
        <v>196</v>
      </c>
      <c r="D1082" t="s">
        <v>194</v>
      </c>
      <c r="E1082" t="s">
        <v>194</v>
      </c>
      <c r="F1082" t="s">
        <v>194</v>
      </c>
      <c r="G1082" t="s">
        <v>194</v>
      </c>
      <c r="H1082" t="s">
        <v>196</v>
      </c>
      <c r="I1082" t="s">
        <v>196</v>
      </c>
      <c r="J1082" t="s">
        <v>196</v>
      </c>
      <c r="K1082" t="s">
        <v>196</v>
      </c>
      <c r="L1082" t="s">
        <v>196</v>
      </c>
      <c r="M1082" t="s">
        <v>196</v>
      </c>
      <c r="N1082" t="s">
        <v>196</v>
      </c>
      <c r="O1082" t="s">
        <v>196</v>
      </c>
      <c r="P1082" t="s">
        <v>196</v>
      </c>
      <c r="Q1082" t="s">
        <v>196</v>
      </c>
      <c r="R1082" t="s">
        <v>196</v>
      </c>
      <c r="S1082" t="s">
        <v>194</v>
      </c>
      <c r="T1082" t="s">
        <v>196</v>
      </c>
      <c r="U1082" t="s">
        <v>196</v>
      </c>
      <c r="V1082" t="s">
        <v>196</v>
      </c>
      <c r="W1082" t="s">
        <v>196</v>
      </c>
      <c r="X1082" t="s">
        <v>196</v>
      </c>
      <c r="Y1082" t="s">
        <v>196</v>
      </c>
      <c r="Z1082" t="s">
        <v>196</v>
      </c>
      <c r="AA1082" t="s">
        <v>196</v>
      </c>
      <c r="AB1082" t="s">
        <v>196</v>
      </c>
      <c r="AC1082" t="s">
        <v>194</v>
      </c>
      <c r="AD1082" t="s">
        <v>196</v>
      </c>
      <c r="AE1082" t="s">
        <v>194</v>
      </c>
      <c r="AF1082" t="s">
        <v>194</v>
      </c>
      <c r="AG1082" t="s">
        <v>196</v>
      </c>
      <c r="AH1082" t="s">
        <v>196</v>
      </c>
      <c r="AI1082" t="s">
        <v>195</v>
      </c>
      <c r="AJ1082" t="s">
        <v>195</v>
      </c>
      <c r="AK1082" t="s">
        <v>195</v>
      </c>
      <c r="AL1082" t="s">
        <v>195</v>
      </c>
      <c r="AM1082" t="s">
        <v>195</v>
      </c>
      <c r="AN1082" t="s">
        <v>195</v>
      </c>
      <c r="AO1082" t="s">
        <v>195</v>
      </c>
      <c r="AP1082" t="s">
        <v>195</v>
      </c>
      <c r="AQ1082" s="259" t="s">
        <v>59</v>
      </c>
      <c r="AR1082" s="259" t="s">
        <v>334</v>
      </c>
    </row>
    <row r="1083" spans="1:45" ht="21.6" x14ac:dyDescent="0.65">
      <c r="A1083" s="263">
        <v>123345</v>
      </c>
      <c r="B1083" s="264" t="s">
        <v>2591</v>
      </c>
      <c r="C1083" t="s">
        <v>194</v>
      </c>
      <c r="D1083" t="s">
        <v>196</v>
      </c>
      <c r="E1083" t="s">
        <v>196</v>
      </c>
      <c r="F1083" t="s">
        <v>196</v>
      </c>
      <c r="G1083" t="s">
        <v>194</v>
      </c>
      <c r="H1083" t="s">
        <v>196</v>
      </c>
      <c r="I1083" t="s">
        <v>196</v>
      </c>
      <c r="J1083" t="s">
        <v>196</v>
      </c>
      <c r="K1083" t="s">
        <v>196</v>
      </c>
      <c r="L1083" t="s">
        <v>196</v>
      </c>
      <c r="M1083" t="s">
        <v>196</v>
      </c>
      <c r="N1083" t="s">
        <v>196</v>
      </c>
      <c r="O1083" t="s">
        <v>196</v>
      </c>
      <c r="P1083" t="s">
        <v>196</v>
      </c>
      <c r="Q1083" t="s">
        <v>196</v>
      </c>
      <c r="R1083" t="s">
        <v>196</v>
      </c>
      <c r="S1083" t="s">
        <v>196</v>
      </c>
      <c r="T1083" t="s">
        <v>196</v>
      </c>
      <c r="U1083" t="s">
        <v>196</v>
      </c>
      <c r="V1083" t="s">
        <v>196</v>
      </c>
      <c r="W1083" t="s">
        <v>194</v>
      </c>
      <c r="X1083" t="s">
        <v>196</v>
      </c>
      <c r="Y1083" t="s">
        <v>196</v>
      </c>
      <c r="Z1083" t="s">
        <v>196</v>
      </c>
      <c r="AA1083" t="s">
        <v>196</v>
      </c>
      <c r="AB1083" t="s">
        <v>196</v>
      </c>
      <c r="AC1083" t="s">
        <v>196</v>
      </c>
      <c r="AD1083" t="s">
        <v>196</v>
      </c>
      <c r="AE1083" t="s">
        <v>196</v>
      </c>
      <c r="AF1083" t="s">
        <v>196</v>
      </c>
      <c r="AG1083" t="s">
        <v>196</v>
      </c>
      <c r="AH1083" t="s">
        <v>195</v>
      </c>
      <c r="AI1083" t="s">
        <v>196</v>
      </c>
      <c r="AJ1083" t="s">
        <v>196</v>
      </c>
      <c r="AK1083" t="s">
        <v>195</v>
      </c>
      <c r="AL1083" t="s">
        <v>195</v>
      </c>
      <c r="AM1083" t="s">
        <v>195</v>
      </c>
      <c r="AN1083" t="s">
        <v>195</v>
      </c>
      <c r="AO1083" t="s">
        <v>195</v>
      </c>
      <c r="AP1083" t="s">
        <v>195</v>
      </c>
      <c r="AQ1083" s="259" t="s">
        <v>2591</v>
      </c>
      <c r="AR1083" s="259" t="s">
        <v>334</v>
      </c>
    </row>
    <row r="1084" spans="1:45" ht="21.6" x14ac:dyDescent="0.65">
      <c r="A1084" s="263">
        <v>123348</v>
      </c>
      <c r="B1084" s="264" t="s">
        <v>2531</v>
      </c>
      <c r="C1084" t="s">
        <v>194</v>
      </c>
      <c r="D1084" t="s">
        <v>196</v>
      </c>
      <c r="E1084" t="s">
        <v>196</v>
      </c>
      <c r="F1084" t="s">
        <v>196</v>
      </c>
      <c r="G1084" t="s">
        <v>196</v>
      </c>
      <c r="H1084" t="s">
        <v>196</v>
      </c>
      <c r="I1084" t="s">
        <v>196</v>
      </c>
      <c r="J1084" t="s">
        <v>196</v>
      </c>
      <c r="K1084" t="s">
        <v>196</v>
      </c>
      <c r="L1084" t="s">
        <v>196</v>
      </c>
      <c r="M1084" t="s">
        <v>196</v>
      </c>
      <c r="N1084" t="s">
        <v>196</v>
      </c>
      <c r="O1084" t="s">
        <v>196</v>
      </c>
      <c r="P1084" t="s">
        <v>196</v>
      </c>
      <c r="Q1084" t="s">
        <v>194</v>
      </c>
      <c r="R1084" t="s">
        <v>196</v>
      </c>
      <c r="S1084" t="s">
        <v>196</v>
      </c>
      <c r="T1084" t="s">
        <v>194</v>
      </c>
      <c r="U1084" t="s">
        <v>194</v>
      </c>
      <c r="V1084" t="s">
        <v>196</v>
      </c>
      <c r="W1084" t="s">
        <v>194</v>
      </c>
      <c r="X1084" t="s">
        <v>196</v>
      </c>
      <c r="Y1084" t="s">
        <v>194</v>
      </c>
      <c r="Z1084" t="s">
        <v>196</v>
      </c>
      <c r="AA1084" t="s">
        <v>196</v>
      </c>
      <c r="AB1084" t="s">
        <v>196</v>
      </c>
      <c r="AC1084" t="s">
        <v>194</v>
      </c>
      <c r="AD1084" t="s">
        <v>196</v>
      </c>
      <c r="AE1084" t="s">
        <v>196</v>
      </c>
      <c r="AF1084" t="s">
        <v>196</v>
      </c>
      <c r="AG1084" t="s">
        <v>195</v>
      </c>
      <c r="AH1084" t="s">
        <v>196</v>
      </c>
      <c r="AI1084" t="s">
        <v>196</v>
      </c>
      <c r="AJ1084" t="s">
        <v>196</v>
      </c>
      <c r="AK1084" t="s">
        <v>196</v>
      </c>
      <c r="AL1084" t="s">
        <v>195</v>
      </c>
      <c r="AM1084" t="s">
        <v>195</v>
      </c>
      <c r="AN1084" t="s">
        <v>195</v>
      </c>
      <c r="AO1084" t="s">
        <v>195</v>
      </c>
      <c r="AP1084" t="s">
        <v>195</v>
      </c>
      <c r="AQ1084" s="259" t="s">
        <v>2531</v>
      </c>
      <c r="AR1084" s="259" t="s">
        <v>334</v>
      </c>
    </row>
    <row r="1085" spans="1:45" ht="21.6" x14ac:dyDescent="0.65">
      <c r="A1085" s="263">
        <v>123356</v>
      </c>
      <c r="B1085" s="264" t="s">
        <v>2591</v>
      </c>
      <c r="C1085" t="s">
        <v>196</v>
      </c>
      <c r="D1085" t="s">
        <v>196</v>
      </c>
      <c r="E1085" t="s">
        <v>196</v>
      </c>
      <c r="F1085" t="s">
        <v>196</v>
      </c>
      <c r="G1085" t="s">
        <v>196</v>
      </c>
      <c r="H1085" t="s">
        <v>196</v>
      </c>
      <c r="I1085" t="s">
        <v>196</v>
      </c>
      <c r="J1085" t="s">
        <v>196</v>
      </c>
      <c r="K1085" t="s">
        <v>196</v>
      </c>
      <c r="L1085" t="s">
        <v>196</v>
      </c>
      <c r="M1085" t="s">
        <v>196</v>
      </c>
      <c r="N1085" t="s">
        <v>196</v>
      </c>
      <c r="O1085" t="s">
        <v>196</v>
      </c>
      <c r="P1085" t="s">
        <v>194</v>
      </c>
      <c r="Q1085" t="s">
        <v>196</v>
      </c>
      <c r="R1085" t="s">
        <v>196</v>
      </c>
      <c r="S1085" t="s">
        <v>196</v>
      </c>
      <c r="T1085" t="s">
        <v>196</v>
      </c>
      <c r="U1085" t="s">
        <v>196</v>
      </c>
      <c r="V1085" t="s">
        <v>196</v>
      </c>
      <c r="W1085" t="s">
        <v>196</v>
      </c>
      <c r="X1085" t="s">
        <v>196</v>
      </c>
      <c r="Y1085" t="s">
        <v>196</v>
      </c>
      <c r="Z1085" t="s">
        <v>196</v>
      </c>
      <c r="AA1085" t="s">
        <v>196</v>
      </c>
      <c r="AB1085" t="s">
        <v>196</v>
      </c>
      <c r="AC1085" t="s">
        <v>196</v>
      </c>
      <c r="AD1085" t="s">
        <v>196</v>
      </c>
      <c r="AE1085" t="s">
        <v>196</v>
      </c>
      <c r="AF1085" t="s">
        <v>196</v>
      </c>
      <c r="AG1085" t="s">
        <v>196</v>
      </c>
      <c r="AH1085" t="s">
        <v>196</v>
      </c>
      <c r="AI1085" t="s">
        <v>196</v>
      </c>
      <c r="AJ1085" t="s">
        <v>196</v>
      </c>
      <c r="AK1085" t="s">
        <v>196</v>
      </c>
      <c r="AL1085" t="s">
        <v>195</v>
      </c>
      <c r="AM1085" t="s">
        <v>195</v>
      </c>
      <c r="AN1085" t="s">
        <v>195</v>
      </c>
      <c r="AO1085" t="s">
        <v>195</v>
      </c>
      <c r="AP1085" t="s">
        <v>195</v>
      </c>
      <c r="AQ1085" s="259" t="s">
        <v>2591</v>
      </c>
      <c r="AR1085" s="259" t="s">
        <v>334</v>
      </c>
    </row>
    <row r="1086" spans="1:45" ht="21.6" x14ac:dyDescent="0.65">
      <c r="A1086" s="267">
        <v>123360</v>
      </c>
      <c r="B1086" s="264" t="s">
        <v>2531</v>
      </c>
      <c r="C1086" t="s">
        <v>196</v>
      </c>
      <c r="D1086" t="s">
        <v>194</v>
      </c>
      <c r="E1086" t="s">
        <v>196</v>
      </c>
      <c r="F1086" t="s">
        <v>196</v>
      </c>
      <c r="G1086" t="s">
        <v>196</v>
      </c>
      <c r="H1086" t="s">
        <v>196</v>
      </c>
      <c r="I1086" t="s">
        <v>196</v>
      </c>
      <c r="J1086" t="s">
        <v>196</v>
      </c>
      <c r="K1086" t="s">
        <v>196</v>
      </c>
      <c r="L1086" t="s">
        <v>196</v>
      </c>
      <c r="M1086" t="s">
        <v>196</v>
      </c>
      <c r="N1086" t="s">
        <v>194</v>
      </c>
      <c r="O1086" t="s">
        <v>194</v>
      </c>
      <c r="P1086" t="s">
        <v>194</v>
      </c>
      <c r="Q1086" t="s">
        <v>194</v>
      </c>
      <c r="R1086" t="s">
        <v>196</v>
      </c>
      <c r="S1086" t="s">
        <v>196</v>
      </c>
      <c r="T1086" t="s">
        <v>196</v>
      </c>
      <c r="U1086" t="s">
        <v>196</v>
      </c>
      <c r="V1086" t="s">
        <v>196</v>
      </c>
      <c r="W1086" t="s">
        <v>196</v>
      </c>
      <c r="X1086" t="s">
        <v>196</v>
      </c>
      <c r="Y1086" t="s">
        <v>194</v>
      </c>
      <c r="Z1086" t="s">
        <v>196</v>
      </c>
      <c r="AA1086" t="s">
        <v>196</v>
      </c>
      <c r="AB1086" t="s">
        <v>196</v>
      </c>
      <c r="AC1086" t="s">
        <v>196</v>
      </c>
      <c r="AD1086" t="s">
        <v>196</v>
      </c>
      <c r="AE1086" t="s">
        <v>196</v>
      </c>
      <c r="AF1086" t="s">
        <v>194</v>
      </c>
      <c r="AG1086" t="s">
        <v>196</v>
      </c>
      <c r="AH1086" t="s">
        <v>196</v>
      </c>
      <c r="AI1086" t="s">
        <v>196</v>
      </c>
      <c r="AJ1086" t="s">
        <v>196</v>
      </c>
      <c r="AK1086" t="s">
        <v>196</v>
      </c>
      <c r="AL1086" t="s">
        <v>195</v>
      </c>
      <c r="AM1086" t="s">
        <v>195</v>
      </c>
      <c r="AN1086" t="s">
        <v>195</v>
      </c>
      <c r="AO1086" t="s">
        <v>195</v>
      </c>
      <c r="AP1086" t="s">
        <v>195</v>
      </c>
      <c r="AQ1086" s="259" t="s">
        <v>2531</v>
      </c>
      <c r="AR1086" s="259" t="s">
        <v>334</v>
      </c>
    </row>
    <row r="1087" spans="1:45" ht="21.6" x14ac:dyDescent="0.65">
      <c r="A1087" s="263">
        <v>123369</v>
      </c>
      <c r="B1087" s="264" t="s">
        <v>2591</v>
      </c>
      <c r="C1087" t="s">
        <v>196</v>
      </c>
      <c r="D1087" t="s">
        <v>196</v>
      </c>
      <c r="E1087" t="s">
        <v>194</v>
      </c>
      <c r="F1087" t="s">
        <v>196</v>
      </c>
      <c r="G1087" t="s">
        <v>194</v>
      </c>
      <c r="H1087" t="s">
        <v>196</v>
      </c>
      <c r="I1087" t="s">
        <v>196</v>
      </c>
      <c r="J1087" t="s">
        <v>196</v>
      </c>
      <c r="K1087" t="s">
        <v>196</v>
      </c>
      <c r="L1087" t="s">
        <v>196</v>
      </c>
      <c r="M1087" t="s">
        <v>196</v>
      </c>
      <c r="N1087" t="s">
        <v>196</v>
      </c>
      <c r="O1087" t="s">
        <v>196</v>
      </c>
      <c r="P1087" t="s">
        <v>196</v>
      </c>
      <c r="Q1087" t="s">
        <v>196</v>
      </c>
      <c r="R1087" t="s">
        <v>196</v>
      </c>
      <c r="S1087" t="s">
        <v>196</v>
      </c>
      <c r="T1087" t="s">
        <v>196</v>
      </c>
      <c r="U1087" t="s">
        <v>196</v>
      </c>
      <c r="V1087" t="s">
        <v>196</v>
      </c>
      <c r="W1087" t="s">
        <v>194</v>
      </c>
      <c r="X1087" t="s">
        <v>196</v>
      </c>
      <c r="Y1087" t="s">
        <v>196</v>
      </c>
      <c r="Z1087" t="s">
        <v>196</v>
      </c>
      <c r="AA1087" t="s">
        <v>196</v>
      </c>
      <c r="AB1087" t="s">
        <v>196</v>
      </c>
      <c r="AC1087" t="s">
        <v>196</v>
      </c>
      <c r="AD1087" t="s">
        <v>196</v>
      </c>
      <c r="AE1087" t="s">
        <v>196</v>
      </c>
      <c r="AF1087" t="s">
        <v>196</v>
      </c>
      <c r="AG1087" t="s">
        <v>196</v>
      </c>
      <c r="AH1087" t="s">
        <v>195</v>
      </c>
      <c r="AI1087" t="s">
        <v>196</v>
      </c>
      <c r="AJ1087" t="s">
        <v>196</v>
      </c>
      <c r="AK1087" t="s">
        <v>196</v>
      </c>
      <c r="AL1087" t="s">
        <v>195</v>
      </c>
      <c r="AM1087" t="s">
        <v>195</v>
      </c>
      <c r="AN1087" t="s">
        <v>195</v>
      </c>
      <c r="AO1087" t="s">
        <v>195</v>
      </c>
      <c r="AP1087" t="s">
        <v>195</v>
      </c>
      <c r="AQ1087" s="259" t="s">
        <v>2591</v>
      </c>
      <c r="AR1087" s="259" t="s">
        <v>334</v>
      </c>
      <c r="AS1087"/>
    </row>
    <row r="1088" spans="1:45" ht="21.6" x14ac:dyDescent="0.65">
      <c r="A1088" s="267">
        <v>123370</v>
      </c>
      <c r="B1088" s="264" t="s">
        <v>65</v>
      </c>
      <c r="C1088" t="s">
        <v>196</v>
      </c>
      <c r="D1088" t="s">
        <v>196</v>
      </c>
      <c r="E1088" t="s">
        <v>194</v>
      </c>
      <c r="F1088" t="s">
        <v>196</v>
      </c>
      <c r="G1088" t="s">
        <v>194</v>
      </c>
      <c r="H1088" t="s">
        <v>196</v>
      </c>
      <c r="I1088" t="s">
        <v>196</v>
      </c>
      <c r="J1088" t="s">
        <v>196</v>
      </c>
      <c r="K1088" t="s">
        <v>196</v>
      </c>
      <c r="L1088" t="s">
        <v>196</v>
      </c>
      <c r="M1088" t="s">
        <v>196</v>
      </c>
      <c r="N1088" t="s">
        <v>196</v>
      </c>
      <c r="O1088" t="s">
        <v>196</v>
      </c>
      <c r="P1088" t="s">
        <v>196</v>
      </c>
      <c r="Q1088" t="s">
        <v>196</v>
      </c>
      <c r="R1088" t="s">
        <v>196</v>
      </c>
      <c r="S1088" t="s">
        <v>196</v>
      </c>
      <c r="T1088" t="s">
        <v>196</v>
      </c>
      <c r="U1088" t="s">
        <v>194</v>
      </c>
      <c r="V1088" t="s">
        <v>194</v>
      </c>
      <c r="W1088" t="s">
        <v>194</v>
      </c>
      <c r="X1088" t="s">
        <v>196</v>
      </c>
      <c r="Y1088" t="s">
        <v>195</v>
      </c>
      <c r="Z1088" t="s">
        <v>196</v>
      </c>
      <c r="AA1088" t="s">
        <v>194</v>
      </c>
      <c r="AB1088" t="s">
        <v>194</v>
      </c>
      <c r="AC1088" t="s">
        <v>196</v>
      </c>
      <c r="AD1088" t="s">
        <v>195</v>
      </c>
      <c r="AE1088" t="s">
        <v>194</v>
      </c>
      <c r="AF1088" t="s">
        <v>196</v>
      </c>
      <c r="AG1088" t="s">
        <v>195</v>
      </c>
      <c r="AH1088" t="s">
        <v>195</v>
      </c>
      <c r="AI1088" t="s">
        <v>195</v>
      </c>
      <c r="AJ1088" t="s">
        <v>195</v>
      </c>
      <c r="AK1088" t="s">
        <v>195</v>
      </c>
      <c r="AQ1088" s="259" t="s">
        <v>65</v>
      </c>
      <c r="AR1088" s="259" t="s">
        <v>334</v>
      </c>
    </row>
    <row r="1089" spans="1:45" ht="21.6" x14ac:dyDescent="0.65">
      <c r="A1089" s="267">
        <v>123371</v>
      </c>
      <c r="B1089" s="264" t="s">
        <v>2531</v>
      </c>
      <c r="C1089" t="s">
        <v>196</v>
      </c>
      <c r="D1089" t="s">
        <v>196</v>
      </c>
      <c r="E1089" t="s">
        <v>196</v>
      </c>
      <c r="F1089" t="s">
        <v>196</v>
      </c>
      <c r="G1089" t="s">
        <v>195</v>
      </c>
      <c r="H1089" t="s">
        <v>196</v>
      </c>
      <c r="I1089" t="s">
        <v>196</v>
      </c>
      <c r="J1089" t="s">
        <v>196</v>
      </c>
      <c r="K1089" t="s">
        <v>195</v>
      </c>
      <c r="L1089" t="s">
        <v>194</v>
      </c>
      <c r="M1089" t="s">
        <v>196</v>
      </c>
      <c r="N1089" t="s">
        <v>194</v>
      </c>
      <c r="O1089" t="s">
        <v>196</v>
      </c>
      <c r="P1089" t="s">
        <v>196</v>
      </c>
      <c r="Q1089" t="s">
        <v>196</v>
      </c>
      <c r="R1089" t="s">
        <v>196</v>
      </c>
      <c r="S1089" t="s">
        <v>196</v>
      </c>
      <c r="T1089" t="s">
        <v>196</v>
      </c>
      <c r="U1089" t="s">
        <v>194</v>
      </c>
      <c r="V1089" t="s">
        <v>196</v>
      </c>
      <c r="W1089" t="s">
        <v>194</v>
      </c>
      <c r="X1089" t="s">
        <v>196</v>
      </c>
      <c r="Y1089" t="s">
        <v>196</v>
      </c>
      <c r="Z1089" t="s">
        <v>196</v>
      </c>
      <c r="AA1089" t="s">
        <v>194</v>
      </c>
      <c r="AB1089" t="s">
        <v>196</v>
      </c>
      <c r="AC1089" t="s">
        <v>196</v>
      </c>
      <c r="AD1089" t="s">
        <v>196</v>
      </c>
      <c r="AE1089" t="s">
        <v>196</v>
      </c>
      <c r="AF1089" t="s">
        <v>194</v>
      </c>
      <c r="AG1089" t="s">
        <v>196</v>
      </c>
      <c r="AH1089" t="s">
        <v>196</v>
      </c>
      <c r="AI1089" t="s">
        <v>196</v>
      </c>
      <c r="AJ1089" t="s">
        <v>196</v>
      </c>
      <c r="AK1089" t="s">
        <v>196</v>
      </c>
      <c r="AL1089" t="s">
        <v>195</v>
      </c>
      <c r="AM1089" t="s">
        <v>195</v>
      </c>
      <c r="AN1089" t="s">
        <v>195</v>
      </c>
      <c r="AO1089" t="s">
        <v>195</v>
      </c>
      <c r="AP1089" t="s">
        <v>195</v>
      </c>
      <c r="AQ1089" s="259" t="s">
        <v>2531</v>
      </c>
      <c r="AR1089" s="259" t="s">
        <v>334</v>
      </c>
      <c r="AS1089"/>
    </row>
    <row r="1090" spans="1:45" ht="21.6" x14ac:dyDescent="0.65">
      <c r="A1090" s="263">
        <v>123378</v>
      </c>
      <c r="B1090" s="264" t="s">
        <v>59</v>
      </c>
      <c r="C1090" t="s">
        <v>195</v>
      </c>
      <c r="D1090" t="s">
        <v>196</v>
      </c>
      <c r="E1090" t="s">
        <v>194</v>
      </c>
      <c r="F1090" t="s">
        <v>194</v>
      </c>
      <c r="G1090" t="s">
        <v>194</v>
      </c>
      <c r="H1090" t="s">
        <v>196</v>
      </c>
      <c r="I1090" t="s">
        <v>195</v>
      </c>
      <c r="J1090" t="s">
        <v>196</v>
      </c>
      <c r="K1090" t="s">
        <v>196</v>
      </c>
      <c r="L1090" t="s">
        <v>196</v>
      </c>
      <c r="M1090" t="s">
        <v>195</v>
      </c>
      <c r="N1090" t="s">
        <v>196</v>
      </c>
      <c r="O1090" t="s">
        <v>194</v>
      </c>
      <c r="P1090" t="s">
        <v>196</v>
      </c>
      <c r="Q1090" t="s">
        <v>196</v>
      </c>
      <c r="R1090" t="s">
        <v>194</v>
      </c>
      <c r="S1090" t="s">
        <v>194</v>
      </c>
      <c r="T1090" t="s">
        <v>194</v>
      </c>
      <c r="U1090" t="s">
        <v>194</v>
      </c>
      <c r="V1090" t="s">
        <v>194</v>
      </c>
      <c r="W1090" t="s">
        <v>196</v>
      </c>
      <c r="X1090" t="s">
        <v>196</v>
      </c>
      <c r="Y1090" t="s">
        <v>196</v>
      </c>
      <c r="Z1090" t="s">
        <v>196</v>
      </c>
      <c r="AA1090" t="s">
        <v>196</v>
      </c>
      <c r="AB1090" t="s">
        <v>196</v>
      </c>
      <c r="AC1090" t="s">
        <v>196</v>
      </c>
      <c r="AD1090" t="s">
        <v>196</v>
      </c>
      <c r="AE1090" t="s">
        <v>196</v>
      </c>
      <c r="AF1090" t="s">
        <v>194</v>
      </c>
      <c r="AG1090" t="s">
        <v>196</v>
      </c>
      <c r="AH1090" t="s">
        <v>194</v>
      </c>
      <c r="AI1090" t="s">
        <v>194</v>
      </c>
      <c r="AJ1090" t="s">
        <v>195</v>
      </c>
      <c r="AK1090" t="s">
        <v>194</v>
      </c>
      <c r="AL1090" t="s">
        <v>195</v>
      </c>
      <c r="AM1090" t="s">
        <v>195</v>
      </c>
      <c r="AN1090" t="s">
        <v>194</v>
      </c>
      <c r="AO1090" t="s">
        <v>195</v>
      </c>
      <c r="AP1090" t="s">
        <v>195</v>
      </c>
      <c r="AQ1090" s="259" t="s">
        <v>59</v>
      </c>
      <c r="AR1090" s="259" t="s">
        <v>334</v>
      </c>
      <c r="AS1090"/>
    </row>
    <row r="1091" spans="1:45" ht="21.6" x14ac:dyDescent="0.65">
      <c r="A1091" s="263">
        <v>123386</v>
      </c>
      <c r="B1091" s="264" t="s">
        <v>2591</v>
      </c>
      <c r="C1091" t="s">
        <v>196</v>
      </c>
      <c r="D1091" t="s">
        <v>196</v>
      </c>
      <c r="E1091" t="s">
        <v>194</v>
      </c>
      <c r="F1091" t="s">
        <v>196</v>
      </c>
      <c r="G1091" t="s">
        <v>195</v>
      </c>
      <c r="H1091" t="s">
        <v>196</v>
      </c>
      <c r="I1091" t="s">
        <v>196</v>
      </c>
      <c r="J1091" t="s">
        <v>196</v>
      </c>
      <c r="K1091" t="s">
        <v>196</v>
      </c>
      <c r="L1091" t="s">
        <v>196</v>
      </c>
      <c r="M1091" t="s">
        <v>196</v>
      </c>
      <c r="N1091" t="s">
        <v>196</v>
      </c>
      <c r="O1091" t="s">
        <v>196</v>
      </c>
      <c r="P1091" t="s">
        <v>194</v>
      </c>
      <c r="Q1091" t="s">
        <v>196</v>
      </c>
      <c r="R1091" t="s">
        <v>196</v>
      </c>
      <c r="S1091" t="s">
        <v>196</v>
      </c>
      <c r="T1091" t="s">
        <v>194</v>
      </c>
      <c r="U1091" t="s">
        <v>196</v>
      </c>
      <c r="V1091" t="s">
        <v>196</v>
      </c>
      <c r="W1091" t="s">
        <v>196</v>
      </c>
      <c r="X1091" t="s">
        <v>196</v>
      </c>
      <c r="Y1091" t="s">
        <v>196</v>
      </c>
      <c r="Z1091" t="s">
        <v>196</v>
      </c>
      <c r="AA1091" t="s">
        <v>196</v>
      </c>
      <c r="AB1091" t="s">
        <v>196</v>
      </c>
      <c r="AC1091" t="s">
        <v>196</v>
      </c>
      <c r="AD1091" t="s">
        <v>196</v>
      </c>
      <c r="AE1091" t="s">
        <v>196</v>
      </c>
      <c r="AF1091" t="s">
        <v>196</v>
      </c>
      <c r="AG1091" t="s">
        <v>196</v>
      </c>
      <c r="AH1091" t="s">
        <v>196</v>
      </c>
      <c r="AI1091" t="s">
        <v>196</v>
      </c>
      <c r="AJ1091" t="s">
        <v>196</v>
      </c>
      <c r="AK1091" t="s">
        <v>196</v>
      </c>
      <c r="AL1091" t="s">
        <v>195</v>
      </c>
      <c r="AM1091" t="s">
        <v>195</v>
      </c>
      <c r="AN1091" t="s">
        <v>195</v>
      </c>
      <c r="AO1091" t="s">
        <v>195</v>
      </c>
      <c r="AP1091" t="s">
        <v>195</v>
      </c>
      <c r="AQ1091" s="259" t="s">
        <v>2591</v>
      </c>
      <c r="AR1091" s="259" t="s">
        <v>334</v>
      </c>
    </row>
    <row r="1092" spans="1:45" ht="21.6" x14ac:dyDescent="0.65">
      <c r="A1092" s="267">
        <v>123395</v>
      </c>
      <c r="B1092" s="264" t="s">
        <v>2531</v>
      </c>
      <c r="C1092" t="s">
        <v>196</v>
      </c>
      <c r="D1092" t="s">
        <v>196</v>
      </c>
      <c r="E1092" t="s">
        <v>196</v>
      </c>
      <c r="F1092" t="s">
        <v>196</v>
      </c>
      <c r="G1092" t="s">
        <v>196</v>
      </c>
      <c r="H1092" t="s">
        <v>196</v>
      </c>
      <c r="I1092" t="s">
        <v>196</v>
      </c>
      <c r="J1092" t="s">
        <v>196</v>
      </c>
      <c r="K1092" t="s">
        <v>196</v>
      </c>
      <c r="L1092" t="s">
        <v>196</v>
      </c>
      <c r="M1092" t="s">
        <v>196</v>
      </c>
      <c r="N1092" t="s">
        <v>196</v>
      </c>
      <c r="O1092" t="s">
        <v>196</v>
      </c>
      <c r="P1092" t="s">
        <v>196</v>
      </c>
      <c r="Q1092" t="s">
        <v>196</v>
      </c>
      <c r="R1092" t="s">
        <v>196</v>
      </c>
      <c r="S1092" t="s">
        <v>196</v>
      </c>
      <c r="T1092" t="s">
        <v>196</v>
      </c>
      <c r="U1092" t="s">
        <v>196</v>
      </c>
      <c r="V1092" t="s">
        <v>196</v>
      </c>
      <c r="W1092" t="s">
        <v>196</v>
      </c>
      <c r="X1092" t="s">
        <v>196</v>
      </c>
      <c r="Y1092" t="s">
        <v>196</v>
      </c>
      <c r="Z1092" t="s">
        <v>196</v>
      </c>
      <c r="AA1092" t="s">
        <v>196</v>
      </c>
      <c r="AB1092" t="s">
        <v>196</v>
      </c>
      <c r="AC1092" t="s">
        <v>196</v>
      </c>
      <c r="AD1092" t="s">
        <v>196</v>
      </c>
      <c r="AE1092" t="s">
        <v>196</v>
      </c>
      <c r="AF1092" t="s">
        <v>196</v>
      </c>
      <c r="AG1092" t="s">
        <v>196</v>
      </c>
      <c r="AH1092" t="s">
        <v>195</v>
      </c>
      <c r="AI1092" t="s">
        <v>196</v>
      </c>
      <c r="AJ1092" t="s">
        <v>196</v>
      </c>
      <c r="AK1092" t="s">
        <v>195</v>
      </c>
      <c r="AL1092" t="s">
        <v>195</v>
      </c>
      <c r="AM1092" t="s">
        <v>195</v>
      </c>
      <c r="AN1092" t="s">
        <v>195</v>
      </c>
      <c r="AO1092" t="s">
        <v>195</v>
      </c>
      <c r="AP1092" t="s">
        <v>195</v>
      </c>
      <c r="AQ1092" s="259" t="s">
        <v>2531</v>
      </c>
      <c r="AR1092" s="259" t="s">
        <v>334</v>
      </c>
    </row>
    <row r="1093" spans="1:45" ht="21.6" x14ac:dyDescent="0.65">
      <c r="A1093" s="267">
        <v>123397</v>
      </c>
      <c r="B1093" s="264" t="s">
        <v>2591</v>
      </c>
      <c r="C1093" t="s">
        <v>196</v>
      </c>
      <c r="D1093" t="s">
        <v>196</v>
      </c>
      <c r="E1093" t="s">
        <v>196</v>
      </c>
      <c r="F1093" t="s">
        <v>196</v>
      </c>
      <c r="G1093" t="s">
        <v>196</v>
      </c>
      <c r="H1093" t="s">
        <v>196</v>
      </c>
      <c r="I1093" t="s">
        <v>196</v>
      </c>
      <c r="J1093" t="s">
        <v>196</v>
      </c>
      <c r="K1093" t="s">
        <v>196</v>
      </c>
      <c r="L1093" t="s">
        <v>196</v>
      </c>
      <c r="M1093" t="s">
        <v>196</v>
      </c>
      <c r="N1093" t="s">
        <v>196</v>
      </c>
      <c r="O1093" t="s">
        <v>196</v>
      </c>
      <c r="P1093" t="s">
        <v>196</v>
      </c>
      <c r="Q1093" t="s">
        <v>196</v>
      </c>
      <c r="R1093" t="s">
        <v>196</v>
      </c>
      <c r="S1093" t="s">
        <v>196</v>
      </c>
      <c r="T1093" t="s">
        <v>196</v>
      </c>
      <c r="U1093" t="s">
        <v>196</v>
      </c>
      <c r="V1093" t="s">
        <v>196</v>
      </c>
      <c r="W1093" t="s">
        <v>196</v>
      </c>
      <c r="X1093" t="s">
        <v>196</v>
      </c>
      <c r="Y1093" t="s">
        <v>194</v>
      </c>
      <c r="Z1093" t="s">
        <v>196</v>
      </c>
      <c r="AA1093" t="s">
        <v>196</v>
      </c>
      <c r="AB1093" t="s">
        <v>196</v>
      </c>
      <c r="AC1093" t="s">
        <v>196</v>
      </c>
      <c r="AD1093" t="s">
        <v>196</v>
      </c>
      <c r="AE1093" t="s">
        <v>196</v>
      </c>
      <c r="AF1093" t="s">
        <v>196</v>
      </c>
      <c r="AG1093" t="s">
        <v>196</v>
      </c>
      <c r="AH1093" t="s">
        <v>196</v>
      </c>
      <c r="AI1093" t="s">
        <v>196</v>
      </c>
      <c r="AJ1093" t="s">
        <v>196</v>
      </c>
      <c r="AK1093" t="s">
        <v>196</v>
      </c>
      <c r="AL1093" t="s">
        <v>195</v>
      </c>
      <c r="AM1093" t="s">
        <v>195</v>
      </c>
      <c r="AN1093" t="s">
        <v>195</v>
      </c>
      <c r="AO1093" t="s">
        <v>195</v>
      </c>
      <c r="AP1093" t="s">
        <v>195</v>
      </c>
      <c r="AQ1093" s="259" t="s">
        <v>2591</v>
      </c>
      <c r="AR1093" s="259" t="s">
        <v>334</v>
      </c>
      <c r="AS1093"/>
    </row>
    <row r="1094" spans="1:45" ht="21.6" x14ac:dyDescent="0.65">
      <c r="A1094" s="263">
        <v>123402</v>
      </c>
      <c r="B1094" s="264" t="s">
        <v>2531</v>
      </c>
      <c r="C1094" t="s">
        <v>196</v>
      </c>
      <c r="D1094" t="s">
        <v>196</v>
      </c>
      <c r="E1094" t="s">
        <v>194</v>
      </c>
      <c r="F1094" t="s">
        <v>196</v>
      </c>
      <c r="G1094" t="s">
        <v>195</v>
      </c>
      <c r="H1094" t="s">
        <v>196</v>
      </c>
      <c r="I1094" t="s">
        <v>196</v>
      </c>
      <c r="J1094" t="s">
        <v>196</v>
      </c>
      <c r="K1094" t="s">
        <v>196</v>
      </c>
      <c r="L1094" t="s">
        <v>196</v>
      </c>
      <c r="M1094" t="s">
        <v>196</v>
      </c>
      <c r="N1094" t="s">
        <v>194</v>
      </c>
      <c r="O1094" t="s">
        <v>196</v>
      </c>
      <c r="P1094" t="s">
        <v>194</v>
      </c>
      <c r="Q1094" t="s">
        <v>196</v>
      </c>
      <c r="R1094" t="s">
        <v>194</v>
      </c>
      <c r="S1094" t="s">
        <v>196</v>
      </c>
      <c r="T1094" t="s">
        <v>196</v>
      </c>
      <c r="U1094" t="s">
        <v>196</v>
      </c>
      <c r="V1094" t="s">
        <v>196</v>
      </c>
      <c r="W1094" t="s">
        <v>194</v>
      </c>
      <c r="X1094" t="s">
        <v>196</v>
      </c>
      <c r="Y1094" t="s">
        <v>196</v>
      </c>
      <c r="Z1094" t="s">
        <v>196</v>
      </c>
      <c r="AA1094" t="s">
        <v>196</v>
      </c>
      <c r="AB1094" t="s">
        <v>194</v>
      </c>
      <c r="AC1094" t="s">
        <v>196</v>
      </c>
      <c r="AD1094" t="s">
        <v>194</v>
      </c>
      <c r="AE1094" t="s">
        <v>196</v>
      </c>
      <c r="AF1094" t="s">
        <v>196</v>
      </c>
      <c r="AG1094" t="s">
        <v>196</v>
      </c>
      <c r="AH1094" t="s">
        <v>196</v>
      </c>
      <c r="AI1094" t="s">
        <v>196</v>
      </c>
      <c r="AJ1094" t="s">
        <v>196</v>
      </c>
      <c r="AK1094" t="s">
        <v>196</v>
      </c>
      <c r="AL1094" s="286" t="s">
        <v>195</v>
      </c>
      <c r="AM1094" s="286" t="s">
        <v>195</v>
      </c>
      <c r="AN1094" s="286" t="s">
        <v>195</v>
      </c>
      <c r="AO1094" s="286" t="s">
        <v>195</v>
      </c>
      <c r="AP1094" s="286" t="s">
        <v>195</v>
      </c>
      <c r="AQ1094" s="259" t="s">
        <v>2531</v>
      </c>
      <c r="AR1094" s="259" t="s">
        <v>334</v>
      </c>
    </row>
    <row r="1095" spans="1:45" ht="21.6" x14ac:dyDescent="0.65">
      <c r="A1095" s="267">
        <v>123407</v>
      </c>
      <c r="B1095" s="264" t="s">
        <v>2591</v>
      </c>
      <c r="C1095" t="s">
        <v>194</v>
      </c>
      <c r="D1095" t="s">
        <v>196</v>
      </c>
      <c r="E1095" t="s">
        <v>196</v>
      </c>
      <c r="F1095" t="s">
        <v>196</v>
      </c>
      <c r="G1095" t="s">
        <v>196</v>
      </c>
      <c r="H1095" t="s">
        <v>196</v>
      </c>
      <c r="I1095" t="s">
        <v>196</v>
      </c>
      <c r="J1095" t="s">
        <v>196</v>
      </c>
      <c r="K1095" t="s">
        <v>196</v>
      </c>
      <c r="L1095" t="s">
        <v>196</v>
      </c>
      <c r="M1095" t="s">
        <v>196</v>
      </c>
      <c r="N1095" t="s">
        <v>194</v>
      </c>
      <c r="O1095" t="s">
        <v>196</v>
      </c>
      <c r="P1095" t="s">
        <v>196</v>
      </c>
      <c r="Q1095" t="s">
        <v>196</v>
      </c>
      <c r="R1095" t="s">
        <v>196</v>
      </c>
      <c r="S1095" t="s">
        <v>196</v>
      </c>
      <c r="T1095" t="s">
        <v>196</v>
      </c>
      <c r="U1095" t="s">
        <v>196</v>
      </c>
      <c r="V1095" t="s">
        <v>195</v>
      </c>
      <c r="W1095" t="s">
        <v>196</v>
      </c>
      <c r="X1095" t="s">
        <v>194</v>
      </c>
      <c r="Y1095" t="s">
        <v>196</v>
      </c>
      <c r="Z1095" t="s">
        <v>196</v>
      </c>
      <c r="AA1095" t="s">
        <v>194</v>
      </c>
      <c r="AB1095" t="s">
        <v>195</v>
      </c>
      <c r="AC1095" t="s">
        <v>195</v>
      </c>
      <c r="AD1095" t="s">
        <v>196</v>
      </c>
      <c r="AE1095" t="s">
        <v>196</v>
      </c>
      <c r="AF1095" t="s">
        <v>195</v>
      </c>
      <c r="AG1095" t="s">
        <v>196</v>
      </c>
      <c r="AH1095" t="s">
        <v>195</v>
      </c>
      <c r="AI1095" t="s">
        <v>196</v>
      </c>
      <c r="AJ1095" t="s">
        <v>195</v>
      </c>
      <c r="AK1095" t="s">
        <v>195</v>
      </c>
      <c r="AL1095" t="s">
        <v>195</v>
      </c>
      <c r="AM1095" t="s">
        <v>195</v>
      </c>
      <c r="AN1095" t="s">
        <v>195</v>
      </c>
      <c r="AO1095" t="s">
        <v>195</v>
      </c>
      <c r="AP1095" t="s">
        <v>195</v>
      </c>
      <c r="AQ1095" s="259" t="s">
        <v>2591</v>
      </c>
      <c r="AR1095" s="259" t="s">
        <v>334</v>
      </c>
      <c r="AS1095"/>
    </row>
    <row r="1096" spans="1:45" ht="21.6" x14ac:dyDescent="0.65">
      <c r="A1096" s="267">
        <v>123408</v>
      </c>
      <c r="B1096" s="264" t="s">
        <v>2531</v>
      </c>
      <c r="C1096" t="s">
        <v>196</v>
      </c>
      <c r="D1096" t="s">
        <v>196</v>
      </c>
      <c r="E1096" t="s">
        <v>196</v>
      </c>
      <c r="F1096" t="s">
        <v>196</v>
      </c>
      <c r="G1096" t="s">
        <v>194</v>
      </c>
      <c r="H1096" t="s">
        <v>196</v>
      </c>
      <c r="I1096" t="s">
        <v>196</v>
      </c>
      <c r="J1096" t="s">
        <v>196</v>
      </c>
      <c r="K1096" t="s">
        <v>196</v>
      </c>
      <c r="L1096" t="s">
        <v>196</v>
      </c>
      <c r="M1096" t="s">
        <v>196</v>
      </c>
      <c r="N1096" t="s">
        <v>196</v>
      </c>
      <c r="O1096" t="s">
        <v>196</v>
      </c>
      <c r="P1096" t="s">
        <v>194</v>
      </c>
      <c r="Q1096" t="s">
        <v>196</v>
      </c>
      <c r="R1096" t="s">
        <v>196</v>
      </c>
      <c r="S1096" t="s">
        <v>196</v>
      </c>
      <c r="T1096" t="s">
        <v>196</v>
      </c>
      <c r="U1096" t="s">
        <v>196</v>
      </c>
      <c r="V1096" t="s">
        <v>196</v>
      </c>
      <c r="W1096" t="s">
        <v>196</v>
      </c>
      <c r="X1096" t="s">
        <v>196</v>
      </c>
      <c r="Y1096" t="s">
        <v>196</v>
      </c>
      <c r="Z1096" t="s">
        <v>196</v>
      </c>
      <c r="AA1096" t="s">
        <v>196</v>
      </c>
      <c r="AB1096" t="s">
        <v>196</v>
      </c>
      <c r="AC1096" t="s">
        <v>195</v>
      </c>
      <c r="AD1096" t="s">
        <v>196</v>
      </c>
      <c r="AE1096" t="s">
        <v>196</v>
      </c>
      <c r="AF1096" t="s">
        <v>196</v>
      </c>
      <c r="AG1096" t="s">
        <v>195</v>
      </c>
      <c r="AH1096" t="s">
        <v>195</v>
      </c>
      <c r="AI1096" t="s">
        <v>196</v>
      </c>
      <c r="AJ1096" t="s">
        <v>196</v>
      </c>
      <c r="AK1096" t="s">
        <v>195</v>
      </c>
      <c r="AL1096" t="s">
        <v>195</v>
      </c>
      <c r="AM1096" t="s">
        <v>195</v>
      </c>
      <c r="AN1096" t="s">
        <v>195</v>
      </c>
      <c r="AO1096" t="s">
        <v>195</v>
      </c>
      <c r="AP1096" t="s">
        <v>195</v>
      </c>
      <c r="AQ1096" s="259" t="s">
        <v>2531</v>
      </c>
      <c r="AR1096" s="259" t="s">
        <v>334</v>
      </c>
    </row>
    <row r="1097" spans="1:45" ht="21.6" x14ac:dyDescent="0.65">
      <c r="A1097" s="267">
        <v>123415</v>
      </c>
      <c r="B1097" s="264" t="s">
        <v>2591</v>
      </c>
      <c r="C1097" t="s">
        <v>196</v>
      </c>
      <c r="D1097" t="s">
        <v>196</v>
      </c>
      <c r="E1097" t="s">
        <v>196</v>
      </c>
      <c r="F1097" t="s">
        <v>196</v>
      </c>
      <c r="G1097" t="s">
        <v>194</v>
      </c>
      <c r="H1097" t="s">
        <v>196</v>
      </c>
      <c r="I1097" t="s">
        <v>195</v>
      </c>
      <c r="J1097" t="s">
        <v>196</v>
      </c>
      <c r="K1097" t="s">
        <v>196</v>
      </c>
      <c r="L1097" t="s">
        <v>196</v>
      </c>
      <c r="M1097" t="s">
        <v>196</v>
      </c>
      <c r="N1097" t="s">
        <v>196</v>
      </c>
      <c r="O1097" t="s">
        <v>196</v>
      </c>
      <c r="P1097" t="s">
        <v>194</v>
      </c>
      <c r="Q1097" t="s">
        <v>196</v>
      </c>
      <c r="R1097" t="s">
        <v>196</v>
      </c>
      <c r="S1097" t="s">
        <v>196</v>
      </c>
      <c r="T1097" t="s">
        <v>196</v>
      </c>
      <c r="U1097" t="s">
        <v>196</v>
      </c>
      <c r="V1097" t="s">
        <v>194</v>
      </c>
      <c r="W1097" t="s">
        <v>194</v>
      </c>
      <c r="X1097" t="s">
        <v>196</v>
      </c>
      <c r="Y1097" t="s">
        <v>196</v>
      </c>
      <c r="Z1097" t="s">
        <v>196</v>
      </c>
      <c r="AA1097" t="s">
        <v>194</v>
      </c>
      <c r="AB1097" t="s">
        <v>196</v>
      </c>
      <c r="AC1097" t="s">
        <v>196</v>
      </c>
      <c r="AD1097" t="s">
        <v>196</v>
      </c>
      <c r="AE1097" t="s">
        <v>196</v>
      </c>
      <c r="AF1097" t="s">
        <v>196</v>
      </c>
      <c r="AG1097" t="s">
        <v>195</v>
      </c>
      <c r="AH1097" t="s">
        <v>195</v>
      </c>
      <c r="AI1097" t="s">
        <v>195</v>
      </c>
      <c r="AJ1097" t="s">
        <v>195</v>
      </c>
      <c r="AK1097" t="s">
        <v>195</v>
      </c>
      <c r="AL1097" t="s">
        <v>195</v>
      </c>
      <c r="AM1097" t="s">
        <v>195</v>
      </c>
      <c r="AN1097" t="s">
        <v>195</v>
      </c>
      <c r="AO1097" t="s">
        <v>195</v>
      </c>
      <c r="AP1097" t="s">
        <v>195</v>
      </c>
      <c r="AQ1097" s="259" t="s">
        <v>2591</v>
      </c>
      <c r="AR1097" s="259" t="s">
        <v>334</v>
      </c>
    </row>
    <row r="1098" spans="1:45" ht="21.6" x14ac:dyDescent="0.65">
      <c r="A1098" s="267">
        <v>123416</v>
      </c>
      <c r="B1098" s="264" t="s">
        <v>2531</v>
      </c>
      <c r="C1098" t="s">
        <v>196</v>
      </c>
      <c r="D1098" t="s">
        <v>196</v>
      </c>
      <c r="E1098" t="s">
        <v>196</v>
      </c>
      <c r="F1098" t="s">
        <v>196</v>
      </c>
      <c r="G1098" t="s">
        <v>196</v>
      </c>
      <c r="H1098" t="s">
        <v>196</v>
      </c>
      <c r="I1098" t="s">
        <v>195</v>
      </c>
      <c r="J1098" t="s">
        <v>196</v>
      </c>
      <c r="K1098" t="s">
        <v>195</v>
      </c>
      <c r="L1098" t="s">
        <v>196</v>
      </c>
      <c r="M1098" t="s">
        <v>196</v>
      </c>
      <c r="N1098" t="s">
        <v>196</v>
      </c>
      <c r="O1098" t="s">
        <v>196</v>
      </c>
      <c r="P1098" t="s">
        <v>194</v>
      </c>
      <c r="Q1098" t="s">
        <v>196</v>
      </c>
      <c r="R1098" t="s">
        <v>196</v>
      </c>
      <c r="S1098" t="s">
        <v>196</v>
      </c>
      <c r="T1098" t="s">
        <v>196</v>
      </c>
      <c r="U1098" t="s">
        <v>196</v>
      </c>
      <c r="V1098" t="s">
        <v>196</v>
      </c>
      <c r="W1098" t="s">
        <v>196</v>
      </c>
      <c r="X1098" t="s">
        <v>196</v>
      </c>
      <c r="Y1098" t="s">
        <v>196</v>
      </c>
      <c r="Z1098" t="s">
        <v>196</v>
      </c>
      <c r="AA1098" t="s">
        <v>196</v>
      </c>
      <c r="AB1098" t="s">
        <v>196</v>
      </c>
      <c r="AC1098" t="s">
        <v>196</v>
      </c>
      <c r="AD1098" t="s">
        <v>196</v>
      </c>
      <c r="AE1098" t="s">
        <v>196</v>
      </c>
      <c r="AF1098" t="s">
        <v>196</v>
      </c>
      <c r="AG1098" t="s">
        <v>196</v>
      </c>
      <c r="AH1098" t="s">
        <v>196</v>
      </c>
      <c r="AI1098" t="s">
        <v>196</v>
      </c>
      <c r="AJ1098" t="s">
        <v>196</v>
      </c>
      <c r="AK1098" t="s">
        <v>196</v>
      </c>
      <c r="AL1098" t="s">
        <v>195</v>
      </c>
      <c r="AM1098" t="s">
        <v>195</v>
      </c>
      <c r="AN1098" t="s">
        <v>195</v>
      </c>
      <c r="AO1098" t="s">
        <v>195</v>
      </c>
      <c r="AP1098" t="s">
        <v>195</v>
      </c>
      <c r="AQ1098" s="259" t="s">
        <v>2531</v>
      </c>
      <c r="AR1098" s="259" t="s">
        <v>334</v>
      </c>
    </row>
    <row r="1099" spans="1:45" ht="21.6" x14ac:dyDescent="0.65">
      <c r="A1099" s="263">
        <v>123418</v>
      </c>
      <c r="B1099" s="264" t="s">
        <v>2591</v>
      </c>
      <c r="C1099" t="s">
        <v>196</v>
      </c>
      <c r="D1099" t="s">
        <v>196</v>
      </c>
      <c r="E1099" t="s">
        <v>196</v>
      </c>
      <c r="F1099" t="s">
        <v>196</v>
      </c>
      <c r="G1099" t="s">
        <v>196</v>
      </c>
      <c r="H1099" t="s">
        <v>196</v>
      </c>
      <c r="I1099" t="s">
        <v>196</v>
      </c>
      <c r="J1099" t="s">
        <v>196</v>
      </c>
      <c r="K1099" t="s">
        <v>196</v>
      </c>
      <c r="L1099" t="s">
        <v>196</v>
      </c>
      <c r="M1099" t="s">
        <v>196</v>
      </c>
      <c r="N1099" t="s">
        <v>196</v>
      </c>
      <c r="O1099" t="s">
        <v>196</v>
      </c>
      <c r="P1099" t="s">
        <v>196</v>
      </c>
      <c r="Q1099" t="s">
        <v>196</v>
      </c>
      <c r="R1099" t="s">
        <v>196</v>
      </c>
      <c r="S1099" t="s">
        <v>196</v>
      </c>
      <c r="T1099" t="s">
        <v>196</v>
      </c>
      <c r="U1099" t="s">
        <v>196</v>
      </c>
      <c r="V1099" t="s">
        <v>196</v>
      </c>
      <c r="W1099" t="s">
        <v>196</v>
      </c>
      <c r="X1099" t="s">
        <v>196</v>
      </c>
      <c r="Y1099" t="s">
        <v>196</v>
      </c>
      <c r="Z1099" t="s">
        <v>196</v>
      </c>
      <c r="AA1099" t="s">
        <v>196</v>
      </c>
      <c r="AB1099" t="s">
        <v>196</v>
      </c>
      <c r="AC1099" t="s">
        <v>196</v>
      </c>
      <c r="AD1099" t="s">
        <v>196</v>
      </c>
      <c r="AE1099" t="s">
        <v>196</v>
      </c>
      <c r="AF1099" t="s">
        <v>196</v>
      </c>
      <c r="AG1099" t="s">
        <v>196</v>
      </c>
      <c r="AH1099" t="s">
        <v>196</v>
      </c>
      <c r="AI1099" t="s">
        <v>196</v>
      </c>
      <c r="AJ1099" t="s">
        <v>196</v>
      </c>
      <c r="AK1099" t="s">
        <v>196</v>
      </c>
      <c r="AL1099" t="s">
        <v>195</v>
      </c>
      <c r="AM1099" t="s">
        <v>195</v>
      </c>
      <c r="AN1099" t="s">
        <v>195</v>
      </c>
      <c r="AO1099" t="s">
        <v>195</v>
      </c>
      <c r="AP1099" t="s">
        <v>195</v>
      </c>
      <c r="AQ1099" s="259" t="s">
        <v>2591</v>
      </c>
      <c r="AR1099" s="259" t="s">
        <v>334</v>
      </c>
    </row>
    <row r="1100" spans="1:45" ht="21.6" x14ac:dyDescent="0.65">
      <c r="A1100" s="263">
        <v>123419</v>
      </c>
      <c r="B1100" s="264" t="s">
        <v>2531</v>
      </c>
      <c r="C1100" t="s">
        <v>196</v>
      </c>
      <c r="D1100" t="s">
        <v>196</v>
      </c>
      <c r="E1100" t="s">
        <v>196</v>
      </c>
      <c r="F1100" t="s">
        <v>196</v>
      </c>
      <c r="G1100" t="s">
        <v>194</v>
      </c>
      <c r="H1100" t="s">
        <v>196</v>
      </c>
      <c r="I1100" t="s">
        <v>196</v>
      </c>
      <c r="J1100" t="s">
        <v>196</v>
      </c>
      <c r="K1100" t="s">
        <v>196</v>
      </c>
      <c r="L1100" t="s">
        <v>196</v>
      </c>
      <c r="M1100" t="s">
        <v>196</v>
      </c>
      <c r="N1100" t="s">
        <v>196</v>
      </c>
      <c r="O1100" t="s">
        <v>196</v>
      </c>
      <c r="P1100" t="s">
        <v>194</v>
      </c>
      <c r="Q1100" t="s">
        <v>196</v>
      </c>
      <c r="R1100" t="s">
        <v>196</v>
      </c>
      <c r="S1100" t="s">
        <v>196</v>
      </c>
      <c r="T1100" t="s">
        <v>196</v>
      </c>
      <c r="U1100" t="s">
        <v>196</v>
      </c>
      <c r="V1100" t="s">
        <v>196</v>
      </c>
      <c r="W1100" t="s">
        <v>196</v>
      </c>
      <c r="X1100" t="s">
        <v>196</v>
      </c>
      <c r="Y1100" t="s">
        <v>196</v>
      </c>
      <c r="Z1100" t="s">
        <v>196</v>
      </c>
      <c r="AA1100" t="s">
        <v>194</v>
      </c>
      <c r="AB1100" t="s">
        <v>196</v>
      </c>
      <c r="AC1100" t="s">
        <v>196</v>
      </c>
      <c r="AD1100" t="s">
        <v>194</v>
      </c>
      <c r="AE1100" t="s">
        <v>196</v>
      </c>
      <c r="AF1100" t="s">
        <v>196</v>
      </c>
      <c r="AG1100" t="s">
        <v>196</v>
      </c>
      <c r="AH1100" t="s">
        <v>196</v>
      </c>
      <c r="AI1100" t="s">
        <v>196</v>
      </c>
      <c r="AJ1100" t="s">
        <v>196</v>
      </c>
      <c r="AK1100" t="s">
        <v>196</v>
      </c>
      <c r="AL1100" t="s">
        <v>195</v>
      </c>
      <c r="AM1100" t="s">
        <v>195</v>
      </c>
      <c r="AN1100" t="s">
        <v>195</v>
      </c>
      <c r="AO1100" t="s">
        <v>195</v>
      </c>
      <c r="AP1100" t="s">
        <v>195</v>
      </c>
      <c r="AQ1100" s="259" t="s">
        <v>2531</v>
      </c>
      <c r="AR1100" s="259" t="s">
        <v>334</v>
      </c>
    </row>
    <row r="1101" spans="1:45" ht="21.6" x14ac:dyDescent="0.65">
      <c r="A1101" s="263">
        <v>123423</v>
      </c>
      <c r="B1101" s="264" t="s">
        <v>2591</v>
      </c>
      <c r="C1101" t="s">
        <v>196</v>
      </c>
      <c r="D1101" t="s">
        <v>196</v>
      </c>
      <c r="E1101" t="s">
        <v>196</v>
      </c>
      <c r="F1101" t="s">
        <v>196</v>
      </c>
      <c r="G1101" t="s">
        <v>196</v>
      </c>
      <c r="H1101" t="s">
        <v>196</v>
      </c>
      <c r="I1101" t="s">
        <v>196</v>
      </c>
      <c r="J1101" t="s">
        <v>196</v>
      </c>
      <c r="K1101" t="s">
        <v>196</v>
      </c>
      <c r="L1101" t="s">
        <v>196</v>
      </c>
      <c r="M1101" t="s">
        <v>196</v>
      </c>
      <c r="N1101" t="s">
        <v>196</v>
      </c>
      <c r="O1101" t="s">
        <v>196</v>
      </c>
      <c r="P1101" t="s">
        <v>194</v>
      </c>
      <c r="Q1101" t="s">
        <v>196</v>
      </c>
      <c r="R1101" t="s">
        <v>196</v>
      </c>
      <c r="S1101" t="s">
        <v>196</v>
      </c>
      <c r="T1101" t="s">
        <v>196</v>
      </c>
      <c r="U1101" t="s">
        <v>196</v>
      </c>
      <c r="V1101" t="s">
        <v>196</v>
      </c>
      <c r="W1101" t="s">
        <v>194</v>
      </c>
      <c r="X1101" t="s">
        <v>196</v>
      </c>
      <c r="Y1101" t="s">
        <v>196</v>
      </c>
      <c r="Z1101" t="s">
        <v>196</v>
      </c>
      <c r="AA1101" t="s">
        <v>196</v>
      </c>
      <c r="AB1101" t="s">
        <v>196</v>
      </c>
      <c r="AC1101" t="s">
        <v>196</v>
      </c>
      <c r="AD1101" t="s">
        <v>196</v>
      </c>
      <c r="AE1101" t="s">
        <v>196</v>
      </c>
      <c r="AF1101" t="s">
        <v>196</v>
      </c>
      <c r="AG1101" t="s">
        <v>196</v>
      </c>
      <c r="AH1101" t="s">
        <v>196</v>
      </c>
      <c r="AI1101" t="s">
        <v>196</v>
      </c>
      <c r="AJ1101" t="s">
        <v>196</v>
      </c>
      <c r="AK1101" t="s">
        <v>196</v>
      </c>
      <c r="AL1101" t="s">
        <v>195</v>
      </c>
      <c r="AM1101" t="s">
        <v>195</v>
      </c>
      <c r="AN1101" t="s">
        <v>195</v>
      </c>
      <c r="AO1101" t="s">
        <v>195</v>
      </c>
      <c r="AP1101" t="s">
        <v>195</v>
      </c>
      <c r="AQ1101" s="259" t="s">
        <v>2591</v>
      </c>
      <c r="AR1101" s="259" t="s">
        <v>334</v>
      </c>
      <c r="AS1101"/>
    </row>
    <row r="1102" spans="1:45" ht="21.6" x14ac:dyDescent="0.65">
      <c r="A1102" s="263">
        <v>123424</v>
      </c>
      <c r="B1102" s="264" t="s">
        <v>2531</v>
      </c>
      <c r="C1102" t="s">
        <v>196</v>
      </c>
      <c r="D1102" t="s">
        <v>196</v>
      </c>
      <c r="E1102" t="s">
        <v>196</v>
      </c>
      <c r="F1102" t="s">
        <v>196</v>
      </c>
      <c r="G1102" t="s">
        <v>196</v>
      </c>
      <c r="H1102" t="s">
        <v>196</v>
      </c>
      <c r="I1102" t="s">
        <v>196</v>
      </c>
      <c r="J1102" t="s">
        <v>196</v>
      </c>
      <c r="K1102" t="s">
        <v>196</v>
      </c>
      <c r="L1102" t="s">
        <v>196</v>
      </c>
      <c r="M1102" t="s">
        <v>196</v>
      </c>
      <c r="N1102" t="s">
        <v>196</v>
      </c>
      <c r="O1102" t="s">
        <v>196</v>
      </c>
      <c r="P1102" t="s">
        <v>194</v>
      </c>
      <c r="Q1102" t="s">
        <v>196</v>
      </c>
      <c r="R1102" t="s">
        <v>196</v>
      </c>
      <c r="S1102" t="s">
        <v>196</v>
      </c>
      <c r="T1102" t="s">
        <v>196</v>
      </c>
      <c r="U1102" t="s">
        <v>196</v>
      </c>
      <c r="V1102" t="s">
        <v>196</v>
      </c>
      <c r="W1102" t="s">
        <v>196</v>
      </c>
      <c r="X1102" t="s">
        <v>196</v>
      </c>
      <c r="Y1102" t="s">
        <v>196</v>
      </c>
      <c r="Z1102" t="s">
        <v>196</v>
      </c>
      <c r="AA1102" t="s">
        <v>196</v>
      </c>
      <c r="AB1102" t="s">
        <v>196</v>
      </c>
      <c r="AC1102" t="s">
        <v>196</v>
      </c>
      <c r="AD1102" t="s">
        <v>194</v>
      </c>
      <c r="AE1102" t="s">
        <v>196</v>
      </c>
      <c r="AF1102" t="s">
        <v>196</v>
      </c>
      <c r="AG1102" t="s">
        <v>196</v>
      </c>
      <c r="AH1102" t="s">
        <v>196</v>
      </c>
      <c r="AI1102" t="s">
        <v>196</v>
      </c>
      <c r="AJ1102" t="s">
        <v>196</v>
      </c>
      <c r="AK1102" t="s">
        <v>196</v>
      </c>
      <c r="AL1102" t="s">
        <v>195</v>
      </c>
      <c r="AM1102" t="s">
        <v>195</v>
      </c>
      <c r="AN1102" t="s">
        <v>195</v>
      </c>
      <c r="AO1102" t="s">
        <v>195</v>
      </c>
      <c r="AP1102" t="s">
        <v>195</v>
      </c>
      <c r="AQ1102" s="259" t="s">
        <v>2531</v>
      </c>
      <c r="AR1102" s="259" t="s">
        <v>334</v>
      </c>
    </row>
    <row r="1103" spans="1:45" ht="21.6" x14ac:dyDescent="0.65">
      <c r="A1103" s="267">
        <v>123430</v>
      </c>
      <c r="B1103" s="264" t="s">
        <v>2591</v>
      </c>
      <c r="C1103" t="s">
        <v>196</v>
      </c>
      <c r="D1103" t="s">
        <v>196</v>
      </c>
      <c r="E1103" t="s">
        <v>196</v>
      </c>
      <c r="F1103" t="s">
        <v>196</v>
      </c>
      <c r="G1103" t="s">
        <v>196</v>
      </c>
      <c r="H1103" t="s">
        <v>196</v>
      </c>
      <c r="I1103" t="s">
        <v>196</v>
      </c>
      <c r="J1103" t="s">
        <v>196</v>
      </c>
      <c r="K1103" t="s">
        <v>196</v>
      </c>
      <c r="L1103" t="s">
        <v>196</v>
      </c>
      <c r="M1103" t="s">
        <v>196</v>
      </c>
      <c r="N1103" t="s">
        <v>196</v>
      </c>
      <c r="O1103" t="s">
        <v>196</v>
      </c>
      <c r="P1103" t="s">
        <v>196</v>
      </c>
      <c r="Q1103" t="s">
        <v>196</v>
      </c>
      <c r="R1103" t="s">
        <v>196</v>
      </c>
      <c r="S1103" t="s">
        <v>196</v>
      </c>
      <c r="T1103" t="s">
        <v>196</v>
      </c>
      <c r="U1103" t="s">
        <v>194</v>
      </c>
      <c r="V1103" t="s">
        <v>196</v>
      </c>
      <c r="W1103" t="s">
        <v>196</v>
      </c>
      <c r="X1103" t="s">
        <v>196</v>
      </c>
      <c r="Y1103" t="s">
        <v>194</v>
      </c>
      <c r="Z1103" t="s">
        <v>196</v>
      </c>
      <c r="AA1103" t="s">
        <v>196</v>
      </c>
      <c r="AB1103" t="s">
        <v>196</v>
      </c>
      <c r="AC1103" t="s">
        <v>196</v>
      </c>
      <c r="AD1103" t="s">
        <v>196</v>
      </c>
      <c r="AE1103" t="s">
        <v>196</v>
      </c>
      <c r="AF1103" t="s">
        <v>196</v>
      </c>
      <c r="AG1103" t="s">
        <v>196</v>
      </c>
      <c r="AH1103" t="s">
        <v>196</v>
      </c>
      <c r="AI1103" t="s">
        <v>196</v>
      </c>
      <c r="AJ1103" t="s">
        <v>196</v>
      </c>
      <c r="AK1103" t="s">
        <v>196</v>
      </c>
      <c r="AL1103" t="s">
        <v>195</v>
      </c>
      <c r="AM1103" t="s">
        <v>195</v>
      </c>
      <c r="AN1103" t="s">
        <v>195</v>
      </c>
      <c r="AO1103" t="s">
        <v>195</v>
      </c>
      <c r="AP1103" t="s">
        <v>195</v>
      </c>
      <c r="AQ1103" s="259" t="s">
        <v>2591</v>
      </c>
      <c r="AR1103" s="259" t="s">
        <v>334</v>
      </c>
    </row>
    <row r="1104" spans="1:45" ht="21.6" x14ac:dyDescent="0.65">
      <c r="A1104" s="267">
        <v>123431</v>
      </c>
      <c r="B1104" s="264" t="s">
        <v>2531</v>
      </c>
      <c r="C1104" t="s">
        <v>194</v>
      </c>
      <c r="D1104" t="s">
        <v>196</v>
      </c>
      <c r="E1104" t="s">
        <v>196</v>
      </c>
      <c r="F1104" t="s">
        <v>196</v>
      </c>
      <c r="G1104" t="s">
        <v>194</v>
      </c>
      <c r="H1104" t="s">
        <v>196</v>
      </c>
      <c r="I1104" t="s">
        <v>196</v>
      </c>
      <c r="J1104" t="s">
        <v>196</v>
      </c>
      <c r="K1104" t="s">
        <v>196</v>
      </c>
      <c r="L1104" t="s">
        <v>196</v>
      </c>
      <c r="M1104" t="s">
        <v>194</v>
      </c>
      <c r="N1104" t="s">
        <v>196</v>
      </c>
      <c r="O1104" t="s">
        <v>196</v>
      </c>
      <c r="P1104" t="s">
        <v>196</v>
      </c>
      <c r="Q1104" t="s">
        <v>196</v>
      </c>
      <c r="R1104" t="s">
        <v>194</v>
      </c>
      <c r="S1104" t="s">
        <v>196</v>
      </c>
      <c r="T1104" t="s">
        <v>196</v>
      </c>
      <c r="U1104" t="s">
        <v>196</v>
      </c>
      <c r="V1104" t="s">
        <v>196</v>
      </c>
      <c r="W1104" t="s">
        <v>194</v>
      </c>
      <c r="X1104" t="s">
        <v>196</v>
      </c>
      <c r="Y1104" t="s">
        <v>196</v>
      </c>
      <c r="Z1104" t="s">
        <v>196</v>
      </c>
      <c r="AA1104" t="s">
        <v>196</v>
      </c>
      <c r="AB1104" t="s">
        <v>194</v>
      </c>
      <c r="AC1104" t="s">
        <v>196</v>
      </c>
      <c r="AD1104" t="s">
        <v>196</v>
      </c>
      <c r="AE1104" t="s">
        <v>196</v>
      </c>
      <c r="AF1104" t="s">
        <v>196</v>
      </c>
      <c r="AG1104" t="s">
        <v>196</v>
      </c>
      <c r="AH1104" t="s">
        <v>196</v>
      </c>
      <c r="AI1104" t="s">
        <v>196</v>
      </c>
      <c r="AJ1104" t="s">
        <v>196</v>
      </c>
      <c r="AK1104" t="s">
        <v>196</v>
      </c>
      <c r="AL1104" t="s">
        <v>195</v>
      </c>
      <c r="AM1104" t="s">
        <v>195</v>
      </c>
      <c r="AN1104" t="s">
        <v>195</v>
      </c>
      <c r="AO1104" t="s">
        <v>195</v>
      </c>
      <c r="AP1104" t="s">
        <v>195</v>
      </c>
      <c r="AQ1104" s="259" t="s">
        <v>2531</v>
      </c>
      <c r="AR1104" s="259" t="s">
        <v>334</v>
      </c>
    </row>
    <row r="1105" spans="1:45" ht="21.6" x14ac:dyDescent="0.65">
      <c r="A1105" s="267">
        <v>123432</v>
      </c>
      <c r="B1105" s="264" t="s">
        <v>2591</v>
      </c>
      <c r="C1105" t="s">
        <v>196</v>
      </c>
      <c r="D1105" t="s">
        <v>196</v>
      </c>
      <c r="E1105" t="s">
        <v>194</v>
      </c>
      <c r="F1105" t="s">
        <v>196</v>
      </c>
      <c r="G1105" t="s">
        <v>194</v>
      </c>
      <c r="H1105" t="s">
        <v>194</v>
      </c>
      <c r="I1105" t="s">
        <v>196</v>
      </c>
      <c r="J1105" t="s">
        <v>196</v>
      </c>
      <c r="K1105" t="s">
        <v>196</v>
      </c>
      <c r="L1105" t="s">
        <v>196</v>
      </c>
      <c r="M1105" t="s">
        <v>196</v>
      </c>
      <c r="N1105" t="s">
        <v>196</v>
      </c>
      <c r="O1105" t="s">
        <v>196</v>
      </c>
      <c r="P1105" t="s">
        <v>196</v>
      </c>
      <c r="Q1105" t="s">
        <v>196</v>
      </c>
      <c r="R1105" t="s">
        <v>196</v>
      </c>
      <c r="S1105" t="s">
        <v>196</v>
      </c>
      <c r="T1105" t="s">
        <v>196</v>
      </c>
      <c r="U1105" t="s">
        <v>196</v>
      </c>
      <c r="V1105" t="s">
        <v>196</v>
      </c>
      <c r="W1105" t="s">
        <v>196</v>
      </c>
      <c r="X1105" t="s">
        <v>196</v>
      </c>
      <c r="Y1105" t="s">
        <v>195</v>
      </c>
      <c r="Z1105" t="s">
        <v>195</v>
      </c>
      <c r="AA1105" t="s">
        <v>196</v>
      </c>
      <c r="AB1105" t="s">
        <v>196</v>
      </c>
      <c r="AC1105" t="s">
        <v>196</v>
      </c>
      <c r="AD1105" t="s">
        <v>196</v>
      </c>
      <c r="AE1105" t="s">
        <v>196</v>
      </c>
      <c r="AF1105" t="s">
        <v>196</v>
      </c>
      <c r="AG1105" t="s">
        <v>196</v>
      </c>
      <c r="AH1105" t="s">
        <v>196</v>
      </c>
      <c r="AI1105" t="s">
        <v>195</v>
      </c>
      <c r="AJ1105" t="s">
        <v>195</v>
      </c>
      <c r="AK1105" t="s">
        <v>195</v>
      </c>
      <c r="AL1105" t="s">
        <v>195</v>
      </c>
      <c r="AM1105" t="s">
        <v>195</v>
      </c>
      <c r="AN1105" t="s">
        <v>195</v>
      </c>
      <c r="AO1105" t="s">
        <v>195</v>
      </c>
      <c r="AP1105" t="s">
        <v>195</v>
      </c>
      <c r="AQ1105" s="259" t="s">
        <v>2591</v>
      </c>
      <c r="AR1105" s="259" t="s">
        <v>334</v>
      </c>
      <c r="AS1105"/>
    </row>
    <row r="1106" spans="1:45" ht="21.6" x14ac:dyDescent="0.65">
      <c r="A1106" s="267">
        <v>123436</v>
      </c>
      <c r="B1106" s="264" t="s">
        <v>2531</v>
      </c>
      <c r="C1106" t="s">
        <v>196</v>
      </c>
      <c r="D1106" t="s">
        <v>196</v>
      </c>
      <c r="E1106" t="s">
        <v>196</v>
      </c>
      <c r="F1106" t="s">
        <v>196</v>
      </c>
      <c r="G1106" t="s">
        <v>196</v>
      </c>
      <c r="H1106" t="s">
        <v>196</v>
      </c>
      <c r="I1106" t="s">
        <v>196</v>
      </c>
      <c r="J1106" t="s">
        <v>196</v>
      </c>
      <c r="K1106" t="s">
        <v>196</v>
      </c>
      <c r="L1106" t="s">
        <v>196</v>
      </c>
      <c r="M1106" t="s">
        <v>196</v>
      </c>
      <c r="N1106" t="s">
        <v>196</v>
      </c>
      <c r="O1106" t="s">
        <v>196</v>
      </c>
      <c r="P1106" t="s">
        <v>194</v>
      </c>
      <c r="Q1106" t="s">
        <v>196</v>
      </c>
      <c r="R1106" t="s">
        <v>196</v>
      </c>
      <c r="S1106" t="s">
        <v>196</v>
      </c>
      <c r="T1106" t="s">
        <v>196</v>
      </c>
      <c r="U1106" t="s">
        <v>196</v>
      </c>
      <c r="V1106" t="s">
        <v>196</v>
      </c>
      <c r="W1106" t="s">
        <v>196</v>
      </c>
      <c r="X1106" t="s">
        <v>196</v>
      </c>
      <c r="Y1106" t="s">
        <v>196</v>
      </c>
      <c r="Z1106" t="s">
        <v>196</v>
      </c>
      <c r="AA1106" t="s">
        <v>196</v>
      </c>
      <c r="AB1106" t="s">
        <v>196</v>
      </c>
      <c r="AC1106" t="s">
        <v>196</v>
      </c>
      <c r="AD1106" t="s">
        <v>196</v>
      </c>
      <c r="AE1106" t="s">
        <v>196</v>
      </c>
      <c r="AF1106" t="s">
        <v>196</v>
      </c>
      <c r="AG1106" t="s">
        <v>196</v>
      </c>
      <c r="AH1106" t="s">
        <v>196</v>
      </c>
      <c r="AI1106" t="s">
        <v>196</v>
      </c>
      <c r="AJ1106" t="s">
        <v>196</v>
      </c>
      <c r="AK1106" t="s">
        <v>196</v>
      </c>
      <c r="AL1106" t="s">
        <v>195</v>
      </c>
      <c r="AM1106" t="s">
        <v>195</v>
      </c>
      <c r="AN1106" t="s">
        <v>195</v>
      </c>
      <c r="AO1106" t="s">
        <v>195</v>
      </c>
      <c r="AP1106" t="s">
        <v>195</v>
      </c>
      <c r="AQ1106" s="259" t="s">
        <v>2531</v>
      </c>
      <c r="AR1106" s="259" t="s">
        <v>334</v>
      </c>
    </row>
    <row r="1107" spans="1:45" ht="21.6" x14ac:dyDescent="0.65">
      <c r="A1107" s="267">
        <v>123449</v>
      </c>
      <c r="B1107" s="264" t="s">
        <v>2591</v>
      </c>
      <c r="C1107" t="s">
        <v>195</v>
      </c>
      <c r="D1107" t="s">
        <v>196</v>
      </c>
      <c r="E1107" t="s">
        <v>194</v>
      </c>
      <c r="F1107" t="s">
        <v>196</v>
      </c>
      <c r="G1107" t="s">
        <v>196</v>
      </c>
      <c r="H1107" t="s">
        <v>196</v>
      </c>
      <c r="I1107" t="s">
        <v>194</v>
      </c>
      <c r="J1107" t="s">
        <v>196</v>
      </c>
      <c r="K1107" t="s">
        <v>196</v>
      </c>
      <c r="L1107" t="s">
        <v>196</v>
      </c>
      <c r="M1107" t="s">
        <v>196</v>
      </c>
      <c r="N1107" t="s">
        <v>196</v>
      </c>
      <c r="O1107" t="s">
        <v>196</v>
      </c>
      <c r="P1107" t="s">
        <v>194</v>
      </c>
      <c r="Q1107" t="s">
        <v>196</v>
      </c>
      <c r="R1107" t="s">
        <v>196</v>
      </c>
      <c r="S1107" t="s">
        <v>196</v>
      </c>
      <c r="T1107" t="s">
        <v>196</v>
      </c>
      <c r="U1107" t="s">
        <v>196</v>
      </c>
      <c r="V1107" t="s">
        <v>196</v>
      </c>
      <c r="W1107" t="s">
        <v>196</v>
      </c>
      <c r="X1107" t="s">
        <v>196</v>
      </c>
      <c r="Y1107" t="s">
        <v>194</v>
      </c>
      <c r="Z1107" t="s">
        <v>196</v>
      </c>
      <c r="AA1107" t="s">
        <v>196</v>
      </c>
      <c r="AB1107" t="s">
        <v>195</v>
      </c>
      <c r="AC1107" t="s">
        <v>196</v>
      </c>
      <c r="AD1107" t="s">
        <v>196</v>
      </c>
      <c r="AE1107" t="s">
        <v>196</v>
      </c>
      <c r="AF1107" t="s">
        <v>196</v>
      </c>
      <c r="AG1107" t="s">
        <v>196</v>
      </c>
      <c r="AH1107" t="s">
        <v>196</v>
      </c>
      <c r="AI1107" t="s">
        <v>196</v>
      </c>
      <c r="AJ1107" t="s">
        <v>196</v>
      </c>
      <c r="AK1107" t="s">
        <v>196</v>
      </c>
      <c r="AL1107" t="s">
        <v>195</v>
      </c>
      <c r="AM1107" t="s">
        <v>195</v>
      </c>
      <c r="AN1107" t="s">
        <v>195</v>
      </c>
      <c r="AO1107" t="s">
        <v>195</v>
      </c>
      <c r="AP1107" t="s">
        <v>195</v>
      </c>
      <c r="AQ1107" s="259" t="s">
        <v>2591</v>
      </c>
      <c r="AR1107" s="259" t="s">
        <v>334</v>
      </c>
      <c r="AS1107"/>
    </row>
    <row r="1108" spans="1:45" ht="21.6" x14ac:dyDescent="0.65">
      <c r="A1108" s="267">
        <v>123459</v>
      </c>
      <c r="B1108" s="264" t="s">
        <v>2531</v>
      </c>
      <c r="C1108" t="s">
        <v>196</v>
      </c>
      <c r="D1108" t="s">
        <v>196</v>
      </c>
      <c r="E1108" t="s">
        <v>194</v>
      </c>
      <c r="F1108" t="s">
        <v>196</v>
      </c>
      <c r="G1108" t="s">
        <v>196</v>
      </c>
      <c r="H1108" t="s">
        <v>196</v>
      </c>
      <c r="I1108" t="s">
        <v>196</v>
      </c>
      <c r="J1108" t="s">
        <v>196</v>
      </c>
      <c r="K1108" t="s">
        <v>196</v>
      </c>
      <c r="L1108" t="s">
        <v>196</v>
      </c>
      <c r="M1108" t="s">
        <v>196</v>
      </c>
      <c r="N1108" t="s">
        <v>196</v>
      </c>
      <c r="O1108" t="s">
        <v>196</v>
      </c>
      <c r="P1108" t="s">
        <v>196</v>
      </c>
      <c r="Q1108" t="s">
        <v>196</v>
      </c>
      <c r="R1108" t="s">
        <v>196</v>
      </c>
      <c r="S1108" t="s">
        <v>196</v>
      </c>
      <c r="T1108" t="s">
        <v>196</v>
      </c>
      <c r="U1108" t="s">
        <v>196</v>
      </c>
      <c r="V1108" t="s">
        <v>196</v>
      </c>
      <c r="W1108" t="s">
        <v>196</v>
      </c>
      <c r="X1108" t="s">
        <v>196</v>
      </c>
      <c r="Y1108" t="s">
        <v>196</v>
      </c>
      <c r="Z1108" t="s">
        <v>196</v>
      </c>
      <c r="AA1108" t="s">
        <v>196</v>
      </c>
      <c r="AB1108" t="s">
        <v>196</v>
      </c>
      <c r="AC1108" t="s">
        <v>196</v>
      </c>
      <c r="AD1108" t="s">
        <v>196</v>
      </c>
      <c r="AE1108" t="s">
        <v>196</v>
      </c>
      <c r="AF1108" t="s">
        <v>196</v>
      </c>
      <c r="AG1108" t="s">
        <v>196</v>
      </c>
      <c r="AH1108" t="s">
        <v>196</v>
      </c>
      <c r="AI1108" t="s">
        <v>196</v>
      </c>
      <c r="AJ1108" t="s">
        <v>196</v>
      </c>
      <c r="AK1108" t="s">
        <v>196</v>
      </c>
      <c r="AL1108" t="s">
        <v>195</v>
      </c>
      <c r="AM1108" t="s">
        <v>195</v>
      </c>
      <c r="AN1108" t="s">
        <v>195</v>
      </c>
      <c r="AO1108" t="s">
        <v>195</v>
      </c>
      <c r="AP1108" t="s">
        <v>195</v>
      </c>
      <c r="AQ1108" s="259" t="s">
        <v>2531</v>
      </c>
      <c r="AR1108" s="259" t="s">
        <v>334</v>
      </c>
    </row>
    <row r="1109" spans="1:45" ht="21.6" x14ac:dyDescent="0.65">
      <c r="A1109" s="263">
        <v>123460</v>
      </c>
      <c r="B1109" s="264" t="s">
        <v>2591</v>
      </c>
      <c r="C1109" t="s">
        <v>196</v>
      </c>
      <c r="D1109" t="s">
        <v>196</v>
      </c>
      <c r="E1109" t="s">
        <v>194</v>
      </c>
      <c r="F1109" t="s">
        <v>196</v>
      </c>
      <c r="G1109" t="s">
        <v>194</v>
      </c>
      <c r="H1109" t="s">
        <v>196</v>
      </c>
      <c r="I1109" t="s">
        <v>196</v>
      </c>
      <c r="J1109" t="s">
        <v>196</v>
      </c>
      <c r="K1109" t="s">
        <v>196</v>
      </c>
      <c r="L1109" t="s">
        <v>196</v>
      </c>
      <c r="M1109" t="s">
        <v>196</v>
      </c>
      <c r="N1109" t="s">
        <v>196</v>
      </c>
      <c r="O1109" t="s">
        <v>196</v>
      </c>
      <c r="P1109" t="s">
        <v>196</v>
      </c>
      <c r="Q1109" t="s">
        <v>196</v>
      </c>
      <c r="R1109" t="s">
        <v>196</v>
      </c>
      <c r="S1109" t="s">
        <v>196</v>
      </c>
      <c r="T1109" t="s">
        <v>196</v>
      </c>
      <c r="U1109" t="s">
        <v>196</v>
      </c>
      <c r="V1109" t="s">
        <v>196</v>
      </c>
      <c r="W1109" t="s">
        <v>196</v>
      </c>
      <c r="X1109" t="s">
        <v>196</v>
      </c>
      <c r="Y1109" t="s">
        <v>196</v>
      </c>
      <c r="Z1109" t="s">
        <v>196</v>
      </c>
      <c r="AA1109" t="s">
        <v>196</v>
      </c>
      <c r="AB1109" t="s">
        <v>196</v>
      </c>
      <c r="AC1109" t="s">
        <v>196</v>
      </c>
      <c r="AD1109" t="s">
        <v>196</v>
      </c>
      <c r="AE1109" t="s">
        <v>196</v>
      </c>
      <c r="AF1109" t="s">
        <v>196</v>
      </c>
      <c r="AG1109" t="s">
        <v>196</v>
      </c>
      <c r="AH1109" t="s">
        <v>196</v>
      </c>
      <c r="AI1109" t="s">
        <v>196</v>
      </c>
      <c r="AJ1109" t="s">
        <v>196</v>
      </c>
      <c r="AK1109" t="s">
        <v>196</v>
      </c>
      <c r="AL1109" t="s">
        <v>195</v>
      </c>
      <c r="AM1109" t="s">
        <v>195</v>
      </c>
      <c r="AN1109" t="s">
        <v>195</v>
      </c>
      <c r="AO1109" t="s">
        <v>195</v>
      </c>
      <c r="AP1109" t="s">
        <v>195</v>
      </c>
      <c r="AQ1109" s="259" t="s">
        <v>2591</v>
      </c>
      <c r="AR1109" s="259" t="s">
        <v>334</v>
      </c>
    </row>
    <row r="1110" spans="1:45" ht="21.6" x14ac:dyDescent="0.65">
      <c r="A1110" s="267">
        <v>123461</v>
      </c>
      <c r="B1110" s="264" t="s">
        <v>2531</v>
      </c>
      <c r="C1110" t="s">
        <v>196</v>
      </c>
      <c r="D1110" t="s">
        <v>196</v>
      </c>
      <c r="E1110" t="s">
        <v>196</v>
      </c>
      <c r="F1110" t="s">
        <v>196</v>
      </c>
      <c r="G1110" t="s">
        <v>196</v>
      </c>
      <c r="H1110" t="s">
        <v>196</v>
      </c>
      <c r="I1110" t="s">
        <v>196</v>
      </c>
      <c r="J1110" t="s">
        <v>196</v>
      </c>
      <c r="K1110" t="s">
        <v>196</v>
      </c>
      <c r="L1110" t="s">
        <v>196</v>
      </c>
      <c r="M1110" t="s">
        <v>196</v>
      </c>
      <c r="N1110" t="s">
        <v>196</v>
      </c>
      <c r="O1110" t="s">
        <v>196</v>
      </c>
      <c r="P1110" t="s">
        <v>194</v>
      </c>
      <c r="Q1110" t="s">
        <v>196</v>
      </c>
      <c r="R1110" t="s">
        <v>196</v>
      </c>
      <c r="S1110" t="s">
        <v>196</v>
      </c>
      <c r="T1110" t="s">
        <v>196</v>
      </c>
      <c r="U1110" t="s">
        <v>196</v>
      </c>
      <c r="V1110" t="s">
        <v>196</v>
      </c>
      <c r="W1110" t="s">
        <v>196</v>
      </c>
      <c r="X1110" t="s">
        <v>196</v>
      </c>
      <c r="Y1110" t="s">
        <v>196</v>
      </c>
      <c r="Z1110" t="s">
        <v>196</v>
      </c>
      <c r="AA1110" t="s">
        <v>196</v>
      </c>
      <c r="AB1110" t="s">
        <v>196</v>
      </c>
      <c r="AC1110" t="s">
        <v>196</v>
      </c>
      <c r="AD1110" t="s">
        <v>196</v>
      </c>
      <c r="AE1110" t="s">
        <v>196</v>
      </c>
      <c r="AF1110" t="s">
        <v>196</v>
      </c>
      <c r="AG1110" t="s">
        <v>196</v>
      </c>
      <c r="AH1110" t="s">
        <v>196</v>
      </c>
      <c r="AI1110" t="s">
        <v>196</v>
      </c>
      <c r="AJ1110" t="s">
        <v>196</v>
      </c>
      <c r="AK1110" t="s">
        <v>196</v>
      </c>
      <c r="AL1110" t="s">
        <v>195</v>
      </c>
      <c r="AM1110" t="s">
        <v>195</v>
      </c>
      <c r="AN1110" t="s">
        <v>195</v>
      </c>
      <c r="AO1110" t="s">
        <v>195</v>
      </c>
      <c r="AP1110" t="s">
        <v>195</v>
      </c>
      <c r="AQ1110" s="259" t="s">
        <v>2531</v>
      </c>
      <c r="AR1110" s="259" t="s">
        <v>334</v>
      </c>
    </row>
    <row r="1111" spans="1:45" ht="21.6" x14ac:dyDescent="0.65">
      <c r="A1111" s="267">
        <v>123470</v>
      </c>
      <c r="B1111" s="264" t="s">
        <v>2591</v>
      </c>
      <c r="C1111" t="s">
        <v>196</v>
      </c>
      <c r="D1111" t="s">
        <v>196</v>
      </c>
      <c r="E1111" t="s">
        <v>196</v>
      </c>
      <c r="F1111" t="s">
        <v>196</v>
      </c>
      <c r="G1111" t="s">
        <v>195</v>
      </c>
      <c r="H1111" t="s">
        <v>196</v>
      </c>
      <c r="I1111" t="s">
        <v>196</v>
      </c>
      <c r="J1111" t="s">
        <v>196</v>
      </c>
      <c r="K1111" t="s">
        <v>196</v>
      </c>
      <c r="L1111" t="s">
        <v>196</v>
      </c>
      <c r="M1111" t="s">
        <v>196</v>
      </c>
      <c r="N1111" t="s">
        <v>196</v>
      </c>
      <c r="O1111" t="s">
        <v>196</v>
      </c>
      <c r="P1111" t="s">
        <v>196</v>
      </c>
      <c r="Q1111" t="s">
        <v>196</v>
      </c>
      <c r="R1111" t="s">
        <v>196</v>
      </c>
      <c r="S1111" t="s">
        <v>195</v>
      </c>
      <c r="T1111" t="s">
        <v>196</v>
      </c>
      <c r="U1111" t="s">
        <v>196</v>
      </c>
      <c r="V1111" t="s">
        <v>195</v>
      </c>
      <c r="W1111" t="s">
        <v>196</v>
      </c>
      <c r="X1111" t="s">
        <v>196</v>
      </c>
      <c r="Y1111" t="s">
        <v>196</v>
      </c>
      <c r="Z1111" t="s">
        <v>196</v>
      </c>
      <c r="AA1111" t="s">
        <v>196</v>
      </c>
      <c r="AB1111" t="s">
        <v>196</v>
      </c>
      <c r="AC1111" t="s">
        <v>196</v>
      </c>
      <c r="AD1111" t="s">
        <v>196</v>
      </c>
      <c r="AE1111" t="s">
        <v>196</v>
      </c>
      <c r="AF1111" t="s">
        <v>196</v>
      </c>
      <c r="AG1111" t="s">
        <v>196</v>
      </c>
      <c r="AH1111" t="s">
        <v>195</v>
      </c>
      <c r="AI1111" t="s">
        <v>196</v>
      </c>
      <c r="AJ1111" t="s">
        <v>196</v>
      </c>
      <c r="AK1111" t="s">
        <v>196</v>
      </c>
      <c r="AL1111" t="s">
        <v>195</v>
      </c>
      <c r="AM1111" t="s">
        <v>195</v>
      </c>
      <c r="AN1111" t="s">
        <v>195</v>
      </c>
      <c r="AO1111" t="s">
        <v>195</v>
      </c>
      <c r="AP1111" t="s">
        <v>195</v>
      </c>
      <c r="AQ1111" s="259" t="s">
        <v>2591</v>
      </c>
      <c r="AR1111" s="259" t="s">
        <v>334</v>
      </c>
    </row>
    <row r="1112" spans="1:45" ht="21.6" x14ac:dyDescent="0.65">
      <c r="A1112" s="267">
        <v>123472</v>
      </c>
      <c r="B1112" s="264" t="s">
        <v>2531</v>
      </c>
      <c r="C1112" t="s">
        <v>196</v>
      </c>
      <c r="D1112" t="s">
        <v>196</v>
      </c>
      <c r="E1112" t="s">
        <v>196</v>
      </c>
      <c r="F1112" t="s">
        <v>196</v>
      </c>
      <c r="G1112" t="s">
        <v>195</v>
      </c>
      <c r="H1112" t="s">
        <v>196</v>
      </c>
      <c r="I1112" t="s">
        <v>196</v>
      </c>
      <c r="J1112" t="s">
        <v>196</v>
      </c>
      <c r="K1112" t="s">
        <v>196</v>
      </c>
      <c r="L1112" t="s">
        <v>196</v>
      </c>
      <c r="M1112" t="s">
        <v>196</v>
      </c>
      <c r="N1112" t="s">
        <v>196</v>
      </c>
      <c r="O1112" t="s">
        <v>196</v>
      </c>
      <c r="P1112" t="s">
        <v>194</v>
      </c>
      <c r="Q1112" t="s">
        <v>196</v>
      </c>
      <c r="R1112" t="s">
        <v>196</v>
      </c>
      <c r="S1112" t="s">
        <v>196</v>
      </c>
      <c r="T1112" t="s">
        <v>196</v>
      </c>
      <c r="U1112" t="s">
        <v>196</v>
      </c>
      <c r="V1112" t="s">
        <v>196</v>
      </c>
      <c r="W1112" t="s">
        <v>196</v>
      </c>
      <c r="X1112" t="s">
        <v>196</v>
      </c>
      <c r="Y1112" t="s">
        <v>196</v>
      </c>
      <c r="Z1112" t="s">
        <v>196</v>
      </c>
      <c r="AA1112" t="s">
        <v>196</v>
      </c>
      <c r="AB1112" t="s">
        <v>196</v>
      </c>
      <c r="AC1112" t="s">
        <v>196</v>
      </c>
      <c r="AD1112" t="s">
        <v>196</v>
      </c>
      <c r="AE1112" t="s">
        <v>196</v>
      </c>
      <c r="AF1112" t="s">
        <v>196</v>
      </c>
      <c r="AG1112" t="s">
        <v>196</v>
      </c>
      <c r="AH1112" t="s">
        <v>196</v>
      </c>
      <c r="AI1112" t="s">
        <v>196</v>
      </c>
      <c r="AJ1112" t="s">
        <v>196</v>
      </c>
      <c r="AK1112" t="s">
        <v>196</v>
      </c>
      <c r="AL1112" t="s">
        <v>195</v>
      </c>
      <c r="AM1112" t="s">
        <v>195</v>
      </c>
      <c r="AN1112" t="s">
        <v>195</v>
      </c>
      <c r="AO1112" t="s">
        <v>195</v>
      </c>
      <c r="AP1112" t="s">
        <v>195</v>
      </c>
      <c r="AQ1112" s="259" t="s">
        <v>2531</v>
      </c>
      <c r="AR1112" s="259" t="s">
        <v>334</v>
      </c>
    </row>
    <row r="1113" spans="1:45" ht="21.6" x14ac:dyDescent="0.65">
      <c r="A1113" s="263">
        <v>123474</v>
      </c>
      <c r="B1113" s="264" t="s">
        <v>2591</v>
      </c>
      <c r="C1113" t="s">
        <v>194</v>
      </c>
      <c r="D1113" t="s">
        <v>196</v>
      </c>
      <c r="E1113" t="s">
        <v>196</v>
      </c>
      <c r="F1113" t="s">
        <v>196</v>
      </c>
      <c r="G1113" t="s">
        <v>196</v>
      </c>
      <c r="H1113" t="s">
        <v>196</v>
      </c>
      <c r="I1113" t="s">
        <v>196</v>
      </c>
      <c r="J1113" t="s">
        <v>196</v>
      </c>
      <c r="K1113" t="s">
        <v>196</v>
      </c>
      <c r="L1113" t="s">
        <v>196</v>
      </c>
      <c r="M1113" t="s">
        <v>196</v>
      </c>
      <c r="N1113" t="s">
        <v>196</v>
      </c>
      <c r="O1113" t="s">
        <v>196</v>
      </c>
      <c r="P1113" t="s">
        <v>196</v>
      </c>
      <c r="Q1113" t="s">
        <v>196</v>
      </c>
      <c r="R1113" t="s">
        <v>196</v>
      </c>
      <c r="S1113" t="s">
        <v>196</v>
      </c>
      <c r="T1113" t="s">
        <v>196</v>
      </c>
      <c r="U1113" t="s">
        <v>196</v>
      </c>
      <c r="V1113" t="s">
        <v>196</v>
      </c>
      <c r="W1113" t="s">
        <v>194</v>
      </c>
      <c r="X1113" t="s">
        <v>196</v>
      </c>
      <c r="Y1113" t="s">
        <v>196</v>
      </c>
      <c r="Z1113" t="s">
        <v>196</v>
      </c>
      <c r="AA1113" t="s">
        <v>196</v>
      </c>
      <c r="AB1113" t="s">
        <v>196</v>
      </c>
      <c r="AC1113" t="s">
        <v>196</v>
      </c>
      <c r="AD1113" t="s">
        <v>196</v>
      </c>
      <c r="AE1113" t="s">
        <v>196</v>
      </c>
      <c r="AF1113" t="s">
        <v>196</v>
      </c>
      <c r="AG1113" t="s">
        <v>196</v>
      </c>
      <c r="AH1113" t="s">
        <v>196</v>
      </c>
      <c r="AI1113" t="s">
        <v>196</v>
      </c>
      <c r="AJ1113" t="s">
        <v>196</v>
      </c>
      <c r="AK1113" t="s">
        <v>196</v>
      </c>
      <c r="AL1113" t="s">
        <v>195</v>
      </c>
      <c r="AM1113" t="s">
        <v>195</v>
      </c>
      <c r="AN1113" t="s">
        <v>195</v>
      </c>
      <c r="AO1113" t="s">
        <v>195</v>
      </c>
      <c r="AP1113" t="s">
        <v>195</v>
      </c>
      <c r="AQ1113" s="259" t="s">
        <v>2591</v>
      </c>
      <c r="AR1113" s="259" t="s">
        <v>334</v>
      </c>
    </row>
    <row r="1114" spans="1:45" ht="21.6" x14ac:dyDescent="0.65">
      <c r="A1114" s="267">
        <v>123475</v>
      </c>
      <c r="B1114" s="264" t="s">
        <v>2531</v>
      </c>
      <c r="C1114" t="s">
        <v>196</v>
      </c>
      <c r="D1114" t="s">
        <v>196</v>
      </c>
      <c r="E1114" t="s">
        <v>196</v>
      </c>
      <c r="F1114" t="s">
        <v>196</v>
      </c>
      <c r="G1114" t="s">
        <v>194</v>
      </c>
      <c r="H1114" t="s">
        <v>196</v>
      </c>
      <c r="I1114" t="s">
        <v>196</v>
      </c>
      <c r="J1114" t="s">
        <v>196</v>
      </c>
      <c r="K1114" t="s">
        <v>196</v>
      </c>
      <c r="L1114" t="s">
        <v>196</v>
      </c>
      <c r="M1114" t="s">
        <v>196</v>
      </c>
      <c r="N1114" t="s">
        <v>196</v>
      </c>
      <c r="O1114" t="s">
        <v>196</v>
      </c>
      <c r="P1114" t="s">
        <v>194</v>
      </c>
      <c r="Q1114" t="s">
        <v>196</v>
      </c>
      <c r="R1114" t="s">
        <v>196</v>
      </c>
      <c r="S1114" t="s">
        <v>196</v>
      </c>
      <c r="T1114" t="s">
        <v>196</v>
      </c>
      <c r="U1114" t="s">
        <v>194</v>
      </c>
      <c r="V1114" t="s">
        <v>196</v>
      </c>
      <c r="W1114" t="s">
        <v>196</v>
      </c>
      <c r="X1114" t="s">
        <v>196</v>
      </c>
      <c r="Y1114" t="s">
        <v>196</v>
      </c>
      <c r="Z1114" t="s">
        <v>196</v>
      </c>
      <c r="AA1114" t="s">
        <v>196</v>
      </c>
      <c r="AB1114" t="s">
        <v>196</v>
      </c>
      <c r="AC1114" t="s">
        <v>196</v>
      </c>
      <c r="AD1114" t="s">
        <v>196</v>
      </c>
      <c r="AE1114" t="s">
        <v>196</v>
      </c>
      <c r="AF1114" t="s">
        <v>196</v>
      </c>
      <c r="AG1114" t="s">
        <v>196</v>
      </c>
      <c r="AH1114" t="s">
        <v>196</v>
      </c>
      <c r="AI1114" t="s">
        <v>196</v>
      </c>
      <c r="AJ1114" t="s">
        <v>196</v>
      </c>
      <c r="AK1114" t="s">
        <v>196</v>
      </c>
      <c r="AL1114" t="s">
        <v>195</v>
      </c>
      <c r="AM1114" t="s">
        <v>195</v>
      </c>
      <c r="AN1114" t="s">
        <v>195</v>
      </c>
      <c r="AO1114" t="s">
        <v>195</v>
      </c>
      <c r="AP1114" t="s">
        <v>195</v>
      </c>
      <c r="AQ1114" s="259" t="s">
        <v>2531</v>
      </c>
      <c r="AR1114" s="259" t="s">
        <v>334</v>
      </c>
    </row>
    <row r="1115" spans="1:45" ht="21.6" x14ac:dyDescent="0.65">
      <c r="A1115" s="263">
        <v>123481</v>
      </c>
      <c r="B1115" s="264" t="s">
        <v>2591</v>
      </c>
      <c r="C1115" t="s">
        <v>195</v>
      </c>
      <c r="D1115" t="s">
        <v>195</v>
      </c>
      <c r="E1115" t="s">
        <v>195</v>
      </c>
      <c r="F1115" t="s">
        <v>195</v>
      </c>
      <c r="G1115" t="s">
        <v>195</v>
      </c>
      <c r="H1115" t="s">
        <v>194</v>
      </c>
      <c r="I1115" t="s">
        <v>195</v>
      </c>
      <c r="J1115" t="s">
        <v>196</v>
      </c>
      <c r="K1115" t="s">
        <v>195</v>
      </c>
      <c r="L1115" t="s">
        <v>195</v>
      </c>
      <c r="M1115" t="s">
        <v>196</v>
      </c>
      <c r="N1115" t="s">
        <v>196</v>
      </c>
      <c r="O1115" t="s">
        <v>195</v>
      </c>
      <c r="P1115" t="s">
        <v>195</v>
      </c>
      <c r="Q1115" t="s">
        <v>196</v>
      </c>
      <c r="R1115" t="s">
        <v>194</v>
      </c>
      <c r="S1115" t="s">
        <v>195</v>
      </c>
      <c r="T1115" t="s">
        <v>196</v>
      </c>
      <c r="U1115" t="s">
        <v>195</v>
      </c>
      <c r="V1115" t="s">
        <v>195</v>
      </c>
      <c r="W1115" t="s">
        <v>194</v>
      </c>
      <c r="X1115" t="s">
        <v>194</v>
      </c>
      <c r="Y1115" t="s">
        <v>196</v>
      </c>
      <c r="Z1115" t="s">
        <v>196</v>
      </c>
      <c r="AA1115" t="s">
        <v>196</v>
      </c>
      <c r="AB1115" t="s">
        <v>194</v>
      </c>
      <c r="AC1115" t="s">
        <v>196</v>
      </c>
      <c r="AD1115" t="s">
        <v>196</v>
      </c>
      <c r="AE1115" t="s">
        <v>196</v>
      </c>
      <c r="AF1115" t="s">
        <v>194</v>
      </c>
      <c r="AG1115" t="s">
        <v>196</v>
      </c>
      <c r="AH1115" t="s">
        <v>196</v>
      </c>
      <c r="AI1115" t="s">
        <v>196</v>
      </c>
      <c r="AJ1115" t="s">
        <v>196</v>
      </c>
      <c r="AK1115" t="s">
        <v>196</v>
      </c>
      <c r="AL1115" t="s">
        <v>195</v>
      </c>
      <c r="AM1115" t="s">
        <v>195</v>
      </c>
      <c r="AN1115" t="s">
        <v>195</v>
      </c>
      <c r="AO1115" t="s">
        <v>195</v>
      </c>
      <c r="AP1115" t="s">
        <v>195</v>
      </c>
      <c r="AQ1115" s="259" t="s">
        <v>2591</v>
      </c>
      <c r="AR1115" s="259" t="s">
        <v>334</v>
      </c>
    </row>
    <row r="1116" spans="1:45" ht="21.6" x14ac:dyDescent="0.65">
      <c r="A1116" s="263">
        <v>123482</v>
      </c>
      <c r="B1116" s="264" t="s">
        <v>65</v>
      </c>
      <c r="C1116" t="s">
        <v>196</v>
      </c>
      <c r="D1116" t="s">
        <v>196</v>
      </c>
      <c r="E1116" t="s">
        <v>196</v>
      </c>
      <c r="F1116" t="s">
        <v>194</v>
      </c>
      <c r="G1116" t="s">
        <v>194</v>
      </c>
      <c r="H1116" t="s">
        <v>196</v>
      </c>
      <c r="I1116" t="s">
        <v>196</v>
      </c>
      <c r="J1116" t="s">
        <v>195</v>
      </c>
      <c r="K1116" t="s">
        <v>196</v>
      </c>
      <c r="L1116" t="s">
        <v>196</v>
      </c>
      <c r="M1116" t="s">
        <v>196</v>
      </c>
      <c r="N1116" t="s">
        <v>194</v>
      </c>
      <c r="O1116" t="s">
        <v>196</v>
      </c>
      <c r="P1116" t="s">
        <v>194</v>
      </c>
      <c r="Q1116" t="s">
        <v>196</v>
      </c>
      <c r="R1116" t="s">
        <v>195</v>
      </c>
      <c r="S1116" t="s">
        <v>196</v>
      </c>
      <c r="T1116" t="s">
        <v>194</v>
      </c>
      <c r="U1116" t="s">
        <v>195</v>
      </c>
      <c r="V1116" t="s">
        <v>196</v>
      </c>
      <c r="W1116" t="s">
        <v>194</v>
      </c>
      <c r="X1116" t="s">
        <v>196</v>
      </c>
      <c r="Y1116" t="s">
        <v>194</v>
      </c>
      <c r="Z1116" t="s">
        <v>196</v>
      </c>
      <c r="AA1116" t="s">
        <v>194</v>
      </c>
      <c r="AB1116" t="s">
        <v>196</v>
      </c>
      <c r="AC1116" t="s">
        <v>196</v>
      </c>
      <c r="AD1116" t="s">
        <v>196</v>
      </c>
      <c r="AE1116" t="s">
        <v>196</v>
      </c>
      <c r="AF1116" t="s">
        <v>196</v>
      </c>
      <c r="AG1116" t="s">
        <v>195</v>
      </c>
      <c r="AH1116" t="s">
        <v>195</v>
      </c>
      <c r="AI1116" t="s">
        <v>195</v>
      </c>
      <c r="AJ1116" t="s">
        <v>195</v>
      </c>
      <c r="AK1116" t="s">
        <v>195</v>
      </c>
      <c r="AQ1116" s="259" t="s">
        <v>65</v>
      </c>
      <c r="AR1116" s="259" t="s">
        <v>334</v>
      </c>
      <c r="AS1116"/>
    </row>
    <row r="1117" spans="1:45" ht="21.6" x14ac:dyDescent="0.65">
      <c r="A1117" s="263">
        <v>123485</v>
      </c>
      <c r="B1117" s="264" t="s">
        <v>2531</v>
      </c>
      <c r="C1117" t="s">
        <v>196</v>
      </c>
      <c r="D1117" t="s">
        <v>196</v>
      </c>
      <c r="E1117" t="s">
        <v>196</v>
      </c>
      <c r="F1117" t="s">
        <v>196</v>
      </c>
      <c r="G1117" t="s">
        <v>196</v>
      </c>
      <c r="H1117" t="s">
        <v>196</v>
      </c>
      <c r="I1117" t="s">
        <v>196</v>
      </c>
      <c r="J1117" t="s">
        <v>196</v>
      </c>
      <c r="K1117" t="s">
        <v>196</v>
      </c>
      <c r="L1117" t="s">
        <v>196</v>
      </c>
      <c r="M1117" t="s">
        <v>194</v>
      </c>
      <c r="N1117" t="s">
        <v>196</v>
      </c>
      <c r="O1117" t="s">
        <v>196</v>
      </c>
      <c r="P1117" t="s">
        <v>194</v>
      </c>
      <c r="Q1117" t="s">
        <v>196</v>
      </c>
      <c r="R1117" t="s">
        <v>196</v>
      </c>
      <c r="S1117" t="s">
        <v>196</v>
      </c>
      <c r="T1117" t="s">
        <v>196</v>
      </c>
      <c r="U1117" t="s">
        <v>196</v>
      </c>
      <c r="V1117" t="s">
        <v>196</v>
      </c>
      <c r="W1117" t="s">
        <v>196</v>
      </c>
      <c r="X1117" t="s">
        <v>196</v>
      </c>
      <c r="Y1117" t="s">
        <v>196</v>
      </c>
      <c r="Z1117" t="s">
        <v>196</v>
      </c>
      <c r="AA1117" t="s">
        <v>196</v>
      </c>
      <c r="AB1117" t="s">
        <v>196</v>
      </c>
      <c r="AC1117" t="s">
        <v>196</v>
      </c>
      <c r="AD1117" t="s">
        <v>196</v>
      </c>
      <c r="AE1117" t="s">
        <v>196</v>
      </c>
      <c r="AF1117" t="s">
        <v>196</v>
      </c>
      <c r="AG1117" t="s">
        <v>196</v>
      </c>
      <c r="AH1117" t="s">
        <v>196</v>
      </c>
      <c r="AI1117" t="s">
        <v>196</v>
      </c>
      <c r="AJ1117" t="s">
        <v>196</v>
      </c>
      <c r="AK1117" t="s">
        <v>196</v>
      </c>
      <c r="AL1117" t="s">
        <v>195</v>
      </c>
      <c r="AM1117" t="s">
        <v>195</v>
      </c>
      <c r="AN1117" t="s">
        <v>195</v>
      </c>
      <c r="AO1117" t="s">
        <v>195</v>
      </c>
      <c r="AP1117" t="s">
        <v>195</v>
      </c>
      <c r="AQ1117" s="259" t="s">
        <v>2531</v>
      </c>
      <c r="AR1117" s="259" t="s">
        <v>334</v>
      </c>
    </row>
    <row r="1118" spans="1:45" ht="21.6" x14ac:dyDescent="0.65">
      <c r="A1118" s="263">
        <v>123489</v>
      </c>
      <c r="B1118" s="264" t="s">
        <v>2591</v>
      </c>
      <c r="C1118" t="s">
        <v>196</v>
      </c>
      <c r="D1118" t="s">
        <v>196</v>
      </c>
      <c r="E1118" t="s">
        <v>196</v>
      </c>
      <c r="F1118" t="s">
        <v>196</v>
      </c>
      <c r="G1118" t="s">
        <v>196</v>
      </c>
      <c r="H1118" t="s">
        <v>196</v>
      </c>
      <c r="I1118" t="s">
        <v>196</v>
      </c>
      <c r="J1118" t="s">
        <v>196</v>
      </c>
      <c r="K1118" t="s">
        <v>196</v>
      </c>
      <c r="L1118" t="s">
        <v>196</v>
      </c>
      <c r="M1118" t="s">
        <v>196</v>
      </c>
      <c r="N1118" t="s">
        <v>196</v>
      </c>
      <c r="O1118" t="s">
        <v>196</v>
      </c>
      <c r="P1118" t="s">
        <v>196</v>
      </c>
      <c r="Q1118" t="s">
        <v>196</v>
      </c>
      <c r="R1118" t="s">
        <v>196</v>
      </c>
      <c r="S1118" t="s">
        <v>196</v>
      </c>
      <c r="T1118" t="s">
        <v>196</v>
      </c>
      <c r="U1118" t="s">
        <v>196</v>
      </c>
      <c r="V1118" t="s">
        <v>196</v>
      </c>
      <c r="W1118" t="s">
        <v>196</v>
      </c>
      <c r="X1118" t="s">
        <v>196</v>
      </c>
      <c r="Y1118" t="s">
        <v>196</v>
      </c>
      <c r="Z1118" t="s">
        <v>196</v>
      </c>
      <c r="AA1118" t="s">
        <v>196</v>
      </c>
      <c r="AB1118" t="s">
        <v>196</v>
      </c>
      <c r="AC1118" t="s">
        <v>196</v>
      </c>
      <c r="AD1118" t="s">
        <v>194</v>
      </c>
      <c r="AE1118" t="s">
        <v>196</v>
      </c>
      <c r="AF1118" t="s">
        <v>196</v>
      </c>
      <c r="AG1118" t="s">
        <v>196</v>
      </c>
      <c r="AH1118" t="s">
        <v>196</v>
      </c>
      <c r="AI1118" t="s">
        <v>196</v>
      </c>
      <c r="AJ1118" t="s">
        <v>196</v>
      </c>
      <c r="AK1118" t="s">
        <v>196</v>
      </c>
      <c r="AL1118" t="s">
        <v>195</v>
      </c>
      <c r="AM1118" t="s">
        <v>195</v>
      </c>
      <c r="AN1118" t="s">
        <v>195</v>
      </c>
      <c r="AO1118" t="s">
        <v>195</v>
      </c>
      <c r="AP1118" t="s">
        <v>195</v>
      </c>
      <c r="AQ1118" s="259" t="s">
        <v>2591</v>
      </c>
      <c r="AR1118" s="259" t="s">
        <v>334</v>
      </c>
    </row>
    <row r="1119" spans="1:45" ht="21.6" x14ac:dyDescent="0.65">
      <c r="A1119" s="263">
        <v>123490</v>
      </c>
      <c r="B1119" s="264" t="s">
        <v>2531</v>
      </c>
      <c r="C1119" t="s">
        <v>196</v>
      </c>
      <c r="D1119" t="s">
        <v>196</v>
      </c>
      <c r="E1119" t="s">
        <v>196</v>
      </c>
      <c r="F1119" t="s">
        <v>196</v>
      </c>
      <c r="G1119" t="s">
        <v>196</v>
      </c>
      <c r="H1119" t="s">
        <v>196</v>
      </c>
      <c r="I1119" t="s">
        <v>196</v>
      </c>
      <c r="J1119" t="s">
        <v>196</v>
      </c>
      <c r="K1119" t="s">
        <v>196</v>
      </c>
      <c r="L1119" t="s">
        <v>196</v>
      </c>
      <c r="M1119" t="s">
        <v>196</v>
      </c>
      <c r="N1119" t="s">
        <v>196</v>
      </c>
      <c r="O1119" t="s">
        <v>196</v>
      </c>
      <c r="P1119" t="s">
        <v>196</v>
      </c>
      <c r="Q1119" t="s">
        <v>196</v>
      </c>
      <c r="R1119" t="s">
        <v>196</v>
      </c>
      <c r="S1119" t="s">
        <v>196</v>
      </c>
      <c r="T1119" t="s">
        <v>196</v>
      </c>
      <c r="U1119" t="s">
        <v>196</v>
      </c>
      <c r="V1119" t="s">
        <v>196</v>
      </c>
      <c r="W1119" t="s">
        <v>196</v>
      </c>
      <c r="X1119" t="s">
        <v>196</v>
      </c>
      <c r="Y1119" t="s">
        <v>196</v>
      </c>
      <c r="Z1119" t="s">
        <v>196</v>
      </c>
      <c r="AA1119" t="s">
        <v>196</v>
      </c>
      <c r="AB1119" t="s">
        <v>196</v>
      </c>
      <c r="AC1119" t="s">
        <v>196</v>
      </c>
      <c r="AD1119" t="s">
        <v>196</v>
      </c>
      <c r="AE1119" t="s">
        <v>196</v>
      </c>
      <c r="AF1119" t="s">
        <v>196</v>
      </c>
      <c r="AG1119" t="s">
        <v>196</v>
      </c>
      <c r="AH1119" t="s">
        <v>196</v>
      </c>
      <c r="AI1119" t="s">
        <v>196</v>
      </c>
      <c r="AJ1119" t="s">
        <v>196</v>
      </c>
      <c r="AK1119" t="s">
        <v>196</v>
      </c>
      <c r="AL1119" t="s">
        <v>195</v>
      </c>
      <c r="AM1119" t="s">
        <v>195</v>
      </c>
      <c r="AN1119" t="s">
        <v>195</v>
      </c>
      <c r="AO1119" t="s">
        <v>195</v>
      </c>
      <c r="AP1119" t="s">
        <v>195</v>
      </c>
      <c r="AQ1119" s="259" t="s">
        <v>2531</v>
      </c>
      <c r="AR1119" s="259" t="s">
        <v>334</v>
      </c>
    </row>
    <row r="1120" spans="1:45" ht="21.6" x14ac:dyDescent="0.65">
      <c r="A1120" s="267">
        <v>123501</v>
      </c>
      <c r="B1120" s="264" t="s">
        <v>2591</v>
      </c>
      <c r="C1120" t="s">
        <v>196</v>
      </c>
      <c r="D1120" t="s">
        <v>196</v>
      </c>
      <c r="E1120" t="s">
        <v>194</v>
      </c>
      <c r="F1120" t="s">
        <v>196</v>
      </c>
      <c r="G1120" t="s">
        <v>196</v>
      </c>
      <c r="H1120" t="s">
        <v>196</v>
      </c>
      <c r="I1120" t="s">
        <v>196</v>
      </c>
      <c r="J1120" t="s">
        <v>196</v>
      </c>
      <c r="K1120" t="s">
        <v>196</v>
      </c>
      <c r="L1120" t="s">
        <v>196</v>
      </c>
      <c r="M1120" t="s">
        <v>196</v>
      </c>
      <c r="N1120" t="s">
        <v>196</v>
      </c>
      <c r="O1120" t="s">
        <v>196</v>
      </c>
      <c r="P1120" t="s">
        <v>194</v>
      </c>
      <c r="Q1120" t="s">
        <v>196</v>
      </c>
      <c r="R1120" t="s">
        <v>196</v>
      </c>
      <c r="S1120" t="s">
        <v>196</v>
      </c>
      <c r="T1120" t="s">
        <v>196</v>
      </c>
      <c r="U1120" t="s">
        <v>196</v>
      </c>
      <c r="V1120" t="s">
        <v>196</v>
      </c>
      <c r="W1120" t="s">
        <v>196</v>
      </c>
      <c r="X1120" t="s">
        <v>196</v>
      </c>
      <c r="Y1120" t="s">
        <v>196</v>
      </c>
      <c r="Z1120" t="s">
        <v>196</v>
      </c>
      <c r="AA1120" t="s">
        <v>196</v>
      </c>
      <c r="AB1120" t="s">
        <v>196</v>
      </c>
      <c r="AC1120" t="s">
        <v>196</v>
      </c>
      <c r="AD1120" t="s">
        <v>196</v>
      </c>
      <c r="AE1120" t="s">
        <v>196</v>
      </c>
      <c r="AF1120" t="s">
        <v>196</v>
      </c>
      <c r="AG1120" t="s">
        <v>196</v>
      </c>
      <c r="AH1120" t="s">
        <v>196</v>
      </c>
      <c r="AI1120" t="s">
        <v>196</v>
      </c>
      <c r="AJ1120" t="s">
        <v>196</v>
      </c>
      <c r="AK1120" t="s">
        <v>196</v>
      </c>
      <c r="AL1120" t="s">
        <v>195</v>
      </c>
      <c r="AM1120" t="s">
        <v>195</v>
      </c>
      <c r="AN1120" t="s">
        <v>195</v>
      </c>
      <c r="AO1120" t="s">
        <v>195</v>
      </c>
      <c r="AP1120" t="s">
        <v>195</v>
      </c>
      <c r="AQ1120" s="259" t="s">
        <v>2591</v>
      </c>
      <c r="AR1120" s="259" t="s">
        <v>334</v>
      </c>
    </row>
    <row r="1121" spans="1:45" ht="21.6" x14ac:dyDescent="0.65">
      <c r="A1121" s="267">
        <v>123502</v>
      </c>
      <c r="B1121" s="264" t="s">
        <v>2531</v>
      </c>
      <c r="C1121" t="s">
        <v>194</v>
      </c>
      <c r="D1121" t="s">
        <v>196</v>
      </c>
      <c r="E1121" t="s">
        <v>196</v>
      </c>
      <c r="F1121" t="s">
        <v>196</v>
      </c>
      <c r="G1121" t="s">
        <v>194</v>
      </c>
      <c r="H1121" t="s">
        <v>196</v>
      </c>
      <c r="I1121" t="s">
        <v>196</v>
      </c>
      <c r="J1121" t="s">
        <v>196</v>
      </c>
      <c r="K1121" t="s">
        <v>196</v>
      </c>
      <c r="L1121" t="s">
        <v>196</v>
      </c>
      <c r="M1121" t="s">
        <v>196</v>
      </c>
      <c r="N1121" t="s">
        <v>196</v>
      </c>
      <c r="O1121" t="s">
        <v>196</v>
      </c>
      <c r="P1121" t="s">
        <v>196</v>
      </c>
      <c r="Q1121" t="s">
        <v>196</v>
      </c>
      <c r="R1121" t="s">
        <v>196</v>
      </c>
      <c r="S1121" t="s">
        <v>196</v>
      </c>
      <c r="T1121" t="s">
        <v>196</v>
      </c>
      <c r="U1121" t="s">
        <v>196</v>
      </c>
      <c r="V1121" t="s">
        <v>196</v>
      </c>
      <c r="W1121" t="s">
        <v>196</v>
      </c>
      <c r="X1121" t="s">
        <v>196</v>
      </c>
      <c r="Y1121" t="s">
        <v>196</v>
      </c>
      <c r="Z1121" t="s">
        <v>196</v>
      </c>
      <c r="AA1121" t="s">
        <v>196</v>
      </c>
      <c r="AB1121" t="s">
        <v>196</v>
      </c>
      <c r="AC1121" t="s">
        <v>196</v>
      </c>
      <c r="AD1121" t="s">
        <v>196</v>
      </c>
      <c r="AE1121" t="s">
        <v>196</v>
      </c>
      <c r="AF1121" t="s">
        <v>196</v>
      </c>
      <c r="AG1121" t="s">
        <v>196</v>
      </c>
      <c r="AH1121" t="s">
        <v>196</v>
      </c>
      <c r="AI1121" t="s">
        <v>196</v>
      </c>
      <c r="AJ1121" t="s">
        <v>196</v>
      </c>
      <c r="AK1121" t="s">
        <v>196</v>
      </c>
      <c r="AL1121" t="s">
        <v>195</v>
      </c>
      <c r="AM1121" t="s">
        <v>195</v>
      </c>
      <c r="AN1121" t="s">
        <v>195</v>
      </c>
      <c r="AO1121" t="s">
        <v>195</v>
      </c>
      <c r="AP1121" t="s">
        <v>195</v>
      </c>
      <c r="AQ1121" s="259" t="s">
        <v>2531</v>
      </c>
      <c r="AR1121" s="259" t="s">
        <v>334</v>
      </c>
    </row>
    <row r="1122" spans="1:45" ht="21.6" x14ac:dyDescent="0.65">
      <c r="A1122" s="267">
        <v>123505</v>
      </c>
      <c r="B1122" s="264" t="s">
        <v>2591</v>
      </c>
      <c r="C1122" t="s">
        <v>196</v>
      </c>
      <c r="D1122" t="s">
        <v>196</v>
      </c>
      <c r="E1122" t="s">
        <v>195</v>
      </c>
      <c r="F1122" t="s">
        <v>196</v>
      </c>
      <c r="G1122" t="s">
        <v>196</v>
      </c>
      <c r="H1122" t="s">
        <v>196</v>
      </c>
      <c r="I1122" t="s">
        <v>195</v>
      </c>
      <c r="J1122" t="s">
        <v>196</v>
      </c>
      <c r="K1122" t="s">
        <v>196</v>
      </c>
      <c r="L1122" t="s">
        <v>196</v>
      </c>
      <c r="M1122" t="s">
        <v>196</v>
      </c>
      <c r="N1122" t="s">
        <v>196</v>
      </c>
      <c r="O1122" t="s">
        <v>196</v>
      </c>
      <c r="P1122" t="s">
        <v>194</v>
      </c>
      <c r="Q1122" t="s">
        <v>196</v>
      </c>
      <c r="R1122" t="s">
        <v>196</v>
      </c>
      <c r="S1122" t="s">
        <v>196</v>
      </c>
      <c r="T1122" t="s">
        <v>196</v>
      </c>
      <c r="U1122" t="s">
        <v>196</v>
      </c>
      <c r="V1122" t="s">
        <v>196</v>
      </c>
      <c r="W1122" t="s">
        <v>196</v>
      </c>
      <c r="X1122" t="s">
        <v>196</v>
      </c>
      <c r="Y1122" t="s">
        <v>196</v>
      </c>
      <c r="Z1122" t="s">
        <v>196</v>
      </c>
      <c r="AA1122" t="s">
        <v>196</v>
      </c>
      <c r="AB1122" t="s">
        <v>196</v>
      </c>
      <c r="AC1122" t="s">
        <v>196</v>
      </c>
      <c r="AD1122" t="s">
        <v>196</v>
      </c>
      <c r="AE1122" t="s">
        <v>196</v>
      </c>
      <c r="AF1122" t="s">
        <v>196</v>
      </c>
      <c r="AG1122" t="s">
        <v>196</v>
      </c>
      <c r="AH1122" t="s">
        <v>196</v>
      </c>
      <c r="AI1122" t="s">
        <v>196</v>
      </c>
      <c r="AJ1122" t="s">
        <v>196</v>
      </c>
      <c r="AK1122" t="s">
        <v>196</v>
      </c>
      <c r="AL1122" t="s">
        <v>195</v>
      </c>
      <c r="AM1122" t="s">
        <v>195</v>
      </c>
      <c r="AN1122" t="s">
        <v>195</v>
      </c>
      <c r="AO1122" t="s">
        <v>195</v>
      </c>
      <c r="AP1122" t="s">
        <v>195</v>
      </c>
      <c r="AQ1122" s="259" t="s">
        <v>2591</v>
      </c>
      <c r="AR1122" s="259" t="s">
        <v>334</v>
      </c>
      <c r="AS1122"/>
    </row>
    <row r="1123" spans="1:45" ht="21.6" x14ac:dyDescent="0.65">
      <c r="A1123" s="263">
        <v>123509</v>
      </c>
      <c r="B1123" s="264" t="s">
        <v>2531</v>
      </c>
      <c r="C1123" t="s">
        <v>196</v>
      </c>
      <c r="D1123" t="s">
        <v>196</v>
      </c>
      <c r="E1123" t="s">
        <v>196</v>
      </c>
      <c r="F1123" t="s">
        <v>196</v>
      </c>
      <c r="G1123" t="s">
        <v>196</v>
      </c>
      <c r="H1123" t="s">
        <v>196</v>
      </c>
      <c r="I1123" t="s">
        <v>196</v>
      </c>
      <c r="J1123" t="s">
        <v>196</v>
      </c>
      <c r="K1123" t="s">
        <v>196</v>
      </c>
      <c r="L1123" t="s">
        <v>196</v>
      </c>
      <c r="M1123" t="s">
        <v>196</v>
      </c>
      <c r="N1123" t="s">
        <v>196</v>
      </c>
      <c r="O1123" t="s">
        <v>196</v>
      </c>
      <c r="P1123" t="s">
        <v>196</v>
      </c>
      <c r="Q1123" t="s">
        <v>196</v>
      </c>
      <c r="R1123" t="s">
        <v>196</v>
      </c>
      <c r="S1123" t="s">
        <v>196</v>
      </c>
      <c r="T1123" t="s">
        <v>196</v>
      </c>
      <c r="U1123" t="s">
        <v>196</v>
      </c>
      <c r="V1123" t="s">
        <v>196</v>
      </c>
      <c r="W1123" t="s">
        <v>196</v>
      </c>
      <c r="X1123" t="s">
        <v>196</v>
      </c>
      <c r="Y1123" t="s">
        <v>196</v>
      </c>
      <c r="Z1123" t="s">
        <v>196</v>
      </c>
      <c r="AA1123" t="s">
        <v>196</v>
      </c>
      <c r="AB1123" t="s">
        <v>196</v>
      </c>
      <c r="AC1123" t="s">
        <v>196</v>
      </c>
      <c r="AD1123" t="s">
        <v>196</v>
      </c>
      <c r="AE1123" t="s">
        <v>196</v>
      </c>
      <c r="AF1123" t="s">
        <v>196</v>
      </c>
      <c r="AG1123" t="s">
        <v>196</v>
      </c>
      <c r="AH1123" t="s">
        <v>196</v>
      </c>
      <c r="AI1123" t="s">
        <v>196</v>
      </c>
      <c r="AJ1123" t="s">
        <v>196</v>
      </c>
      <c r="AK1123" t="s">
        <v>196</v>
      </c>
      <c r="AL1123" t="s">
        <v>195</v>
      </c>
      <c r="AM1123" t="s">
        <v>195</v>
      </c>
      <c r="AN1123" t="s">
        <v>195</v>
      </c>
      <c r="AO1123" t="s">
        <v>195</v>
      </c>
      <c r="AP1123" t="s">
        <v>195</v>
      </c>
      <c r="AQ1123" s="259" t="s">
        <v>2531</v>
      </c>
      <c r="AR1123" s="259" t="s">
        <v>334</v>
      </c>
    </row>
    <row r="1124" spans="1:45" ht="21.6" x14ac:dyDescent="0.65">
      <c r="A1124" s="267">
        <v>123511</v>
      </c>
      <c r="B1124" s="264" t="s">
        <v>2591</v>
      </c>
      <c r="C1124" t="s">
        <v>196</v>
      </c>
      <c r="D1124" t="s">
        <v>196</v>
      </c>
      <c r="E1124" t="s">
        <v>196</v>
      </c>
      <c r="F1124" t="s">
        <v>196</v>
      </c>
      <c r="G1124" t="s">
        <v>196</v>
      </c>
      <c r="H1124" t="s">
        <v>196</v>
      </c>
      <c r="I1124" t="s">
        <v>196</v>
      </c>
      <c r="J1124" t="s">
        <v>196</v>
      </c>
      <c r="K1124" t="s">
        <v>196</v>
      </c>
      <c r="L1124" t="s">
        <v>196</v>
      </c>
      <c r="M1124" t="s">
        <v>194</v>
      </c>
      <c r="N1124" t="s">
        <v>196</v>
      </c>
      <c r="O1124" t="s">
        <v>196</v>
      </c>
      <c r="P1124" t="s">
        <v>196</v>
      </c>
      <c r="Q1124" t="s">
        <v>196</v>
      </c>
      <c r="R1124" t="s">
        <v>194</v>
      </c>
      <c r="S1124" t="s">
        <v>196</v>
      </c>
      <c r="T1124" t="s">
        <v>196</v>
      </c>
      <c r="U1124" t="s">
        <v>194</v>
      </c>
      <c r="V1124" t="s">
        <v>196</v>
      </c>
      <c r="W1124" t="s">
        <v>196</v>
      </c>
      <c r="X1124" t="s">
        <v>196</v>
      </c>
      <c r="Y1124" t="s">
        <v>196</v>
      </c>
      <c r="Z1124" t="s">
        <v>196</v>
      </c>
      <c r="AA1124" t="s">
        <v>196</v>
      </c>
      <c r="AB1124" t="s">
        <v>196</v>
      </c>
      <c r="AC1124" t="s">
        <v>196</v>
      </c>
      <c r="AD1124" t="s">
        <v>196</v>
      </c>
      <c r="AE1124" t="s">
        <v>196</v>
      </c>
      <c r="AF1124" t="s">
        <v>196</v>
      </c>
      <c r="AG1124" t="s">
        <v>196</v>
      </c>
      <c r="AH1124" t="s">
        <v>196</v>
      </c>
      <c r="AI1124" t="s">
        <v>196</v>
      </c>
      <c r="AJ1124" t="s">
        <v>196</v>
      </c>
      <c r="AK1124" t="s">
        <v>196</v>
      </c>
      <c r="AL1124" t="s">
        <v>195</v>
      </c>
      <c r="AM1124" t="s">
        <v>195</v>
      </c>
      <c r="AN1124" t="s">
        <v>195</v>
      </c>
      <c r="AO1124" t="s">
        <v>195</v>
      </c>
      <c r="AP1124" t="s">
        <v>195</v>
      </c>
      <c r="AQ1124" s="259" t="s">
        <v>2591</v>
      </c>
      <c r="AR1124" s="259" t="s">
        <v>334</v>
      </c>
    </row>
    <row r="1125" spans="1:45" ht="21.6" x14ac:dyDescent="0.65">
      <c r="A1125" s="263">
        <v>123514</v>
      </c>
      <c r="B1125" s="264" t="s">
        <v>2531</v>
      </c>
      <c r="C1125" t="s">
        <v>196</v>
      </c>
      <c r="D1125" t="s">
        <v>196</v>
      </c>
      <c r="E1125" t="s">
        <v>196</v>
      </c>
      <c r="F1125" t="s">
        <v>196</v>
      </c>
      <c r="G1125" t="s">
        <v>196</v>
      </c>
      <c r="H1125" t="s">
        <v>196</v>
      </c>
      <c r="I1125" t="s">
        <v>196</v>
      </c>
      <c r="J1125" t="s">
        <v>196</v>
      </c>
      <c r="K1125" t="s">
        <v>196</v>
      </c>
      <c r="L1125" t="s">
        <v>196</v>
      </c>
      <c r="M1125" t="s">
        <v>196</v>
      </c>
      <c r="N1125" t="s">
        <v>196</v>
      </c>
      <c r="O1125" t="s">
        <v>196</v>
      </c>
      <c r="P1125" t="s">
        <v>194</v>
      </c>
      <c r="Q1125" t="s">
        <v>196</v>
      </c>
      <c r="R1125" t="s">
        <v>194</v>
      </c>
      <c r="S1125" t="s">
        <v>196</v>
      </c>
      <c r="T1125" t="s">
        <v>194</v>
      </c>
      <c r="U1125" t="s">
        <v>196</v>
      </c>
      <c r="V1125" t="s">
        <v>196</v>
      </c>
      <c r="W1125" t="s">
        <v>196</v>
      </c>
      <c r="X1125" t="s">
        <v>196</v>
      </c>
      <c r="Y1125" t="s">
        <v>196</v>
      </c>
      <c r="Z1125" t="s">
        <v>196</v>
      </c>
      <c r="AA1125" t="s">
        <v>196</v>
      </c>
      <c r="AB1125" t="s">
        <v>196</v>
      </c>
      <c r="AC1125" t="s">
        <v>196</v>
      </c>
      <c r="AD1125" t="s">
        <v>196</v>
      </c>
      <c r="AE1125" t="s">
        <v>196</v>
      </c>
      <c r="AF1125" t="s">
        <v>196</v>
      </c>
      <c r="AG1125" t="s">
        <v>196</v>
      </c>
      <c r="AH1125" t="s">
        <v>196</v>
      </c>
      <c r="AI1125" t="s">
        <v>196</v>
      </c>
      <c r="AJ1125" t="s">
        <v>196</v>
      </c>
      <c r="AK1125" t="s">
        <v>196</v>
      </c>
      <c r="AL1125" t="s">
        <v>195</v>
      </c>
      <c r="AM1125" t="s">
        <v>195</v>
      </c>
      <c r="AN1125" t="s">
        <v>195</v>
      </c>
      <c r="AO1125" t="s">
        <v>195</v>
      </c>
      <c r="AP1125" t="s">
        <v>195</v>
      </c>
      <c r="AQ1125" s="259" t="s">
        <v>2531</v>
      </c>
      <c r="AR1125" s="259" t="s">
        <v>334</v>
      </c>
    </row>
    <row r="1126" spans="1:45" ht="21.6" x14ac:dyDescent="0.65">
      <c r="A1126" s="267">
        <v>123519</v>
      </c>
      <c r="B1126" s="264" t="s">
        <v>2591</v>
      </c>
      <c r="C1126" t="s">
        <v>196</v>
      </c>
      <c r="D1126" t="s">
        <v>196</v>
      </c>
      <c r="E1126" t="s">
        <v>196</v>
      </c>
      <c r="F1126" t="s">
        <v>196</v>
      </c>
      <c r="G1126" t="s">
        <v>196</v>
      </c>
      <c r="H1126" t="s">
        <v>196</v>
      </c>
      <c r="I1126" t="s">
        <v>196</v>
      </c>
      <c r="J1126" t="s">
        <v>196</v>
      </c>
      <c r="K1126" t="s">
        <v>196</v>
      </c>
      <c r="L1126" t="s">
        <v>196</v>
      </c>
      <c r="M1126" t="s">
        <v>196</v>
      </c>
      <c r="N1126" t="s">
        <v>196</v>
      </c>
      <c r="O1126" t="s">
        <v>196</v>
      </c>
      <c r="P1126" t="s">
        <v>194</v>
      </c>
      <c r="Q1126" t="s">
        <v>196</v>
      </c>
      <c r="R1126" t="s">
        <v>196</v>
      </c>
      <c r="S1126" t="s">
        <v>196</v>
      </c>
      <c r="T1126" t="s">
        <v>196</v>
      </c>
      <c r="U1126" t="s">
        <v>196</v>
      </c>
      <c r="V1126" t="s">
        <v>196</v>
      </c>
      <c r="W1126" t="s">
        <v>196</v>
      </c>
      <c r="X1126" t="s">
        <v>196</v>
      </c>
      <c r="Y1126" t="s">
        <v>196</v>
      </c>
      <c r="Z1126" t="s">
        <v>196</v>
      </c>
      <c r="AA1126" t="s">
        <v>196</v>
      </c>
      <c r="AB1126" t="s">
        <v>196</v>
      </c>
      <c r="AC1126" t="s">
        <v>196</v>
      </c>
      <c r="AD1126" t="s">
        <v>196</v>
      </c>
      <c r="AE1126" t="s">
        <v>196</v>
      </c>
      <c r="AF1126" t="s">
        <v>196</v>
      </c>
      <c r="AG1126" t="s">
        <v>196</v>
      </c>
      <c r="AH1126" t="s">
        <v>196</v>
      </c>
      <c r="AI1126" t="s">
        <v>196</v>
      </c>
      <c r="AJ1126" t="s">
        <v>196</v>
      </c>
      <c r="AK1126" t="s">
        <v>196</v>
      </c>
      <c r="AL1126" t="s">
        <v>195</v>
      </c>
      <c r="AM1126" t="s">
        <v>195</v>
      </c>
      <c r="AN1126" t="s">
        <v>195</v>
      </c>
      <c r="AO1126" t="s">
        <v>195</v>
      </c>
      <c r="AP1126" t="s">
        <v>195</v>
      </c>
      <c r="AQ1126" s="259" t="s">
        <v>2591</v>
      </c>
      <c r="AR1126" s="259" t="s">
        <v>334</v>
      </c>
      <c r="AS1126"/>
    </row>
    <row r="1127" spans="1:45" ht="21.6" x14ac:dyDescent="0.65">
      <c r="A1127" s="267">
        <v>123522</v>
      </c>
      <c r="B1127" s="264" t="s">
        <v>2531</v>
      </c>
      <c r="C1127" t="s">
        <v>196</v>
      </c>
      <c r="D1127" t="s">
        <v>196</v>
      </c>
      <c r="E1127" t="s">
        <v>196</v>
      </c>
      <c r="F1127" t="s">
        <v>196</v>
      </c>
      <c r="G1127" t="s">
        <v>196</v>
      </c>
      <c r="H1127" t="s">
        <v>196</v>
      </c>
      <c r="I1127" t="s">
        <v>196</v>
      </c>
      <c r="J1127" t="s">
        <v>196</v>
      </c>
      <c r="K1127" t="s">
        <v>196</v>
      </c>
      <c r="L1127" t="s">
        <v>196</v>
      </c>
      <c r="M1127" t="s">
        <v>196</v>
      </c>
      <c r="N1127" t="s">
        <v>196</v>
      </c>
      <c r="O1127" t="s">
        <v>196</v>
      </c>
      <c r="P1127" t="s">
        <v>196</v>
      </c>
      <c r="Q1127" t="s">
        <v>196</v>
      </c>
      <c r="R1127" t="s">
        <v>196</v>
      </c>
      <c r="S1127" t="s">
        <v>196</v>
      </c>
      <c r="T1127" t="s">
        <v>196</v>
      </c>
      <c r="U1127" t="s">
        <v>196</v>
      </c>
      <c r="V1127" t="s">
        <v>196</v>
      </c>
      <c r="W1127" t="s">
        <v>196</v>
      </c>
      <c r="X1127" t="s">
        <v>196</v>
      </c>
      <c r="Y1127" t="s">
        <v>196</v>
      </c>
      <c r="Z1127" t="s">
        <v>196</v>
      </c>
      <c r="AA1127" t="s">
        <v>196</v>
      </c>
      <c r="AB1127" t="s">
        <v>196</v>
      </c>
      <c r="AC1127" t="s">
        <v>196</v>
      </c>
      <c r="AD1127" t="s">
        <v>196</v>
      </c>
      <c r="AE1127" t="s">
        <v>196</v>
      </c>
      <c r="AF1127" t="s">
        <v>196</v>
      </c>
      <c r="AG1127" t="s">
        <v>196</v>
      </c>
      <c r="AH1127" t="s">
        <v>196</v>
      </c>
      <c r="AI1127" t="s">
        <v>196</v>
      </c>
      <c r="AJ1127" t="s">
        <v>196</v>
      </c>
      <c r="AK1127" t="s">
        <v>196</v>
      </c>
      <c r="AL1127" t="s">
        <v>195</v>
      </c>
      <c r="AM1127" t="s">
        <v>195</v>
      </c>
      <c r="AN1127" t="s">
        <v>195</v>
      </c>
      <c r="AO1127" t="s">
        <v>195</v>
      </c>
      <c r="AP1127" t="s">
        <v>195</v>
      </c>
      <c r="AQ1127" s="259" t="s">
        <v>2531</v>
      </c>
      <c r="AR1127" s="259" t="s">
        <v>334</v>
      </c>
    </row>
    <row r="1128" spans="1:45" ht="21.6" x14ac:dyDescent="0.65">
      <c r="A1128" s="267">
        <v>123522</v>
      </c>
      <c r="B1128" s="264" t="s">
        <v>2531</v>
      </c>
      <c r="C1128" t="s">
        <v>196</v>
      </c>
      <c r="D1128" t="s">
        <v>196</v>
      </c>
      <c r="E1128" t="s">
        <v>196</v>
      </c>
      <c r="F1128" t="s">
        <v>196</v>
      </c>
      <c r="G1128" t="s">
        <v>196</v>
      </c>
      <c r="H1128" t="s">
        <v>196</v>
      </c>
      <c r="I1128" t="s">
        <v>196</v>
      </c>
      <c r="J1128" t="s">
        <v>196</v>
      </c>
      <c r="K1128" t="s">
        <v>196</v>
      </c>
      <c r="L1128" t="s">
        <v>196</v>
      </c>
      <c r="M1128" t="s">
        <v>196</v>
      </c>
      <c r="N1128" t="s">
        <v>196</v>
      </c>
      <c r="O1128" t="s">
        <v>196</v>
      </c>
      <c r="P1128" t="s">
        <v>196</v>
      </c>
      <c r="Q1128" t="s">
        <v>196</v>
      </c>
      <c r="R1128" t="s">
        <v>196</v>
      </c>
      <c r="S1128" t="s">
        <v>196</v>
      </c>
      <c r="T1128" t="s">
        <v>196</v>
      </c>
      <c r="U1128" t="s">
        <v>196</v>
      </c>
      <c r="V1128" t="s">
        <v>196</v>
      </c>
      <c r="W1128" t="s">
        <v>196</v>
      </c>
      <c r="X1128" t="s">
        <v>196</v>
      </c>
      <c r="Y1128" t="s">
        <v>196</v>
      </c>
      <c r="Z1128" t="s">
        <v>196</v>
      </c>
      <c r="AA1128" t="s">
        <v>196</v>
      </c>
      <c r="AB1128" t="s">
        <v>196</v>
      </c>
      <c r="AC1128" t="s">
        <v>196</v>
      </c>
      <c r="AD1128" t="s">
        <v>196</v>
      </c>
      <c r="AE1128" t="s">
        <v>196</v>
      </c>
      <c r="AF1128" t="s">
        <v>196</v>
      </c>
      <c r="AG1128" t="s">
        <v>196</v>
      </c>
      <c r="AH1128" t="s">
        <v>196</v>
      </c>
      <c r="AI1128" t="s">
        <v>196</v>
      </c>
      <c r="AJ1128" t="s">
        <v>196</v>
      </c>
      <c r="AK1128" t="s">
        <v>196</v>
      </c>
      <c r="AL1128" t="s">
        <v>195</v>
      </c>
      <c r="AM1128" t="s">
        <v>195</v>
      </c>
      <c r="AN1128" t="s">
        <v>195</v>
      </c>
      <c r="AO1128" t="s">
        <v>195</v>
      </c>
      <c r="AP1128" t="s">
        <v>195</v>
      </c>
      <c r="AQ1128" s="259" t="s">
        <v>2531</v>
      </c>
      <c r="AR1128" s="259" t="s">
        <v>334</v>
      </c>
    </row>
    <row r="1129" spans="1:45" ht="21.6" x14ac:dyDescent="0.65">
      <c r="A1129" s="263">
        <v>123526</v>
      </c>
      <c r="B1129" s="264" t="s">
        <v>2591</v>
      </c>
      <c r="C1129" t="s">
        <v>196</v>
      </c>
      <c r="D1129" t="s">
        <v>196</v>
      </c>
      <c r="E1129" t="s">
        <v>196</v>
      </c>
      <c r="F1129" t="s">
        <v>196</v>
      </c>
      <c r="G1129" t="s">
        <v>194</v>
      </c>
      <c r="H1129" t="s">
        <v>196</v>
      </c>
      <c r="I1129" t="s">
        <v>196</v>
      </c>
      <c r="J1129" t="s">
        <v>196</v>
      </c>
      <c r="K1129" t="s">
        <v>196</v>
      </c>
      <c r="L1129" t="s">
        <v>196</v>
      </c>
      <c r="M1129" t="s">
        <v>196</v>
      </c>
      <c r="N1129" t="s">
        <v>196</v>
      </c>
      <c r="O1129" t="s">
        <v>196</v>
      </c>
      <c r="P1129" t="s">
        <v>194</v>
      </c>
      <c r="Q1129" t="s">
        <v>196</v>
      </c>
      <c r="R1129" t="s">
        <v>196</v>
      </c>
      <c r="S1129" t="s">
        <v>196</v>
      </c>
      <c r="T1129" t="s">
        <v>195</v>
      </c>
      <c r="U1129" t="s">
        <v>196</v>
      </c>
      <c r="V1129" t="s">
        <v>196</v>
      </c>
      <c r="W1129" t="s">
        <v>196</v>
      </c>
      <c r="X1129" t="s">
        <v>196</v>
      </c>
      <c r="Y1129" t="s">
        <v>196</v>
      </c>
      <c r="Z1129" t="s">
        <v>196</v>
      </c>
      <c r="AA1129" t="s">
        <v>196</v>
      </c>
      <c r="AB1129" t="s">
        <v>195</v>
      </c>
      <c r="AC1129" t="s">
        <v>196</v>
      </c>
      <c r="AD1129" t="s">
        <v>196</v>
      </c>
      <c r="AE1129" t="s">
        <v>196</v>
      </c>
      <c r="AF1129" t="s">
        <v>196</v>
      </c>
      <c r="AG1129" t="s">
        <v>196</v>
      </c>
      <c r="AH1129" t="s">
        <v>196</v>
      </c>
      <c r="AI1129" t="s">
        <v>196</v>
      </c>
      <c r="AJ1129" t="s">
        <v>196</v>
      </c>
      <c r="AK1129" t="s">
        <v>196</v>
      </c>
      <c r="AL1129" t="s">
        <v>195</v>
      </c>
      <c r="AM1129" t="s">
        <v>195</v>
      </c>
      <c r="AN1129" t="s">
        <v>195</v>
      </c>
      <c r="AO1129" t="s">
        <v>195</v>
      </c>
      <c r="AP1129" t="s">
        <v>195</v>
      </c>
      <c r="AQ1129" s="259" t="s">
        <v>2591</v>
      </c>
      <c r="AR1129" s="259" t="s">
        <v>334</v>
      </c>
    </row>
    <row r="1130" spans="1:45" ht="21.6" x14ac:dyDescent="0.65">
      <c r="A1130" s="267">
        <v>123528</v>
      </c>
      <c r="B1130" s="264" t="s">
        <v>2531</v>
      </c>
      <c r="C1130" t="s">
        <v>194</v>
      </c>
      <c r="D1130" t="s">
        <v>196</v>
      </c>
      <c r="E1130" t="s">
        <v>196</v>
      </c>
      <c r="F1130" t="s">
        <v>196</v>
      </c>
      <c r="G1130" t="s">
        <v>196</v>
      </c>
      <c r="H1130" t="s">
        <v>196</v>
      </c>
      <c r="I1130" t="s">
        <v>196</v>
      </c>
      <c r="J1130" t="s">
        <v>196</v>
      </c>
      <c r="K1130" t="s">
        <v>196</v>
      </c>
      <c r="L1130" t="s">
        <v>196</v>
      </c>
      <c r="M1130" t="s">
        <v>196</v>
      </c>
      <c r="N1130" t="s">
        <v>196</v>
      </c>
      <c r="O1130" t="s">
        <v>196</v>
      </c>
      <c r="P1130" t="s">
        <v>196</v>
      </c>
      <c r="Q1130" t="s">
        <v>196</v>
      </c>
      <c r="R1130" t="s">
        <v>196</v>
      </c>
      <c r="S1130" t="s">
        <v>196</v>
      </c>
      <c r="T1130" t="s">
        <v>196</v>
      </c>
      <c r="U1130" t="s">
        <v>196</v>
      </c>
      <c r="V1130" t="s">
        <v>196</v>
      </c>
      <c r="W1130" t="s">
        <v>196</v>
      </c>
      <c r="X1130" t="s">
        <v>196</v>
      </c>
      <c r="Y1130" t="s">
        <v>196</v>
      </c>
      <c r="Z1130" t="s">
        <v>196</v>
      </c>
      <c r="AA1130" t="s">
        <v>196</v>
      </c>
      <c r="AB1130" t="s">
        <v>196</v>
      </c>
      <c r="AC1130" t="s">
        <v>196</v>
      </c>
      <c r="AD1130" t="s">
        <v>196</v>
      </c>
      <c r="AE1130" t="s">
        <v>196</v>
      </c>
      <c r="AF1130" t="s">
        <v>196</v>
      </c>
      <c r="AG1130" t="s">
        <v>196</v>
      </c>
      <c r="AH1130" t="s">
        <v>196</v>
      </c>
      <c r="AI1130" t="s">
        <v>196</v>
      </c>
      <c r="AJ1130" t="s">
        <v>196</v>
      </c>
      <c r="AK1130" t="s">
        <v>196</v>
      </c>
      <c r="AL1130" t="s">
        <v>195</v>
      </c>
      <c r="AM1130" t="s">
        <v>195</v>
      </c>
      <c r="AN1130" t="s">
        <v>195</v>
      </c>
      <c r="AO1130" t="s">
        <v>195</v>
      </c>
      <c r="AP1130" t="s">
        <v>195</v>
      </c>
      <c r="AQ1130" s="259" t="s">
        <v>2531</v>
      </c>
      <c r="AR1130" s="259" t="s">
        <v>334</v>
      </c>
    </row>
    <row r="1131" spans="1:45" ht="21.6" x14ac:dyDescent="0.65">
      <c r="A1131" s="263">
        <v>123529</v>
      </c>
      <c r="B1131" s="264" t="s">
        <v>65</v>
      </c>
      <c r="C1131" t="s">
        <v>194</v>
      </c>
      <c r="D1131" t="s">
        <v>194</v>
      </c>
      <c r="E1131" t="s">
        <v>194</v>
      </c>
      <c r="F1131" t="s">
        <v>196</v>
      </c>
      <c r="G1131" t="s">
        <v>196</v>
      </c>
      <c r="H1131" t="s">
        <v>196</v>
      </c>
      <c r="I1131" t="s">
        <v>196</v>
      </c>
      <c r="J1131" t="s">
        <v>196</v>
      </c>
      <c r="K1131" t="s">
        <v>196</v>
      </c>
      <c r="L1131" t="s">
        <v>196</v>
      </c>
      <c r="M1131" t="s">
        <v>194</v>
      </c>
      <c r="N1131" t="s">
        <v>194</v>
      </c>
      <c r="O1131" t="s">
        <v>196</v>
      </c>
      <c r="P1131" t="s">
        <v>194</v>
      </c>
      <c r="Q1131" t="s">
        <v>194</v>
      </c>
      <c r="R1131" t="s">
        <v>196</v>
      </c>
      <c r="S1131" t="s">
        <v>194</v>
      </c>
      <c r="T1131" t="s">
        <v>194</v>
      </c>
      <c r="U1131" t="s">
        <v>194</v>
      </c>
      <c r="V1131" t="s">
        <v>196</v>
      </c>
      <c r="W1131" t="s">
        <v>196</v>
      </c>
      <c r="X1131" t="s">
        <v>196</v>
      </c>
      <c r="Y1131" t="s">
        <v>195</v>
      </c>
      <c r="Z1131" t="s">
        <v>196</v>
      </c>
      <c r="AA1131" t="s">
        <v>196</v>
      </c>
      <c r="AB1131" t="s">
        <v>196</v>
      </c>
      <c r="AC1131" t="s">
        <v>196</v>
      </c>
      <c r="AD1131" t="s">
        <v>196</v>
      </c>
      <c r="AE1131" t="s">
        <v>196</v>
      </c>
      <c r="AF1131" t="s">
        <v>196</v>
      </c>
      <c r="AG1131" t="s">
        <v>195</v>
      </c>
      <c r="AH1131" t="s">
        <v>195</v>
      </c>
      <c r="AI1131" t="s">
        <v>195</v>
      </c>
      <c r="AJ1131" t="s">
        <v>195</v>
      </c>
      <c r="AK1131" t="s">
        <v>195</v>
      </c>
      <c r="AQ1131" s="259" t="s">
        <v>65</v>
      </c>
      <c r="AR1131" s="259" t="s">
        <v>334</v>
      </c>
    </row>
    <row r="1132" spans="1:45" ht="21.6" x14ac:dyDescent="0.65">
      <c r="A1132" s="267">
        <v>123546</v>
      </c>
      <c r="B1132" s="264" t="s">
        <v>2591</v>
      </c>
      <c r="C1132" t="s">
        <v>196</v>
      </c>
      <c r="D1132" t="s">
        <v>196</v>
      </c>
      <c r="E1132" t="s">
        <v>196</v>
      </c>
      <c r="F1132" t="s">
        <v>196</v>
      </c>
      <c r="G1132" t="s">
        <v>196</v>
      </c>
      <c r="H1132" t="s">
        <v>196</v>
      </c>
      <c r="I1132" t="s">
        <v>196</v>
      </c>
      <c r="J1132" t="s">
        <v>196</v>
      </c>
      <c r="K1132" t="s">
        <v>196</v>
      </c>
      <c r="L1132" t="s">
        <v>196</v>
      </c>
      <c r="M1132" t="s">
        <v>196</v>
      </c>
      <c r="N1132" t="s">
        <v>194</v>
      </c>
      <c r="O1132" t="s">
        <v>196</v>
      </c>
      <c r="P1132" t="s">
        <v>194</v>
      </c>
      <c r="Q1132" t="s">
        <v>196</v>
      </c>
      <c r="R1132" t="s">
        <v>196</v>
      </c>
      <c r="S1132" t="s">
        <v>196</v>
      </c>
      <c r="T1132" t="s">
        <v>196</v>
      </c>
      <c r="U1132" t="s">
        <v>196</v>
      </c>
      <c r="V1132" t="s">
        <v>196</v>
      </c>
      <c r="W1132" t="s">
        <v>196</v>
      </c>
      <c r="X1132" t="s">
        <v>196</v>
      </c>
      <c r="Y1132" t="s">
        <v>196</v>
      </c>
      <c r="Z1132" t="s">
        <v>196</v>
      </c>
      <c r="AA1132" t="s">
        <v>196</v>
      </c>
      <c r="AB1132" t="s">
        <v>196</v>
      </c>
      <c r="AC1132" t="s">
        <v>196</v>
      </c>
      <c r="AD1132" t="s">
        <v>196</v>
      </c>
      <c r="AE1132" t="s">
        <v>196</v>
      </c>
      <c r="AF1132" t="s">
        <v>196</v>
      </c>
      <c r="AG1132" t="s">
        <v>196</v>
      </c>
      <c r="AH1132" t="s">
        <v>196</v>
      </c>
      <c r="AI1132" t="s">
        <v>196</v>
      </c>
      <c r="AJ1132" t="s">
        <v>196</v>
      </c>
      <c r="AK1132" t="s">
        <v>196</v>
      </c>
      <c r="AL1132" t="s">
        <v>195</v>
      </c>
      <c r="AM1132" t="s">
        <v>195</v>
      </c>
      <c r="AN1132" t="s">
        <v>195</v>
      </c>
      <c r="AO1132" t="s">
        <v>195</v>
      </c>
      <c r="AP1132" t="s">
        <v>195</v>
      </c>
      <c r="AQ1132" s="259" t="s">
        <v>2591</v>
      </c>
      <c r="AR1132" s="259" t="s">
        <v>334</v>
      </c>
    </row>
    <row r="1133" spans="1:45" ht="21.6" x14ac:dyDescent="0.65">
      <c r="A1133" s="263">
        <v>123551</v>
      </c>
      <c r="B1133" s="264" t="s">
        <v>2531</v>
      </c>
      <c r="C1133" t="s">
        <v>194</v>
      </c>
      <c r="D1133" t="s">
        <v>196</v>
      </c>
      <c r="E1133" t="s">
        <v>194</v>
      </c>
      <c r="F1133" t="s">
        <v>196</v>
      </c>
      <c r="G1133" t="s">
        <v>196</v>
      </c>
      <c r="H1133" t="s">
        <v>196</v>
      </c>
      <c r="I1133" t="s">
        <v>196</v>
      </c>
      <c r="J1133" t="s">
        <v>196</v>
      </c>
      <c r="K1133" t="s">
        <v>196</v>
      </c>
      <c r="L1133" t="s">
        <v>196</v>
      </c>
      <c r="M1133" t="s">
        <v>194</v>
      </c>
      <c r="N1133" t="s">
        <v>196</v>
      </c>
      <c r="O1133" t="s">
        <v>196</v>
      </c>
      <c r="P1133" t="s">
        <v>194</v>
      </c>
      <c r="Q1133" t="s">
        <v>196</v>
      </c>
      <c r="R1133" t="s">
        <v>196</v>
      </c>
      <c r="S1133" t="s">
        <v>196</v>
      </c>
      <c r="T1133" t="s">
        <v>196</v>
      </c>
      <c r="U1133" t="s">
        <v>196</v>
      </c>
      <c r="V1133" t="s">
        <v>196</v>
      </c>
      <c r="W1133" t="s">
        <v>194</v>
      </c>
      <c r="X1133" t="s">
        <v>196</v>
      </c>
      <c r="Y1133" t="s">
        <v>196</v>
      </c>
      <c r="Z1133" t="s">
        <v>196</v>
      </c>
      <c r="AA1133" t="s">
        <v>196</v>
      </c>
      <c r="AB1133" t="s">
        <v>196</v>
      </c>
      <c r="AC1133" t="s">
        <v>196</v>
      </c>
      <c r="AD1133" t="s">
        <v>196</v>
      </c>
      <c r="AE1133" t="s">
        <v>194</v>
      </c>
      <c r="AF1133" t="s">
        <v>194</v>
      </c>
      <c r="AG1133" t="s">
        <v>196</v>
      </c>
      <c r="AH1133" t="s">
        <v>196</v>
      </c>
      <c r="AI1133" t="s">
        <v>196</v>
      </c>
      <c r="AJ1133" t="s">
        <v>196</v>
      </c>
      <c r="AK1133" t="s">
        <v>196</v>
      </c>
      <c r="AL1133" t="s">
        <v>195</v>
      </c>
      <c r="AM1133" t="s">
        <v>195</v>
      </c>
      <c r="AN1133" t="s">
        <v>195</v>
      </c>
      <c r="AO1133" t="s">
        <v>195</v>
      </c>
      <c r="AP1133" t="s">
        <v>195</v>
      </c>
      <c r="AQ1133" s="259" t="s">
        <v>2531</v>
      </c>
      <c r="AR1133" s="259" t="s">
        <v>334</v>
      </c>
    </row>
    <row r="1134" spans="1:45" ht="21.6" x14ac:dyDescent="0.65">
      <c r="A1134" s="267">
        <v>123553</v>
      </c>
      <c r="B1134" s="264" t="s">
        <v>2591</v>
      </c>
      <c r="C1134" t="s">
        <v>196</v>
      </c>
      <c r="D1134" t="s">
        <v>196</v>
      </c>
      <c r="E1134" t="s">
        <v>196</v>
      </c>
      <c r="F1134" t="s">
        <v>196</v>
      </c>
      <c r="G1134" t="s">
        <v>196</v>
      </c>
      <c r="H1134" t="s">
        <v>196</v>
      </c>
      <c r="I1134" t="s">
        <v>196</v>
      </c>
      <c r="J1134" t="s">
        <v>196</v>
      </c>
      <c r="K1134" t="s">
        <v>196</v>
      </c>
      <c r="L1134" t="s">
        <v>196</v>
      </c>
      <c r="M1134" t="s">
        <v>196</v>
      </c>
      <c r="N1134" t="s">
        <v>196</v>
      </c>
      <c r="O1134" t="s">
        <v>196</v>
      </c>
      <c r="P1134" t="s">
        <v>196</v>
      </c>
      <c r="Q1134" t="s">
        <v>196</v>
      </c>
      <c r="R1134" t="s">
        <v>196</v>
      </c>
      <c r="S1134" t="s">
        <v>196</v>
      </c>
      <c r="T1134" t="s">
        <v>194</v>
      </c>
      <c r="U1134" t="s">
        <v>196</v>
      </c>
      <c r="V1134" t="s">
        <v>196</v>
      </c>
      <c r="W1134" t="s">
        <v>196</v>
      </c>
      <c r="X1134" t="s">
        <v>196</v>
      </c>
      <c r="Y1134" t="s">
        <v>194</v>
      </c>
      <c r="Z1134" t="s">
        <v>196</v>
      </c>
      <c r="AA1134" t="s">
        <v>196</v>
      </c>
      <c r="AB1134" t="s">
        <v>196</v>
      </c>
      <c r="AC1134" t="s">
        <v>196</v>
      </c>
      <c r="AD1134" t="s">
        <v>194</v>
      </c>
      <c r="AE1134" t="s">
        <v>196</v>
      </c>
      <c r="AF1134" t="s">
        <v>194</v>
      </c>
      <c r="AG1134" t="s">
        <v>196</v>
      </c>
      <c r="AH1134" t="s">
        <v>196</v>
      </c>
      <c r="AI1134" t="s">
        <v>196</v>
      </c>
      <c r="AJ1134" t="s">
        <v>196</v>
      </c>
      <c r="AK1134" t="s">
        <v>196</v>
      </c>
      <c r="AL1134" t="s">
        <v>195</v>
      </c>
      <c r="AM1134" t="s">
        <v>195</v>
      </c>
      <c r="AN1134" t="s">
        <v>195</v>
      </c>
      <c r="AO1134" t="s">
        <v>195</v>
      </c>
      <c r="AP1134" t="s">
        <v>195</v>
      </c>
      <c r="AQ1134" s="259" t="s">
        <v>2591</v>
      </c>
      <c r="AR1134" s="259" t="s">
        <v>334</v>
      </c>
    </row>
    <row r="1135" spans="1:45" ht="21.6" x14ac:dyDescent="0.65">
      <c r="A1135" s="267">
        <v>123554</v>
      </c>
      <c r="B1135" s="264" t="s">
        <v>2531</v>
      </c>
      <c r="C1135" t="s">
        <v>196</v>
      </c>
      <c r="D1135" t="s">
        <v>196</v>
      </c>
      <c r="E1135" t="s">
        <v>196</v>
      </c>
      <c r="F1135" t="s">
        <v>196</v>
      </c>
      <c r="G1135" t="s">
        <v>196</v>
      </c>
      <c r="H1135" t="s">
        <v>196</v>
      </c>
      <c r="I1135" t="s">
        <v>196</v>
      </c>
      <c r="J1135" t="s">
        <v>196</v>
      </c>
      <c r="K1135" t="s">
        <v>196</v>
      </c>
      <c r="L1135" t="s">
        <v>196</v>
      </c>
      <c r="M1135" t="s">
        <v>196</v>
      </c>
      <c r="N1135" t="s">
        <v>196</v>
      </c>
      <c r="O1135" t="s">
        <v>196</v>
      </c>
      <c r="P1135" t="s">
        <v>196</v>
      </c>
      <c r="Q1135" t="s">
        <v>196</v>
      </c>
      <c r="R1135" t="s">
        <v>196</v>
      </c>
      <c r="S1135" t="s">
        <v>196</v>
      </c>
      <c r="T1135" t="s">
        <v>196</v>
      </c>
      <c r="U1135" t="s">
        <v>196</v>
      </c>
      <c r="V1135" t="s">
        <v>196</v>
      </c>
      <c r="W1135" t="s">
        <v>196</v>
      </c>
      <c r="X1135" t="s">
        <v>196</v>
      </c>
      <c r="Y1135" t="s">
        <v>196</v>
      </c>
      <c r="Z1135" t="s">
        <v>196</v>
      </c>
      <c r="AA1135" t="s">
        <v>196</v>
      </c>
      <c r="AB1135" t="s">
        <v>196</v>
      </c>
      <c r="AC1135" t="s">
        <v>196</v>
      </c>
      <c r="AD1135" t="s">
        <v>196</v>
      </c>
      <c r="AE1135" t="s">
        <v>196</v>
      </c>
      <c r="AF1135" t="s">
        <v>195</v>
      </c>
      <c r="AG1135" t="s">
        <v>196</v>
      </c>
      <c r="AH1135" t="s">
        <v>196</v>
      </c>
      <c r="AI1135" t="s">
        <v>196</v>
      </c>
      <c r="AJ1135" t="s">
        <v>195</v>
      </c>
      <c r="AK1135" t="s">
        <v>195</v>
      </c>
      <c r="AL1135" t="s">
        <v>195</v>
      </c>
      <c r="AM1135" t="s">
        <v>195</v>
      </c>
      <c r="AN1135" t="s">
        <v>195</v>
      </c>
      <c r="AO1135" t="s">
        <v>195</v>
      </c>
      <c r="AP1135" t="s">
        <v>195</v>
      </c>
      <c r="AQ1135" s="259" t="s">
        <v>2531</v>
      </c>
      <c r="AR1135" s="259" t="s">
        <v>334</v>
      </c>
    </row>
    <row r="1136" spans="1:45" ht="21.6" x14ac:dyDescent="0.65">
      <c r="A1136" s="267">
        <v>123555</v>
      </c>
      <c r="B1136" s="264" t="s">
        <v>2591</v>
      </c>
      <c r="C1136" t="s">
        <v>196</v>
      </c>
      <c r="D1136" t="s">
        <v>196</v>
      </c>
      <c r="E1136" t="s">
        <v>196</v>
      </c>
      <c r="F1136" t="s">
        <v>196</v>
      </c>
      <c r="G1136" t="s">
        <v>196</v>
      </c>
      <c r="H1136" t="s">
        <v>196</v>
      </c>
      <c r="I1136" t="s">
        <v>196</v>
      </c>
      <c r="J1136" t="s">
        <v>196</v>
      </c>
      <c r="K1136" t="s">
        <v>196</v>
      </c>
      <c r="L1136" t="s">
        <v>196</v>
      </c>
      <c r="M1136" t="s">
        <v>196</v>
      </c>
      <c r="N1136" t="s">
        <v>196</v>
      </c>
      <c r="O1136" t="s">
        <v>196</v>
      </c>
      <c r="P1136" t="s">
        <v>196</v>
      </c>
      <c r="Q1136" t="s">
        <v>196</v>
      </c>
      <c r="R1136" t="s">
        <v>196</v>
      </c>
      <c r="S1136" t="s">
        <v>196</v>
      </c>
      <c r="T1136" t="s">
        <v>196</v>
      </c>
      <c r="U1136" t="s">
        <v>196</v>
      </c>
      <c r="V1136" t="s">
        <v>196</v>
      </c>
      <c r="W1136" t="s">
        <v>196</v>
      </c>
      <c r="X1136" t="s">
        <v>196</v>
      </c>
      <c r="Y1136" t="s">
        <v>194</v>
      </c>
      <c r="Z1136" t="s">
        <v>196</v>
      </c>
      <c r="AA1136" t="s">
        <v>196</v>
      </c>
      <c r="AB1136" t="s">
        <v>196</v>
      </c>
      <c r="AC1136" t="s">
        <v>196</v>
      </c>
      <c r="AD1136" t="s">
        <v>196</v>
      </c>
      <c r="AE1136" t="s">
        <v>196</v>
      </c>
      <c r="AF1136" t="s">
        <v>196</v>
      </c>
      <c r="AG1136" t="s">
        <v>196</v>
      </c>
      <c r="AH1136" t="s">
        <v>196</v>
      </c>
      <c r="AI1136" t="s">
        <v>196</v>
      </c>
      <c r="AJ1136" t="s">
        <v>196</v>
      </c>
      <c r="AK1136" t="s">
        <v>196</v>
      </c>
      <c r="AL1136" t="s">
        <v>195</v>
      </c>
      <c r="AM1136" t="s">
        <v>195</v>
      </c>
      <c r="AN1136" t="s">
        <v>195</v>
      </c>
      <c r="AO1136" t="s">
        <v>195</v>
      </c>
      <c r="AP1136" t="s">
        <v>195</v>
      </c>
      <c r="AQ1136" s="259" t="s">
        <v>2591</v>
      </c>
      <c r="AR1136" s="259" t="s">
        <v>334</v>
      </c>
      <c r="AS1136"/>
    </row>
    <row r="1137" spans="1:45" ht="21.6" x14ac:dyDescent="0.65">
      <c r="A1137" s="263">
        <v>123556</v>
      </c>
      <c r="B1137" s="264" t="s">
        <v>2531</v>
      </c>
      <c r="C1137" t="s">
        <v>196</v>
      </c>
      <c r="D1137" t="s">
        <v>196</v>
      </c>
      <c r="E1137" t="s">
        <v>196</v>
      </c>
      <c r="F1137" t="s">
        <v>196</v>
      </c>
      <c r="G1137" t="s">
        <v>194</v>
      </c>
      <c r="H1137" t="s">
        <v>196</v>
      </c>
      <c r="I1137" t="s">
        <v>196</v>
      </c>
      <c r="J1137" t="s">
        <v>196</v>
      </c>
      <c r="K1137" t="s">
        <v>196</v>
      </c>
      <c r="L1137" t="s">
        <v>196</v>
      </c>
      <c r="M1137" t="s">
        <v>194</v>
      </c>
      <c r="N1137" t="s">
        <v>196</v>
      </c>
      <c r="O1137" t="s">
        <v>196</v>
      </c>
      <c r="P1137" t="s">
        <v>196</v>
      </c>
      <c r="Q1137" t="s">
        <v>196</v>
      </c>
      <c r="R1137" t="s">
        <v>196</v>
      </c>
      <c r="S1137" t="s">
        <v>196</v>
      </c>
      <c r="T1137" t="s">
        <v>194</v>
      </c>
      <c r="U1137" t="s">
        <v>196</v>
      </c>
      <c r="V1137" t="s">
        <v>196</v>
      </c>
      <c r="W1137" t="s">
        <v>196</v>
      </c>
      <c r="X1137" t="s">
        <v>196</v>
      </c>
      <c r="Y1137" t="s">
        <v>196</v>
      </c>
      <c r="Z1137" t="s">
        <v>196</v>
      </c>
      <c r="AA1137" t="s">
        <v>196</v>
      </c>
      <c r="AB1137" t="s">
        <v>194</v>
      </c>
      <c r="AC1137" t="s">
        <v>196</v>
      </c>
      <c r="AD1137" t="s">
        <v>196</v>
      </c>
      <c r="AE1137" t="s">
        <v>196</v>
      </c>
      <c r="AF1137" t="s">
        <v>196</v>
      </c>
      <c r="AG1137" t="s">
        <v>196</v>
      </c>
      <c r="AH1137" t="s">
        <v>196</v>
      </c>
      <c r="AI1137" t="s">
        <v>196</v>
      </c>
      <c r="AJ1137" t="s">
        <v>196</v>
      </c>
      <c r="AK1137" t="s">
        <v>196</v>
      </c>
      <c r="AL1137" t="s">
        <v>195</v>
      </c>
      <c r="AM1137" t="s">
        <v>195</v>
      </c>
      <c r="AN1137" t="s">
        <v>195</v>
      </c>
      <c r="AO1137" t="s">
        <v>195</v>
      </c>
      <c r="AP1137" t="s">
        <v>195</v>
      </c>
      <c r="AQ1137" s="259" t="s">
        <v>2531</v>
      </c>
      <c r="AR1137" s="259" t="s">
        <v>334</v>
      </c>
    </row>
    <row r="1138" spans="1:45" ht="21.6" x14ac:dyDescent="0.65">
      <c r="A1138" s="263">
        <v>123562</v>
      </c>
      <c r="B1138" s="264" t="s">
        <v>2591</v>
      </c>
      <c r="C1138" t="s">
        <v>196</v>
      </c>
      <c r="D1138" t="s">
        <v>196</v>
      </c>
      <c r="E1138" t="s">
        <v>195</v>
      </c>
      <c r="F1138" t="s">
        <v>196</v>
      </c>
      <c r="G1138" t="s">
        <v>194</v>
      </c>
      <c r="H1138" t="s">
        <v>196</v>
      </c>
      <c r="I1138" t="s">
        <v>196</v>
      </c>
      <c r="J1138" t="s">
        <v>196</v>
      </c>
      <c r="K1138" t="s">
        <v>196</v>
      </c>
      <c r="L1138" t="s">
        <v>196</v>
      </c>
      <c r="M1138" t="s">
        <v>196</v>
      </c>
      <c r="N1138" t="s">
        <v>194</v>
      </c>
      <c r="O1138" t="s">
        <v>196</v>
      </c>
      <c r="P1138" t="s">
        <v>194</v>
      </c>
      <c r="Q1138" t="s">
        <v>196</v>
      </c>
      <c r="R1138" t="s">
        <v>194</v>
      </c>
      <c r="S1138" t="s">
        <v>196</v>
      </c>
      <c r="T1138" t="s">
        <v>196</v>
      </c>
      <c r="U1138" t="s">
        <v>196</v>
      </c>
      <c r="V1138" t="s">
        <v>196</v>
      </c>
      <c r="W1138" t="s">
        <v>194</v>
      </c>
      <c r="X1138" t="s">
        <v>196</v>
      </c>
      <c r="Y1138" t="s">
        <v>196</v>
      </c>
      <c r="Z1138" t="s">
        <v>196</v>
      </c>
      <c r="AA1138" t="s">
        <v>194</v>
      </c>
      <c r="AB1138" t="s">
        <v>196</v>
      </c>
      <c r="AC1138" t="s">
        <v>196</v>
      </c>
      <c r="AD1138" t="s">
        <v>196</v>
      </c>
      <c r="AE1138" t="s">
        <v>196</v>
      </c>
      <c r="AF1138" t="s">
        <v>196</v>
      </c>
      <c r="AG1138" t="s">
        <v>196</v>
      </c>
      <c r="AH1138" t="s">
        <v>196</v>
      </c>
      <c r="AI1138" t="s">
        <v>196</v>
      </c>
      <c r="AJ1138" t="s">
        <v>196</v>
      </c>
      <c r="AK1138" t="s">
        <v>195</v>
      </c>
      <c r="AL1138" t="s">
        <v>195</v>
      </c>
      <c r="AM1138" t="s">
        <v>195</v>
      </c>
      <c r="AN1138" t="s">
        <v>195</v>
      </c>
      <c r="AO1138" t="s">
        <v>195</v>
      </c>
      <c r="AP1138" t="s">
        <v>195</v>
      </c>
      <c r="AQ1138" s="259" t="s">
        <v>2591</v>
      </c>
      <c r="AR1138" s="259" t="s">
        <v>334</v>
      </c>
    </row>
    <row r="1139" spans="1:45" ht="21.6" x14ac:dyDescent="0.65">
      <c r="A1139" s="263">
        <v>123566</v>
      </c>
      <c r="B1139" s="264" t="s">
        <v>2531</v>
      </c>
      <c r="C1139" t="s">
        <v>196</v>
      </c>
      <c r="D1139" t="s">
        <v>196</v>
      </c>
      <c r="E1139" t="s">
        <v>196</v>
      </c>
      <c r="F1139" t="s">
        <v>196</v>
      </c>
      <c r="G1139" t="s">
        <v>196</v>
      </c>
      <c r="H1139" t="s">
        <v>196</v>
      </c>
      <c r="I1139" t="s">
        <v>196</v>
      </c>
      <c r="J1139" t="s">
        <v>196</v>
      </c>
      <c r="K1139" t="s">
        <v>196</v>
      </c>
      <c r="L1139" t="s">
        <v>196</v>
      </c>
      <c r="M1139" t="s">
        <v>196</v>
      </c>
      <c r="N1139" t="s">
        <v>196</v>
      </c>
      <c r="O1139" t="s">
        <v>196</v>
      </c>
      <c r="P1139" t="s">
        <v>196</v>
      </c>
      <c r="Q1139" t="s">
        <v>196</v>
      </c>
      <c r="R1139" t="s">
        <v>196</v>
      </c>
      <c r="S1139" t="s">
        <v>196</v>
      </c>
      <c r="T1139" t="s">
        <v>196</v>
      </c>
      <c r="U1139" t="s">
        <v>196</v>
      </c>
      <c r="V1139" t="s">
        <v>196</v>
      </c>
      <c r="W1139" t="s">
        <v>196</v>
      </c>
      <c r="X1139" t="s">
        <v>196</v>
      </c>
      <c r="Y1139" t="s">
        <v>196</v>
      </c>
      <c r="Z1139" t="s">
        <v>196</v>
      </c>
      <c r="AA1139" t="s">
        <v>196</v>
      </c>
      <c r="AB1139" t="s">
        <v>196</v>
      </c>
      <c r="AC1139" t="s">
        <v>196</v>
      </c>
      <c r="AD1139" t="s">
        <v>196</v>
      </c>
      <c r="AE1139" t="s">
        <v>196</v>
      </c>
      <c r="AF1139" t="s">
        <v>194</v>
      </c>
      <c r="AG1139" t="s">
        <v>196</v>
      </c>
      <c r="AH1139" t="s">
        <v>196</v>
      </c>
      <c r="AI1139" t="s">
        <v>196</v>
      </c>
      <c r="AJ1139" t="s">
        <v>196</v>
      </c>
      <c r="AK1139" t="s">
        <v>196</v>
      </c>
      <c r="AL1139" t="s">
        <v>195</v>
      </c>
      <c r="AM1139" t="s">
        <v>195</v>
      </c>
      <c r="AN1139" t="s">
        <v>195</v>
      </c>
      <c r="AO1139" t="s">
        <v>195</v>
      </c>
      <c r="AP1139" t="s">
        <v>195</v>
      </c>
      <c r="AQ1139" s="259" t="s">
        <v>2531</v>
      </c>
      <c r="AR1139" s="259" t="s">
        <v>334</v>
      </c>
    </row>
    <row r="1140" spans="1:45" ht="21.6" x14ac:dyDescent="0.65">
      <c r="A1140" s="263">
        <v>123573</v>
      </c>
      <c r="B1140" s="264" t="s">
        <v>2591</v>
      </c>
      <c r="C1140" t="s">
        <v>196</v>
      </c>
      <c r="D1140" t="s">
        <v>196</v>
      </c>
      <c r="E1140" t="s">
        <v>194</v>
      </c>
      <c r="F1140" t="s">
        <v>196</v>
      </c>
      <c r="G1140" t="s">
        <v>194</v>
      </c>
      <c r="H1140" t="s">
        <v>196</v>
      </c>
      <c r="I1140" t="s">
        <v>196</v>
      </c>
      <c r="J1140" t="s">
        <v>196</v>
      </c>
      <c r="K1140" t="s">
        <v>196</v>
      </c>
      <c r="L1140" t="s">
        <v>196</v>
      </c>
      <c r="M1140" t="s">
        <v>194</v>
      </c>
      <c r="N1140" t="s">
        <v>196</v>
      </c>
      <c r="O1140" t="s">
        <v>196</v>
      </c>
      <c r="P1140" t="s">
        <v>196</v>
      </c>
      <c r="Q1140" t="s">
        <v>196</v>
      </c>
      <c r="R1140" t="s">
        <v>196</v>
      </c>
      <c r="S1140" t="s">
        <v>194</v>
      </c>
      <c r="T1140" t="s">
        <v>194</v>
      </c>
      <c r="U1140" t="s">
        <v>196</v>
      </c>
      <c r="V1140" t="s">
        <v>196</v>
      </c>
      <c r="W1140" t="s">
        <v>196</v>
      </c>
      <c r="X1140" t="s">
        <v>196</v>
      </c>
      <c r="Y1140" t="s">
        <v>196</v>
      </c>
      <c r="Z1140" t="s">
        <v>196</v>
      </c>
      <c r="AA1140" t="s">
        <v>196</v>
      </c>
      <c r="AB1140" t="s">
        <v>196</v>
      </c>
      <c r="AC1140" t="s">
        <v>196</v>
      </c>
      <c r="AD1140" t="s">
        <v>196</v>
      </c>
      <c r="AE1140" t="s">
        <v>196</v>
      </c>
      <c r="AF1140" t="s">
        <v>196</v>
      </c>
      <c r="AG1140" t="s">
        <v>196</v>
      </c>
      <c r="AH1140" t="s">
        <v>195</v>
      </c>
      <c r="AI1140" t="s">
        <v>195</v>
      </c>
      <c r="AJ1140" t="s">
        <v>196</v>
      </c>
      <c r="AK1140" t="s">
        <v>195</v>
      </c>
      <c r="AL1140" t="s">
        <v>195</v>
      </c>
      <c r="AM1140" t="s">
        <v>195</v>
      </c>
      <c r="AN1140" t="s">
        <v>195</v>
      </c>
      <c r="AO1140" t="s">
        <v>195</v>
      </c>
      <c r="AP1140" t="s">
        <v>195</v>
      </c>
      <c r="AQ1140" s="259" t="s">
        <v>2591</v>
      </c>
      <c r="AR1140" s="259" t="s">
        <v>334</v>
      </c>
      <c r="AS1140"/>
    </row>
    <row r="1141" spans="1:45" ht="21.6" x14ac:dyDescent="0.65">
      <c r="A1141" s="263">
        <v>123575</v>
      </c>
      <c r="B1141" s="264" t="s">
        <v>65</v>
      </c>
      <c r="C1141" t="s">
        <v>196</v>
      </c>
      <c r="D1141" t="s">
        <v>196</v>
      </c>
      <c r="E1141" t="s">
        <v>195</v>
      </c>
      <c r="F1141" t="s">
        <v>196</v>
      </c>
      <c r="G1141" t="s">
        <v>194</v>
      </c>
      <c r="H1141" t="s">
        <v>196</v>
      </c>
      <c r="I1141" t="s">
        <v>195</v>
      </c>
      <c r="J1141" t="s">
        <v>196</v>
      </c>
      <c r="K1141" t="s">
        <v>196</v>
      </c>
      <c r="L1141" t="s">
        <v>196</v>
      </c>
      <c r="M1141" t="s">
        <v>196</v>
      </c>
      <c r="N1141" t="s">
        <v>196</v>
      </c>
      <c r="O1141" t="s">
        <v>194</v>
      </c>
      <c r="P1141" t="s">
        <v>196</v>
      </c>
      <c r="Q1141" t="s">
        <v>194</v>
      </c>
      <c r="R1141" t="s">
        <v>194</v>
      </c>
      <c r="S1141" t="s">
        <v>196</v>
      </c>
      <c r="T1141" t="s">
        <v>196</v>
      </c>
      <c r="U1141" t="s">
        <v>194</v>
      </c>
      <c r="V1141" t="s">
        <v>196</v>
      </c>
      <c r="W1141" t="s">
        <v>196</v>
      </c>
      <c r="X1141" t="s">
        <v>196</v>
      </c>
      <c r="Y1141" t="s">
        <v>196</v>
      </c>
      <c r="Z1141" t="s">
        <v>196</v>
      </c>
      <c r="AA1141" t="s">
        <v>196</v>
      </c>
      <c r="AB1141" t="s">
        <v>196</v>
      </c>
      <c r="AC1141" t="s">
        <v>196</v>
      </c>
      <c r="AD1141" t="s">
        <v>196</v>
      </c>
      <c r="AE1141" t="s">
        <v>196</v>
      </c>
      <c r="AF1141" t="s">
        <v>196</v>
      </c>
      <c r="AG1141" t="s">
        <v>195</v>
      </c>
      <c r="AH1141" t="s">
        <v>195</v>
      </c>
      <c r="AI1141" t="s">
        <v>195</v>
      </c>
      <c r="AJ1141" t="s">
        <v>195</v>
      </c>
      <c r="AK1141" t="s">
        <v>195</v>
      </c>
      <c r="AQ1141" s="259" t="s">
        <v>65</v>
      </c>
      <c r="AR1141" s="259" t="s">
        <v>334</v>
      </c>
    </row>
    <row r="1142" spans="1:45" ht="21.6" x14ac:dyDescent="0.65">
      <c r="A1142" s="263">
        <v>123576</v>
      </c>
      <c r="B1142" s="264" t="s">
        <v>2531</v>
      </c>
      <c r="C1142" t="s">
        <v>196</v>
      </c>
      <c r="D1142" t="s">
        <v>196</v>
      </c>
      <c r="E1142" t="s">
        <v>196</v>
      </c>
      <c r="F1142" t="s">
        <v>196</v>
      </c>
      <c r="G1142" t="s">
        <v>196</v>
      </c>
      <c r="H1142" t="s">
        <v>196</v>
      </c>
      <c r="I1142" t="s">
        <v>196</v>
      </c>
      <c r="J1142" t="s">
        <v>196</v>
      </c>
      <c r="K1142" t="s">
        <v>196</v>
      </c>
      <c r="L1142" t="s">
        <v>196</v>
      </c>
      <c r="M1142" t="s">
        <v>196</v>
      </c>
      <c r="N1142" t="s">
        <v>196</v>
      </c>
      <c r="O1142" t="s">
        <v>196</v>
      </c>
      <c r="P1142" t="s">
        <v>196</v>
      </c>
      <c r="Q1142" t="s">
        <v>196</v>
      </c>
      <c r="R1142" t="s">
        <v>196</v>
      </c>
      <c r="S1142" t="s">
        <v>196</v>
      </c>
      <c r="T1142" t="s">
        <v>196</v>
      </c>
      <c r="U1142" t="s">
        <v>196</v>
      </c>
      <c r="V1142" t="s">
        <v>196</v>
      </c>
      <c r="W1142" t="s">
        <v>196</v>
      </c>
      <c r="X1142" t="s">
        <v>196</v>
      </c>
      <c r="Y1142" t="s">
        <v>196</v>
      </c>
      <c r="Z1142" t="s">
        <v>196</v>
      </c>
      <c r="AA1142" t="s">
        <v>196</v>
      </c>
      <c r="AB1142" t="s">
        <v>196</v>
      </c>
      <c r="AC1142" t="s">
        <v>196</v>
      </c>
      <c r="AD1142" t="s">
        <v>196</v>
      </c>
      <c r="AE1142" t="s">
        <v>196</v>
      </c>
      <c r="AF1142" t="s">
        <v>196</v>
      </c>
      <c r="AG1142" t="s">
        <v>196</v>
      </c>
      <c r="AH1142" t="s">
        <v>196</v>
      </c>
      <c r="AI1142" t="s">
        <v>196</v>
      </c>
      <c r="AJ1142" t="s">
        <v>196</v>
      </c>
      <c r="AK1142" t="s">
        <v>196</v>
      </c>
      <c r="AL1142" t="s">
        <v>195</v>
      </c>
      <c r="AM1142" t="s">
        <v>195</v>
      </c>
      <c r="AN1142" t="s">
        <v>195</v>
      </c>
      <c r="AO1142" t="s">
        <v>195</v>
      </c>
      <c r="AP1142" t="s">
        <v>195</v>
      </c>
      <c r="AQ1142" s="259" t="s">
        <v>2531</v>
      </c>
      <c r="AR1142" s="259" t="s">
        <v>334</v>
      </c>
    </row>
    <row r="1143" spans="1:45" ht="21.6" x14ac:dyDescent="0.65">
      <c r="A1143" s="263">
        <v>123586</v>
      </c>
      <c r="B1143" s="264" t="s">
        <v>2591</v>
      </c>
      <c r="C1143" t="s">
        <v>196</v>
      </c>
      <c r="D1143" t="s">
        <v>196</v>
      </c>
      <c r="E1143" t="s">
        <v>196</v>
      </c>
      <c r="F1143" t="s">
        <v>196</v>
      </c>
      <c r="G1143" t="s">
        <v>196</v>
      </c>
      <c r="H1143" t="s">
        <v>196</v>
      </c>
      <c r="I1143" t="s">
        <v>196</v>
      </c>
      <c r="J1143" t="s">
        <v>196</v>
      </c>
      <c r="K1143" t="s">
        <v>196</v>
      </c>
      <c r="L1143" t="s">
        <v>196</v>
      </c>
      <c r="M1143" t="s">
        <v>196</v>
      </c>
      <c r="N1143" t="s">
        <v>196</v>
      </c>
      <c r="O1143" t="s">
        <v>196</v>
      </c>
      <c r="P1143" t="s">
        <v>194</v>
      </c>
      <c r="Q1143" t="s">
        <v>196</v>
      </c>
      <c r="R1143" t="s">
        <v>196</v>
      </c>
      <c r="S1143" t="s">
        <v>196</v>
      </c>
      <c r="T1143" t="s">
        <v>196</v>
      </c>
      <c r="U1143" t="s">
        <v>196</v>
      </c>
      <c r="V1143" t="s">
        <v>196</v>
      </c>
      <c r="W1143" t="s">
        <v>196</v>
      </c>
      <c r="X1143" t="s">
        <v>196</v>
      </c>
      <c r="Y1143" t="s">
        <v>196</v>
      </c>
      <c r="Z1143" t="s">
        <v>196</v>
      </c>
      <c r="AA1143" t="s">
        <v>196</v>
      </c>
      <c r="AB1143" t="s">
        <v>196</v>
      </c>
      <c r="AC1143" t="s">
        <v>196</v>
      </c>
      <c r="AD1143" t="s">
        <v>196</v>
      </c>
      <c r="AE1143" t="s">
        <v>196</v>
      </c>
      <c r="AF1143" t="s">
        <v>196</v>
      </c>
      <c r="AG1143" t="s">
        <v>196</v>
      </c>
      <c r="AH1143" t="s">
        <v>196</v>
      </c>
      <c r="AI1143" t="s">
        <v>196</v>
      </c>
      <c r="AJ1143" t="s">
        <v>196</v>
      </c>
      <c r="AK1143" t="s">
        <v>196</v>
      </c>
      <c r="AL1143" t="s">
        <v>195</v>
      </c>
      <c r="AM1143" t="s">
        <v>195</v>
      </c>
      <c r="AN1143" t="s">
        <v>195</v>
      </c>
      <c r="AO1143" t="s">
        <v>195</v>
      </c>
      <c r="AP1143" t="s">
        <v>195</v>
      </c>
      <c r="AQ1143" s="259" t="s">
        <v>2591</v>
      </c>
      <c r="AR1143" s="259" t="s">
        <v>334</v>
      </c>
    </row>
    <row r="1144" spans="1:45" ht="14.4" x14ac:dyDescent="0.3">
      <c r="A1144" s="282">
        <v>123598</v>
      </c>
      <c r="B1144" s="284" t="s">
        <v>59</v>
      </c>
      <c r="C1144" s="262" t="s">
        <v>194</v>
      </c>
      <c r="D1144" s="262" t="s">
        <v>196</v>
      </c>
      <c r="E1144" s="262" t="s">
        <v>196</v>
      </c>
      <c r="F1144" s="262" t="s">
        <v>196</v>
      </c>
      <c r="G1144" s="262" t="s">
        <v>196</v>
      </c>
      <c r="H1144" s="262" t="s">
        <v>194</v>
      </c>
      <c r="I1144" s="262" t="s">
        <v>196</v>
      </c>
      <c r="J1144" s="262" t="s">
        <v>196</v>
      </c>
      <c r="K1144" s="262" t="s">
        <v>196</v>
      </c>
      <c r="L1144" s="262" t="s">
        <v>196</v>
      </c>
      <c r="M1144" s="262" t="s">
        <v>195</v>
      </c>
      <c r="N1144" s="262" t="s">
        <v>196</v>
      </c>
      <c r="O1144" s="262" t="s">
        <v>196</v>
      </c>
      <c r="P1144" s="262" t="s">
        <v>194</v>
      </c>
      <c r="Q1144" s="262" t="s">
        <v>196</v>
      </c>
      <c r="R1144" s="262" t="s">
        <v>194</v>
      </c>
      <c r="S1144" s="262" t="s">
        <v>196</v>
      </c>
      <c r="T1144" s="262" t="s">
        <v>194</v>
      </c>
      <c r="U1144" s="262" t="s">
        <v>194</v>
      </c>
      <c r="V1144" s="262" t="s">
        <v>196</v>
      </c>
      <c r="W1144" s="262" t="s">
        <v>334</v>
      </c>
      <c r="X1144" s="262" t="s">
        <v>334</v>
      </c>
      <c r="Y1144" s="262" t="s">
        <v>334</v>
      </c>
      <c r="Z1144" s="262" t="s">
        <v>334</v>
      </c>
      <c r="AA1144" s="262" t="s">
        <v>334</v>
      </c>
      <c r="AB1144" s="262" t="s">
        <v>334</v>
      </c>
      <c r="AC1144" s="262" t="s">
        <v>334</v>
      </c>
      <c r="AD1144" s="262" t="s">
        <v>334</v>
      </c>
      <c r="AE1144" s="262" t="s">
        <v>334</v>
      </c>
      <c r="AF1144" s="262" t="s">
        <v>334</v>
      </c>
      <c r="AG1144" s="262" t="s">
        <v>195</v>
      </c>
      <c r="AH1144" s="262" t="s">
        <v>195</v>
      </c>
      <c r="AI1144" s="262" t="s">
        <v>195</v>
      </c>
      <c r="AJ1144" s="262" t="s">
        <v>195</v>
      </c>
      <c r="AK1144" s="262" t="s">
        <v>195</v>
      </c>
      <c r="AL1144" s="262" t="s">
        <v>195</v>
      </c>
      <c r="AM1144" s="262" t="s">
        <v>195</v>
      </c>
      <c r="AN1144" s="262" t="s">
        <v>195</v>
      </c>
      <c r="AO1144" s="262" t="s">
        <v>195</v>
      </c>
      <c r="AP1144" s="262" t="s">
        <v>195</v>
      </c>
      <c r="AQ1144" s="259" t="e">
        <f>VLOOKUP(A1144,#REF!,5,0)</f>
        <v>#REF!</v>
      </c>
      <c r="AR1144" s="259" t="e">
        <f>VLOOKUP(A1144,#REF!,6,0)</f>
        <v>#REF!</v>
      </c>
      <c r="AS1144"/>
    </row>
    <row r="1145" spans="1:45" ht="21.6" x14ac:dyDescent="0.65">
      <c r="A1145" s="267">
        <v>123600</v>
      </c>
      <c r="B1145" s="264" t="s">
        <v>2531</v>
      </c>
      <c r="C1145" t="s">
        <v>195</v>
      </c>
      <c r="D1145" t="s">
        <v>195</v>
      </c>
      <c r="E1145" t="s">
        <v>195</v>
      </c>
      <c r="F1145" t="s">
        <v>195</v>
      </c>
      <c r="G1145" t="s">
        <v>194</v>
      </c>
      <c r="H1145" t="s">
        <v>196</v>
      </c>
      <c r="I1145" t="s">
        <v>195</v>
      </c>
      <c r="J1145" t="s">
        <v>195</v>
      </c>
      <c r="K1145" t="s">
        <v>196</v>
      </c>
      <c r="L1145" t="s">
        <v>194</v>
      </c>
      <c r="M1145" t="s">
        <v>195</v>
      </c>
      <c r="N1145" t="s">
        <v>194</v>
      </c>
      <c r="O1145" t="s">
        <v>194</v>
      </c>
      <c r="P1145" t="s">
        <v>195</v>
      </c>
      <c r="Q1145" t="s">
        <v>196</v>
      </c>
      <c r="R1145" t="s">
        <v>196</v>
      </c>
      <c r="S1145" t="s">
        <v>194</v>
      </c>
      <c r="T1145" t="s">
        <v>195</v>
      </c>
      <c r="U1145" t="s">
        <v>195</v>
      </c>
      <c r="V1145" t="s">
        <v>196</v>
      </c>
      <c r="W1145" t="s">
        <v>195</v>
      </c>
      <c r="X1145" t="s">
        <v>196</v>
      </c>
      <c r="Y1145" t="s">
        <v>194</v>
      </c>
      <c r="Z1145" t="s">
        <v>194</v>
      </c>
      <c r="AA1145" t="s">
        <v>196</v>
      </c>
      <c r="AB1145" t="s">
        <v>194</v>
      </c>
      <c r="AC1145" t="s">
        <v>194</v>
      </c>
      <c r="AD1145" t="s">
        <v>194</v>
      </c>
      <c r="AE1145" t="s">
        <v>196</v>
      </c>
      <c r="AF1145" t="s">
        <v>196</v>
      </c>
      <c r="AG1145" t="s">
        <v>196</v>
      </c>
      <c r="AH1145" t="s">
        <v>195</v>
      </c>
      <c r="AI1145" t="s">
        <v>196</v>
      </c>
      <c r="AJ1145" t="s">
        <v>194</v>
      </c>
      <c r="AK1145" t="s">
        <v>196</v>
      </c>
      <c r="AL1145" t="s">
        <v>196</v>
      </c>
      <c r="AM1145" t="s">
        <v>195</v>
      </c>
      <c r="AN1145" t="s">
        <v>196</v>
      </c>
      <c r="AO1145" t="s">
        <v>195</v>
      </c>
      <c r="AP1145" t="s">
        <v>195</v>
      </c>
      <c r="AQ1145" s="259" t="s">
        <v>2531</v>
      </c>
      <c r="AR1145" s="259" t="s">
        <v>334</v>
      </c>
    </row>
    <row r="1146" spans="1:45" ht="21.6" x14ac:dyDescent="0.65">
      <c r="A1146" s="267">
        <v>123611</v>
      </c>
      <c r="B1146" s="264" t="s">
        <v>2531</v>
      </c>
      <c r="C1146" t="s">
        <v>196</v>
      </c>
      <c r="D1146" t="s">
        <v>196</v>
      </c>
      <c r="E1146" t="s">
        <v>196</v>
      </c>
      <c r="F1146" t="s">
        <v>196</v>
      </c>
      <c r="G1146" t="s">
        <v>196</v>
      </c>
      <c r="H1146" t="s">
        <v>196</v>
      </c>
      <c r="I1146" t="s">
        <v>196</v>
      </c>
      <c r="J1146" t="s">
        <v>196</v>
      </c>
      <c r="K1146" t="s">
        <v>196</v>
      </c>
      <c r="L1146" t="s">
        <v>196</v>
      </c>
      <c r="M1146" t="s">
        <v>196</v>
      </c>
      <c r="N1146" t="s">
        <v>196</v>
      </c>
      <c r="O1146" t="s">
        <v>196</v>
      </c>
      <c r="P1146" t="s">
        <v>194</v>
      </c>
      <c r="Q1146" t="s">
        <v>196</v>
      </c>
      <c r="R1146" t="s">
        <v>196</v>
      </c>
      <c r="S1146" t="s">
        <v>196</v>
      </c>
      <c r="T1146" t="s">
        <v>196</v>
      </c>
      <c r="U1146" t="s">
        <v>196</v>
      </c>
      <c r="V1146" t="s">
        <v>196</v>
      </c>
      <c r="W1146" t="s">
        <v>194</v>
      </c>
      <c r="X1146" t="s">
        <v>196</v>
      </c>
      <c r="Y1146" t="s">
        <v>196</v>
      </c>
      <c r="Z1146" t="s">
        <v>196</v>
      </c>
      <c r="AA1146" t="s">
        <v>196</v>
      </c>
      <c r="AB1146" t="s">
        <v>196</v>
      </c>
      <c r="AC1146" t="s">
        <v>196</v>
      </c>
      <c r="AD1146" t="s">
        <v>196</v>
      </c>
      <c r="AE1146" t="s">
        <v>196</v>
      </c>
      <c r="AF1146" t="s">
        <v>196</v>
      </c>
      <c r="AG1146" t="s">
        <v>196</v>
      </c>
      <c r="AH1146" t="s">
        <v>196</v>
      </c>
      <c r="AI1146" t="s">
        <v>196</v>
      </c>
      <c r="AJ1146" t="s">
        <v>196</v>
      </c>
      <c r="AK1146" t="s">
        <v>196</v>
      </c>
      <c r="AL1146" t="s">
        <v>195</v>
      </c>
      <c r="AM1146" t="s">
        <v>195</v>
      </c>
      <c r="AN1146" t="s">
        <v>195</v>
      </c>
      <c r="AO1146" t="s">
        <v>195</v>
      </c>
      <c r="AP1146" t="s">
        <v>195</v>
      </c>
      <c r="AQ1146" s="259" t="s">
        <v>2531</v>
      </c>
      <c r="AR1146" s="259" t="s">
        <v>334</v>
      </c>
    </row>
    <row r="1147" spans="1:45" ht="21.6" x14ac:dyDescent="0.65">
      <c r="A1147" s="267">
        <v>123612</v>
      </c>
      <c r="B1147" s="264" t="s">
        <v>2591</v>
      </c>
      <c r="C1147" t="s">
        <v>196</v>
      </c>
      <c r="D1147" t="s">
        <v>196</v>
      </c>
      <c r="E1147" t="s">
        <v>196</v>
      </c>
      <c r="F1147" t="s">
        <v>196</v>
      </c>
      <c r="G1147" t="s">
        <v>196</v>
      </c>
      <c r="H1147" t="s">
        <v>196</v>
      </c>
      <c r="I1147" t="s">
        <v>196</v>
      </c>
      <c r="J1147" t="s">
        <v>196</v>
      </c>
      <c r="K1147" t="s">
        <v>196</v>
      </c>
      <c r="L1147" t="s">
        <v>196</v>
      </c>
      <c r="M1147" t="s">
        <v>196</v>
      </c>
      <c r="N1147" t="s">
        <v>196</v>
      </c>
      <c r="O1147" t="s">
        <v>196</v>
      </c>
      <c r="P1147" t="s">
        <v>194</v>
      </c>
      <c r="Q1147" t="s">
        <v>196</v>
      </c>
      <c r="R1147" t="s">
        <v>196</v>
      </c>
      <c r="S1147" t="s">
        <v>196</v>
      </c>
      <c r="T1147" t="s">
        <v>196</v>
      </c>
      <c r="U1147" t="s">
        <v>194</v>
      </c>
      <c r="V1147" t="s">
        <v>196</v>
      </c>
      <c r="W1147" t="s">
        <v>196</v>
      </c>
      <c r="X1147" t="s">
        <v>196</v>
      </c>
      <c r="Y1147" t="s">
        <v>196</v>
      </c>
      <c r="Z1147" t="s">
        <v>196</v>
      </c>
      <c r="AA1147" t="s">
        <v>196</v>
      </c>
      <c r="AB1147" t="s">
        <v>196</v>
      </c>
      <c r="AC1147" t="s">
        <v>196</v>
      </c>
      <c r="AD1147" t="s">
        <v>196</v>
      </c>
      <c r="AE1147" t="s">
        <v>196</v>
      </c>
      <c r="AF1147" t="s">
        <v>196</v>
      </c>
      <c r="AG1147" t="s">
        <v>196</v>
      </c>
      <c r="AH1147" t="s">
        <v>196</v>
      </c>
      <c r="AI1147" t="s">
        <v>196</v>
      </c>
      <c r="AJ1147" t="s">
        <v>196</v>
      </c>
      <c r="AK1147" t="s">
        <v>196</v>
      </c>
      <c r="AL1147" t="s">
        <v>195</v>
      </c>
      <c r="AM1147" t="s">
        <v>195</v>
      </c>
      <c r="AN1147" t="s">
        <v>195</v>
      </c>
      <c r="AO1147" t="s">
        <v>195</v>
      </c>
      <c r="AP1147" t="s">
        <v>195</v>
      </c>
      <c r="AQ1147" s="259" t="s">
        <v>2591</v>
      </c>
      <c r="AR1147" s="259" t="s">
        <v>334</v>
      </c>
    </row>
    <row r="1148" spans="1:45" ht="21.6" x14ac:dyDescent="0.65">
      <c r="A1148" s="267">
        <v>123616</v>
      </c>
      <c r="B1148" s="264" t="s">
        <v>2531</v>
      </c>
      <c r="C1148" t="s">
        <v>196</v>
      </c>
      <c r="D1148" t="s">
        <v>196</v>
      </c>
      <c r="E1148" t="s">
        <v>196</v>
      </c>
      <c r="F1148" t="s">
        <v>196</v>
      </c>
      <c r="G1148" t="s">
        <v>194</v>
      </c>
      <c r="H1148" t="s">
        <v>196</v>
      </c>
      <c r="I1148" t="s">
        <v>195</v>
      </c>
      <c r="J1148" t="s">
        <v>196</v>
      </c>
      <c r="K1148" t="s">
        <v>196</v>
      </c>
      <c r="L1148" t="s">
        <v>196</v>
      </c>
      <c r="M1148" t="s">
        <v>196</v>
      </c>
      <c r="N1148" t="s">
        <v>196</v>
      </c>
      <c r="O1148" t="s">
        <v>196</v>
      </c>
      <c r="P1148" t="s">
        <v>196</v>
      </c>
      <c r="Q1148" t="s">
        <v>196</v>
      </c>
      <c r="R1148" t="s">
        <v>196</v>
      </c>
      <c r="S1148" t="s">
        <v>196</v>
      </c>
      <c r="T1148" t="s">
        <v>194</v>
      </c>
      <c r="U1148" t="s">
        <v>196</v>
      </c>
      <c r="V1148" t="s">
        <v>194</v>
      </c>
      <c r="W1148" t="s">
        <v>196</v>
      </c>
      <c r="X1148" t="s">
        <v>196</v>
      </c>
      <c r="Y1148" t="s">
        <v>194</v>
      </c>
      <c r="Z1148" t="s">
        <v>196</v>
      </c>
      <c r="AA1148" t="s">
        <v>196</v>
      </c>
      <c r="AB1148" t="s">
        <v>196</v>
      </c>
      <c r="AC1148" t="s">
        <v>196</v>
      </c>
      <c r="AD1148" t="s">
        <v>194</v>
      </c>
      <c r="AE1148" t="s">
        <v>194</v>
      </c>
      <c r="AF1148" t="s">
        <v>194</v>
      </c>
      <c r="AG1148" t="s">
        <v>196</v>
      </c>
      <c r="AH1148" t="s">
        <v>195</v>
      </c>
      <c r="AI1148" t="s">
        <v>196</v>
      </c>
      <c r="AJ1148" t="s">
        <v>196</v>
      </c>
      <c r="AK1148" t="s">
        <v>195</v>
      </c>
      <c r="AL1148" t="s">
        <v>195</v>
      </c>
      <c r="AM1148" t="s">
        <v>195</v>
      </c>
      <c r="AN1148" t="s">
        <v>195</v>
      </c>
      <c r="AO1148" t="s">
        <v>195</v>
      </c>
      <c r="AP1148" t="s">
        <v>195</v>
      </c>
      <c r="AQ1148" s="259" t="s">
        <v>2531</v>
      </c>
      <c r="AR1148" s="259" t="s">
        <v>334</v>
      </c>
    </row>
    <row r="1149" spans="1:45" ht="14.4" x14ac:dyDescent="0.3">
      <c r="A1149" s="282">
        <v>123617</v>
      </c>
      <c r="B1149" s="284" t="s">
        <v>59</v>
      </c>
      <c r="C1149" s="262" t="s">
        <v>195</v>
      </c>
      <c r="D1149" s="262" t="s">
        <v>195</v>
      </c>
      <c r="E1149" s="262" t="s">
        <v>195</v>
      </c>
      <c r="F1149" s="262" t="s">
        <v>195</v>
      </c>
      <c r="G1149" s="262" t="s">
        <v>196</v>
      </c>
      <c r="H1149" s="262" t="s">
        <v>196</v>
      </c>
      <c r="I1149" s="262" t="s">
        <v>195</v>
      </c>
      <c r="J1149" s="262" t="s">
        <v>195</v>
      </c>
      <c r="K1149" s="262" t="s">
        <v>196</v>
      </c>
      <c r="L1149" s="262" t="s">
        <v>196</v>
      </c>
      <c r="M1149" s="262" t="s">
        <v>196</v>
      </c>
      <c r="N1149" s="262" t="s">
        <v>196</v>
      </c>
      <c r="O1149" s="262" t="s">
        <v>196</v>
      </c>
      <c r="P1149" s="262" t="s">
        <v>196</v>
      </c>
      <c r="Q1149" s="262" t="s">
        <v>196</v>
      </c>
      <c r="R1149" s="262" t="s">
        <v>196</v>
      </c>
      <c r="S1149" s="262" t="s">
        <v>196</v>
      </c>
      <c r="T1149" s="262" t="s">
        <v>195</v>
      </c>
      <c r="U1149" s="262" t="s">
        <v>194</v>
      </c>
      <c r="V1149" s="262" t="s">
        <v>195</v>
      </c>
      <c r="W1149" s="262" t="s">
        <v>196</v>
      </c>
      <c r="X1149" s="262" t="s">
        <v>196</v>
      </c>
      <c r="Y1149" s="262" t="s">
        <v>196</v>
      </c>
      <c r="Z1149" s="262" t="s">
        <v>196</v>
      </c>
      <c r="AA1149" s="262" t="s">
        <v>194</v>
      </c>
      <c r="AB1149" s="262" t="s">
        <v>196</v>
      </c>
      <c r="AC1149" s="262" t="s">
        <v>196</v>
      </c>
      <c r="AD1149" s="262" t="s">
        <v>196</v>
      </c>
      <c r="AE1149" s="262" t="s">
        <v>196</v>
      </c>
      <c r="AF1149" s="262" t="s">
        <v>194</v>
      </c>
      <c r="AG1149" s="262" t="s">
        <v>196</v>
      </c>
      <c r="AH1149" s="262" t="s">
        <v>195</v>
      </c>
      <c r="AI1149" s="262" t="s">
        <v>196</v>
      </c>
      <c r="AJ1149" s="262" t="s">
        <v>195</v>
      </c>
      <c r="AK1149" s="262" t="s">
        <v>195</v>
      </c>
      <c r="AL1149" s="262" t="s">
        <v>195</v>
      </c>
      <c r="AM1149" s="262" t="s">
        <v>195</v>
      </c>
      <c r="AN1149" s="262" t="s">
        <v>195</v>
      </c>
      <c r="AO1149" s="262" t="s">
        <v>195</v>
      </c>
      <c r="AP1149" s="262" t="s">
        <v>195</v>
      </c>
      <c r="AQ1149" s="259" t="e">
        <f>VLOOKUP(A1149,#REF!,5,0)</f>
        <v>#REF!</v>
      </c>
      <c r="AR1149" s="259" t="e">
        <f>VLOOKUP(A1149,#REF!,6,0)</f>
        <v>#REF!</v>
      </c>
      <c r="AS1149"/>
    </row>
    <row r="1150" spans="1:45" ht="21.6" x14ac:dyDescent="0.65">
      <c r="A1150" s="267">
        <v>123622</v>
      </c>
      <c r="B1150" s="264" t="s">
        <v>2591</v>
      </c>
      <c r="C1150" t="s">
        <v>196</v>
      </c>
      <c r="D1150" t="s">
        <v>196</v>
      </c>
      <c r="E1150" t="s">
        <v>196</v>
      </c>
      <c r="F1150" t="s">
        <v>196</v>
      </c>
      <c r="G1150" t="s">
        <v>196</v>
      </c>
      <c r="H1150" t="s">
        <v>196</v>
      </c>
      <c r="I1150" t="s">
        <v>196</v>
      </c>
      <c r="J1150" t="s">
        <v>196</v>
      </c>
      <c r="K1150" t="s">
        <v>196</v>
      </c>
      <c r="L1150" t="s">
        <v>196</v>
      </c>
      <c r="M1150" t="s">
        <v>196</v>
      </c>
      <c r="N1150" t="s">
        <v>196</v>
      </c>
      <c r="O1150" t="s">
        <v>196</v>
      </c>
      <c r="P1150" t="s">
        <v>194</v>
      </c>
      <c r="Q1150" t="s">
        <v>196</v>
      </c>
      <c r="R1150" t="s">
        <v>196</v>
      </c>
      <c r="S1150" t="s">
        <v>196</v>
      </c>
      <c r="T1150" t="s">
        <v>196</v>
      </c>
      <c r="U1150" t="s">
        <v>194</v>
      </c>
      <c r="V1150" t="s">
        <v>196</v>
      </c>
      <c r="W1150" t="s">
        <v>196</v>
      </c>
      <c r="X1150" t="s">
        <v>196</v>
      </c>
      <c r="Y1150" t="s">
        <v>196</v>
      </c>
      <c r="Z1150" t="s">
        <v>196</v>
      </c>
      <c r="AA1150" t="s">
        <v>196</v>
      </c>
      <c r="AB1150" t="s">
        <v>194</v>
      </c>
      <c r="AC1150" t="s">
        <v>196</v>
      </c>
      <c r="AD1150" t="s">
        <v>196</v>
      </c>
      <c r="AE1150" t="s">
        <v>196</v>
      </c>
      <c r="AF1150" t="s">
        <v>194</v>
      </c>
      <c r="AG1150" t="s">
        <v>196</v>
      </c>
      <c r="AH1150" t="s">
        <v>196</v>
      </c>
      <c r="AI1150" t="s">
        <v>196</v>
      </c>
      <c r="AJ1150" t="s">
        <v>196</v>
      </c>
      <c r="AK1150" t="s">
        <v>196</v>
      </c>
      <c r="AL1150" t="s">
        <v>195</v>
      </c>
      <c r="AM1150" t="s">
        <v>195</v>
      </c>
      <c r="AN1150" t="s">
        <v>195</v>
      </c>
      <c r="AO1150" t="s">
        <v>195</v>
      </c>
      <c r="AP1150" t="s">
        <v>195</v>
      </c>
      <c r="AQ1150" s="259" t="s">
        <v>2591</v>
      </c>
      <c r="AR1150" s="259" t="s">
        <v>334</v>
      </c>
      <c r="AS1150"/>
    </row>
    <row r="1151" spans="1:45" ht="21.6" x14ac:dyDescent="0.65">
      <c r="A1151" s="263">
        <v>123627</v>
      </c>
      <c r="B1151" s="264" t="s">
        <v>2531</v>
      </c>
      <c r="C1151" t="s">
        <v>196</v>
      </c>
      <c r="D1151" t="s">
        <v>196</v>
      </c>
      <c r="E1151" t="s">
        <v>196</v>
      </c>
      <c r="F1151" t="s">
        <v>196</v>
      </c>
      <c r="G1151" t="s">
        <v>196</v>
      </c>
      <c r="H1151" t="s">
        <v>196</v>
      </c>
      <c r="I1151" t="s">
        <v>196</v>
      </c>
      <c r="J1151" t="s">
        <v>196</v>
      </c>
      <c r="K1151" t="s">
        <v>196</v>
      </c>
      <c r="L1151" t="s">
        <v>196</v>
      </c>
      <c r="M1151" t="s">
        <v>196</v>
      </c>
      <c r="N1151" t="s">
        <v>196</v>
      </c>
      <c r="O1151" t="s">
        <v>196</v>
      </c>
      <c r="P1151" t="s">
        <v>196</v>
      </c>
      <c r="Q1151" t="s">
        <v>196</v>
      </c>
      <c r="R1151" t="s">
        <v>196</v>
      </c>
      <c r="S1151" t="s">
        <v>196</v>
      </c>
      <c r="T1151" t="s">
        <v>196</v>
      </c>
      <c r="U1151" t="s">
        <v>196</v>
      </c>
      <c r="V1151" t="s">
        <v>196</v>
      </c>
      <c r="W1151" t="s">
        <v>196</v>
      </c>
      <c r="X1151" t="s">
        <v>196</v>
      </c>
      <c r="Y1151" t="s">
        <v>196</v>
      </c>
      <c r="Z1151" t="s">
        <v>196</v>
      </c>
      <c r="AA1151" t="s">
        <v>196</v>
      </c>
      <c r="AB1151" t="s">
        <v>196</v>
      </c>
      <c r="AC1151" t="s">
        <v>196</v>
      </c>
      <c r="AD1151" t="s">
        <v>196</v>
      </c>
      <c r="AE1151" t="s">
        <v>196</v>
      </c>
      <c r="AF1151" t="s">
        <v>196</v>
      </c>
      <c r="AG1151" t="s">
        <v>196</v>
      </c>
      <c r="AH1151" t="s">
        <v>196</v>
      </c>
      <c r="AI1151" t="s">
        <v>196</v>
      </c>
      <c r="AJ1151" t="s">
        <v>196</v>
      </c>
      <c r="AK1151" t="s">
        <v>196</v>
      </c>
      <c r="AL1151" t="s">
        <v>195</v>
      </c>
      <c r="AM1151" t="s">
        <v>195</v>
      </c>
      <c r="AN1151" t="s">
        <v>195</v>
      </c>
      <c r="AO1151" t="s">
        <v>195</v>
      </c>
      <c r="AP1151" t="s">
        <v>195</v>
      </c>
      <c r="AQ1151" s="259" t="s">
        <v>2531</v>
      </c>
      <c r="AR1151" s="259" t="s">
        <v>334</v>
      </c>
    </row>
    <row r="1152" spans="1:45" ht="21.6" x14ac:dyDescent="0.65">
      <c r="A1152" s="267">
        <v>123633</v>
      </c>
      <c r="B1152" s="264" t="s">
        <v>65</v>
      </c>
      <c r="C1152" t="s">
        <v>195</v>
      </c>
      <c r="D1152" t="s">
        <v>195</v>
      </c>
      <c r="E1152" t="s">
        <v>195</v>
      </c>
      <c r="F1152" t="s">
        <v>195</v>
      </c>
      <c r="G1152" t="s">
        <v>194</v>
      </c>
      <c r="H1152" t="s">
        <v>196</v>
      </c>
      <c r="I1152" t="s">
        <v>195</v>
      </c>
      <c r="J1152" t="s">
        <v>195</v>
      </c>
      <c r="K1152" t="s">
        <v>195</v>
      </c>
      <c r="L1152" t="s">
        <v>196</v>
      </c>
      <c r="M1152" t="s">
        <v>196</v>
      </c>
      <c r="N1152" t="s">
        <v>194</v>
      </c>
      <c r="O1152" t="s">
        <v>194</v>
      </c>
      <c r="P1152" t="s">
        <v>194</v>
      </c>
      <c r="Q1152" t="s">
        <v>194</v>
      </c>
      <c r="R1152" t="s">
        <v>196</v>
      </c>
      <c r="S1152" t="s">
        <v>196</v>
      </c>
      <c r="T1152" t="s">
        <v>196</v>
      </c>
      <c r="U1152" t="s">
        <v>196</v>
      </c>
      <c r="V1152" t="s">
        <v>196</v>
      </c>
      <c r="W1152" t="s">
        <v>194</v>
      </c>
      <c r="X1152" t="s">
        <v>194</v>
      </c>
      <c r="Y1152" t="s">
        <v>194</v>
      </c>
      <c r="Z1152" t="s">
        <v>194</v>
      </c>
      <c r="AA1152" t="s">
        <v>194</v>
      </c>
      <c r="AB1152" t="s">
        <v>194</v>
      </c>
      <c r="AC1152" t="s">
        <v>194</v>
      </c>
      <c r="AD1152" t="s">
        <v>196</v>
      </c>
      <c r="AE1152" t="s">
        <v>194</v>
      </c>
      <c r="AF1152" t="s">
        <v>194</v>
      </c>
      <c r="AG1152" t="s">
        <v>195</v>
      </c>
      <c r="AH1152" t="s">
        <v>195</v>
      </c>
      <c r="AI1152" t="s">
        <v>195</v>
      </c>
      <c r="AJ1152" t="s">
        <v>195</v>
      </c>
      <c r="AK1152" t="s">
        <v>195</v>
      </c>
      <c r="AQ1152" s="259" t="s">
        <v>65</v>
      </c>
      <c r="AR1152" s="259" t="s">
        <v>334</v>
      </c>
      <c r="AS1152"/>
    </row>
    <row r="1153" spans="1:45" ht="21.6" x14ac:dyDescent="0.65">
      <c r="A1153" s="263">
        <v>123638</v>
      </c>
      <c r="B1153" s="264" t="s">
        <v>2591</v>
      </c>
      <c r="C1153" t="s">
        <v>196</v>
      </c>
      <c r="D1153" t="s">
        <v>196</v>
      </c>
      <c r="E1153" t="s">
        <v>196</v>
      </c>
      <c r="F1153" t="s">
        <v>196</v>
      </c>
      <c r="G1153" t="s">
        <v>196</v>
      </c>
      <c r="H1153" t="s">
        <v>195</v>
      </c>
      <c r="I1153" t="s">
        <v>196</v>
      </c>
      <c r="J1153" t="s">
        <v>196</v>
      </c>
      <c r="K1153" t="s">
        <v>196</v>
      </c>
      <c r="L1153" t="s">
        <v>196</v>
      </c>
      <c r="M1153" t="s">
        <v>196</v>
      </c>
      <c r="N1153" t="s">
        <v>196</v>
      </c>
      <c r="O1153" t="s">
        <v>196</v>
      </c>
      <c r="P1153" t="s">
        <v>194</v>
      </c>
      <c r="Q1153" t="s">
        <v>196</v>
      </c>
      <c r="R1153" t="s">
        <v>196</v>
      </c>
      <c r="S1153" t="s">
        <v>196</v>
      </c>
      <c r="T1153" t="s">
        <v>196</v>
      </c>
      <c r="U1153" t="s">
        <v>196</v>
      </c>
      <c r="V1153" t="s">
        <v>196</v>
      </c>
      <c r="W1153" t="s">
        <v>194</v>
      </c>
      <c r="X1153" t="s">
        <v>196</v>
      </c>
      <c r="Y1153" t="s">
        <v>196</v>
      </c>
      <c r="Z1153" t="s">
        <v>196</v>
      </c>
      <c r="AA1153" t="s">
        <v>196</v>
      </c>
      <c r="AB1153" t="s">
        <v>196</v>
      </c>
      <c r="AC1153" t="s">
        <v>196</v>
      </c>
      <c r="AD1153" t="s">
        <v>196</v>
      </c>
      <c r="AE1153" t="s">
        <v>196</v>
      </c>
      <c r="AF1153" t="s">
        <v>196</v>
      </c>
      <c r="AG1153" t="s">
        <v>196</v>
      </c>
      <c r="AH1153" t="s">
        <v>196</v>
      </c>
      <c r="AI1153" t="s">
        <v>196</v>
      </c>
      <c r="AJ1153" t="s">
        <v>196</v>
      </c>
      <c r="AK1153" t="s">
        <v>196</v>
      </c>
      <c r="AL1153" t="s">
        <v>195</v>
      </c>
      <c r="AM1153" t="s">
        <v>195</v>
      </c>
      <c r="AN1153" t="s">
        <v>195</v>
      </c>
      <c r="AO1153" t="s">
        <v>195</v>
      </c>
      <c r="AP1153" t="s">
        <v>195</v>
      </c>
      <c r="AQ1153" s="259" t="s">
        <v>2591</v>
      </c>
      <c r="AR1153" s="259" t="s">
        <v>334</v>
      </c>
    </row>
    <row r="1154" spans="1:45" ht="21.6" x14ac:dyDescent="0.65">
      <c r="A1154" s="267">
        <v>123640</v>
      </c>
      <c r="B1154" s="264" t="s">
        <v>2531</v>
      </c>
      <c r="C1154" t="s">
        <v>196</v>
      </c>
      <c r="D1154" t="s">
        <v>196</v>
      </c>
      <c r="E1154" t="s">
        <v>196</v>
      </c>
      <c r="F1154" t="s">
        <v>196</v>
      </c>
      <c r="G1154" t="s">
        <v>196</v>
      </c>
      <c r="H1154" t="s">
        <v>196</v>
      </c>
      <c r="I1154" t="s">
        <v>196</v>
      </c>
      <c r="J1154" t="s">
        <v>196</v>
      </c>
      <c r="K1154" t="s">
        <v>196</v>
      </c>
      <c r="L1154" t="s">
        <v>196</v>
      </c>
      <c r="M1154" t="s">
        <v>196</v>
      </c>
      <c r="N1154" t="s">
        <v>196</v>
      </c>
      <c r="O1154" t="s">
        <v>196</v>
      </c>
      <c r="P1154" t="s">
        <v>196</v>
      </c>
      <c r="Q1154" t="s">
        <v>196</v>
      </c>
      <c r="R1154" t="s">
        <v>195</v>
      </c>
      <c r="S1154" t="s">
        <v>196</v>
      </c>
      <c r="T1154" t="s">
        <v>196</v>
      </c>
      <c r="U1154" t="s">
        <v>196</v>
      </c>
      <c r="V1154" t="s">
        <v>196</v>
      </c>
      <c r="W1154" t="s">
        <v>194</v>
      </c>
      <c r="X1154" t="s">
        <v>196</v>
      </c>
      <c r="Y1154" t="s">
        <v>196</v>
      </c>
      <c r="Z1154" t="s">
        <v>196</v>
      </c>
      <c r="AA1154" t="s">
        <v>196</v>
      </c>
      <c r="AB1154" t="s">
        <v>195</v>
      </c>
      <c r="AC1154" t="s">
        <v>196</v>
      </c>
      <c r="AD1154" t="s">
        <v>196</v>
      </c>
      <c r="AE1154" t="s">
        <v>196</v>
      </c>
      <c r="AF1154" t="s">
        <v>195</v>
      </c>
      <c r="AG1154" t="s">
        <v>195</v>
      </c>
      <c r="AH1154" t="s">
        <v>196</v>
      </c>
      <c r="AI1154" t="s">
        <v>196</v>
      </c>
      <c r="AJ1154" t="s">
        <v>195</v>
      </c>
      <c r="AK1154" t="s">
        <v>195</v>
      </c>
      <c r="AL1154" t="s">
        <v>195</v>
      </c>
      <c r="AM1154" t="s">
        <v>195</v>
      </c>
      <c r="AN1154" t="s">
        <v>195</v>
      </c>
      <c r="AO1154" t="s">
        <v>195</v>
      </c>
      <c r="AP1154" t="s">
        <v>195</v>
      </c>
      <c r="AQ1154" s="259" t="s">
        <v>2531</v>
      </c>
      <c r="AR1154" s="259" t="s">
        <v>334</v>
      </c>
    </row>
    <row r="1155" spans="1:45" ht="21.6" x14ac:dyDescent="0.65">
      <c r="A1155" s="263">
        <v>123645</v>
      </c>
      <c r="B1155" s="264" t="s">
        <v>2591</v>
      </c>
      <c r="C1155" t="s">
        <v>196</v>
      </c>
      <c r="D1155" t="s">
        <v>196</v>
      </c>
      <c r="E1155" t="s">
        <v>196</v>
      </c>
      <c r="F1155" t="s">
        <v>196</v>
      </c>
      <c r="G1155" t="s">
        <v>196</v>
      </c>
      <c r="H1155" t="s">
        <v>196</v>
      </c>
      <c r="I1155" t="s">
        <v>196</v>
      </c>
      <c r="J1155" t="s">
        <v>196</v>
      </c>
      <c r="K1155" t="s">
        <v>196</v>
      </c>
      <c r="L1155" t="s">
        <v>196</v>
      </c>
      <c r="M1155" t="s">
        <v>196</v>
      </c>
      <c r="N1155" t="s">
        <v>196</v>
      </c>
      <c r="O1155" t="s">
        <v>196</v>
      </c>
      <c r="P1155" t="s">
        <v>194</v>
      </c>
      <c r="Q1155" t="s">
        <v>196</v>
      </c>
      <c r="R1155" t="s">
        <v>196</v>
      </c>
      <c r="S1155" t="s">
        <v>196</v>
      </c>
      <c r="T1155" t="s">
        <v>196</v>
      </c>
      <c r="U1155" t="s">
        <v>196</v>
      </c>
      <c r="V1155" t="s">
        <v>196</v>
      </c>
      <c r="W1155" t="s">
        <v>196</v>
      </c>
      <c r="X1155" t="s">
        <v>196</v>
      </c>
      <c r="Y1155" t="s">
        <v>196</v>
      </c>
      <c r="Z1155" t="s">
        <v>196</v>
      </c>
      <c r="AA1155" t="s">
        <v>196</v>
      </c>
      <c r="AB1155" t="s">
        <v>196</v>
      </c>
      <c r="AC1155" t="s">
        <v>196</v>
      </c>
      <c r="AD1155" t="s">
        <v>196</v>
      </c>
      <c r="AE1155" t="s">
        <v>196</v>
      </c>
      <c r="AF1155" t="s">
        <v>194</v>
      </c>
      <c r="AG1155" t="s">
        <v>196</v>
      </c>
      <c r="AH1155" t="s">
        <v>196</v>
      </c>
      <c r="AI1155" t="s">
        <v>196</v>
      </c>
      <c r="AJ1155" t="s">
        <v>196</v>
      </c>
      <c r="AK1155" t="s">
        <v>196</v>
      </c>
      <c r="AL1155" t="s">
        <v>195</v>
      </c>
      <c r="AM1155" t="s">
        <v>195</v>
      </c>
      <c r="AN1155" t="s">
        <v>195</v>
      </c>
      <c r="AO1155" t="s">
        <v>195</v>
      </c>
      <c r="AP1155" t="s">
        <v>195</v>
      </c>
      <c r="AQ1155" s="259" t="s">
        <v>2591</v>
      </c>
      <c r="AR1155" s="259" t="s">
        <v>334</v>
      </c>
    </row>
    <row r="1156" spans="1:45" ht="21.6" x14ac:dyDescent="0.65">
      <c r="A1156" s="267">
        <v>123649</v>
      </c>
      <c r="B1156" s="264" t="s">
        <v>65</v>
      </c>
      <c r="C1156" t="s">
        <v>196</v>
      </c>
      <c r="D1156" t="s">
        <v>196</v>
      </c>
      <c r="E1156" t="s">
        <v>196</v>
      </c>
      <c r="F1156" t="s">
        <v>196</v>
      </c>
      <c r="G1156" t="s">
        <v>196</v>
      </c>
      <c r="H1156" t="s">
        <v>196</v>
      </c>
      <c r="I1156" t="s">
        <v>196</v>
      </c>
      <c r="J1156" t="s">
        <v>196</v>
      </c>
      <c r="K1156" t="s">
        <v>196</v>
      </c>
      <c r="L1156" t="s">
        <v>196</v>
      </c>
      <c r="M1156" t="s">
        <v>196</v>
      </c>
      <c r="N1156" t="s">
        <v>196</v>
      </c>
      <c r="O1156" t="s">
        <v>196</v>
      </c>
      <c r="P1156" t="s">
        <v>194</v>
      </c>
      <c r="Q1156" t="s">
        <v>196</v>
      </c>
      <c r="R1156" t="s">
        <v>196</v>
      </c>
      <c r="S1156" t="s">
        <v>196</v>
      </c>
      <c r="T1156" t="s">
        <v>196</v>
      </c>
      <c r="U1156" t="s">
        <v>196</v>
      </c>
      <c r="V1156" t="s">
        <v>196</v>
      </c>
      <c r="W1156" t="s">
        <v>196</v>
      </c>
      <c r="X1156" t="s">
        <v>196</v>
      </c>
      <c r="Y1156" t="s">
        <v>196</v>
      </c>
      <c r="Z1156" t="s">
        <v>196</v>
      </c>
      <c r="AA1156" t="s">
        <v>196</v>
      </c>
      <c r="AB1156" t="s">
        <v>194</v>
      </c>
      <c r="AC1156" t="s">
        <v>194</v>
      </c>
      <c r="AD1156" t="s">
        <v>196</v>
      </c>
      <c r="AE1156" t="s">
        <v>196</v>
      </c>
      <c r="AF1156" t="s">
        <v>196</v>
      </c>
      <c r="AG1156" t="s">
        <v>195</v>
      </c>
      <c r="AH1156" t="s">
        <v>195</v>
      </c>
      <c r="AI1156" t="s">
        <v>195</v>
      </c>
      <c r="AJ1156" t="s">
        <v>195</v>
      </c>
      <c r="AK1156" t="s">
        <v>195</v>
      </c>
      <c r="AQ1156" s="259" t="s">
        <v>65</v>
      </c>
      <c r="AR1156" s="259" t="s">
        <v>334</v>
      </c>
    </row>
    <row r="1157" spans="1:45" ht="21.6" x14ac:dyDescent="0.65">
      <c r="A1157" s="267">
        <v>123650</v>
      </c>
      <c r="B1157" s="264" t="s">
        <v>2531</v>
      </c>
      <c r="C1157" t="s">
        <v>196</v>
      </c>
      <c r="D1157" t="s">
        <v>196</v>
      </c>
      <c r="E1157" t="s">
        <v>194</v>
      </c>
      <c r="F1157" t="s">
        <v>196</v>
      </c>
      <c r="G1157" t="s">
        <v>196</v>
      </c>
      <c r="H1157" t="s">
        <v>195</v>
      </c>
      <c r="I1157" t="s">
        <v>196</v>
      </c>
      <c r="J1157" t="s">
        <v>196</v>
      </c>
      <c r="K1157" t="s">
        <v>196</v>
      </c>
      <c r="L1157" t="s">
        <v>196</v>
      </c>
      <c r="M1157" t="s">
        <v>196</v>
      </c>
      <c r="N1157" t="s">
        <v>196</v>
      </c>
      <c r="O1157" t="s">
        <v>196</v>
      </c>
      <c r="P1157" t="s">
        <v>194</v>
      </c>
      <c r="Q1157" t="s">
        <v>196</v>
      </c>
      <c r="R1157" t="s">
        <v>194</v>
      </c>
      <c r="S1157" t="s">
        <v>196</v>
      </c>
      <c r="T1157" t="s">
        <v>194</v>
      </c>
      <c r="U1157" t="s">
        <v>196</v>
      </c>
      <c r="V1157" t="s">
        <v>196</v>
      </c>
      <c r="W1157" t="s">
        <v>196</v>
      </c>
      <c r="X1157" t="s">
        <v>196</v>
      </c>
      <c r="Y1157" t="s">
        <v>196</v>
      </c>
      <c r="Z1157" t="s">
        <v>196</v>
      </c>
      <c r="AA1157" t="s">
        <v>196</v>
      </c>
      <c r="AB1157" t="s">
        <v>196</v>
      </c>
      <c r="AC1157" t="s">
        <v>196</v>
      </c>
      <c r="AD1157" t="s">
        <v>196</v>
      </c>
      <c r="AE1157" t="s">
        <v>196</v>
      </c>
      <c r="AF1157" t="s">
        <v>196</v>
      </c>
      <c r="AG1157" t="s">
        <v>195</v>
      </c>
      <c r="AH1157" t="s">
        <v>195</v>
      </c>
      <c r="AI1157" t="s">
        <v>195</v>
      </c>
      <c r="AJ1157" t="s">
        <v>195</v>
      </c>
      <c r="AK1157" t="s">
        <v>195</v>
      </c>
      <c r="AL1157" t="s">
        <v>195</v>
      </c>
      <c r="AM1157" t="s">
        <v>195</v>
      </c>
      <c r="AN1157" t="s">
        <v>195</v>
      </c>
      <c r="AO1157" t="s">
        <v>195</v>
      </c>
      <c r="AP1157" t="s">
        <v>195</v>
      </c>
      <c r="AQ1157" s="259" t="s">
        <v>2531</v>
      </c>
      <c r="AR1157" s="259" t="s">
        <v>334</v>
      </c>
    </row>
    <row r="1158" spans="1:45" ht="21.6" x14ac:dyDescent="0.65">
      <c r="A1158" s="267">
        <v>123651</v>
      </c>
      <c r="B1158" s="264" t="s">
        <v>2591</v>
      </c>
      <c r="C1158" t="s">
        <v>196</v>
      </c>
      <c r="D1158" t="s">
        <v>196</v>
      </c>
      <c r="E1158" t="s">
        <v>196</v>
      </c>
      <c r="F1158" t="s">
        <v>196</v>
      </c>
      <c r="G1158" t="s">
        <v>196</v>
      </c>
      <c r="H1158" t="s">
        <v>196</v>
      </c>
      <c r="I1158" t="s">
        <v>196</v>
      </c>
      <c r="J1158" t="s">
        <v>196</v>
      </c>
      <c r="K1158" t="s">
        <v>196</v>
      </c>
      <c r="L1158" t="s">
        <v>196</v>
      </c>
      <c r="M1158" t="s">
        <v>196</v>
      </c>
      <c r="N1158" t="s">
        <v>196</v>
      </c>
      <c r="O1158" t="s">
        <v>196</v>
      </c>
      <c r="P1158" t="s">
        <v>196</v>
      </c>
      <c r="Q1158" t="s">
        <v>196</v>
      </c>
      <c r="R1158" t="s">
        <v>196</v>
      </c>
      <c r="S1158" t="s">
        <v>196</v>
      </c>
      <c r="T1158" t="s">
        <v>196</v>
      </c>
      <c r="U1158" t="s">
        <v>196</v>
      </c>
      <c r="V1158" t="s">
        <v>196</v>
      </c>
      <c r="W1158" t="s">
        <v>196</v>
      </c>
      <c r="X1158" t="s">
        <v>196</v>
      </c>
      <c r="Y1158" t="s">
        <v>196</v>
      </c>
      <c r="Z1158" t="s">
        <v>196</v>
      </c>
      <c r="AA1158" t="s">
        <v>194</v>
      </c>
      <c r="AB1158" t="s">
        <v>196</v>
      </c>
      <c r="AC1158" t="s">
        <v>196</v>
      </c>
      <c r="AD1158" t="s">
        <v>196</v>
      </c>
      <c r="AE1158" t="s">
        <v>196</v>
      </c>
      <c r="AF1158" t="s">
        <v>196</v>
      </c>
      <c r="AG1158" t="s">
        <v>195</v>
      </c>
      <c r="AH1158" t="s">
        <v>196</v>
      </c>
      <c r="AI1158" t="s">
        <v>196</v>
      </c>
      <c r="AJ1158" t="s">
        <v>196</v>
      </c>
      <c r="AK1158" t="s">
        <v>196</v>
      </c>
      <c r="AL1158" t="s">
        <v>195</v>
      </c>
      <c r="AM1158" t="s">
        <v>195</v>
      </c>
      <c r="AN1158" t="s">
        <v>195</v>
      </c>
      <c r="AO1158" t="s">
        <v>195</v>
      </c>
      <c r="AP1158" t="s">
        <v>195</v>
      </c>
      <c r="AQ1158" s="259" t="s">
        <v>2591</v>
      </c>
      <c r="AR1158" s="259" t="s">
        <v>334</v>
      </c>
    </row>
    <row r="1159" spans="1:45" ht="21.6" x14ac:dyDescent="0.65">
      <c r="A1159" s="263">
        <v>123657</v>
      </c>
      <c r="B1159" s="264" t="s">
        <v>2531</v>
      </c>
      <c r="C1159" t="s">
        <v>196</v>
      </c>
      <c r="D1159" t="s">
        <v>196</v>
      </c>
      <c r="E1159" t="s">
        <v>196</v>
      </c>
      <c r="F1159" t="s">
        <v>196</v>
      </c>
      <c r="G1159" t="s">
        <v>196</v>
      </c>
      <c r="H1159" t="s">
        <v>196</v>
      </c>
      <c r="I1159" t="s">
        <v>196</v>
      </c>
      <c r="J1159" t="s">
        <v>196</v>
      </c>
      <c r="K1159" t="s">
        <v>196</v>
      </c>
      <c r="L1159" t="s">
        <v>196</v>
      </c>
      <c r="M1159" t="s">
        <v>196</v>
      </c>
      <c r="N1159" t="s">
        <v>196</v>
      </c>
      <c r="O1159" t="s">
        <v>196</v>
      </c>
      <c r="P1159" t="s">
        <v>194</v>
      </c>
      <c r="Q1159" t="s">
        <v>196</v>
      </c>
      <c r="R1159" t="s">
        <v>196</v>
      </c>
      <c r="S1159" t="s">
        <v>196</v>
      </c>
      <c r="T1159" t="s">
        <v>196</v>
      </c>
      <c r="U1159" t="s">
        <v>194</v>
      </c>
      <c r="V1159" t="s">
        <v>196</v>
      </c>
      <c r="W1159" t="s">
        <v>194</v>
      </c>
      <c r="X1159" t="s">
        <v>196</v>
      </c>
      <c r="Y1159" t="s">
        <v>196</v>
      </c>
      <c r="Z1159" t="s">
        <v>196</v>
      </c>
      <c r="AA1159" t="s">
        <v>196</v>
      </c>
      <c r="AB1159" t="s">
        <v>196</v>
      </c>
      <c r="AC1159" t="s">
        <v>196</v>
      </c>
      <c r="AD1159" t="s">
        <v>196</v>
      </c>
      <c r="AE1159" t="s">
        <v>196</v>
      </c>
      <c r="AF1159" t="s">
        <v>196</v>
      </c>
      <c r="AG1159" t="s">
        <v>195</v>
      </c>
      <c r="AH1159" t="s">
        <v>195</v>
      </c>
      <c r="AI1159" t="s">
        <v>195</v>
      </c>
      <c r="AJ1159" t="s">
        <v>195</v>
      </c>
      <c r="AK1159" t="s">
        <v>195</v>
      </c>
      <c r="AL1159" t="s">
        <v>195</v>
      </c>
      <c r="AM1159" t="s">
        <v>195</v>
      </c>
      <c r="AN1159" t="s">
        <v>195</v>
      </c>
      <c r="AO1159" t="s">
        <v>195</v>
      </c>
      <c r="AP1159" t="s">
        <v>195</v>
      </c>
      <c r="AQ1159" s="259" t="s">
        <v>2531</v>
      </c>
      <c r="AR1159" s="259" t="s">
        <v>334</v>
      </c>
    </row>
    <row r="1160" spans="1:45" ht="21.6" x14ac:dyDescent="0.65">
      <c r="A1160" s="267">
        <v>123660</v>
      </c>
      <c r="B1160" s="264" t="s">
        <v>59</v>
      </c>
      <c r="C1160" t="s">
        <v>196</v>
      </c>
      <c r="D1160" t="s">
        <v>196</v>
      </c>
      <c r="E1160" t="s">
        <v>196</v>
      </c>
      <c r="F1160" t="s">
        <v>196</v>
      </c>
      <c r="G1160" t="s">
        <v>196</v>
      </c>
      <c r="H1160" t="s">
        <v>196</v>
      </c>
      <c r="I1160" t="s">
        <v>196</v>
      </c>
      <c r="J1160" t="s">
        <v>196</v>
      </c>
      <c r="K1160" t="s">
        <v>196</v>
      </c>
      <c r="L1160" t="s">
        <v>196</v>
      </c>
      <c r="M1160" t="s">
        <v>196</v>
      </c>
      <c r="N1160" t="s">
        <v>196</v>
      </c>
      <c r="O1160" t="s">
        <v>196</v>
      </c>
      <c r="P1160" t="s">
        <v>196</v>
      </c>
      <c r="Q1160" t="s">
        <v>196</v>
      </c>
      <c r="R1160" t="s">
        <v>196</v>
      </c>
      <c r="S1160" t="s">
        <v>196</v>
      </c>
      <c r="T1160" t="s">
        <v>196</v>
      </c>
      <c r="U1160" t="s">
        <v>196</v>
      </c>
      <c r="V1160" t="s">
        <v>196</v>
      </c>
      <c r="W1160" t="s">
        <v>196</v>
      </c>
      <c r="X1160" t="s">
        <v>196</v>
      </c>
      <c r="Y1160" t="s">
        <v>196</v>
      </c>
      <c r="Z1160" t="s">
        <v>196</v>
      </c>
      <c r="AA1160" t="s">
        <v>194</v>
      </c>
      <c r="AB1160" t="s">
        <v>196</v>
      </c>
      <c r="AC1160" t="s">
        <v>196</v>
      </c>
      <c r="AD1160" t="s">
        <v>194</v>
      </c>
      <c r="AE1160" t="s">
        <v>196</v>
      </c>
      <c r="AF1160" t="s">
        <v>194</v>
      </c>
      <c r="AG1160" t="s">
        <v>196</v>
      </c>
      <c r="AH1160" t="s">
        <v>195</v>
      </c>
      <c r="AI1160" t="s">
        <v>196</v>
      </c>
      <c r="AJ1160" t="s">
        <v>195</v>
      </c>
      <c r="AK1160" t="s">
        <v>196</v>
      </c>
      <c r="AL1160" t="s">
        <v>195</v>
      </c>
      <c r="AM1160" t="s">
        <v>195</v>
      </c>
      <c r="AN1160" t="s">
        <v>194</v>
      </c>
      <c r="AO1160" t="s">
        <v>195</v>
      </c>
      <c r="AP1160" t="s">
        <v>195</v>
      </c>
      <c r="AQ1160" s="259" t="s">
        <v>59</v>
      </c>
      <c r="AR1160" s="259" t="s">
        <v>334</v>
      </c>
    </row>
    <row r="1161" spans="1:45" ht="21.6" x14ac:dyDescent="0.65">
      <c r="A1161" s="263">
        <v>123661</v>
      </c>
      <c r="B1161" s="264" t="s">
        <v>2591</v>
      </c>
      <c r="C1161" t="s">
        <v>194</v>
      </c>
      <c r="D1161" t="s">
        <v>196</v>
      </c>
      <c r="E1161" t="s">
        <v>194</v>
      </c>
      <c r="F1161" t="s">
        <v>196</v>
      </c>
      <c r="G1161" t="s">
        <v>194</v>
      </c>
      <c r="H1161" t="s">
        <v>196</v>
      </c>
      <c r="I1161" t="s">
        <v>194</v>
      </c>
      <c r="J1161" t="s">
        <v>196</v>
      </c>
      <c r="K1161" t="s">
        <v>196</v>
      </c>
      <c r="L1161" t="s">
        <v>196</v>
      </c>
      <c r="M1161" t="s">
        <v>196</v>
      </c>
      <c r="N1161" t="s">
        <v>194</v>
      </c>
      <c r="O1161" t="s">
        <v>196</v>
      </c>
      <c r="P1161" t="s">
        <v>194</v>
      </c>
      <c r="Q1161" t="s">
        <v>196</v>
      </c>
      <c r="R1161" t="s">
        <v>196</v>
      </c>
      <c r="S1161" t="s">
        <v>196</v>
      </c>
      <c r="T1161" t="s">
        <v>194</v>
      </c>
      <c r="U1161" t="s">
        <v>196</v>
      </c>
      <c r="V1161" t="s">
        <v>194</v>
      </c>
      <c r="W1161" t="s">
        <v>196</v>
      </c>
      <c r="X1161" t="s">
        <v>196</v>
      </c>
      <c r="Y1161" t="s">
        <v>194</v>
      </c>
      <c r="Z1161" t="s">
        <v>196</v>
      </c>
      <c r="AA1161" t="s">
        <v>196</v>
      </c>
      <c r="AB1161" t="s">
        <v>196</v>
      </c>
      <c r="AC1161" t="s">
        <v>196</v>
      </c>
      <c r="AD1161" t="s">
        <v>196</v>
      </c>
      <c r="AE1161" t="s">
        <v>196</v>
      </c>
      <c r="AF1161" t="s">
        <v>194</v>
      </c>
      <c r="AG1161" t="s">
        <v>196</v>
      </c>
      <c r="AH1161" t="s">
        <v>196</v>
      </c>
      <c r="AI1161" t="s">
        <v>196</v>
      </c>
      <c r="AJ1161" t="s">
        <v>196</v>
      </c>
      <c r="AK1161" t="s">
        <v>196</v>
      </c>
      <c r="AL1161" t="s">
        <v>195</v>
      </c>
      <c r="AM1161" t="s">
        <v>195</v>
      </c>
      <c r="AN1161" t="s">
        <v>195</v>
      </c>
      <c r="AO1161" t="s">
        <v>195</v>
      </c>
      <c r="AP1161" t="s">
        <v>195</v>
      </c>
      <c r="AQ1161" s="259" t="s">
        <v>2591</v>
      </c>
      <c r="AR1161" s="259" t="s">
        <v>334</v>
      </c>
    </row>
    <row r="1162" spans="1:45" ht="14.4" x14ac:dyDescent="0.3">
      <c r="A1162" s="282">
        <v>123669</v>
      </c>
      <c r="B1162" s="284" t="s">
        <v>2531</v>
      </c>
      <c r="C1162" s="262" t="s">
        <v>194</v>
      </c>
      <c r="D1162" s="262" t="s">
        <v>194</v>
      </c>
      <c r="E1162" s="262" t="s">
        <v>194</v>
      </c>
      <c r="F1162" s="262" t="s">
        <v>196</v>
      </c>
      <c r="G1162" s="262" t="s">
        <v>194</v>
      </c>
      <c r="H1162" s="262" t="s">
        <v>194</v>
      </c>
      <c r="I1162" s="262" t="s">
        <v>196</v>
      </c>
      <c r="J1162" s="262" t="s">
        <v>196</v>
      </c>
      <c r="K1162" s="262" t="s">
        <v>196</v>
      </c>
      <c r="L1162" s="262" t="s">
        <v>196</v>
      </c>
      <c r="M1162" s="262" t="s">
        <v>196</v>
      </c>
      <c r="N1162" s="262" t="s">
        <v>196</v>
      </c>
      <c r="O1162" s="262" t="s">
        <v>196</v>
      </c>
      <c r="P1162" s="262" t="s">
        <v>196</v>
      </c>
      <c r="Q1162" s="262" t="s">
        <v>196</v>
      </c>
      <c r="R1162" s="262" t="s">
        <v>194</v>
      </c>
      <c r="S1162" s="262" t="s">
        <v>196</v>
      </c>
      <c r="T1162" s="262" t="s">
        <v>196</v>
      </c>
      <c r="U1162" s="262" t="s">
        <v>196</v>
      </c>
      <c r="V1162" s="262" t="s">
        <v>194</v>
      </c>
      <c r="W1162" s="262" t="s">
        <v>194</v>
      </c>
      <c r="X1162" s="262" t="s">
        <v>196</v>
      </c>
      <c r="Y1162" s="262" t="s">
        <v>196</v>
      </c>
      <c r="Z1162" s="262" t="s">
        <v>196</v>
      </c>
      <c r="AA1162" s="262" t="s">
        <v>196</v>
      </c>
      <c r="AB1162" s="262" t="s">
        <v>196</v>
      </c>
      <c r="AC1162" s="262" t="s">
        <v>196</v>
      </c>
      <c r="AD1162" s="262" t="s">
        <v>196</v>
      </c>
      <c r="AE1162" s="262" t="s">
        <v>196</v>
      </c>
      <c r="AF1162" s="262" t="s">
        <v>196</v>
      </c>
      <c r="AG1162" s="262" t="s">
        <v>195</v>
      </c>
      <c r="AH1162" s="262" t="s">
        <v>195</v>
      </c>
      <c r="AI1162" s="262" t="s">
        <v>195</v>
      </c>
      <c r="AJ1162" s="262" t="s">
        <v>195</v>
      </c>
      <c r="AK1162" s="262" t="s">
        <v>195</v>
      </c>
      <c r="AL1162" s="262" t="s">
        <v>195</v>
      </c>
      <c r="AM1162" s="262" t="s">
        <v>195</v>
      </c>
      <c r="AN1162" s="262" t="s">
        <v>195</v>
      </c>
      <c r="AO1162" s="262" t="s">
        <v>195</v>
      </c>
      <c r="AP1162" s="262" t="s">
        <v>195</v>
      </c>
      <c r="AQ1162" s="259" t="e">
        <f>VLOOKUP(A1162,#REF!,5,0)</f>
        <v>#REF!</v>
      </c>
      <c r="AR1162" s="259" t="e">
        <f>VLOOKUP(A1162,#REF!,6,0)</f>
        <v>#REF!</v>
      </c>
      <c r="AS1162"/>
    </row>
    <row r="1163" spans="1:45" ht="21.6" x14ac:dyDescent="0.65">
      <c r="A1163" s="267">
        <v>123677</v>
      </c>
      <c r="B1163" s="264" t="s">
        <v>2591</v>
      </c>
      <c r="C1163" t="s">
        <v>196</v>
      </c>
      <c r="D1163" t="s">
        <v>194</v>
      </c>
      <c r="E1163" t="s">
        <v>194</v>
      </c>
      <c r="F1163" t="s">
        <v>196</v>
      </c>
      <c r="G1163" t="s">
        <v>194</v>
      </c>
      <c r="H1163" t="s">
        <v>196</v>
      </c>
      <c r="I1163" t="s">
        <v>195</v>
      </c>
      <c r="J1163" t="s">
        <v>196</v>
      </c>
      <c r="K1163" t="s">
        <v>196</v>
      </c>
      <c r="L1163" t="s">
        <v>196</v>
      </c>
      <c r="M1163" t="s">
        <v>196</v>
      </c>
      <c r="N1163" t="s">
        <v>194</v>
      </c>
      <c r="O1163" t="s">
        <v>196</v>
      </c>
      <c r="P1163" t="s">
        <v>194</v>
      </c>
      <c r="Q1163" t="s">
        <v>196</v>
      </c>
      <c r="R1163" t="s">
        <v>196</v>
      </c>
      <c r="S1163" t="s">
        <v>196</v>
      </c>
      <c r="T1163" t="s">
        <v>196</v>
      </c>
      <c r="U1163" t="s">
        <v>194</v>
      </c>
      <c r="V1163" t="s">
        <v>196</v>
      </c>
      <c r="W1163" t="s">
        <v>194</v>
      </c>
      <c r="X1163" t="s">
        <v>196</v>
      </c>
      <c r="Y1163" t="s">
        <v>196</v>
      </c>
      <c r="Z1163" t="s">
        <v>196</v>
      </c>
      <c r="AA1163" t="s">
        <v>194</v>
      </c>
      <c r="AB1163" t="s">
        <v>194</v>
      </c>
      <c r="AC1163" t="s">
        <v>196</v>
      </c>
      <c r="AD1163" t="s">
        <v>196</v>
      </c>
      <c r="AE1163" t="s">
        <v>196</v>
      </c>
      <c r="AF1163" t="s">
        <v>194</v>
      </c>
      <c r="AG1163" t="s">
        <v>196</v>
      </c>
      <c r="AH1163" t="s">
        <v>196</v>
      </c>
      <c r="AI1163" t="s">
        <v>196</v>
      </c>
      <c r="AJ1163" t="s">
        <v>196</v>
      </c>
      <c r="AK1163" t="s">
        <v>196</v>
      </c>
      <c r="AL1163" t="s">
        <v>195</v>
      </c>
      <c r="AM1163" t="s">
        <v>195</v>
      </c>
      <c r="AN1163" t="s">
        <v>195</v>
      </c>
      <c r="AO1163" t="s">
        <v>195</v>
      </c>
      <c r="AP1163" t="s">
        <v>195</v>
      </c>
      <c r="AQ1163" s="259" t="s">
        <v>2591</v>
      </c>
      <c r="AR1163" s="259" t="s">
        <v>334</v>
      </c>
      <c r="AS1163"/>
    </row>
    <row r="1164" spans="1:45" ht="21.6" x14ac:dyDescent="0.65">
      <c r="A1164" s="267">
        <v>123678</v>
      </c>
      <c r="B1164" s="264" t="s">
        <v>2531</v>
      </c>
      <c r="C1164" t="s">
        <v>196</v>
      </c>
      <c r="D1164" t="s">
        <v>196</v>
      </c>
      <c r="E1164" t="s">
        <v>196</v>
      </c>
      <c r="F1164" t="s">
        <v>196</v>
      </c>
      <c r="G1164" t="s">
        <v>196</v>
      </c>
      <c r="H1164" t="s">
        <v>196</v>
      </c>
      <c r="I1164" t="s">
        <v>196</v>
      </c>
      <c r="J1164" t="s">
        <v>196</v>
      </c>
      <c r="K1164" t="s">
        <v>196</v>
      </c>
      <c r="L1164" t="s">
        <v>196</v>
      </c>
      <c r="M1164" t="s">
        <v>196</v>
      </c>
      <c r="N1164" t="s">
        <v>196</v>
      </c>
      <c r="O1164" t="s">
        <v>196</v>
      </c>
      <c r="P1164" t="s">
        <v>194</v>
      </c>
      <c r="Q1164" t="s">
        <v>196</v>
      </c>
      <c r="R1164" t="s">
        <v>196</v>
      </c>
      <c r="S1164" t="s">
        <v>196</v>
      </c>
      <c r="T1164" t="s">
        <v>196</v>
      </c>
      <c r="U1164" t="s">
        <v>196</v>
      </c>
      <c r="V1164" t="s">
        <v>196</v>
      </c>
      <c r="W1164" t="s">
        <v>196</v>
      </c>
      <c r="X1164" t="s">
        <v>196</v>
      </c>
      <c r="Y1164" t="s">
        <v>196</v>
      </c>
      <c r="Z1164" t="s">
        <v>196</v>
      </c>
      <c r="AA1164" t="s">
        <v>196</v>
      </c>
      <c r="AB1164" t="s">
        <v>196</v>
      </c>
      <c r="AC1164" t="s">
        <v>196</v>
      </c>
      <c r="AD1164" t="s">
        <v>196</v>
      </c>
      <c r="AE1164" t="s">
        <v>196</v>
      </c>
      <c r="AF1164" t="s">
        <v>196</v>
      </c>
      <c r="AG1164" t="s">
        <v>196</v>
      </c>
      <c r="AH1164" t="s">
        <v>196</v>
      </c>
      <c r="AI1164" t="s">
        <v>196</v>
      </c>
      <c r="AJ1164" t="s">
        <v>196</v>
      </c>
      <c r="AK1164" t="s">
        <v>196</v>
      </c>
      <c r="AL1164" t="s">
        <v>195</v>
      </c>
      <c r="AM1164" t="s">
        <v>195</v>
      </c>
      <c r="AN1164" t="s">
        <v>195</v>
      </c>
      <c r="AO1164" t="s">
        <v>195</v>
      </c>
      <c r="AP1164" t="s">
        <v>195</v>
      </c>
      <c r="AQ1164" s="259" t="s">
        <v>2531</v>
      </c>
      <c r="AR1164" s="259" t="s">
        <v>334</v>
      </c>
    </row>
    <row r="1165" spans="1:45" ht="21.6" x14ac:dyDescent="0.65">
      <c r="A1165" s="267">
        <v>123682</v>
      </c>
      <c r="B1165" s="264" t="s">
        <v>2591</v>
      </c>
      <c r="C1165" t="s">
        <v>196</v>
      </c>
      <c r="D1165" t="s">
        <v>196</v>
      </c>
      <c r="E1165" t="s">
        <v>196</v>
      </c>
      <c r="F1165" t="s">
        <v>195</v>
      </c>
      <c r="G1165" t="s">
        <v>196</v>
      </c>
      <c r="H1165" t="s">
        <v>196</v>
      </c>
      <c r="I1165" t="s">
        <v>194</v>
      </c>
      <c r="J1165" t="s">
        <v>196</v>
      </c>
      <c r="K1165" t="s">
        <v>196</v>
      </c>
      <c r="L1165" t="s">
        <v>196</v>
      </c>
      <c r="M1165" t="s">
        <v>194</v>
      </c>
      <c r="N1165" t="s">
        <v>196</v>
      </c>
      <c r="O1165" t="s">
        <v>196</v>
      </c>
      <c r="P1165" t="s">
        <v>194</v>
      </c>
      <c r="Q1165" t="s">
        <v>196</v>
      </c>
      <c r="R1165" t="s">
        <v>196</v>
      </c>
      <c r="S1165" t="s">
        <v>196</v>
      </c>
      <c r="T1165" t="s">
        <v>196</v>
      </c>
      <c r="U1165" t="s">
        <v>196</v>
      </c>
      <c r="V1165" t="s">
        <v>196</v>
      </c>
      <c r="W1165" t="s">
        <v>196</v>
      </c>
      <c r="X1165" t="s">
        <v>196</v>
      </c>
      <c r="Y1165" t="s">
        <v>194</v>
      </c>
      <c r="Z1165" t="s">
        <v>196</v>
      </c>
      <c r="AA1165" t="s">
        <v>196</v>
      </c>
      <c r="AB1165" t="s">
        <v>194</v>
      </c>
      <c r="AC1165" t="s">
        <v>196</v>
      </c>
      <c r="AD1165" t="s">
        <v>194</v>
      </c>
      <c r="AE1165" t="s">
        <v>196</v>
      </c>
      <c r="AF1165" t="s">
        <v>194</v>
      </c>
      <c r="AG1165" t="s">
        <v>196</v>
      </c>
      <c r="AH1165" t="s">
        <v>196</v>
      </c>
      <c r="AI1165" t="s">
        <v>196</v>
      </c>
      <c r="AJ1165" t="s">
        <v>196</v>
      </c>
      <c r="AK1165" t="s">
        <v>196</v>
      </c>
      <c r="AL1165" t="s">
        <v>195</v>
      </c>
      <c r="AM1165" t="s">
        <v>195</v>
      </c>
      <c r="AN1165" t="s">
        <v>195</v>
      </c>
      <c r="AO1165" t="s">
        <v>195</v>
      </c>
      <c r="AP1165" t="s">
        <v>195</v>
      </c>
      <c r="AQ1165" s="259" t="s">
        <v>2591</v>
      </c>
      <c r="AR1165" s="259" t="s">
        <v>334</v>
      </c>
    </row>
    <row r="1166" spans="1:45" ht="21.6" x14ac:dyDescent="0.65">
      <c r="A1166" s="267">
        <v>123683</v>
      </c>
      <c r="B1166" s="264" t="s">
        <v>2531</v>
      </c>
      <c r="C1166" t="s">
        <v>196</v>
      </c>
      <c r="D1166" t="s">
        <v>196</v>
      </c>
      <c r="E1166" t="s">
        <v>196</v>
      </c>
      <c r="F1166" t="s">
        <v>196</v>
      </c>
      <c r="G1166" t="s">
        <v>194</v>
      </c>
      <c r="H1166" t="s">
        <v>196</v>
      </c>
      <c r="I1166" t="s">
        <v>196</v>
      </c>
      <c r="J1166" t="s">
        <v>196</v>
      </c>
      <c r="K1166" t="s">
        <v>196</v>
      </c>
      <c r="L1166" t="s">
        <v>196</v>
      </c>
      <c r="M1166" t="s">
        <v>196</v>
      </c>
      <c r="N1166" t="s">
        <v>196</v>
      </c>
      <c r="O1166" t="s">
        <v>196</v>
      </c>
      <c r="P1166" t="s">
        <v>194</v>
      </c>
      <c r="Q1166" t="s">
        <v>196</v>
      </c>
      <c r="R1166" t="s">
        <v>196</v>
      </c>
      <c r="S1166" t="s">
        <v>196</v>
      </c>
      <c r="T1166" t="s">
        <v>194</v>
      </c>
      <c r="U1166" t="s">
        <v>196</v>
      </c>
      <c r="V1166" t="s">
        <v>196</v>
      </c>
      <c r="W1166" t="s">
        <v>196</v>
      </c>
      <c r="X1166" t="s">
        <v>196</v>
      </c>
      <c r="Y1166" t="s">
        <v>194</v>
      </c>
      <c r="Z1166" t="s">
        <v>196</v>
      </c>
      <c r="AA1166" t="s">
        <v>194</v>
      </c>
      <c r="AB1166" t="s">
        <v>196</v>
      </c>
      <c r="AC1166" t="s">
        <v>196</v>
      </c>
      <c r="AD1166" t="s">
        <v>196</v>
      </c>
      <c r="AE1166" t="s">
        <v>196</v>
      </c>
      <c r="AF1166" t="s">
        <v>196</v>
      </c>
      <c r="AG1166" t="s">
        <v>196</v>
      </c>
      <c r="AH1166" t="s">
        <v>196</v>
      </c>
      <c r="AI1166" t="s">
        <v>196</v>
      </c>
      <c r="AJ1166" t="s">
        <v>196</v>
      </c>
      <c r="AK1166" t="s">
        <v>196</v>
      </c>
      <c r="AL1166" t="s">
        <v>195</v>
      </c>
      <c r="AM1166" t="s">
        <v>195</v>
      </c>
      <c r="AN1166" t="s">
        <v>195</v>
      </c>
      <c r="AO1166" t="s">
        <v>195</v>
      </c>
      <c r="AP1166" t="s">
        <v>195</v>
      </c>
      <c r="AQ1166" s="259" t="s">
        <v>2531</v>
      </c>
      <c r="AR1166" s="259" t="s">
        <v>334</v>
      </c>
    </row>
    <row r="1167" spans="1:45" ht="21.6" x14ac:dyDescent="0.65">
      <c r="A1167" s="263">
        <v>123685</v>
      </c>
      <c r="B1167" s="264" t="s">
        <v>2591</v>
      </c>
      <c r="C1167" t="s">
        <v>196</v>
      </c>
      <c r="D1167" t="s">
        <v>196</v>
      </c>
      <c r="E1167" t="s">
        <v>196</v>
      </c>
      <c r="F1167" t="s">
        <v>196</v>
      </c>
      <c r="G1167" t="s">
        <v>194</v>
      </c>
      <c r="H1167" t="s">
        <v>196</v>
      </c>
      <c r="I1167" t="s">
        <v>196</v>
      </c>
      <c r="J1167" t="s">
        <v>196</v>
      </c>
      <c r="K1167" t="s">
        <v>196</v>
      </c>
      <c r="L1167" t="s">
        <v>196</v>
      </c>
      <c r="M1167" t="s">
        <v>196</v>
      </c>
      <c r="N1167" t="s">
        <v>194</v>
      </c>
      <c r="O1167" t="s">
        <v>196</v>
      </c>
      <c r="P1167" t="s">
        <v>194</v>
      </c>
      <c r="Q1167" t="s">
        <v>196</v>
      </c>
      <c r="R1167" t="s">
        <v>194</v>
      </c>
      <c r="S1167" t="s">
        <v>196</v>
      </c>
      <c r="T1167" t="s">
        <v>196</v>
      </c>
      <c r="U1167" t="s">
        <v>196</v>
      </c>
      <c r="V1167" t="s">
        <v>196</v>
      </c>
      <c r="W1167" t="s">
        <v>194</v>
      </c>
      <c r="X1167" t="s">
        <v>196</v>
      </c>
      <c r="Y1167" t="s">
        <v>196</v>
      </c>
      <c r="Z1167" t="s">
        <v>196</v>
      </c>
      <c r="AA1167" t="s">
        <v>194</v>
      </c>
      <c r="AB1167" t="s">
        <v>196</v>
      </c>
      <c r="AC1167" t="s">
        <v>196</v>
      </c>
      <c r="AD1167" t="s">
        <v>196</v>
      </c>
      <c r="AE1167" t="s">
        <v>196</v>
      </c>
      <c r="AF1167" t="s">
        <v>196</v>
      </c>
      <c r="AG1167" t="s">
        <v>196</v>
      </c>
      <c r="AH1167" t="s">
        <v>195</v>
      </c>
      <c r="AI1167" t="s">
        <v>196</v>
      </c>
      <c r="AJ1167" t="s">
        <v>196</v>
      </c>
      <c r="AK1167" t="s">
        <v>195</v>
      </c>
      <c r="AL1167" t="s">
        <v>195</v>
      </c>
      <c r="AM1167" t="s">
        <v>195</v>
      </c>
      <c r="AN1167" t="s">
        <v>195</v>
      </c>
      <c r="AO1167" t="s">
        <v>195</v>
      </c>
      <c r="AP1167" t="s">
        <v>195</v>
      </c>
      <c r="AQ1167" s="259" t="s">
        <v>2591</v>
      </c>
      <c r="AR1167" s="259" t="s">
        <v>334</v>
      </c>
    </row>
    <row r="1168" spans="1:45" ht="21.6" x14ac:dyDescent="0.65">
      <c r="A1168" s="263">
        <v>123686</v>
      </c>
      <c r="B1168" s="264" t="s">
        <v>2531</v>
      </c>
      <c r="C1168" t="s">
        <v>196</v>
      </c>
      <c r="D1168" t="s">
        <v>196</v>
      </c>
      <c r="E1168" t="s">
        <v>196</v>
      </c>
      <c r="F1168" t="s">
        <v>196</v>
      </c>
      <c r="G1168" t="s">
        <v>196</v>
      </c>
      <c r="H1168" t="s">
        <v>196</v>
      </c>
      <c r="I1168" t="s">
        <v>196</v>
      </c>
      <c r="J1168" t="s">
        <v>196</v>
      </c>
      <c r="K1168" t="s">
        <v>196</v>
      </c>
      <c r="L1168" t="s">
        <v>196</v>
      </c>
      <c r="M1168" t="s">
        <v>196</v>
      </c>
      <c r="N1168" t="s">
        <v>194</v>
      </c>
      <c r="O1168" t="s">
        <v>196</v>
      </c>
      <c r="P1168" t="s">
        <v>194</v>
      </c>
      <c r="Q1168" t="s">
        <v>196</v>
      </c>
      <c r="R1168" t="s">
        <v>194</v>
      </c>
      <c r="S1168" t="s">
        <v>196</v>
      </c>
      <c r="T1168" t="s">
        <v>194</v>
      </c>
      <c r="U1168" t="s">
        <v>194</v>
      </c>
      <c r="V1168" t="s">
        <v>196</v>
      </c>
      <c r="W1168" t="s">
        <v>196</v>
      </c>
      <c r="X1168" t="s">
        <v>196</v>
      </c>
      <c r="Y1168" t="s">
        <v>194</v>
      </c>
      <c r="Z1168" t="s">
        <v>196</v>
      </c>
      <c r="AA1168" t="s">
        <v>196</v>
      </c>
      <c r="AB1168" t="s">
        <v>194</v>
      </c>
      <c r="AC1168" t="s">
        <v>196</v>
      </c>
      <c r="AD1168" t="s">
        <v>196</v>
      </c>
      <c r="AE1168" t="s">
        <v>196</v>
      </c>
      <c r="AF1168" t="s">
        <v>196</v>
      </c>
      <c r="AG1168" t="s">
        <v>196</v>
      </c>
      <c r="AH1168" t="s">
        <v>196</v>
      </c>
      <c r="AI1168" t="s">
        <v>196</v>
      </c>
      <c r="AJ1168" t="s">
        <v>196</v>
      </c>
      <c r="AK1168" t="s">
        <v>196</v>
      </c>
      <c r="AL1168" t="s">
        <v>195</v>
      </c>
      <c r="AM1168" t="s">
        <v>195</v>
      </c>
      <c r="AN1168" t="s">
        <v>195</v>
      </c>
      <c r="AO1168" t="s">
        <v>195</v>
      </c>
      <c r="AP1168" t="s">
        <v>195</v>
      </c>
      <c r="AQ1168" s="259" t="s">
        <v>2531</v>
      </c>
      <c r="AR1168" s="259" t="s">
        <v>334</v>
      </c>
    </row>
    <row r="1169" spans="1:45" ht="21.6" x14ac:dyDescent="0.65">
      <c r="A1169" s="267">
        <v>123688</v>
      </c>
      <c r="B1169" s="264" t="s">
        <v>2591</v>
      </c>
      <c r="C1169" t="s">
        <v>196</v>
      </c>
      <c r="D1169" t="s">
        <v>196</v>
      </c>
      <c r="E1169" t="s">
        <v>194</v>
      </c>
      <c r="F1169" t="s">
        <v>196</v>
      </c>
      <c r="G1169" t="s">
        <v>194</v>
      </c>
      <c r="H1169" t="s">
        <v>196</v>
      </c>
      <c r="I1169" t="s">
        <v>196</v>
      </c>
      <c r="J1169" t="s">
        <v>196</v>
      </c>
      <c r="K1169" t="s">
        <v>196</v>
      </c>
      <c r="L1169" t="s">
        <v>196</v>
      </c>
      <c r="M1169" t="s">
        <v>196</v>
      </c>
      <c r="N1169" t="s">
        <v>196</v>
      </c>
      <c r="O1169" t="s">
        <v>196</v>
      </c>
      <c r="P1169" t="s">
        <v>194</v>
      </c>
      <c r="Q1169" t="s">
        <v>196</v>
      </c>
      <c r="R1169" t="s">
        <v>194</v>
      </c>
      <c r="S1169" t="s">
        <v>194</v>
      </c>
      <c r="T1169" t="s">
        <v>194</v>
      </c>
      <c r="U1169" t="s">
        <v>196</v>
      </c>
      <c r="V1169" t="s">
        <v>196</v>
      </c>
      <c r="W1169" t="s">
        <v>194</v>
      </c>
      <c r="X1169" t="s">
        <v>196</v>
      </c>
      <c r="Y1169" t="s">
        <v>194</v>
      </c>
      <c r="Z1169" t="s">
        <v>196</v>
      </c>
      <c r="AA1169" t="s">
        <v>194</v>
      </c>
      <c r="AB1169" t="s">
        <v>196</v>
      </c>
      <c r="AC1169" t="s">
        <v>196</v>
      </c>
      <c r="AD1169" t="s">
        <v>196</v>
      </c>
      <c r="AE1169" t="s">
        <v>196</v>
      </c>
      <c r="AF1169" t="s">
        <v>196</v>
      </c>
      <c r="AG1169" t="s">
        <v>196</v>
      </c>
      <c r="AH1169" t="s">
        <v>196</v>
      </c>
      <c r="AI1169" t="s">
        <v>196</v>
      </c>
      <c r="AJ1169" t="s">
        <v>196</v>
      </c>
      <c r="AK1169" t="s">
        <v>196</v>
      </c>
      <c r="AL1169" t="s">
        <v>195</v>
      </c>
      <c r="AM1169" t="s">
        <v>195</v>
      </c>
      <c r="AN1169" t="s">
        <v>195</v>
      </c>
      <c r="AO1169" t="s">
        <v>195</v>
      </c>
      <c r="AP1169" t="s">
        <v>195</v>
      </c>
      <c r="AQ1169" s="259" t="s">
        <v>2591</v>
      </c>
      <c r="AR1169" s="259" t="s">
        <v>334</v>
      </c>
      <c r="AS1169"/>
    </row>
    <row r="1170" spans="1:45" ht="21.6" x14ac:dyDescent="0.65">
      <c r="A1170" s="263">
        <v>123689</v>
      </c>
      <c r="B1170" s="264" t="s">
        <v>2531</v>
      </c>
      <c r="C1170" t="s">
        <v>196</v>
      </c>
      <c r="D1170" t="s">
        <v>196</v>
      </c>
      <c r="E1170" t="s">
        <v>194</v>
      </c>
      <c r="F1170" t="s">
        <v>196</v>
      </c>
      <c r="G1170" t="s">
        <v>194</v>
      </c>
      <c r="H1170" t="s">
        <v>196</v>
      </c>
      <c r="I1170" t="s">
        <v>195</v>
      </c>
      <c r="J1170" t="s">
        <v>196</v>
      </c>
      <c r="K1170" t="s">
        <v>196</v>
      </c>
      <c r="L1170" t="s">
        <v>196</v>
      </c>
      <c r="M1170" t="s">
        <v>196</v>
      </c>
      <c r="N1170" t="s">
        <v>196</v>
      </c>
      <c r="O1170" t="s">
        <v>196</v>
      </c>
      <c r="P1170" t="s">
        <v>196</v>
      </c>
      <c r="Q1170" t="s">
        <v>194</v>
      </c>
      <c r="R1170" t="s">
        <v>196</v>
      </c>
      <c r="S1170" t="s">
        <v>194</v>
      </c>
      <c r="T1170" t="s">
        <v>196</v>
      </c>
      <c r="U1170" t="s">
        <v>196</v>
      </c>
      <c r="V1170" t="s">
        <v>196</v>
      </c>
      <c r="W1170" t="s">
        <v>196</v>
      </c>
      <c r="X1170" t="s">
        <v>196</v>
      </c>
      <c r="Y1170" t="s">
        <v>194</v>
      </c>
      <c r="Z1170" t="s">
        <v>196</v>
      </c>
      <c r="AA1170" t="s">
        <v>196</v>
      </c>
      <c r="AB1170" t="s">
        <v>196</v>
      </c>
      <c r="AC1170" t="s">
        <v>196</v>
      </c>
      <c r="AD1170" t="s">
        <v>196</v>
      </c>
      <c r="AE1170" t="s">
        <v>196</v>
      </c>
      <c r="AF1170" t="s">
        <v>194</v>
      </c>
      <c r="AG1170" t="s">
        <v>196</v>
      </c>
      <c r="AH1170" t="s">
        <v>196</v>
      </c>
      <c r="AI1170" t="s">
        <v>196</v>
      </c>
      <c r="AJ1170" t="s">
        <v>196</v>
      </c>
      <c r="AK1170" t="s">
        <v>196</v>
      </c>
      <c r="AL1170" t="s">
        <v>195</v>
      </c>
      <c r="AM1170" t="s">
        <v>195</v>
      </c>
      <c r="AN1170" t="s">
        <v>195</v>
      </c>
      <c r="AO1170" t="s">
        <v>195</v>
      </c>
      <c r="AP1170" t="s">
        <v>195</v>
      </c>
      <c r="AQ1170" s="259" t="s">
        <v>2531</v>
      </c>
      <c r="AR1170" s="259" t="s">
        <v>334</v>
      </c>
    </row>
    <row r="1171" spans="1:45" ht="21.6" x14ac:dyDescent="0.65">
      <c r="A1171" s="263">
        <v>123691</v>
      </c>
      <c r="B1171" s="264" t="s">
        <v>2591</v>
      </c>
      <c r="C1171" t="s">
        <v>196</v>
      </c>
      <c r="D1171" t="s">
        <v>196</v>
      </c>
      <c r="E1171" t="s">
        <v>196</v>
      </c>
      <c r="F1171" t="s">
        <v>196</v>
      </c>
      <c r="G1171" t="s">
        <v>196</v>
      </c>
      <c r="H1171" t="s">
        <v>196</v>
      </c>
      <c r="I1171" t="s">
        <v>196</v>
      </c>
      <c r="J1171" t="s">
        <v>196</v>
      </c>
      <c r="K1171" t="s">
        <v>196</v>
      </c>
      <c r="L1171" t="s">
        <v>195</v>
      </c>
      <c r="M1171" t="s">
        <v>196</v>
      </c>
      <c r="N1171" t="s">
        <v>196</v>
      </c>
      <c r="O1171" t="s">
        <v>196</v>
      </c>
      <c r="P1171" t="s">
        <v>196</v>
      </c>
      <c r="Q1171" t="s">
        <v>196</v>
      </c>
      <c r="R1171" t="s">
        <v>196</v>
      </c>
      <c r="S1171" t="s">
        <v>196</v>
      </c>
      <c r="T1171" t="s">
        <v>196</v>
      </c>
      <c r="U1171" t="s">
        <v>196</v>
      </c>
      <c r="V1171" t="s">
        <v>196</v>
      </c>
      <c r="W1171" t="s">
        <v>196</v>
      </c>
      <c r="X1171" t="s">
        <v>196</v>
      </c>
      <c r="Y1171" t="s">
        <v>194</v>
      </c>
      <c r="Z1171" t="s">
        <v>196</v>
      </c>
      <c r="AA1171" t="s">
        <v>196</v>
      </c>
      <c r="AB1171" t="s">
        <v>195</v>
      </c>
      <c r="AC1171" t="s">
        <v>196</v>
      </c>
      <c r="AD1171" t="s">
        <v>196</v>
      </c>
      <c r="AE1171" t="s">
        <v>196</v>
      </c>
      <c r="AF1171" t="s">
        <v>195</v>
      </c>
      <c r="AG1171" t="s">
        <v>195</v>
      </c>
      <c r="AH1171" t="s">
        <v>195</v>
      </c>
      <c r="AI1171" t="s">
        <v>195</v>
      </c>
      <c r="AJ1171" t="s">
        <v>196</v>
      </c>
      <c r="AK1171" t="s">
        <v>195</v>
      </c>
      <c r="AL1171" t="s">
        <v>195</v>
      </c>
      <c r="AM1171" t="s">
        <v>195</v>
      </c>
      <c r="AN1171" t="s">
        <v>195</v>
      </c>
      <c r="AO1171" t="s">
        <v>195</v>
      </c>
      <c r="AP1171" t="s">
        <v>195</v>
      </c>
      <c r="AQ1171" s="259" t="s">
        <v>2591</v>
      </c>
      <c r="AR1171" s="259" t="s">
        <v>334</v>
      </c>
    </row>
    <row r="1172" spans="1:45" ht="21.6" x14ac:dyDescent="0.65">
      <c r="A1172" s="263">
        <v>123694</v>
      </c>
      <c r="B1172" s="264" t="s">
        <v>2531</v>
      </c>
      <c r="C1172" t="s">
        <v>196</v>
      </c>
      <c r="D1172" t="s">
        <v>196</v>
      </c>
      <c r="E1172" t="s">
        <v>196</v>
      </c>
      <c r="F1172" t="s">
        <v>196</v>
      </c>
      <c r="G1172" t="s">
        <v>195</v>
      </c>
      <c r="H1172" t="s">
        <v>196</v>
      </c>
      <c r="I1172" t="s">
        <v>196</v>
      </c>
      <c r="J1172" t="s">
        <v>196</v>
      </c>
      <c r="K1172" t="s">
        <v>196</v>
      </c>
      <c r="L1172" t="s">
        <v>196</v>
      </c>
      <c r="M1172" t="s">
        <v>194</v>
      </c>
      <c r="N1172" t="s">
        <v>196</v>
      </c>
      <c r="O1172" t="s">
        <v>196</v>
      </c>
      <c r="P1172" t="s">
        <v>196</v>
      </c>
      <c r="Q1172" t="s">
        <v>194</v>
      </c>
      <c r="R1172" t="s">
        <v>196</v>
      </c>
      <c r="S1172" t="s">
        <v>196</v>
      </c>
      <c r="T1172" t="s">
        <v>194</v>
      </c>
      <c r="U1172" t="s">
        <v>196</v>
      </c>
      <c r="V1172" t="s">
        <v>196</v>
      </c>
      <c r="W1172" t="s">
        <v>194</v>
      </c>
      <c r="X1172" t="s">
        <v>194</v>
      </c>
      <c r="Y1172" t="s">
        <v>196</v>
      </c>
      <c r="Z1172" t="s">
        <v>196</v>
      </c>
      <c r="AA1172" t="s">
        <v>196</v>
      </c>
      <c r="AB1172" t="s">
        <v>196</v>
      </c>
      <c r="AC1172" t="s">
        <v>196</v>
      </c>
      <c r="AD1172" t="s">
        <v>196</v>
      </c>
      <c r="AE1172" t="s">
        <v>196</v>
      </c>
      <c r="AF1172" t="s">
        <v>196</v>
      </c>
      <c r="AG1172" t="s">
        <v>196</v>
      </c>
      <c r="AH1172" t="s">
        <v>196</v>
      </c>
      <c r="AI1172" t="s">
        <v>196</v>
      </c>
      <c r="AJ1172" t="s">
        <v>196</v>
      </c>
      <c r="AK1172" t="s">
        <v>196</v>
      </c>
      <c r="AL1172" t="s">
        <v>195</v>
      </c>
      <c r="AM1172" t="s">
        <v>195</v>
      </c>
      <c r="AN1172" t="s">
        <v>195</v>
      </c>
      <c r="AO1172" t="s">
        <v>195</v>
      </c>
      <c r="AP1172" t="s">
        <v>195</v>
      </c>
      <c r="AQ1172" s="259" t="s">
        <v>2531</v>
      </c>
      <c r="AR1172" s="259" t="s">
        <v>334</v>
      </c>
    </row>
    <row r="1173" spans="1:45" ht="21.6" x14ac:dyDescent="0.65">
      <c r="A1173" s="263">
        <v>123699</v>
      </c>
      <c r="B1173" s="264" t="s">
        <v>2591</v>
      </c>
      <c r="C1173" t="s">
        <v>196</v>
      </c>
      <c r="D1173" t="s">
        <v>196</v>
      </c>
      <c r="E1173" t="s">
        <v>196</v>
      </c>
      <c r="F1173" t="s">
        <v>196</v>
      </c>
      <c r="G1173" t="s">
        <v>194</v>
      </c>
      <c r="H1173" t="s">
        <v>196</v>
      </c>
      <c r="I1173" t="s">
        <v>196</v>
      </c>
      <c r="J1173" t="s">
        <v>196</v>
      </c>
      <c r="K1173" t="s">
        <v>196</v>
      </c>
      <c r="L1173" t="s">
        <v>196</v>
      </c>
      <c r="M1173" t="s">
        <v>194</v>
      </c>
      <c r="N1173" t="s">
        <v>194</v>
      </c>
      <c r="O1173" t="s">
        <v>196</v>
      </c>
      <c r="P1173" t="s">
        <v>194</v>
      </c>
      <c r="Q1173" t="s">
        <v>196</v>
      </c>
      <c r="R1173" t="s">
        <v>196</v>
      </c>
      <c r="S1173" t="s">
        <v>196</v>
      </c>
      <c r="T1173" t="s">
        <v>196</v>
      </c>
      <c r="U1173" t="s">
        <v>196</v>
      </c>
      <c r="V1173" t="s">
        <v>196</v>
      </c>
      <c r="W1173" t="s">
        <v>194</v>
      </c>
      <c r="X1173" t="s">
        <v>194</v>
      </c>
      <c r="Y1173" t="s">
        <v>194</v>
      </c>
      <c r="Z1173" t="s">
        <v>196</v>
      </c>
      <c r="AA1173" t="s">
        <v>194</v>
      </c>
      <c r="AB1173" t="s">
        <v>196</v>
      </c>
      <c r="AC1173" t="s">
        <v>196</v>
      </c>
      <c r="AD1173" t="s">
        <v>196</v>
      </c>
      <c r="AE1173" t="s">
        <v>196</v>
      </c>
      <c r="AF1173" t="s">
        <v>194</v>
      </c>
      <c r="AG1173" t="s">
        <v>196</v>
      </c>
      <c r="AH1173" t="s">
        <v>196</v>
      </c>
      <c r="AI1173" t="s">
        <v>196</v>
      </c>
      <c r="AJ1173" t="s">
        <v>196</v>
      </c>
      <c r="AK1173" t="s">
        <v>196</v>
      </c>
      <c r="AL1173" t="s">
        <v>195</v>
      </c>
      <c r="AM1173" t="s">
        <v>195</v>
      </c>
      <c r="AN1173" t="s">
        <v>195</v>
      </c>
      <c r="AO1173" t="s">
        <v>195</v>
      </c>
      <c r="AP1173" t="s">
        <v>195</v>
      </c>
      <c r="AQ1173" s="259" t="s">
        <v>2591</v>
      </c>
      <c r="AR1173" s="259" t="s">
        <v>334</v>
      </c>
    </row>
    <row r="1174" spans="1:45" ht="21.6" x14ac:dyDescent="0.65">
      <c r="A1174" s="267">
        <v>123706</v>
      </c>
      <c r="B1174" s="264" t="s">
        <v>2531</v>
      </c>
      <c r="C1174" t="s">
        <v>196</v>
      </c>
      <c r="D1174" t="s">
        <v>196</v>
      </c>
      <c r="E1174" t="s">
        <v>194</v>
      </c>
      <c r="F1174" t="s">
        <v>196</v>
      </c>
      <c r="G1174" t="s">
        <v>196</v>
      </c>
      <c r="H1174" t="s">
        <v>196</v>
      </c>
      <c r="I1174" t="s">
        <v>196</v>
      </c>
      <c r="J1174" t="s">
        <v>196</v>
      </c>
      <c r="K1174" t="s">
        <v>196</v>
      </c>
      <c r="L1174" t="s">
        <v>196</v>
      </c>
      <c r="M1174" t="s">
        <v>196</v>
      </c>
      <c r="N1174" t="s">
        <v>194</v>
      </c>
      <c r="O1174" t="s">
        <v>196</v>
      </c>
      <c r="P1174" t="s">
        <v>196</v>
      </c>
      <c r="Q1174" t="s">
        <v>196</v>
      </c>
      <c r="R1174" t="s">
        <v>196</v>
      </c>
      <c r="S1174" t="s">
        <v>196</v>
      </c>
      <c r="T1174" t="s">
        <v>196</v>
      </c>
      <c r="U1174" t="s">
        <v>194</v>
      </c>
      <c r="V1174" t="s">
        <v>196</v>
      </c>
      <c r="W1174" t="s">
        <v>196</v>
      </c>
      <c r="X1174" t="s">
        <v>196</v>
      </c>
      <c r="Y1174" t="s">
        <v>196</v>
      </c>
      <c r="Z1174" t="s">
        <v>196</v>
      </c>
      <c r="AA1174" t="s">
        <v>194</v>
      </c>
      <c r="AB1174" t="s">
        <v>196</v>
      </c>
      <c r="AC1174" t="s">
        <v>196</v>
      </c>
      <c r="AD1174" t="s">
        <v>196</v>
      </c>
      <c r="AE1174" t="s">
        <v>196</v>
      </c>
      <c r="AF1174" t="s">
        <v>196</v>
      </c>
      <c r="AG1174" t="s">
        <v>196</v>
      </c>
      <c r="AH1174" t="s">
        <v>196</v>
      </c>
      <c r="AI1174" t="s">
        <v>196</v>
      </c>
      <c r="AJ1174" t="s">
        <v>196</v>
      </c>
      <c r="AK1174" t="s">
        <v>196</v>
      </c>
      <c r="AL1174" t="s">
        <v>195</v>
      </c>
      <c r="AM1174" t="s">
        <v>195</v>
      </c>
      <c r="AN1174" t="s">
        <v>195</v>
      </c>
      <c r="AO1174" t="s">
        <v>195</v>
      </c>
      <c r="AP1174" t="s">
        <v>195</v>
      </c>
      <c r="AQ1174" s="259" t="s">
        <v>2531</v>
      </c>
      <c r="AR1174" s="259" t="s">
        <v>334</v>
      </c>
    </row>
    <row r="1175" spans="1:45" ht="21.6" x14ac:dyDescent="0.65">
      <c r="A1175" s="267">
        <v>123708</v>
      </c>
      <c r="B1175" s="264" t="s">
        <v>2591</v>
      </c>
      <c r="C1175" t="s">
        <v>196</v>
      </c>
      <c r="D1175" t="s">
        <v>196</v>
      </c>
      <c r="E1175" t="s">
        <v>196</v>
      </c>
      <c r="F1175" t="s">
        <v>196</v>
      </c>
      <c r="G1175" t="s">
        <v>196</v>
      </c>
      <c r="H1175" t="s">
        <v>196</v>
      </c>
      <c r="I1175" t="s">
        <v>196</v>
      </c>
      <c r="J1175" t="s">
        <v>196</v>
      </c>
      <c r="K1175" t="s">
        <v>196</v>
      </c>
      <c r="L1175" t="s">
        <v>196</v>
      </c>
      <c r="M1175" t="s">
        <v>196</v>
      </c>
      <c r="N1175" t="s">
        <v>196</v>
      </c>
      <c r="O1175" t="s">
        <v>196</v>
      </c>
      <c r="P1175" t="s">
        <v>196</v>
      </c>
      <c r="Q1175" t="s">
        <v>196</v>
      </c>
      <c r="R1175" t="s">
        <v>196</v>
      </c>
      <c r="S1175" t="s">
        <v>196</v>
      </c>
      <c r="T1175" t="s">
        <v>196</v>
      </c>
      <c r="U1175" t="s">
        <v>196</v>
      </c>
      <c r="V1175" t="s">
        <v>196</v>
      </c>
      <c r="W1175" t="s">
        <v>196</v>
      </c>
      <c r="X1175" t="s">
        <v>196</v>
      </c>
      <c r="Y1175" t="s">
        <v>196</v>
      </c>
      <c r="Z1175" t="s">
        <v>196</v>
      </c>
      <c r="AA1175" t="s">
        <v>196</v>
      </c>
      <c r="AB1175" t="s">
        <v>195</v>
      </c>
      <c r="AC1175" t="s">
        <v>196</v>
      </c>
      <c r="AD1175" t="s">
        <v>196</v>
      </c>
      <c r="AE1175" t="s">
        <v>196</v>
      </c>
      <c r="AF1175" t="s">
        <v>196</v>
      </c>
      <c r="AG1175" t="s">
        <v>196</v>
      </c>
      <c r="AH1175" t="s">
        <v>196</v>
      </c>
      <c r="AI1175" t="s">
        <v>196</v>
      </c>
      <c r="AJ1175" t="s">
        <v>196</v>
      </c>
      <c r="AK1175" t="s">
        <v>195</v>
      </c>
      <c r="AL1175" t="s">
        <v>195</v>
      </c>
      <c r="AM1175" t="s">
        <v>195</v>
      </c>
      <c r="AN1175" t="s">
        <v>195</v>
      </c>
      <c r="AO1175" t="s">
        <v>195</v>
      </c>
      <c r="AP1175" t="s">
        <v>195</v>
      </c>
      <c r="AQ1175" s="259" t="s">
        <v>2591</v>
      </c>
      <c r="AR1175" s="259" t="s">
        <v>334</v>
      </c>
    </row>
    <row r="1176" spans="1:45" ht="21.6" x14ac:dyDescent="0.65">
      <c r="A1176" s="263">
        <v>123709</v>
      </c>
      <c r="B1176" s="264" t="s">
        <v>2531</v>
      </c>
      <c r="C1176" t="s">
        <v>196</v>
      </c>
      <c r="D1176" t="s">
        <v>196</v>
      </c>
      <c r="E1176" t="s">
        <v>196</v>
      </c>
      <c r="F1176" t="s">
        <v>196</v>
      </c>
      <c r="G1176" t="s">
        <v>196</v>
      </c>
      <c r="H1176" t="s">
        <v>196</v>
      </c>
      <c r="I1176" t="s">
        <v>196</v>
      </c>
      <c r="J1176" t="s">
        <v>196</v>
      </c>
      <c r="K1176" t="s">
        <v>196</v>
      </c>
      <c r="L1176" t="s">
        <v>196</v>
      </c>
      <c r="M1176" t="s">
        <v>196</v>
      </c>
      <c r="N1176" t="s">
        <v>196</v>
      </c>
      <c r="O1176" t="s">
        <v>196</v>
      </c>
      <c r="P1176" t="s">
        <v>194</v>
      </c>
      <c r="Q1176" t="s">
        <v>196</v>
      </c>
      <c r="R1176" t="s">
        <v>196</v>
      </c>
      <c r="S1176" t="s">
        <v>196</v>
      </c>
      <c r="T1176" t="s">
        <v>196</v>
      </c>
      <c r="U1176" t="s">
        <v>196</v>
      </c>
      <c r="V1176" t="s">
        <v>196</v>
      </c>
      <c r="W1176" t="s">
        <v>196</v>
      </c>
      <c r="X1176" t="s">
        <v>196</v>
      </c>
      <c r="Y1176" t="s">
        <v>194</v>
      </c>
      <c r="Z1176" t="s">
        <v>196</v>
      </c>
      <c r="AA1176" t="s">
        <v>196</v>
      </c>
      <c r="AB1176" t="s">
        <v>196</v>
      </c>
      <c r="AC1176" t="s">
        <v>196</v>
      </c>
      <c r="AD1176" t="s">
        <v>196</v>
      </c>
      <c r="AE1176" t="s">
        <v>196</v>
      </c>
      <c r="AF1176" t="s">
        <v>196</v>
      </c>
      <c r="AG1176" t="s">
        <v>196</v>
      </c>
      <c r="AH1176" t="s">
        <v>196</v>
      </c>
      <c r="AI1176" t="s">
        <v>196</v>
      </c>
      <c r="AJ1176" t="s">
        <v>196</v>
      </c>
      <c r="AK1176" t="s">
        <v>196</v>
      </c>
      <c r="AL1176" t="s">
        <v>195</v>
      </c>
      <c r="AM1176" t="s">
        <v>195</v>
      </c>
      <c r="AN1176" t="s">
        <v>195</v>
      </c>
      <c r="AO1176" t="s">
        <v>195</v>
      </c>
      <c r="AP1176" t="s">
        <v>195</v>
      </c>
      <c r="AQ1176" s="259" t="s">
        <v>2531</v>
      </c>
      <c r="AR1176" s="259" t="s">
        <v>334</v>
      </c>
    </row>
    <row r="1177" spans="1:45" ht="21.6" x14ac:dyDescent="0.65">
      <c r="A1177" s="267">
        <v>123721</v>
      </c>
      <c r="B1177" s="264" t="s">
        <v>2591</v>
      </c>
      <c r="C1177" t="s">
        <v>196</v>
      </c>
      <c r="D1177" t="s">
        <v>196</v>
      </c>
      <c r="E1177" t="s">
        <v>196</v>
      </c>
      <c r="F1177" t="s">
        <v>196</v>
      </c>
      <c r="G1177" t="s">
        <v>196</v>
      </c>
      <c r="H1177" t="s">
        <v>196</v>
      </c>
      <c r="I1177" t="s">
        <v>196</v>
      </c>
      <c r="J1177" t="s">
        <v>196</v>
      </c>
      <c r="K1177" t="s">
        <v>196</v>
      </c>
      <c r="L1177" t="s">
        <v>196</v>
      </c>
      <c r="M1177" t="s">
        <v>196</v>
      </c>
      <c r="N1177" t="s">
        <v>196</v>
      </c>
      <c r="O1177" t="s">
        <v>196</v>
      </c>
      <c r="P1177" t="s">
        <v>194</v>
      </c>
      <c r="Q1177" t="s">
        <v>196</v>
      </c>
      <c r="R1177" t="s">
        <v>196</v>
      </c>
      <c r="S1177" t="s">
        <v>196</v>
      </c>
      <c r="T1177" t="s">
        <v>196</v>
      </c>
      <c r="U1177" t="s">
        <v>196</v>
      </c>
      <c r="V1177" t="s">
        <v>196</v>
      </c>
      <c r="W1177" t="s">
        <v>196</v>
      </c>
      <c r="X1177" t="s">
        <v>196</v>
      </c>
      <c r="Y1177" t="s">
        <v>196</v>
      </c>
      <c r="Z1177" t="s">
        <v>196</v>
      </c>
      <c r="AA1177" t="s">
        <v>196</v>
      </c>
      <c r="AB1177" t="s">
        <v>196</v>
      </c>
      <c r="AC1177" t="s">
        <v>196</v>
      </c>
      <c r="AD1177" t="s">
        <v>196</v>
      </c>
      <c r="AE1177" t="s">
        <v>196</v>
      </c>
      <c r="AF1177" t="s">
        <v>196</v>
      </c>
      <c r="AG1177" t="s">
        <v>196</v>
      </c>
      <c r="AH1177" t="s">
        <v>196</v>
      </c>
      <c r="AI1177" t="s">
        <v>196</v>
      </c>
      <c r="AJ1177" t="s">
        <v>196</v>
      </c>
      <c r="AK1177" t="s">
        <v>196</v>
      </c>
      <c r="AL1177" t="s">
        <v>195</v>
      </c>
      <c r="AM1177" t="s">
        <v>195</v>
      </c>
      <c r="AN1177" t="s">
        <v>195</v>
      </c>
      <c r="AO1177" t="s">
        <v>195</v>
      </c>
      <c r="AP1177" t="s">
        <v>195</v>
      </c>
      <c r="AQ1177" s="259" t="s">
        <v>2591</v>
      </c>
      <c r="AR1177" s="259" t="s">
        <v>334</v>
      </c>
      <c r="AS1177"/>
    </row>
    <row r="1178" spans="1:45" ht="21.6" x14ac:dyDescent="0.65">
      <c r="A1178" s="263">
        <v>123727</v>
      </c>
      <c r="B1178" s="264" t="s">
        <v>2531</v>
      </c>
      <c r="C1178" t="s">
        <v>196</v>
      </c>
      <c r="D1178" t="s">
        <v>196</v>
      </c>
      <c r="E1178" t="s">
        <v>196</v>
      </c>
      <c r="F1178" t="s">
        <v>196</v>
      </c>
      <c r="G1178" t="s">
        <v>196</v>
      </c>
      <c r="H1178" t="s">
        <v>196</v>
      </c>
      <c r="I1178" t="s">
        <v>196</v>
      </c>
      <c r="J1178" t="s">
        <v>196</v>
      </c>
      <c r="K1178" t="s">
        <v>196</v>
      </c>
      <c r="L1178" t="s">
        <v>196</v>
      </c>
      <c r="M1178" t="s">
        <v>196</v>
      </c>
      <c r="N1178" t="s">
        <v>196</v>
      </c>
      <c r="O1178" t="s">
        <v>196</v>
      </c>
      <c r="P1178" t="s">
        <v>196</v>
      </c>
      <c r="Q1178" t="s">
        <v>196</v>
      </c>
      <c r="R1178" t="s">
        <v>196</v>
      </c>
      <c r="S1178" t="s">
        <v>196</v>
      </c>
      <c r="T1178" t="s">
        <v>196</v>
      </c>
      <c r="U1178" t="s">
        <v>196</v>
      </c>
      <c r="V1178" t="s">
        <v>196</v>
      </c>
      <c r="W1178" t="s">
        <v>194</v>
      </c>
      <c r="X1178" t="s">
        <v>196</v>
      </c>
      <c r="Y1178" t="s">
        <v>196</v>
      </c>
      <c r="Z1178" t="s">
        <v>196</v>
      </c>
      <c r="AA1178" t="s">
        <v>196</v>
      </c>
      <c r="AB1178" t="s">
        <v>194</v>
      </c>
      <c r="AC1178" t="s">
        <v>194</v>
      </c>
      <c r="AD1178" t="s">
        <v>196</v>
      </c>
      <c r="AE1178" t="s">
        <v>196</v>
      </c>
      <c r="AF1178" t="s">
        <v>196</v>
      </c>
      <c r="AG1178" t="s">
        <v>196</v>
      </c>
      <c r="AH1178" t="s">
        <v>196</v>
      </c>
      <c r="AI1178" t="s">
        <v>196</v>
      </c>
      <c r="AJ1178" t="s">
        <v>196</v>
      </c>
      <c r="AK1178" t="s">
        <v>196</v>
      </c>
      <c r="AL1178" t="s">
        <v>195</v>
      </c>
      <c r="AM1178" t="s">
        <v>195</v>
      </c>
      <c r="AN1178" t="s">
        <v>195</v>
      </c>
      <c r="AO1178" t="s">
        <v>195</v>
      </c>
      <c r="AP1178" t="s">
        <v>195</v>
      </c>
      <c r="AQ1178" s="259" t="s">
        <v>2531</v>
      </c>
      <c r="AR1178" s="259" t="s">
        <v>334</v>
      </c>
    </row>
    <row r="1179" spans="1:45" ht="21.6" x14ac:dyDescent="0.65">
      <c r="A1179" s="263">
        <v>123729</v>
      </c>
      <c r="B1179" s="264" t="s">
        <v>65</v>
      </c>
      <c r="C1179" t="s">
        <v>196</v>
      </c>
      <c r="D1179" t="s">
        <v>196</v>
      </c>
      <c r="E1179" t="s">
        <v>196</v>
      </c>
      <c r="F1179" t="s">
        <v>196</v>
      </c>
      <c r="G1179" t="s">
        <v>194</v>
      </c>
      <c r="H1179" t="s">
        <v>196</v>
      </c>
      <c r="I1179" t="s">
        <v>195</v>
      </c>
      <c r="J1179" t="s">
        <v>196</v>
      </c>
      <c r="K1179" t="s">
        <v>196</v>
      </c>
      <c r="L1179" t="s">
        <v>195</v>
      </c>
      <c r="M1179" t="s">
        <v>196</v>
      </c>
      <c r="N1179" t="s">
        <v>196</v>
      </c>
      <c r="O1179" t="s">
        <v>196</v>
      </c>
      <c r="P1179" t="s">
        <v>196</v>
      </c>
      <c r="Q1179" t="s">
        <v>196</v>
      </c>
      <c r="R1179" t="s">
        <v>194</v>
      </c>
      <c r="S1179" t="s">
        <v>194</v>
      </c>
      <c r="T1179" t="s">
        <v>195</v>
      </c>
      <c r="U1179" t="s">
        <v>196</v>
      </c>
      <c r="V1179" t="s">
        <v>194</v>
      </c>
      <c r="W1179" t="s">
        <v>196</v>
      </c>
      <c r="X1179" t="s">
        <v>196</v>
      </c>
      <c r="Y1179" t="s">
        <v>196</v>
      </c>
      <c r="Z1179" t="s">
        <v>196</v>
      </c>
      <c r="AA1179" t="s">
        <v>196</v>
      </c>
      <c r="AB1179" t="s">
        <v>196</v>
      </c>
      <c r="AC1179" t="s">
        <v>196</v>
      </c>
      <c r="AD1179" t="s">
        <v>195</v>
      </c>
      <c r="AE1179" t="s">
        <v>196</v>
      </c>
      <c r="AF1179" t="s">
        <v>196</v>
      </c>
      <c r="AG1179" t="s">
        <v>195</v>
      </c>
      <c r="AH1179" t="s">
        <v>195</v>
      </c>
      <c r="AI1179" t="s">
        <v>195</v>
      </c>
      <c r="AJ1179" t="s">
        <v>195</v>
      </c>
      <c r="AK1179" t="s">
        <v>195</v>
      </c>
      <c r="AQ1179" s="259" t="s">
        <v>65</v>
      </c>
      <c r="AR1179" s="259" t="s">
        <v>334</v>
      </c>
    </row>
    <row r="1180" spans="1:45" ht="21.6" x14ac:dyDescent="0.65">
      <c r="A1180" s="263">
        <v>123732</v>
      </c>
      <c r="B1180" s="264" t="s">
        <v>2591</v>
      </c>
      <c r="C1180" t="s">
        <v>196</v>
      </c>
      <c r="D1180" t="s">
        <v>196</v>
      </c>
      <c r="E1180" t="s">
        <v>196</v>
      </c>
      <c r="F1180" t="s">
        <v>196</v>
      </c>
      <c r="G1180" t="s">
        <v>196</v>
      </c>
      <c r="H1180" t="s">
        <v>196</v>
      </c>
      <c r="I1180" t="s">
        <v>196</v>
      </c>
      <c r="J1180" t="s">
        <v>196</v>
      </c>
      <c r="K1180" t="s">
        <v>196</v>
      </c>
      <c r="L1180" t="s">
        <v>196</v>
      </c>
      <c r="M1180" t="s">
        <v>196</v>
      </c>
      <c r="N1180" t="s">
        <v>196</v>
      </c>
      <c r="O1180" t="s">
        <v>196</v>
      </c>
      <c r="P1180" t="s">
        <v>196</v>
      </c>
      <c r="Q1180" t="s">
        <v>196</v>
      </c>
      <c r="R1180" t="s">
        <v>196</v>
      </c>
      <c r="S1180" t="s">
        <v>196</v>
      </c>
      <c r="T1180" t="s">
        <v>196</v>
      </c>
      <c r="U1180" t="s">
        <v>196</v>
      </c>
      <c r="V1180" t="s">
        <v>196</v>
      </c>
      <c r="W1180" t="s">
        <v>196</v>
      </c>
      <c r="X1180" t="s">
        <v>196</v>
      </c>
      <c r="Y1180" t="s">
        <v>196</v>
      </c>
      <c r="Z1180" t="s">
        <v>196</v>
      </c>
      <c r="AA1180" t="s">
        <v>196</v>
      </c>
      <c r="AB1180" t="s">
        <v>196</v>
      </c>
      <c r="AC1180" t="s">
        <v>196</v>
      </c>
      <c r="AD1180" t="s">
        <v>196</v>
      </c>
      <c r="AE1180" t="s">
        <v>196</v>
      </c>
      <c r="AF1180" t="s">
        <v>196</v>
      </c>
      <c r="AG1180" t="s">
        <v>196</v>
      </c>
      <c r="AH1180" t="s">
        <v>196</v>
      </c>
      <c r="AI1180" t="s">
        <v>196</v>
      </c>
      <c r="AJ1180" t="s">
        <v>196</v>
      </c>
      <c r="AK1180" t="s">
        <v>196</v>
      </c>
      <c r="AL1180" t="s">
        <v>195</v>
      </c>
      <c r="AM1180" t="s">
        <v>195</v>
      </c>
      <c r="AN1180" t="s">
        <v>195</v>
      </c>
      <c r="AO1180" t="s">
        <v>195</v>
      </c>
      <c r="AP1180" t="s">
        <v>195</v>
      </c>
      <c r="AQ1180" s="259" t="s">
        <v>2591</v>
      </c>
      <c r="AR1180" s="259" t="s">
        <v>334</v>
      </c>
    </row>
    <row r="1181" spans="1:45" ht="21.6" x14ac:dyDescent="0.65">
      <c r="A1181" s="263">
        <v>123739</v>
      </c>
      <c r="B1181" s="264" t="s">
        <v>2531</v>
      </c>
      <c r="C1181" t="s">
        <v>196</v>
      </c>
      <c r="D1181" t="s">
        <v>196</v>
      </c>
      <c r="E1181" t="s">
        <v>196</v>
      </c>
      <c r="F1181" t="s">
        <v>196</v>
      </c>
      <c r="G1181" t="s">
        <v>196</v>
      </c>
      <c r="H1181" t="s">
        <v>196</v>
      </c>
      <c r="I1181" t="s">
        <v>196</v>
      </c>
      <c r="J1181" t="s">
        <v>196</v>
      </c>
      <c r="K1181" t="s">
        <v>196</v>
      </c>
      <c r="L1181" t="s">
        <v>196</v>
      </c>
      <c r="M1181" t="s">
        <v>196</v>
      </c>
      <c r="N1181" t="s">
        <v>196</v>
      </c>
      <c r="O1181" t="s">
        <v>196</v>
      </c>
      <c r="P1181" t="s">
        <v>194</v>
      </c>
      <c r="Q1181" t="s">
        <v>196</v>
      </c>
      <c r="R1181" t="s">
        <v>196</v>
      </c>
      <c r="S1181" t="s">
        <v>196</v>
      </c>
      <c r="T1181" t="s">
        <v>196</v>
      </c>
      <c r="U1181" t="s">
        <v>196</v>
      </c>
      <c r="V1181" t="s">
        <v>196</v>
      </c>
      <c r="W1181" t="s">
        <v>194</v>
      </c>
      <c r="X1181" t="s">
        <v>196</v>
      </c>
      <c r="Y1181" t="s">
        <v>196</v>
      </c>
      <c r="Z1181" t="s">
        <v>196</v>
      </c>
      <c r="AA1181" t="s">
        <v>196</v>
      </c>
      <c r="AB1181" t="s">
        <v>196</v>
      </c>
      <c r="AC1181" t="s">
        <v>196</v>
      </c>
      <c r="AD1181" t="s">
        <v>196</v>
      </c>
      <c r="AE1181" t="s">
        <v>196</v>
      </c>
      <c r="AF1181" t="s">
        <v>196</v>
      </c>
      <c r="AG1181" t="s">
        <v>196</v>
      </c>
      <c r="AH1181" t="s">
        <v>196</v>
      </c>
      <c r="AI1181" t="s">
        <v>196</v>
      </c>
      <c r="AJ1181" t="s">
        <v>196</v>
      </c>
      <c r="AK1181" t="s">
        <v>196</v>
      </c>
      <c r="AL1181" t="s">
        <v>195</v>
      </c>
      <c r="AM1181" t="s">
        <v>195</v>
      </c>
      <c r="AN1181" t="s">
        <v>195</v>
      </c>
      <c r="AO1181" t="s">
        <v>195</v>
      </c>
      <c r="AP1181" t="s">
        <v>195</v>
      </c>
      <c r="AQ1181" s="259" t="s">
        <v>2531</v>
      </c>
      <c r="AR1181" s="259" t="s">
        <v>334</v>
      </c>
    </row>
    <row r="1182" spans="1:45" ht="21.6" x14ac:dyDescent="0.65">
      <c r="A1182" s="267">
        <v>123745</v>
      </c>
      <c r="B1182" s="264" t="s">
        <v>2591</v>
      </c>
      <c r="C1182" t="s">
        <v>196</v>
      </c>
      <c r="D1182" t="s">
        <v>196</v>
      </c>
      <c r="E1182" t="s">
        <v>196</v>
      </c>
      <c r="F1182" t="s">
        <v>196</v>
      </c>
      <c r="G1182" t="s">
        <v>196</v>
      </c>
      <c r="H1182" t="s">
        <v>196</v>
      </c>
      <c r="I1182" t="s">
        <v>196</v>
      </c>
      <c r="J1182" t="s">
        <v>196</v>
      </c>
      <c r="K1182" t="s">
        <v>196</v>
      </c>
      <c r="L1182" t="s">
        <v>196</v>
      </c>
      <c r="M1182" t="s">
        <v>196</v>
      </c>
      <c r="N1182" t="s">
        <v>196</v>
      </c>
      <c r="O1182" t="s">
        <v>196</v>
      </c>
      <c r="P1182" t="s">
        <v>194</v>
      </c>
      <c r="Q1182" t="s">
        <v>196</v>
      </c>
      <c r="R1182" t="s">
        <v>196</v>
      </c>
      <c r="S1182" t="s">
        <v>196</v>
      </c>
      <c r="T1182" t="s">
        <v>196</v>
      </c>
      <c r="U1182" t="s">
        <v>196</v>
      </c>
      <c r="V1182" t="s">
        <v>196</v>
      </c>
      <c r="W1182" t="s">
        <v>196</v>
      </c>
      <c r="X1182" t="s">
        <v>196</v>
      </c>
      <c r="Y1182" t="s">
        <v>196</v>
      </c>
      <c r="Z1182" t="s">
        <v>196</v>
      </c>
      <c r="AA1182" t="s">
        <v>196</v>
      </c>
      <c r="AB1182" t="s">
        <v>196</v>
      </c>
      <c r="AC1182" t="s">
        <v>196</v>
      </c>
      <c r="AD1182" t="s">
        <v>196</v>
      </c>
      <c r="AE1182" t="s">
        <v>196</v>
      </c>
      <c r="AF1182" t="s">
        <v>196</v>
      </c>
      <c r="AG1182" t="s">
        <v>196</v>
      </c>
      <c r="AH1182" t="s">
        <v>196</v>
      </c>
      <c r="AI1182" t="s">
        <v>196</v>
      </c>
      <c r="AJ1182" t="s">
        <v>196</v>
      </c>
      <c r="AK1182" t="s">
        <v>196</v>
      </c>
      <c r="AL1182" t="s">
        <v>195</v>
      </c>
      <c r="AM1182" t="s">
        <v>195</v>
      </c>
      <c r="AN1182" t="s">
        <v>195</v>
      </c>
      <c r="AO1182" t="s">
        <v>195</v>
      </c>
      <c r="AP1182" t="s">
        <v>195</v>
      </c>
      <c r="AQ1182" s="259" t="s">
        <v>2591</v>
      </c>
      <c r="AR1182" s="259" t="s">
        <v>334</v>
      </c>
    </row>
    <row r="1183" spans="1:45" ht="21.6" x14ac:dyDescent="0.65">
      <c r="A1183" s="263">
        <v>123751</v>
      </c>
      <c r="B1183" s="264" t="s">
        <v>2531</v>
      </c>
      <c r="C1183" t="s">
        <v>196</v>
      </c>
      <c r="D1183" t="s">
        <v>196</v>
      </c>
      <c r="E1183" t="s">
        <v>196</v>
      </c>
      <c r="F1183" t="s">
        <v>196</v>
      </c>
      <c r="G1183" t="s">
        <v>196</v>
      </c>
      <c r="H1183" t="s">
        <v>196</v>
      </c>
      <c r="I1183" t="s">
        <v>196</v>
      </c>
      <c r="J1183" t="s">
        <v>196</v>
      </c>
      <c r="K1183" t="s">
        <v>196</v>
      </c>
      <c r="L1183" t="s">
        <v>196</v>
      </c>
      <c r="M1183" t="s">
        <v>196</v>
      </c>
      <c r="N1183" t="s">
        <v>196</v>
      </c>
      <c r="O1183" t="s">
        <v>196</v>
      </c>
      <c r="P1183" t="s">
        <v>194</v>
      </c>
      <c r="Q1183" t="s">
        <v>196</v>
      </c>
      <c r="R1183" t="s">
        <v>196</v>
      </c>
      <c r="S1183" t="s">
        <v>194</v>
      </c>
      <c r="T1183" t="s">
        <v>196</v>
      </c>
      <c r="U1183" t="s">
        <v>196</v>
      </c>
      <c r="V1183" t="s">
        <v>196</v>
      </c>
      <c r="W1183" t="s">
        <v>196</v>
      </c>
      <c r="X1183" t="s">
        <v>196</v>
      </c>
      <c r="Y1183" t="s">
        <v>194</v>
      </c>
      <c r="Z1183" t="s">
        <v>196</v>
      </c>
      <c r="AA1183" t="s">
        <v>196</v>
      </c>
      <c r="AB1183" t="s">
        <v>196</v>
      </c>
      <c r="AC1183" t="s">
        <v>196</v>
      </c>
      <c r="AD1183" t="s">
        <v>196</v>
      </c>
      <c r="AE1183" t="s">
        <v>196</v>
      </c>
      <c r="AF1183" t="s">
        <v>196</v>
      </c>
      <c r="AG1183" t="s">
        <v>196</v>
      </c>
      <c r="AH1183" t="s">
        <v>196</v>
      </c>
      <c r="AI1183" t="s">
        <v>196</v>
      </c>
      <c r="AJ1183" t="s">
        <v>196</v>
      </c>
      <c r="AK1183" t="s">
        <v>196</v>
      </c>
      <c r="AL1183" t="s">
        <v>195</v>
      </c>
      <c r="AM1183" t="s">
        <v>195</v>
      </c>
      <c r="AN1183" t="s">
        <v>195</v>
      </c>
      <c r="AO1183" t="s">
        <v>195</v>
      </c>
      <c r="AP1183" t="s">
        <v>195</v>
      </c>
      <c r="AQ1183" s="259" t="s">
        <v>2531</v>
      </c>
      <c r="AR1183" s="259" t="s">
        <v>334</v>
      </c>
    </row>
    <row r="1184" spans="1:45" ht="21.6" x14ac:dyDescent="0.65">
      <c r="A1184" s="263">
        <v>123753</v>
      </c>
      <c r="B1184" s="264" t="s">
        <v>2591</v>
      </c>
      <c r="C1184" t="s">
        <v>196</v>
      </c>
      <c r="D1184" t="s">
        <v>196</v>
      </c>
      <c r="E1184" t="s">
        <v>196</v>
      </c>
      <c r="F1184" t="s">
        <v>196</v>
      </c>
      <c r="G1184" t="s">
        <v>194</v>
      </c>
      <c r="H1184" t="s">
        <v>196</v>
      </c>
      <c r="I1184" t="s">
        <v>196</v>
      </c>
      <c r="J1184" t="s">
        <v>196</v>
      </c>
      <c r="K1184" t="s">
        <v>196</v>
      </c>
      <c r="L1184" t="s">
        <v>196</v>
      </c>
      <c r="M1184" t="s">
        <v>196</v>
      </c>
      <c r="N1184" t="s">
        <v>196</v>
      </c>
      <c r="O1184" t="s">
        <v>196</v>
      </c>
      <c r="P1184" t="s">
        <v>194</v>
      </c>
      <c r="Q1184" t="s">
        <v>196</v>
      </c>
      <c r="R1184" t="s">
        <v>196</v>
      </c>
      <c r="S1184" t="s">
        <v>196</v>
      </c>
      <c r="T1184" t="s">
        <v>196</v>
      </c>
      <c r="U1184" t="s">
        <v>196</v>
      </c>
      <c r="V1184" t="s">
        <v>196</v>
      </c>
      <c r="W1184" t="s">
        <v>196</v>
      </c>
      <c r="X1184" t="s">
        <v>196</v>
      </c>
      <c r="Y1184" t="s">
        <v>194</v>
      </c>
      <c r="Z1184" t="s">
        <v>196</v>
      </c>
      <c r="AA1184" t="s">
        <v>196</v>
      </c>
      <c r="AB1184" t="s">
        <v>196</v>
      </c>
      <c r="AC1184" t="s">
        <v>196</v>
      </c>
      <c r="AD1184" t="s">
        <v>196</v>
      </c>
      <c r="AE1184" t="s">
        <v>196</v>
      </c>
      <c r="AF1184" t="s">
        <v>196</v>
      </c>
      <c r="AG1184" t="s">
        <v>196</v>
      </c>
      <c r="AH1184" t="s">
        <v>196</v>
      </c>
      <c r="AI1184" t="s">
        <v>196</v>
      </c>
      <c r="AJ1184" t="s">
        <v>196</v>
      </c>
      <c r="AK1184" t="s">
        <v>196</v>
      </c>
      <c r="AL1184" t="s">
        <v>195</v>
      </c>
      <c r="AM1184" t="s">
        <v>195</v>
      </c>
      <c r="AN1184" t="s">
        <v>195</v>
      </c>
      <c r="AO1184" t="s">
        <v>195</v>
      </c>
      <c r="AP1184" t="s">
        <v>195</v>
      </c>
      <c r="AQ1184" s="259" t="s">
        <v>2591</v>
      </c>
      <c r="AR1184" s="259" t="s">
        <v>334</v>
      </c>
    </row>
    <row r="1185" spans="1:45" ht="21.6" x14ac:dyDescent="0.65">
      <c r="A1185" s="267">
        <v>123754</v>
      </c>
      <c r="B1185" s="264" t="s">
        <v>2531</v>
      </c>
      <c r="C1185" t="s">
        <v>196</v>
      </c>
      <c r="D1185" t="s">
        <v>194</v>
      </c>
      <c r="E1185" t="s">
        <v>194</v>
      </c>
      <c r="F1185" t="s">
        <v>196</v>
      </c>
      <c r="G1185" t="s">
        <v>194</v>
      </c>
      <c r="H1185" t="s">
        <v>196</v>
      </c>
      <c r="I1185" t="s">
        <v>196</v>
      </c>
      <c r="J1185" t="s">
        <v>196</v>
      </c>
      <c r="K1185" t="s">
        <v>196</v>
      </c>
      <c r="L1185" t="s">
        <v>196</v>
      </c>
      <c r="M1185" t="s">
        <v>196</v>
      </c>
      <c r="N1185" t="s">
        <v>194</v>
      </c>
      <c r="O1185" t="s">
        <v>196</v>
      </c>
      <c r="P1185" t="s">
        <v>194</v>
      </c>
      <c r="Q1185" t="s">
        <v>196</v>
      </c>
      <c r="R1185" t="s">
        <v>196</v>
      </c>
      <c r="S1185" t="s">
        <v>196</v>
      </c>
      <c r="T1185" t="s">
        <v>196</v>
      </c>
      <c r="U1185" t="s">
        <v>194</v>
      </c>
      <c r="V1185" t="s">
        <v>196</v>
      </c>
      <c r="W1185" t="s">
        <v>194</v>
      </c>
      <c r="X1185" t="s">
        <v>196</v>
      </c>
      <c r="Y1185" t="s">
        <v>194</v>
      </c>
      <c r="Z1185" t="s">
        <v>196</v>
      </c>
      <c r="AA1185" t="s">
        <v>196</v>
      </c>
      <c r="AB1185" t="s">
        <v>196</v>
      </c>
      <c r="AC1185" t="s">
        <v>196</v>
      </c>
      <c r="AD1185" t="s">
        <v>196</v>
      </c>
      <c r="AE1185" t="s">
        <v>194</v>
      </c>
      <c r="AF1185" t="s">
        <v>195</v>
      </c>
      <c r="AG1185" t="s">
        <v>196</v>
      </c>
      <c r="AH1185" t="s">
        <v>196</v>
      </c>
      <c r="AI1185" t="s">
        <v>196</v>
      </c>
      <c r="AJ1185" t="s">
        <v>196</v>
      </c>
      <c r="AK1185" t="s">
        <v>196</v>
      </c>
      <c r="AL1185" t="s">
        <v>195</v>
      </c>
      <c r="AM1185" t="s">
        <v>195</v>
      </c>
      <c r="AN1185" t="s">
        <v>195</v>
      </c>
      <c r="AO1185" t="s">
        <v>195</v>
      </c>
      <c r="AP1185" t="s">
        <v>195</v>
      </c>
      <c r="AQ1185" s="259" t="s">
        <v>2531</v>
      </c>
      <c r="AR1185" s="259" t="s">
        <v>334</v>
      </c>
    </row>
    <row r="1186" spans="1:45" ht="21.6" x14ac:dyDescent="0.65">
      <c r="A1186" s="263">
        <v>123755</v>
      </c>
      <c r="B1186" s="264" t="s">
        <v>2591</v>
      </c>
      <c r="C1186" t="s">
        <v>196</v>
      </c>
      <c r="D1186" t="s">
        <v>196</v>
      </c>
      <c r="E1186" t="s">
        <v>196</v>
      </c>
      <c r="F1186" t="s">
        <v>196</v>
      </c>
      <c r="G1186" t="s">
        <v>195</v>
      </c>
      <c r="H1186" t="s">
        <v>196</v>
      </c>
      <c r="I1186" t="s">
        <v>196</v>
      </c>
      <c r="J1186" t="s">
        <v>196</v>
      </c>
      <c r="K1186" t="s">
        <v>196</v>
      </c>
      <c r="L1186" t="s">
        <v>196</v>
      </c>
      <c r="M1186" t="s">
        <v>196</v>
      </c>
      <c r="N1186" t="s">
        <v>196</v>
      </c>
      <c r="O1186" t="s">
        <v>196</v>
      </c>
      <c r="P1186" t="s">
        <v>194</v>
      </c>
      <c r="Q1186" t="s">
        <v>196</v>
      </c>
      <c r="R1186" t="s">
        <v>196</v>
      </c>
      <c r="S1186" t="s">
        <v>196</v>
      </c>
      <c r="T1186" t="s">
        <v>196</v>
      </c>
      <c r="U1186" t="s">
        <v>196</v>
      </c>
      <c r="V1186" t="s">
        <v>196</v>
      </c>
      <c r="W1186" t="s">
        <v>196</v>
      </c>
      <c r="X1186" t="s">
        <v>196</v>
      </c>
      <c r="Y1186" t="s">
        <v>196</v>
      </c>
      <c r="Z1186" t="s">
        <v>196</v>
      </c>
      <c r="AA1186" t="s">
        <v>196</v>
      </c>
      <c r="AB1186" t="s">
        <v>196</v>
      </c>
      <c r="AC1186" t="s">
        <v>196</v>
      </c>
      <c r="AD1186" t="s">
        <v>196</v>
      </c>
      <c r="AE1186" t="s">
        <v>196</v>
      </c>
      <c r="AF1186" t="s">
        <v>196</v>
      </c>
      <c r="AG1186" t="s">
        <v>195</v>
      </c>
      <c r="AH1186" t="s">
        <v>195</v>
      </c>
      <c r="AI1186" t="s">
        <v>195</v>
      </c>
      <c r="AJ1186" t="s">
        <v>195</v>
      </c>
      <c r="AK1186" t="s">
        <v>195</v>
      </c>
      <c r="AL1186" t="s">
        <v>195</v>
      </c>
      <c r="AM1186" t="s">
        <v>195</v>
      </c>
      <c r="AN1186" t="s">
        <v>195</v>
      </c>
      <c r="AO1186" t="s">
        <v>195</v>
      </c>
      <c r="AP1186" t="s">
        <v>195</v>
      </c>
      <c r="AQ1186" s="259" t="s">
        <v>2591</v>
      </c>
      <c r="AR1186" s="259" t="s">
        <v>334</v>
      </c>
    </row>
    <row r="1187" spans="1:45" ht="21.6" x14ac:dyDescent="0.65">
      <c r="A1187" s="263">
        <v>123757</v>
      </c>
      <c r="B1187" s="264" t="s">
        <v>2531</v>
      </c>
      <c r="C1187" t="s">
        <v>196</v>
      </c>
      <c r="D1187" t="s">
        <v>196</v>
      </c>
      <c r="E1187" t="s">
        <v>196</v>
      </c>
      <c r="F1187" t="s">
        <v>196</v>
      </c>
      <c r="G1187" t="s">
        <v>196</v>
      </c>
      <c r="H1187" t="s">
        <v>196</v>
      </c>
      <c r="I1187" t="s">
        <v>196</v>
      </c>
      <c r="J1187" t="s">
        <v>196</v>
      </c>
      <c r="K1187" t="s">
        <v>196</v>
      </c>
      <c r="L1187" t="s">
        <v>196</v>
      </c>
      <c r="M1187" t="s">
        <v>196</v>
      </c>
      <c r="N1187" t="s">
        <v>196</v>
      </c>
      <c r="O1187" t="s">
        <v>196</v>
      </c>
      <c r="P1187" t="s">
        <v>196</v>
      </c>
      <c r="Q1187" t="s">
        <v>196</v>
      </c>
      <c r="R1187" t="s">
        <v>196</v>
      </c>
      <c r="S1187" t="s">
        <v>196</v>
      </c>
      <c r="T1187" t="s">
        <v>196</v>
      </c>
      <c r="U1187" t="s">
        <v>196</v>
      </c>
      <c r="V1187" t="s">
        <v>196</v>
      </c>
      <c r="W1187" t="s">
        <v>196</v>
      </c>
      <c r="X1187" t="s">
        <v>196</v>
      </c>
      <c r="Y1187" t="s">
        <v>196</v>
      </c>
      <c r="Z1187" t="s">
        <v>196</v>
      </c>
      <c r="AA1187" t="s">
        <v>196</v>
      </c>
      <c r="AB1187" t="s">
        <v>196</v>
      </c>
      <c r="AC1187" t="s">
        <v>196</v>
      </c>
      <c r="AD1187" t="s">
        <v>196</v>
      </c>
      <c r="AE1187" t="s">
        <v>196</v>
      </c>
      <c r="AF1187" t="s">
        <v>196</v>
      </c>
      <c r="AG1187" t="s">
        <v>196</v>
      </c>
      <c r="AH1187" t="s">
        <v>196</v>
      </c>
      <c r="AI1187" t="s">
        <v>196</v>
      </c>
      <c r="AJ1187" t="s">
        <v>196</v>
      </c>
      <c r="AK1187" t="s">
        <v>196</v>
      </c>
      <c r="AL1187" t="s">
        <v>195</v>
      </c>
      <c r="AM1187" t="s">
        <v>195</v>
      </c>
      <c r="AN1187" t="s">
        <v>195</v>
      </c>
      <c r="AO1187" t="s">
        <v>195</v>
      </c>
      <c r="AP1187" t="s">
        <v>195</v>
      </c>
      <c r="AQ1187" s="259" t="s">
        <v>2531</v>
      </c>
      <c r="AR1187" s="259" t="s">
        <v>334</v>
      </c>
    </row>
    <row r="1188" spans="1:45" ht="21.6" x14ac:dyDescent="0.65">
      <c r="A1188" s="263">
        <v>123760</v>
      </c>
      <c r="B1188" s="264" t="s">
        <v>2591</v>
      </c>
      <c r="C1188" t="s">
        <v>196</v>
      </c>
      <c r="D1188" t="s">
        <v>196</v>
      </c>
      <c r="E1188" t="s">
        <v>196</v>
      </c>
      <c r="F1188" t="s">
        <v>196</v>
      </c>
      <c r="G1188" t="s">
        <v>196</v>
      </c>
      <c r="H1188" t="s">
        <v>196</v>
      </c>
      <c r="I1188" t="s">
        <v>196</v>
      </c>
      <c r="J1188" t="s">
        <v>196</v>
      </c>
      <c r="K1188" t="s">
        <v>196</v>
      </c>
      <c r="L1188" t="s">
        <v>196</v>
      </c>
      <c r="M1188" t="s">
        <v>196</v>
      </c>
      <c r="N1188" t="s">
        <v>196</v>
      </c>
      <c r="O1188" t="s">
        <v>196</v>
      </c>
      <c r="P1188" t="s">
        <v>194</v>
      </c>
      <c r="Q1188" t="s">
        <v>196</v>
      </c>
      <c r="R1188" t="s">
        <v>196</v>
      </c>
      <c r="S1188" t="s">
        <v>196</v>
      </c>
      <c r="T1188" t="s">
        <v>196</v>
      </c>
      <c r="U1188" t="s">
        <v>196</v>
      </c>
      <c r="V1188" t="s">
        <v>196</v>
      </c>
      <c r="W1188" t="s">
        <v>196</v>
      </c>
      <c r="X1188" t="s">
        <v>196</v>
      </c>
      <c r="Y1188" t="s">
        <v>196</v>
      </c>
      <c r="Z1188" t="s">
        <v>196</v>
      </c>
      <c r="AA1188" t="s">
        <v>196</v>
      </c>
      <c r="AB1188" t="s">
        <v>196</v>
      </c>
      <c r="AC1188" t="s">
        <v>196</v>
      </c>
      <c r="AD1188" t="s">
        <v>196</v>
      </c>
      <c r="AE1188" t="s">
        <v>196</v>
      </c>
      <c r="AF1188" t="s">
        <v>196</v>
      </c>
      <c r="AG1188" t="s">
        <v>196</v>
      </c>
      <c r="AH1188" t="s">
        <v>196</v>
      </c>
      <c r="AI1188" t="s">
        <v>196</v>
      </c>
      <c r="AJ1188" t="s">
        <v>196</v>
      </c>
      <c r="AK1188" t="s">
        <v>196</v>
      </c>
      <c r="AL1188" t="s">
        <v>195</v>
      </c>
      <c r="AM1188" t="s">
        <v>195</v>
      </c>
      <c r="AN1188" t="s">
        <v>195</v>
      </c>
      <c r="AO1188" t="s">
        <v>195</v>
      </c>
      <c r="AP1188" t="s">
        <v>195</v>
      </c>
      <c r="AQ1188" s="259" t="s">
        <v>2591</v>
      </c>
      <c r="AR1188" s="259" t="s">
        <v>334</v>
      </c>
    </row>
    <row r="1189" spans="1:45" ht="21.6" x14ac:dyDescent="0.65">
      <c r="A1189" s="267">
        <v>123761</v>
      </c>
      <c r="B1189" s="264" t="s">
        <v>2531</v>
      </c>
      <c r="C1189" t="s">
        <v>194</v>
      </c>
      <c r="D1189" t="s">
        <v>196</v>
      </c>
      <c r="E1189" t="s">
        <v>196</v>
      </c>
      <c r="F1189" t="s">
        <v>196</v>
      </c>
      <c r="G1189" t="s">
        <v>194</v>
      </c>
      <c r="H1189" t="s">
        <v>196</v>
      </c>
      <c r="I1189" t="s">
        <v>196</v>
      </c>
      <c r="J1189" t="s">
        <v>196</v>
      </c>
      <c r="K1189" t="s">
        <v>196</v>
      </c>
      <c r="L1189" t="s">
        <v>196</v>
      </c>
      <c r="M1189" t="s">
        <v>196</v>
      </c>
      <c r="N1189" t="s">
        <v>196</v>
      </c>
      <c r="O1189" t="s">
        <v>194</v>
      </c>
      <c r="P1189" t="s">
        <v>196</v>
      </c>
      <c r="Q1189" t="s">
        <v>196</v>
      </c>
      <c r="R1189" t="s">
        <v>194</v>
      </c>
      <c r="S1189" t="s">
        <v>196</v>
      </c>
      <c r="T1189" t="s">
        <v>196</v>
      </c>
      <c r="U1189" t="s">
        <v>194</v>
      </c>
      <c r="V1189" t="s">
        <v>196</v>
      </c>
      <c r="W1189" t="s">
        <v>196</v>
      </c>
      <c r="X1189" t="s">
        <v>196</v>
      </c>
      <c r="Y1189" t="s">
        <v>196</v>
      </c>
      <c r="Z1189" t="s">
        <v>196</v>
      </c>
      <c r="AA1189" t="s">
        <v>196</v>
      </c>
      <c r="AB1189" t="s">
        <v>196</v>
      </c>
      <c r="AC1189" t="s">
        <v>196</v>
      </c>
      <c r="AD1189" t="s">
        <v>196</v>
      </c>
      <c r="AE1189" t="s">
        <v>196</v>
      </c>
      <c r="AF1189" t="s">
        <v>196</v>
      </c>
      <c r="AG1189" t="s">
        <v>195</v>
      </c>
      <c r="AH1189" t="s">
        <v>195</v>
      </c>
      <c r="AI1189" t="s">
        <v>195</v>
      </c>
      <c r="AJ1189" t="s">
        <v>195</v>
      </c>
      <c r="AK1189" t="s">
        <v>195</v>
      </c>
      <c r="AL1189" t="s">
        <v>195</v>
      </c>
      <c r="AM1189" t="s">
        <v>195</v>
      </c>
      <c r="AN1189" t="s">
        <v>195</v>
      </c>
      <c r="AO1189" t="s">
        <v>195</v>
      </c>
      <c r="AP1189" t="s">
        <v>195</v>
      </c>
      <c r="AQ1189" s="259" t="s">
        <v>2531</v>
      </c>
      <c r="AR1189" s="259" t="s">
        <v>334</v>
      </c>
    </row>
    <row r="1190" spans="1:45" ht="21.6" x14ac:dyDescent="0.65">
      <c r="A1190" s="263">
        <v>123772</v>
      </c>
      <c r="B1190" s="264" t="s">
        <v>2591</v>
      </c>
      <c r="C1190" t="s">
        <v>196</v>
      </c>
      <c r="D1190" t="s">
        <v>196</v>
      </c>
      <c r="E1190" t="s">
        <v>196</v>
      </c>
      <c r="F1190" t="s">
        <v>196</v>
      </c>
      <c r="G1190" t="s">
        <v>196</v>
      </c>
      <c r="H1190" t="s">
        <v>196</v>
      </c>
      <c r="I1190" t="s">
        <v>196</v>
      </c>
      <c r="J1190" t="s">
        <v>196</v>
      </c>
      <c r="K1190" t="s">
        <v>196</v>
      </c>
      <c r="L1190" t="s">
        <v>196</v>
      </c>
      <c r="M1190" t="s">
        <v>196</v>
      </c>
      <c r="N1190" t="s">
        <v>196</v>
      </c>
      <c r="O1190" t="s">
        <v>196</v>
      </c>
      <c r="P1190" t="s">
        <v>196</v>
      </c>
      <c r="Q1190" t="s">
        <v>196</v>
      </c>
      <c r="R1190" t="s">
        <v>196</v>
      </c>
      <c r="S1190" t="s">
        <v>196</v>
      </c>
      <c r="T1190" t="s">
        <v>196</v>
      </c>
      <c r="U1190" t="s">
        <v>196</v>
      </c>
      <c r="V1190" t="s">
        <v>196</v>
      </c>
      <c r="W1190" t="s">
        <v>196</v>
      </c>
      <c r="X1190" t="s">
        <v>196</v>
      </c>
      <c r="Y1190" t="s">
        <v>196</v>
      </c>
      <c r="Z1190" t="s">
        <v>196</v>
      </c>
      <c r="AA1190" t="s">
        <v>196</v>
      </c>
      <c r="AB1190" t="s">
        <v>196</v>
      </c>
      <c r="AC1190" t="s">
        <v>196</v>
      </c>
      <c r="AD1190" t="s">
        <v>196</v>
      </c>
      <c r="AE1190" t="s">
        <v>196</v>
      </c>
      <c r="AF1190" t="s">
        <v>194</v>
      </c>
      <c r="AG1190" t="s">
        <v>196</v>
      </c>
      <c r="AH1190" t="s">
        <v>196</v>
      </c>
      <c r="AI1190" t="s">
        <v>196</v>
      </c>
      <c r="AJ1190" t="s">
        <v>196</v>
      </c>
      <c r="AK1190" t="s">
        <v>196</v>
      </c>
      <c r="AL1190" t="s">
        <v>195</v>
      </c>
      <c r="AM1190" t="s">
        <v>195</v>
      </c>
      <c r="AN1190" t="s">
        <v>195</v>
      </c>
      <c r="AO1190" t="s">
        <v>195</v>
      </c>
      <c r="AP1190" t="s">
        <v>195</v>
      </c>
      <c r="AQ1190" s="259" t="s">
        <v>2591</v>
      </c>
      <c r="AR1190" s="259" t="s">
        <v>334</v>
      </c>
      <c r="AS1190"/>
    </row>
    <row r="1191" spans="1:45" ht="21.6" x14ac:dyDescent="0.65">
      <c r="A1191" s="263">
        <v>123782</v>
      </c>
      <c r="B1191" s="264" t="s">
        <v>2531</v>
      </c>
      <c r="C1191" t="s">
        <v>194</v>
      </c>
      <c r="D1191" t="s">
        <v>196</v>
      </c>
      <c r="E1191" t="s">
        <v>196</v>
      </c>
      <c r="F1191" t="s">
        <v>196</v>
      </c>
      <c r="G1191" t="s">
        <v>195</v>
      </c>
      <c r="H1191" t="s">
        <v>196</v>
      </c>
      <c r="I1191" t="s">
        <v>196</v>
      </c>
      <c r="J1191" t="s">
        <v>196</v>
      </c>
      <c r="K1191" t="s">
        <v>196</v>
      </c>
      <c r="L1191" t="s">
        <v>196</v>
      </c>
      <c r="M1191" t="s">
        <v>196</v>
      </c>
      <c r="N1191" t="s">
        <v>196</v>
      </c>
      <c r="O1191" t="s">
        <v>196</v>
      </c>
      <c r="P1191" t="s">
        <v>194</v>
      </c>
      <c r="Q1191" t="s">
        <v>196</v>
      </c>
      <c r="R1191" t="s">
        <v>196</v>
      </c>
      <c r="S1191" t="s">
        <v>196</v>
      </c>
      <c r="T1191" t="s">
        <v>196</v>
      </c>
      <c r="U1191" t="s">
        <v>194</v>
      </c>
      <c r="V1191" t="s">
        <v>196</v>
      </c>
      <c r="W1191" t="s">
        <v>196</v>
      </c>
      <c r="X1191" t="s">
        <v>196</v>
      </c>
      <c r="Y1191" t="s">
        <v>194</v>
      </c>
      <c r="Z1191" t="s">
        <v>196</v>
      </c>
      <c r="AA1191" t="s">
        <v>194</v>
      </c>
      <c r="AB1191" t="s">
        <v>194</v>
      </c>
      <c r="AC1191" t="s">
        <v>196</v>
      </c>
      <c r="AD1191" t="s">
        <v>194</v>
      </c>
      <c r="AE1191" t="s">
        <v>196</v>
      </c>
      <c r="AF1191" t="s">
        <v>194</v>
      </c>
      <c r="AG1191" t="s">
        <v>195</v>
      </c>
      <c r="AH1191" t="s">
        <v>196</v>
      </c>
      <c r="AI1191" t="s">
        <v>196</v>
      </c>
      <c r="AJ1191" t="s">
        <v>196</v>
      </c>
      <c r="AK1191" t="s">
        <v>196</v>
      </c>
      <c r="AL1191" t="s">
        <v>195</v>
      </c>
      <c r="AM1191" t="s">
        <v>195</v>
      </c>
      <c r="AN1191" t="s">
        <v>195</v>
      </c>
      <c r="AO1191" t="s">
        <v>195</v>
      </c>
      <c r="AP1191" t="s">
        <v>195</v>
      </c>
      <c r="AQ1191" s="259" t="s">
        <v>2531</v>
      </c>
      <c r="AR1191" s="259" t="s">
        <v>334</v>
      </c>
    </row>
    <row r="1192" spans="1:45" ht="21.6" x14ac:dyDescent="0.65">
      <c r="A1192" s="263">
        <v>123783</v>
      </c>
      <c r="B1192" s="264" t="s">
        <v>2591</v>
      </c>
      <c r="C1192" t="s">
        <v>196</v>
      </c>
      <c r="D1192" t="s">
        <v>196</v>
      </c>
      <c r="E1192" t="s">
        <v>196</v>
      </c>
      <c r="F1192" t="s">
        <v>196</v>
      </c>
      <c r="G1192" t="s">
        <v>196</v>
      </c>
      <c r="H1192" t="s">
        <v>196</v>
      </c>
      <c r="I1192" t="s">
        <v>196</v>
      </c>
      <c r="J1192" t="s">
        <v>196</v>
      </c>
      <c r="K1192" t="s">
        <v>196</v>
      </c>
      <c r="L1192" t="s">
        <v>196</v>
      </c>
      <c r="M1192" t="s">
        <v>196</v>
      </c>
      <c r="N1192" t="s">
        <v>196</v>
      </c>
      <c r="O1192" t="s">
        <v>196</v>
      </c>
      <c r="P1192" t="s">
        <v>194</v>
      </c>
      <c r="Q1192" t="s">
        <v>196</v>
      </c>
      <c r="R1192" t="s">
        <v>196</v>
      </c>
      <c r="S1192" t="s">
        <v>196</v>
      </c>
      <c r="T1192" t="s">
        <v>196</v>
      </c>
      <c r="U1192" t="s">
        <v>196</v>
      </c>
      <c r="V1192" t="s">
        <v>196</v>
      </c>
      <c r="W1192" t="s">
        <v>196</v>
      </c>
      <c r="X1192" t="s">
        <v>196</v>
      </c>
      <c r="Y1192" t="s">
        <v>196</v>
      </c>
      <c r="Z1192" t="s">
        <v>196</v>
      </c>
      <c r="AA1192" t="s">
        <v>196</v>
      </c>
      <c r="AB1192" t="s">
        <v>196</v>
      </c>
      <c r="AC1192" t="s">
        <v>196</v>
      </c>
      <c r="AD1192" t="s">
        <v>196</v>
      </c>
      <c r="AE1192" t="s">
        <v>196</v>
      </c>
      <c r="AF1192" t="s">
        <v>196</v>
      </c>
      <c r="AG1192" t="s">
        <v>196</v>
      </c>
      <c r="AH1192" t="s">
        <v>196</v>
      </c>
      <c r="AI1192" t="s">
        <v>196</v>
      </c>
      <c r="AJ1192" t="s">
        <v>196</v>
      </c>
      <c r="AK1192" t="s">
        <v>196</v>
      </c>
      <c r="AL1192" t="s">
        <v>195</v>
      </c>
      <c r="AM1192" t="s">
        <v>195</v>
      </c>
      <c r="AN1192" t="s">
        <v>195</v>
      </c>
      <c r="AO1192" t="s">
        <v>195</v>
      </c>
      <c r="AP1192" t="s">
        <v>195</v>
      </c>
      <c r="AQ1192" s="259" t="s">
        <v>2591</v>
      </c>
      <c r="AR1192" s="259" t="s">
        <v>334</v>
      </c>
    </row>
    <row r="1193" spans="1:45" ht="21.6" x14ac:dyDescent="0.65">
      <c r="A1193" s="267">
        <v>123785</v>
      </c>
      <c r="B1193" s="264" t="s">
        <v>2531</v>
      </c>
      <c r="C1193" t="s">
        <v>195</v>
      </c>
      <c r="D1193" t="s">
        <v>195</v>
      </c>
      <c r="E1193" t="s">
        <v>195</v>
      </c>
      <c r="F1193" t="s">
        <v>195</v>
      </c>
      <c r="G1193" t="s">
        <v>195</v>
      </c>
      <c r="H1193" t="s">
        <v>195</v>
      </c>
      <c r="I1193" t="s">
        <v>195</v>
      </c>
      <c r="J1193" t="s">
        <v>196</v>
      </c>
      <c r="K1193" t="s">
        <v>195</v>
      </c>
      <c r="L1193" t="s">
        <v>196</v>
      </c>
      <c r="M1193" t="s">
        <v>196</v>
      </c>
      <c r="N1193" t="s">
        <v>194</v>
      </c>
      <c r="O1193" t="s">
        <v>195</v>
      </c>
      <c r="P1193" t="s">
        <v>195</v>
      </c>
      <c r="Q1193" t="s">
        <v>196</v>
      </c>
      <c r="R1193" t="s">
        <v>195</v>
      </c>
      <c r="S1193" t="s">
        <v>195</v>
      </c>
      <c r="T1193" t="s">
        <v>196</v>
      </c>
      <c r="U1193" t="s">
        <v>195</v>
      </c>
      <c r="V1193" t="s">
        <v>196</v>
      </c>
      <c r="W1193" t="s">
        <v>196</v>
      </c>
      <c r="X1193" t="s">
        <v>196</v>
      </c>
      <c r="Y1193" t="s">
        <v>196</v>
      </c>
      <c r="Z1193" t="s">
        <v>196</v>
      </c>
      <c r="AA1193" t="s">
        <v>194</v>
      </c>
      <c r="AB1193" t="s">
        <v>194</v>
      </c>
      <c r="AC1193" t="s">
        <v>196</v>
      </c>
      <c r="AD1193" t="s">
        <v>194</v>
      </c>
      <c r="AE1193" t="s">
        <v>196</v>
      </c>
      <c r="AF1193" t="s">
        <v>194</v>
      </c>
      <c r="AG1193" t="s">
        <v>196</v>
      </c>
      <c r="AH1193" t="s">
        <v>194</v>
      </c>
      <c r="AI1193" t="s">
        <v>196</v>
      </c>
      <c r="AJ1193" t="s">
        <v>196</v>
      </c>
      <c r="AK1193" t="s">
        <v>194</v>
      </c>
      <c r="AL1193" t="s">
        <v>196</v>
      </c>
      <c r="AM1193" t="s">
        <v>196</v>
      </c>
      <c r="AN1193" t="s">
        <v>196</v>
      </c>
      <c r="AO1193" t="s">
        <v>196</v>
      </c>
      <c r="AP1193" t="s">
        <v>196</v>
      </c>
      <c r="AQ1193" s="259" t="s">
        <v>2531</v>
      </c>
      <c r="AR1193" s="259" t="s">
        <v>334</v>
      </c>
    </row>
    <row r="1194" spans="1:45" ht="21.6" x14ac:dyDescent="0.65">
      <c r="A1194" s="263">
        <v>123788</v>
      </c>
      <c r="B1194" s="264" t="s">
        <v>2531</v>
      </c>
      <c r="C1194" t="s">
        <v>194</v>
      </c>
      <c r="D1194" t="s">
        <v>196</v>
      </c>
      <c r="E1194" t="s">
        <v>194</v>
      </c>
      <c r="F1194" t="s">
        <v>196</v>
      </c>
      <c r="G1194" t="s">
        <v>194</v>
      </c>
      <c r="H1194" t="s">
        <v>196</v>
      </c>
      <c r="I1194" t="s">
        <v>196</v>
      </c>
      <c r="J1194" t="s">
        <v>196</v>
      </c>
      <c r="K1194" t="s">
        <v>196</v>
      </c>
      <c r="L1194" t="s">
        <v>196</v>
      </c>
      <c r="M1194" t="s">
        <v>196</v>
      </c>
      <c r="N1194" t="s">
        <v>196</v>
      </c>
      <c r="O1194" t="s">
        <v>194</v>
      </c>
      <c r="P1194" t="s">
        <v>194</v>
      </c>
      <c r="Q1194" t="s">
        <v>196</v>
      </c>
      <c r="R1194" t="s">
        <v>196</v>
      </c>
      <c r="S1194" t="s">
        <v>196</v>
      </c>
      <c r="T1194" t="s">
        <v>194</v>
      </c>
      <c r="U1194" t="s">
        <v>194</v>
      </c>
      <c r="V1194" t="s">
        <v>196</v>
      </c>
      <c r="W1194" t="s">
        <v>196</v>
      </c>
      <c r="X1194" t="s">
        <v>196</v>
      </c>
      <c r="Y1194" t="s">
        <v>196</v>
      </c>
      <c r="Z1194" t="s">
        <v>196</v>
      </c>
      <c r="AA1194" t="s">
        <v>196</v>
      </c>
      <c r="AB1194" t="s">
        <v>196</v>
      </c>
      <c r="AC1194" t="s">
        <v>196</v>
      </c>
      <c r="AD1194" t="s">
        <v>196</v>
      </c>
      <c r="AE1194" t="s">
        <v>196</v>
      </c>
      <c r="AF1194" t="s">
        <v>196</v>
      </c>
      <c r="AG1194" t="s">
        <v>196</v>
      </c>
      <c r="AH1194" t="s">
        <v>196</v>
      </c>
      <c r="AI1194" t="s">
        <v>196</v>
      </c>
      <c r="AJ1194" t="s">
        <v>196</v>
      </c>
      <c r="AK1194" t="s">
        <v>196</v>
      </c>
      <c r="AL1194" t="s">
        <v>195</v>
      </c>
      <c r="AM1194" t="s">
        <v>195</v>
      </c>
      <c r="AN1194" t="s">
        <v>195</v>
      </c>
      <c r="AO1194" t="s">
        <v>195</v>
      </c>
      <c r="AP1194" t="s">
        <v>195</v>
      </c>
      <c r="AQ1194" s="259" t="s">
        <v>2531</v>
      </c>
      <c r="AR1194" s="259" t="s">
        <v>334</v>
      </c>
    </row>
    <row r="1195" spans="1:45" ht="21.6" x14ac:dyDescent="0.65">
      <c r="A1195" s="267">
        <v>123791</v>
      </c>
      <c r="B1195" s="264" t="s">
        <v>2591</v>
      </c>
      <c r="C1195" t="s">
        <v>196</v>
      </c>
      <c r="D1195" t="s">
        <v>196</v>
      </c>
      <c r="E1195" t="s">
        <v>196</v>
      </c>
      <c r="F1195" t="s">
        <v>196</v>
      </c>
      <c r="G1195" t="s">
        <v>196</v>
      </c>
      <c r="H1195" t="s">
        <v>196</v>
      </c>
      <c r="I1195" t="s">
        <v>196</v>
      </c>
      <c r="J1195" t="s">
        <v>196</v>
      </c>
      <c r="K1195" t="s">
        <v>196</v>
      </c>
      <c r="L1195" t="s">
        <v>196</v>
      </c>
      <c r="M1195" t="s">
        <v>196</v>
      </c>
      <c r="N1195" t="s">
        <v>196</v>
      </c>
      <c r="O1195" t="s">
        <v>196</v>
      </c>
      <c r="P1195" t="s">
        <v>194</v>
      </c>
      <c r="Q1195" t="s">
        <v>196</v>
      </c>
      <c r="R1195" t="s">
        <v>196</v>
      </c>
      <c r="S1195" t="s">
        <v>196</v>
      </c>
      <c r="T1195" t="s">
        <v>196</v>
      </c>
      <c r="U1195" t="s">
        <v>196</v>
      </c>
      <c r="V1195" t="s">
        <v>196</v>
      </c>
      <c r="W1195" t="s">
        <v>196</v>
      </c>
      <c r="X1195" t="s">
        <v>196</v>
      </c>
      <c r="Y1195" t="s">
        <v>196</v>
      </c>
      <c r="Z1195" t="s">
        <v>196</v>
      </c>
      <c r="AA1195" t="s">
        <v>196</v>
      </c>
      <c r="AB1195" t="s">
        <v>196</v>
      </c>
      <c r="AC1195" t="s">
        <v>196</v>
      </c>
      <c r="AD1195" t="s">
        <v>196</v>
      </c>
      <c r="AE1195" t="s">
        <v>196</v>
      </c>
      <c r="AF1195" t="s">
        <v>196</v>
      </c>
      <c r="AG1195" t="s">
        <v>196</v>
      </c>
      <c r="AH1195" t="s">
        <v>196</v>
      </c>
      <c r="AI1195" t="s">
        <v>196</v>
      </c>
      <c r="AJ1195" t="s">
        <v>196</v>
      </c>
      <c r="AK1195" t="s">
        <v>196</v>
      </c>
      <c r="AL1195" t="s">
        <v>195</v>
      </c>
      <c r="AM1195" t="s">
        <v>195</v>
      </c>
      <c r="AN1195" t="s">
        <v>195</v>
      </c>
      <c r="AO1195" t="s">
        <v>195</v>
      </c>
      <c r="AP1195" t="s">
        <v>195</v>
      </c>
      <c r="AQ1195" s="259" t="s">
        <v>2591</v>
      </c>
      <c r="AR1195" s="259" t="s">
        <v>334</v>
      </c>
      <c r="AS1195"/>
    </row>
    <row r="1196" spans="1:45" ht="21.6" x14ac:dyDescent="0.65">
      <c r="A1196" s="267">
        <v>123796</v>
      </c>
      <c r="B1196" s="264" t="s">
        <v>2531</v>
      </c>
      <c r="C1196" t="s">
        <v>196</v>
      </c>
      <c r="D1196" t="s">
        <v>196</v>
      </c>
      <c r="E1196" t="s">
        <v>196</v>
      </c>
      <c r="F1196" t="s">
        <v>196</v>
      </c>
      <c r="G1196" t="s">
        <v>196</v>
      </c>
      <c r="H1196" t="s">
        <v>196</v>
      </c>
      <c r="I1196" t="s">
        <v>196</v>
      </c>
      <c r="J1196" t="s">
        <v>196</v>
      </c>
      <c r="K1196" t="s">
        <v>196</v>
      </c>
      <c r="L1196" t="s">
        <v>196</v>
      </c>
      <c r="M1196" t="s">
        <v>196</v>
      </c>
      <c r="N1196" t="s">
        <v>196</v>
      </c>
      <c r="O1196" t="s">
        <v>196</v>
      </c>
      <c r="P1196" t="s">
        <v>196</v>
      </c>
      <c r="Q1196" t="s">
        <v>196</v>
      </c>
      <c r="R1196" t="s">
        <v>196</v>
      </c>
      <c r="S1196" t="s">
        <v>196</v>
      </c>
      <c r="T1196" t="s">
        <v>196</v>
      </c>
      <c r="U1196" t="s">
        <v>196</v>
      </c>
      <c r="V1196" t="s">
        <v>196</v>
      </c>
      <c r="W1196" t="s">
        <v>196</v>
      </c>
      <c r="X1196" t="s">
        <v>196</v>
      </c>
      <c r="Y1196" t="s">
        <v>196</v>
      </c>
      <c r="Z1196" t="s">
        <v>196</v>
      </c>
      <c r="AA1196" t="s">
        <v>196</v>
      </c>
      <c r="AB1196" t="s">
        <v>196</v>
      </c>
      <c r="AC1196" t="s">
        <v>196</v>
      </c>
      <c r="AD1196" t="s">
        <v>196</v>
      </c>
      <c r="AE1196" t="s">
        <v>194</v>
      </c>
      <c r="AF1196" t="s">
        <v>195</v>
      </c>
      <c r="AG1196" t="s">
        <v>196</v>
      </c>
      <c r="AH1196" t="s">
        <v>195</v>
      </c>
      <c r="AI1196" t="s">
        <v>196</v>
      </c>
      <c r="AJ1196" t="s">
        <v>196</v>
      </c>
      <c r="AK1196" t="s">
        <v>195</v>
      </c>
      <c r="AL1196" t="s">
        <v>195</v>
      </c>
      <c r="AM1196" t="s">
        <v>195</v>
      </c>
      <c r="AN1196" t="s">
        <v>195</v>
      </c>
      <c r="AO1196" t="s">
        <v>195</v>
      </c>
      <c r="AP1196" t="s">
        <v>195</v>
      </c>
      <c r="AQ1196" s="259" t="s">
        <v>2531</v>
      </c>
      <c r="AR1196" s="259" t="s">
        <v>334</v>
      </c>
    </row>
    <row r="1197" spans="1:45" ht="43.2" x14ac:dyDescent="0.3">
      <c r="A1197" s="283">
        <v>123797</v>
      </c>
      <c r="B1197" s="285" t="s">
        <v>59</v>
      </c>
      <c r="C1197" s="262" t="s">
        <v>702</v>
      </c>
      <c r="D1197" s="262" t="s">
        <v>702</v>
      </c>
      <c r="E1197" s="262" t="s">
        <v>702</v>
      </c>
      <c r="F1197" s="262" t="s">
        <v>702</v>
      </c>
      <c r="G1197" s="262" t="s">
        <v>702</v>
      </c>
      <c r="H1197" s="262" t="s">
        <v>702</v>
      </c>
      <c r="I1197" s="262" t="s">
        <v>702</v>
      </c>
      <c r="J1197" s="262" t="s">
        <v>702</v>
      </c>
      <c r="K1197" s="262" t="s">
        <v>702</v>
      </c>
      <c r="L1197" s="262" t="s">
        <v>702</v>
      </c>
      <c r="M1197" s="262" t="s">
        <v>702</v>
      </c>
      <c r="N1197" s="262" t="s">
        <v>702</v>
      </c>
      <c r="O1197" s="262" t="s">
        <v>702</v>
      </c>
      <c r="P1197" s="262" t="s">
        <v>702</v>
      </c>
      <c r="Q1197" s="262" t="s">
        <v>702</v>
      </c>
      <c r="R1197" s="262" t="s">
        <v>702</v>
      </c>
      <c r="S1197" s="262" t="s">
        <v>702</v>
      </c>
      <c r="T1197" s="262" t="s">
        <v>702</v>
      </c>
      <c r="U1197" s="262" t="s">
        <v>702</v>
      </c>
      <c r="V1197" s="262" t="s">
        <v>702</v>
      </c>
      <c r="W1197" s="262" t="s">
        <v>702</v>
      </c>
      <c r="X1197" s="262" t="s">
        <v>702</v>
      </c>
      <c r="Y1197" s="262" t="s">
        <v>702</v>
      </c>
      <c r="Z1197" s="262" t="s">
        <v>702</v>
      </c>
      <c r="AA1197" s="262" t="s">
        <v>702</v>
      </c>
      <c r="AB1197" s="262" t="s">
        <v>702</v>
      </c>
      <c r="AC1197" s="262" t="s">
        <v>702</v>
      </c>
      <c r="AD1197" s="262" t="s">
        <v>702</v>
      </c>
      <c r="AE1197" s="262" t="s">
        <v>702</v>
      </c>
      <c r="AF1197" s="262" t="s">
        <v>702</v>
      </c>
      <c r="AG1197" s="262" t="s">
        <v>702</v>
      </c>
      <c r="AH1197" s="262" t="s">
        <v>702</v>
      </c>
      <c r="AI1197" s="262" t="s">
        <v>702</v>
      </c>
      <c r="AJ1197" s="262" t="s">
        <v>702</v>
      </c>
      <c r="AK1197" s="262" t="s">
        <v>702</v>
      </c>
      <c r="AL1197" s="262" t="s">
        <v>702</v>
      </c>
      <c r="AM1197" s="262" t="s">
        <v>702</v>
      </c>
      <c r="AN1197" s="262" t="s">
        <v>702</v>
      </c>
      <c r="AO1197" s="262" t="s">
        <v>702</v>
      </c>
      <c r="AP1197" s="262" t="s">
        <v>702</v>
      </c>
      <c r="AQ1197" s="259" t="s">
        <v>59</v>
      </c>
      <c r="AR1197" s="259" t="s">
        <v>2766</v>
      </c>
      <c r="AS1197"/>
    </row>
    <row r="1198" spans="1:45" ht="21.6" x14ac:dyDescent="0.65">
      <c r="A1198" s="263">
        <v>123798</v>
      </c>
      <c r="B1198" s="264" t="s">
        <v>2591</v>
      </c>
      <c r="C1198" t="s">
        <v>196</v>
      </c>
      <c r="D1198" t="s">
        <v>196</v>
      </c>
      <c r="E1198" t="s">
        <v>196</v>
      </c>
      <c r="F1198" t="s">
        <v>196</v>
      </c>
      <c r="G1198" t="s">
        <v>194</v>
      </c>
      <c r="H1198" t="s">
        <v>196</v>
      </c>
      <c r="I1198" t="s">
        <v>196</v>
      </c>
      <c r="J1198" t="s">
        <v>196</v>
      </c>
      <c r="K1198" t="s">
        <v>196</v>
      </c>
      <c r="L1198" t="s">
        <v>196</v>
      </c>
      <c r="M1198" t="s">
        <v>194</v>
      </c>
      <c r="N1198" t="s">
        <v>196</v>
      </c>
      <c r="O1198" t="s">
        <v>196</v>
      </c>
      <c r="P1198" t="s">
        <v>196</v>
      </c>
      <c r="Q1198" t="s">
        <v>196</v>
      </c>
      <c r="R1198" t="s">
        <v>194</v>
      </c>
      <c r="S1198" t="s">
        <v>196</v>
      </c>
      <c r="T1198" t="s">
        <v>196</v>
      </c>
      <c r="U1198" t="s">
        <v>196</v>
      </c>
      <c r="V1198" t="s">
        <v>196</v>
      </c>
      <c r="W1198" t="s">
        <v>196</v>
      </c>
      <c r="X1198" t="s">
        <v>196</v>
      </c>
      <c r="Y1198" t="s">
        <v>196</v>
      </c>
      <c r="Z1198" t="s">
        <v>196</v>
      </c>
      <c r="AA1198" t="s">
        <v>194</v>
      </c>
      <c r="AB1198" t="s">
        <v>194</v>
      </c>
      <c r="AC1198" t="s">
        <v>196</v>
      </c>
      <c r="AD1198" t="s">
        <v>196</v>
      </c>
      <c r="AE1198" t="s">
        <v>196</v>
      </c>
      <c r="AF1198" t="s">
        <v>196</v>
      </c>
      <c r="AG1198" t="s">
        <v>196</v>
      </c>
      <c r="AH1198" t="s">
        <v>196</v>
      </c>
      <c r="AI1198" t="s">
        <v>196</v>
      </c>
      <c r="AJ1198" t="s">
        <v>196</v>
      </c>
      <c r="AK1198" t="s">
        <v>196</v>
      </c>
      <c r="AL1198" t="s">
        <v>195</v>
      </c>
      <c r="AM1198" t="s">
        <v>195</v>
      </c>
      <c r="AN1198" t="s">
        <v>195</v>
      </c>
      <c r="AO1198" t="s">
        <v>195</v>
      </c>
      <c r="AP1198" t="s">
        <v>195</v>
      </c>
      <c r="AQ1198" s="259" t="s">
        <v>2591</v>
      </c>
      <c r="AR1198" s="259" t="s">
        <v>334</v>
      </c>
    </row>
    <row r="1199" spans="1:45" ht="21.6" x14ac:dyDescent="0.65">
      <c r="A1199" s="263">
        <v>123800</v>
      </c>
      <c r="B1199" s="264" t="s">
        <v>2531</v>
      </c>
      <c r="C1199" t="s">
        <v>196</v>
      </c>
      <c r="D1199" t="s">
        <v>196</v>
      </c>
      <c r="E1199" t="s">
        <v>196</v>
      </c>
      <c r="F1199" t="s">
        <v>196</v>
      </c>
      <c r="G1199" t="s">
        <v>196</v>
      </c>
      <c r="H1199" t="s">
        <v>196</v>
      </c>
      <c r="I1199" t="s">
        <v>196</v>
      </c>
      <c r="J1199" t="s">
        <v>196</v>
      </c>
      <c r="K1199" t="s">
        <v>196</v>
      </c>
      <c r="L1199" t="s">
        <v>196</v>
      </c>
      <c r="M1199" t="s">
        <v>196</v>
      </c>
      <c r="N1199" t="s">
        <v>196</v>
      </c>
      <c r="O1199" t="s">
        <v>196</v>
      </c>
      <c r="P1199" t="s">
        <v>194</v>
      </c>
      <c r="Q1199" t="s">
        <v>196</v>
      </c>
      <c r="R1199" t="s">
        <v>196</v>
      </c>
      <c r="S1199" t="s">
        <v>196</v>
      </c>
      <c r="T1199" t="s">
        <v>196</v>
      </c>
      <c r="U1199" t="s">
        <v>196</v>
      </c>
      <c r="V1199" t="s">
        <v>196</v>
      </c>
      <c r="W1199" t="s">
        <v>194</v>
      </c>
      <c r="X1199" t="s">
        <v>196</v>
      </c>
      <c r="Y1199" t="s">
        <v>196</v>
      </c>
      <c r="Z1199" t="s">
        <v>196</v>
      </c>
      <c r="AA1199" t="s">
        <v>194</v>
      </c>
      <c r="AB1199" t="s">
        <v>196</v>
      </c>
      <c r="AC1199" t="s">
        <v>196</v>
      </c>
      <c r="AD1199" t="s">
        <v>196</v>
      </c>
      <c r="AE1199" t="s">
        <v>196</v>
      </c>
      <c r="AF1199" t="s">
        <v>194</v>
      </c>
      <c r="AG1199" t="s">
        <v>196</v>
      </c>
      <c r="AH1199" t="s">
        <v>196</v>
      </c>
      <c r="AI1199" t="s">
        <v>196</v>
      </c>
      <c r="AJ1199" t="s">
        <v>196</v>
      </c>
      <c r="AK1199" t="s">
        <v>196</v>
      </c>
      <c r="AL1199" t="s">
        <v>195</v>
      </c>
      <c r="AM1199" t="s">
        <v>195</v>
      </c>
      <c r="AN1199" t="s">
        <v>195</v>
      </c>
      <c r="AO1199" t="s">
        <v>195</v>
      </c>
      <c r="AP1199" t="s">
        <v>195</v>
      </c>
      <c r="AQ1199" s="259" t="s">
        <v>2531</v>
      </c>
      <c r="AR1199" s="259" t="s">
        <v>334</v>
      </c>
    </row>
    <row r="1200" spans="1:45" ht="21.6" x14ac:dyDescent="0.65">
      <c r="A1200" s="267">
        <v>123801</v>
      </c>
      <c r="B1200" s="264" t="s">
        <v>2591</v>
      </c>
      <c r="C1200" t="s">
        <v>196</v>
      </c>
      <c r="D1200" t="s">
        <v>196</v>
      </c>
      <c r="E1200" t="s">
        <v>196</v>
      </c>
      <c r="F1200" t="s">
        <v>196</v>
      </c>
      <c r="G1200" t="s">
        <v>196</v>
      </c>
      <c r="H1200" t="s">
        <v>196</v>
      </c>
      <c r="I1200" t="s">
        <v>196</v>
      </c>
      <c r="J1200" t="s">
        <v>196</v>
      </c>
      <c r="K1200" t="s">
        <v>195</v>
      </c>
      <c r="L1200" t="s">
        <v>195</v>
      </c>
      <c r="M1200" t="s">
        <v>196</v>
      </c>
      <c r="N1200" t="s">
        <v>196</v>
      </c>
      <c r="O1200" t="s">
        <v>196</v>
      </c>
      <c r="P1200" t="s">
        <v>196</v>
      </c>
      <c r="Q1200" t="s">
        <v>196</v>
      </c>
      <c r="R1200" t="s">
        <v>196</v>
      </c>
      <c r="S1200" t="s">
        <v>196</v>
      </c>
      <c r="T1200" t="s">
        <v>196</v>
      </c>
      <c r="U1200" t="s">
        <v>196</v>
      </c>
      <c r="V1200" t="s">
        <v>196</v>
      </c>
      <c r="W1200" t="s">
        <v>196</v>
      </c>
      <c r="X1200" t="s">
        <v>196</v>
      </c>
      <c r="Y1200" t="s">
        <v>196</v>
      </c>
      <c r="Z1200" t="s">
        <v>196</v>
      </c>
      <c r="AA1200" t="s">
        <v>196</v>
      </c>
      <c r="AB1200" t="s">
        <v>196</v>
      </c>
      <c r="AC1200" t="s">
        <v>196</v>
      </c>
      <c r="AD1200" t="s">
        <v>194</v>
      </c>
      <c r="AE1200" t="s">
        <v>196</v>
      </c>
      <c r="AF1200" t="s">
        <v>196</v>
      </c>
      <c r="AG1200" t="s">
        <v>196</v>
      </c>
      <c r="AH1200" t="s">
        <v>196</v>
      </c>
      <c r="AI1200" t="s">
        <v>196</v>
      </c>
      <c r="AJ1200" t="s">
        <v>196</v>
      </c>
      <c r="AK1200" t="s">
        <v>196</v>
      </c>
      <c r="AL1200" t="s">
        <v>195</v>
      </c>
      <c r="AM1200" t="s">
        <v>195</v>
      </c>
      <c r="AN1200" t="s">
        <v>195</v>
      </c>
      <c r="AO1200" t="s">
        <v>195</v>
      </c>
      <c r="AP1200" t="s">
        <v>195</v>
      </c>
      <c r="AQ1200" s="259" t="s">
        <v>2591</v>
      </c>
      <c r="AR1200" s="259" t="s">
        <v>334</v>
      </c>
    </row>
    <row r="1201" spans="1:45" ht="21.6" x14ac:dyDescent="0.65">
      <c r="A1201" s="263">
        <v>123808</v>
      </c>
      <c r="B1201" s="264" t="s">
        <v>2531</v>
      </c>
      <c r="C1201" t="s">
        <v>196</v>
      </c>
      <c r="D1201" t="s">
        <v>196</v>
      </c>
      <c r="E1201" t="s">
        <v>196</v>
      </c>
      <c r="F1201" t="s">
        <v>196</v>
      </c>
      <c r="G1201" t="s">
        <v>196</v>
      </c>
      <c r="H1201" t="s">
        <v>196</v>
      </c>
      <c r="I1201" t="s">
        <v>196</v>
      </c>
      <c r="J1201" t="s">
        <v>196</v>
      </c>
      <c r="K1201" t="s">
        <v>195</v>
      </c>
      <c r="L1201" t="s">
        <v>196</v>
      </c>
      <c r="M1201" t="s">
        <v>196</v>
      </c>
      <c r="N1201" t="s">
        <v>196</v>
      </c>
      <c r="O1201" t="s">
        <v>196</v>
      </c>
      <c r="P1201" t="s">
        <v>196</v>
      </c>
      <c r="Q1201" t="s">
        <v>196</v>
      </c>
      <c r="R1201" t="s">
        <v>196</v>
      </c>
      <c r="S1201" t="s">
        <v>196</v>
      </c>
      <c r="T1201" t="s">
        <v>196</v>
      </c>
      <c r="U1201" t="s">
        <v>196</v>
      </c>
      <c r="V1201" t="s">
        <v>196</v>
      </c>
      <c r="W1201" t="s">
        <v>196</v>
      </c>
      <c r="X1201" t="s">
        <v>196</v>
      </c>
      <c r="Y1201" t="s">
        <v>196</v>
      </c>
      <c r="Z1201" t="s">
        <v>196</v>
      </c>
      <c r="AA1201" t="s">
        <v>196</v>
      </c>
      <c r="AB1201" t="s">
        <v>196</v>
      </c>
      <c r="AC1201" t="s">
        <v>194</v>
      </c>
      <c r="AD1201" t="s">
        <v>196</v>
      </c>
      <c r="AE1201" t="s">
        <v>196</v>
      </c>
      <c r="AF1201" t="s">
        <v>196</v>
      </c>
      <c r="AG1201" t="s">
        <v>196</v>
      </c>
      <c r="AH1201" t="s">
        <v>196</v>
      </c>
      <c r="AI1201" t="s">
        <v>196</v>
      </c>
      <c r="AJ1201" t="s">
        <v>196</v>
      </c>
      <c r="AK1201" t="s">
        <v>196</v>
      </c>
      <c r="AL1201" t="s">
        <v>195</v>
      </c>
      <c r="AM1201" t="s">
        <v>195</v>
      </c>
      <c r="AN1201" t="s">
        <v>195</v>
      </c>
      <c r="AO1201" t="s">
        <v>195</v>
      </c>
      <c r="AP1201" t="s">
        <v>195</v>
      </c>
      <c r="AQ1201" s="259" t="s">
        <v>2531</v>
      </c>
      <c r="AR1201" s="259" t="s">
        <v>334</v>
      </c>
    </row>
    <row r="1202" spans="1:45" ht="21.6" x14ac:dyDescent="0.65">
      <c r="A1202" s="267">
        <v>123817</v>
      </c>
      <c r="B1202" s="264" t="s">
        <v>2591</v>
      </c>
      <c r="C1202" t="s">
        <v>196</v>
      </c>
      <c r="D1202" t="s">
        <v>196</v>
      </c>
      <c r="E1202" t="s">
        <v>196</v>
      </c>
      <c r="F1202" t="s">
        <v>196</v>
      </c>
      <c r="G1202" t="s">
        <v>196</v>
      </c>
      <c r="H1202" t="s">
        <v>196</v>
      </c>
      <c r="I1202" t="s">
        <v>196</v>
      </c>
      <c r="J1202" t="s">
        <v>196</v>
      </c>
      <c r="K1202" t="s">
        <v>196</v>
      </c>
      <c r="L1202" t="s">
        <v>196</v>
      </c>
      <c r="M1202" t="s">
        <v>196</v>
      </c>
      <c r="N1202" t="s">
        <v>196</v>
      </c>
      <c r="O1202" t="s">
        <v>196</v>
      </c>
      <c r="P1202" t="s">
        <v>196</v>
      </c>
      <c r="Q1202" t="s">
        <v>196</v>
      </c>
      <c r="R1202" t="s">
        <v>196</v>
      </c>
      <c r="S1202" t="s">
        <v>196</v>
      </c>
      <c r="T1202" t="s">
        <v>196</v>
      </c>
      <c r="U1202" t="s">
        <v>196</v>
      </c>
      <c r="V1202" t="s">
        <v>196</v>
      </c>
      <c r="W1202" t="s">
        <v>194</v>
      </c>
      <c r="X1202" t="s">
        <v>196</v>
      </c>
      <c r="Y1202" t="s">
        <v>196</v>
      </c>
      <c r="Z1202" t="s">
        <v>196</v>
      </c>
      <c r="AA1202" t="s">
        <v>196</v>
      </c>
      <c r="AB1202" t="s">
        <v>196</v>
      </c>
      <c r="AC1202" t="s">
        <v>196</v>
      </c>
      <c r="AD1202" t="s">
        <v>196</v>
      </c>
      <c r="AE1202" t="s">
        <v>196</v>
      </c>
      <c r="AF1202" t="s">
        <v>196</v>
      </c>
      <c r="AG1202" t="s">
        <v>196</v>
      </c>
      <c r="AH1202" t="s">
        <v>196</v>
      </c>
      <c r="AI1202" t="s">
        <v>196</v>
      </c>
      <c r="AJ1202" t="s">
        <v>196</v>
      </c>
      <c r="AK1202" t="s">
        <v>196</v>
      </c>
      <c r="AL1202" t="s">
        <v>195</v>
      </c>
      <c r="AM1202" t="s">
        <v>195</v>
      </c>
      <c r="AN1202" t="s">
        <v>195</v>
      </c>
      <c r="AO1202" t="s">
        <v>195</v>
      </c>
      <c r="AP1202" t="s">
        <v>195</v>
      </c>
      <c r="AQ1202" s="259" t="s">
        <v>2591</v>
      </c>
      <c r="AR1202" s="259" t="s">
        <v>334</v>
      </c>
      <c r="AS1202"/>
    </row>
    <row r="1203" spans="1:45" ht="21.6" x14ac:dyDescent="0.65">
      <c r="A1203" s="267">
        <v>123830</v>
      </c>
      <c r="B1203" s="264" t="s">
        <v>2531</v>
      </c>
      <c r="C1203" t="s">
        <v>196</v>
      </c>
      <c r="D1203" t="s">
        <v>196</v>
      </c>
      <c r="E1203" t="s">
        <v>196</v>
      </c>
      <c r="F1203" t="s">
        <v>196</v>
      </c>
      <c r="G1203" t="s">
        <v>196</v>
      </c>
      <c r="H1203" t="s">
        <v>196</v>
      </c>
      <c r="I1203" t="s">
        <v>196</v>
      </c>
      <c r="J1203" t="s">
        <v>196</v>
      </c>
      <c r="K1203" t="s">
        <v>196</v>
      </c>
      <c r="L1203" t="s">
        <v>196</v>
      </c>
      <c r="M1203" t="s">
        <v>196</v>
      </c>
      <c r="N1203" t="s">
        <v>196</v>
      </c>
      <c r="O1203" t="s">
        <v>196</v>
      </c>
      <c r="P1203" t="s">
        <v>196</v>
      </c>
      <c r="Q1203" t="s">
        <v>196</v>
      </c>
      <c r="R1203" t="s">
        <v>196</v>
      </c>
      <c r="S1203" t="s">
        <v>196</v>
      </c>
      <c r="T1203" t="s">
        <v>196</v>
      </c>
      <c r="U1203" t="s">
        <v>196</v>
      </c>
      <c r="V1203" t="s">
        <v>196</v>
      </c>
      <c r="W1203" t="s">
        <v>196</v>
      </c>
      <c r="X1203" t="s">
        <v>196</v>
      </c>
      <c r="Y1203" t="s">
        <v>196</v>
      </c>
      <c r="Z1203" t="s">
        <v>196</v>
      </c>
      <c r="AA1203" t="s">
        <v>196</v>
      </c>
      <c r="AB1203" t="s">
        <v>196</v>
      </c>
      <c r="AC1203" t="s">
        <v>196</v>
      </c>
      <c r="AD1203" t="s">
        <v>196</v>
      </c>
      <c r="AE1203" t="s">
        <v>196</v>
      </c>
      <c r="AF1203" t="s">
        <v>196</v>
      </c>
      <c r="AG1203" t="s">
        <v>196</v>
      </c>
      <c r="AH1203" t="s">
        <v>196</v>
      </c>
      <c r="AI1203" t="s">
        <v>196</v>
      </c>
      <c r="AJ1203" t="s">
        <v>196</v>
      </c>
      <c r="AK1203" t="s">
        <v>196</v>
      </c>
      <c r="AL1203" t="s">
        <v>195</v>
      </c>
      <c r="AM1203" t="s">
        <v>195</v>
      </c>
      <c r="AN1203" t="s">
        <v>195</v>
      </c>
      <c r="AO1203" t="s">
        <v>195</v>
      </c>
      <c r="AP1203" t="s">
        <v>195</v>
      </c>
      <c r="AQ1203" s="259" t="s">
        <v>2531</v>
      </c>
      <c r="AR1203" s="259" t="s">
        <v>334</v>
      </c>
    </row>
    <row r="1204" spans="1:45" ht="21.6" x14ac:dyDescent="0.65">
      <c r="A1204" s="267">
        <v>123838</v>
      </c>
      <c r="B1204" s="264" t="s">
        <v>2591</v>
      </c>
      <c r="C1204" t="s">
        <v>196</v>
      </c>
      <c r="D1204" t="s">
        <v>196</v>
      </c>
      <c r="E1204" t="s">
        <v>196</v>
      </c>
      <c r="F1204" t="s">
        <v>196</v>
      </c>
      <c r="G1204" t="s">
        <v>196</v>
      </c>
      <c r="H1204" t="s">
        <v>196</v>
      </c>
      <c r="I1204" t="s">
        <v>196</v>
      </c>
      <c r="J1204" t="s">
        <v>196</v>
      </c>
      <c r="K1204" t="s">
        <v>196</v>
      </c>
      <c r="L1204" t="s">
        <v>196</v>
      </c>
      <c r="M1204" t="s">
        <v>196</v>
      </c>
      <c r="N1204" t="s">
        <v>196</v>
      </c>
      <c r="O1204" t="s">
        <v>196</v>
      </c>
      <c r="P1204" t="s">
        <v>194</v>
      </c>
      <c r="Q1204" t="s">
        <v>196</v>
      </c>
      <c r="R1204" t="s">
        <v>196</v>
      </c>
      <c r="S1204" t="s">
        <v>196</v>
      </c>
      <c r="T1204" t="s">
        <v>196</v>
      </c>
      <c r="U1204" t="s">
        <v>196</v>
      </c>
      <c r="V1204" t="s">
        <v>196</v>
      </c>
      <c r="W1204" t="s">
        <v>196</v>
      </c>
      <c r="X1204" t="s">
        <v>196</v>
      </c>
      <c r="Y1204" t="s">
        <v>196</v>
      </c>
      <c r="Z1204" t="s">
        <v>196</v>
      </c>
      <c r="AA1204" t="s">
        <v>196</v>
      </c>
      <c r="AB1204" t="s">
        <v>196</v>
      </c>
      <c r="AC1204" t="s">
        <v>196</v>
      </c>
      <c r="AD1204" t="s">
        <v>196</v>
      </c>
      <c r="AE1204" t="s">
        <v>196</v>
      </c>
      <c r="AF1204" t="s">
        <v>196</v>
      </c>
      <c r="AG1204" t="s">
        <v>196</v>
      </c>
      <c r="AH1204" t="s">
        <v>196</v>
      </c>
      <c r="AI1204" t="s">
        <v>196</v>
      </c>
      <c r="AJ1204" t="s">
        <v>196</v>
      </c>
      <c r="AK1204" t="s">
        <v>196</v>
      </c>
      <c r="AL1204" t="s">
        <v>195</v>
      </c>
      <c r="AM1204" t="s">
        <v>195</v>
      </c>
      <c r="AN1204" t="s">
        <v>195</v>
      </c>
      <c r="AO1204" t="s">
        <v>195</v>
      </c>
      <c r="AP1204" t="s">
        <v>195</v>
      </c>
      <c r="AQ1204" s="259" t="s">
        <v>2591</v>
      </c>
      <c r="AR1204" s="259" t="s">
        <v>334</v>
      </c>
    </row>
    <row r="1205" spans="1:45" ht="21.6" x14ac:dyDescent="0.65">
      <c r="A1205" s="267">
        <v>123840</v>
      </c>
      <c r="B1205" s="264" t="s">
        <v>2531</v>
      </c>
      <c r="C1205" t="s">
        <v>195</v>
      </c>
      <c r="D1205" t="s">
        <v>195</v>
      </c>
      <c r="E1205" t="s">
        <v>195</v>
      </c>
      <c r="F1205" t="s">
        <v>195</v>
      </c>
      <c r="G1205" t="s">
        <v>194</v>
      </c>
      <c r="H1205" t="s">
        <v>195</v>
      </c>
      <c r="I1205" t="s">
        <v>195</v>
      </c>
      <c r="J1205" t="s">
        <v>195</v>
      </c>
      <c r="K1205" t="s">
        <v>195</v>
      </c>
      <c r="L1205" t="s">
        <v>196</v>
      </c>
      <c r="M1205" t="s">
        <v>196</v>
      </c>
      <c r="N1205" t="s">
        <v>196</v>
      </c>
      <c r="O1205" t="s">
        <v>196</v>
      </c>
      <c r="P1205" t="s">
        <v>196</v>
      </c>
      <c r="Q1205" t="s">
        <v>196</v>
      </c>
      <c r="R1205" t="s">
        <v>194</v>
      </c>
      <c r="S1205" t="s">
        <v>196</v>
      </c>
      <c r="T1205" t="s">
        <v>195</v>
      </c>
      <c r="U1205" t="s">
        <v>194</v>
      </c>
      <c r="V1205" t="s">
        <v>195</v>
      </c>
      <c r="W1205" t="s">
        <v>194</v>
      </c>
      <c r="X1205" t="s">
        <v>196</v>
      </c>
      <c r="Y1205" t="s">
        <v>196</v>
      </c>
      <c r="Z1205" t="s">
        <v>196</v>
      </c>
      <c r="AA1205" t="s">
        <v>194</v>
      </c>
      <c r="AB1205" t="s">
        <v>196</v>
      </c>
      <c r="AC1205" t="s">
        <v>196</v>
      </c>
      <c r="AD1205" t="s">
        <v>196</v>
      </c>
      <c r="AE1205" t="s">
        <v>196</v>
      </c>
      <c r="AF1205" t="s">
        <v>196</v>
      </c>
      <c r="AG1205" t="s">
        <v>195</v>
      </c>
      <c r="AH1205" t="s">
        <v>195</v>
      </c>
      <c r="AI1205" t="s">
        <v>196</v>
      </c>
      <c r="AJ1205" t="s">
        <v>195</v>
      </c>
      <c r="AK1205" t="s">
        <v>195</v>
      </c>
      <c r="AL1205" t="s">
        <v>195</v>
      </c>
      <c r="AM1205" t="s">
        <v>195</v>
      </c>
      <c r="AN1205" t="s">
        <v>195</v>
      </c>
      <c r="AO1205" t="s">
        <v>195</v>
      </c>
      <c r="AP1205" t="s">
        <v>195</v>
      </c>
      <c r="AQ1205" s="259" t="s">
        <v>2531</v>
      </c>
      <c r="AR1205" s="259" t="s">
        <v>334</v>
      </c>
    </row>
    <row r="1206" spans="1:45" ht="21.6" x14ac:dyDescent="0.65">
      <c r="A1206" s="263">
        <v>123841</v>
      </c>
      <c r="B1206" s="264" t="s">
        <v>65</v>
      </c>
      <c r="C1206" t="s">
        <v>196</v>
      </c>
      <c r="D1206" t="s">
        <v>194</v>
      </c>
      <c r="E1206" t="s">
        <v>194</v>
      </c>
      <c r="F1206" t="s">
        <v>196</v>
      </c>
      <c r="G1206" t="s">
        <v>194</v>
      </c>
      <c r="H1206" t="s">
        <v>196</v>
      </c>
      <c r="I1206" t="s">
        <v>194</v>
      </c>
      <c r="J1206" t="s">
        <v>196</v>
      </c>
      <c r="K1206" t="s">
        <v>196</v>
      </c>
      <c r="L1206" t="s">
        <v>196</v>
      </c>
      <c r="M1206" t="s">
        <v>196</v>
      </c>
      <c r="N1206" t="s">
        <v>194</v>
      </c>
      <c r="O1206" t="s">
        <v>196</v>
      </c>
      <c r="P1206" t="s">
        <v>194</v>
      </c>
      <c r="Q1206" t="s">
        <v>196</v>
      </c>
      <c r="R1206" t="s">
        <v>196</v>
      </c>
      <c r="S1206" t="s">
        <v>196</v>
      </c>
      <c r="T1206" t="s">
        <v>196</v>
      </c>
      <c r="U1206" t="s">
        <v>196</v>
      </c>
      <c r="V1206" t="s">
        <v>196</v>
      </c>
      <c r="W1206" t="s">
        <v>196</v>
      </c>
      <c r="X1206" t="s">
        <v>196</v>
      </c>
      <c r="Y1206" t="s">
        <v>194</v>
      </c>
      <c r="Z1206" t="s">
        <v>196</v>
      </c>
      <c r="AA1206" t="s">
        <v>196</v>
      </c>
      <c r="AB1206" t="s">
        <v>196</v>
      </c>
      <c r="AC1206" t="s">
        <v>196</v>
      </c>
      <c r="AD1206" t="s">
        <v>196</v>
      </c>
      <c r="AE1206" t="s">
        <v>195</v>
      </c>
      <c r="AF1206" t="s">
        <v>196</v>
      </c>
      <c r="AG1206" t="s">
        <v>195</v>
      </c>
      <c r="AH1206" t="s">
        <v>195</v>
      </c>
      <c r="AI1206" t="s">
        <v>195</v>
      </c>
      <c r="AJ1206" t="s">
        <v>195</v>
      </c>
      <c r="AK1206" t="s">
        <v>195</v>
      </c>
      <c r="AQ1206" s="259" t="s">
        <v>65</v>
      </c>
      <c r="AR1206" s="259" t="s">
        <v>334</v>
      </c>
      <c r="AS1206"/>
    </row>
    <row r="1207" spans="1:45" ht="21.6" x14ac:dyDescent="0.65">
      <c r="A1207" s="267">
        <v>123843</v>
      </c>
      <c r="B1207" s="264" t="s">
        <v>2591</v>
      </c>
      <c r="C1207" t="s">
        <v>196</v>
      </c>
      <c r="D1207" t="s">
        <v>196</v>
      </c>
      <c r="E1207" t="s">
        <v>196</v>
      </c>
      <c r="F1207" t="s">
        <v>196</v>
      </c>
      <c r="G1207" t="s">
        <v>196</v>
      </c>
      <c r="H1207" t="s">
        <v>196</v>
      </c>
      <c r="I1207" t="s">
        <v>196</v>
      </c>
      <c r="J1207" t="s">
        <v>196</v>
      </c>
      <c r="K1207" t="s">
        <v>196</v>
      </c>
      <c r="L1207" t="s">
        <v>196</v>
      </c>
      <c r="M1207" t="s">
        <v>196</v>
      </c>
      <c r="N1207" t="s">
        <v>196</v>
      </c>
      <c r="O1207" t="s">
        <v>196</v>
      </c>
      <c r="P1207" t="s">
        <v>196</v>
      </c>
      <c r="Q1207" t="s">
        <v>196</v>
      </c>
      <c r="R1207" t="s">
        <v>196</v>
      </c>
      <c r="S1207" t="s">
        <v>196</v>
      </c>
      <c r="T1207" t="s">
        <v>196</v>
      </c>
      <c r="U1207" t="s">
        <v>196</v>
      </c>
      <c r="V1207" t="s">
        <v>196</v>
      </c>
      <c r="W1207" t="s">
        <v>196</v>
      </c>
      <c r="X1207" t="s">
        <v>196</v>
      </c>
      <c r="Y1207" t="s">
        <v>196</v>
      </c>
      <c r="Z1207" t="s">
        <v>196</v>
      </c>
      <c r="AA1207" t="s">
        <v>194</v>
      </c>
      <c r="AB1207" t="s">
        <v>196</v>
      </c>
      <c r="AC1207" t="s">
        <v>196</v>
      </c>
      <c r="AD1207" t="s">
        <v>196</v>
      </c>
      <c r="AE1207" t="s">
        <v>196</v>
      </c>
      <c r="AF1207" t="s">
        <v>196</v>
      </c>
      <c r="AG1207" t="s">
        <v>196</v>
      </c>
      <c r="AH1207" t="s">
        <v>196</v>
      </c>
      <c r="AI1207" t="s">
        <v>196</v>
      </c>
      <c r="AJ1207" t="s">
        <v>195</v>
      </c>
      <c r="AK1207" t="s">
        <v>196</v>
      </c>
      <c r="AL1207" t="s">
        <v>195</v>
      </c>
      <c r="AM1207" t="s">
        <v>195</v>
      </c>
      <c r="AN1207" t="s">
        <v>195</v>
      </c>
      <c r="AO1207" t="s">
        <v>195</v>
      </c>
      <c r="AP1207" t="s">
        <v>195</v>
      </c>
      <c r="AQ1207" s="259" t="s">
        <v>2591</v>
      </c>
      <c r="AR1207" s="259" t="s">
        <v>334</v>
      </c>
    </row>
    <row r="1208" spans="1:45" ht="21.6" x14ac:dyDescent="0.65">
      <c r="A1208" s="263">
        <v>123846</v>
      </c>
      <c r="B1208" s="264" t="s">
        <v>2531</v>
      </c>
      <c r="C1208" t="s">
        <v>196</v>
      </c>
      <c r="D1208" t="s">
        <v>196</v>
      </c>
      <c r="E1208" t="s">
        <v>196</v>
      </c>
      <c r="F1208" t="s">
        <v>196</v>
      </c>
      <c r="G1208" t="s">
        <v>196</v>
      </c>
      <c r="H1208" t="s">
        <v>196</v>
      </c>
      <c r="I1208" t="s">
        <v>196</v>
      </c>
      <c r="J1208" t="s">
        <v>196</v>
      </c>
      <c r="K1208" t="s">
        <v>196</v>
      </c>
      <c r="L1208" t="s">
        <v>196</v>
      </c>
      <c r="M1208" t="s">
        <v>196</v>
      </c>
      <c r="N1208" t="s">
        <v>196</v>
      </c>
      <c r="O1208" t="s">
        <v>196</v>
      </c>
      <c r="P1208" t="s">
        <v>196</v>
      </c>
      <c r="Q1208" t="s">
        <v>196</v>
      </c>
      <c r="R1208" t="s">
        <v>195</v>
      </c>
      <c r="S1208" t="s">
        <v>196</v>
      </c>
      <c r="T1208" t="s">
        <v>196</v>
      </c>
      <c r="U1208" t="s">
        <v>196</v>
      </c>
      <c r="V1208" t="s">
        <v>195</v>
      </c>
      <c r="W1208" t="s">
        <v>196</v>
      </c>
      <c r="X1208" t="s">
        <v>196</v>
      </c>
      <c r="Y1208" t="s">
        <v>196</v>
      </c>
      <c r="Z1208" t="s">
        <v>196</v>
      </c>
      <c r="AA1208" t="s">
        <v>196</v>
      </c>
      <c r="AB1208" t="s">
        <v>196</v>
      </c>
      <c r="AC1208" t="s">
        <v>196</v>
      </c>
      <c r="AD1208" t="s">
        <v>196</v>
      </c>
      <c r="AE1208" t="s">
        <v>196</v>
      </c>
      <c r="AF1208" t="s">
        <v>196</v>
      </c>
      <c r="AG1208" t="s">
        <v>196</v>
      </c>
      <c r="AH1208" t="s">
        <v>196</v>
      </c>
      <c r="AI1208" t="s">
        <v>196</v>
      </c>
      <c r="AJ1208" t="s">
        <v>196</v>
      </c>
      <c r="AK1208" t="s">
        <v>196</v>
      </c>
      <c r="AL1208" t="s">
        <v>195</v>
      </c>
      <c r="AM1208" t="s">
        <v>195</v>
      </c>
      <c r="AN1208" t="s">
        <v>195</v>
      </c>
      <c r="AO1208" t="s">
        <v>195</v>
      </c>
      <c r="AP1208" t="s">
        <v>195</v>
      </c>
      <c r="AQ1208" s="259" t="s">
        <v>2531</v>
      </c>
      <c r="AR1208" s="259" t="s">
        <v>334</v>
      </c>
    </row>
    <row r="1209" spans="1:45" ht="14.4" x14ac:dyDescent="0.3">
      <c r="A1209" s="282">
        <v>123849</v>
      </c>
      <c r="B1209" s="284" t="s">
        <v>59</v>
      </c>
      <c r="C1209" s="262" t="s">
        <v>195</v>
      </c>
      <c r="D1209" s="262" t="s">
        <v>195</v>
      </c>
      <c r="E1209" s="262" t="s">
        <v>195</v>
      </c>
      <c r="F1209" s="262" t="s">
        <v>195</v>
      </c>
      <c r="G1209" s="262" t="s">
        <v>195</v>
      </c>
      <c r="H1209" s="262" t="s">
        <v>195</v>
      </c>
      <c r="I1209" s="262" t="s">
        <v>195</v>
      </c>
      <c r="J1209" s="262" t="s">
        <v>195</v>
      </c>
      <c r="K1209" s="262" t="s">
        <v>195</v>
      </c>
      <c r="L1209" s="262" t="s">
        <v>195</v>
      </c>
      <c r="M1209" s="262" t="s">
        <v>195</v>
      </c>
      <c r="N1209" s="262" t="s">
        <v>195</v>
      </c>
      <c r="O1209" s="262" t="s">
        <v>195</v>
      </c>
      <c r="P1209" s="262" t="s">
        <v>195</v>
      </c>
      <c r="Q1209" s="262" t="s">
        <v>195</v>
      </c>
      <c r="R1209" s="262" t="s">
        <v>195</v>
      </c>
      <c r="S1209" s="262" t="s">
        <v>195</v>
      </c>
      <c r="T1209" s="262" t="s">
        <v>195</v>
      </c>
      <c r="U1209" s="262" t="s">
        <v>195</v>
      </c>
      <c r="V1209" s="262" t="s">
        <v>195</v>
      </c>
      <c r="W1209" s="262" t="s">
        <v>195</v>
      </c>
      <c r="X1209" s="262" t="s">
        <v>195</v>
      </c>
      <c r="Y1209" s="262" t="s">
        <v>195</v>
      </c>
      <c r="Z1209" s="262" t="s">
        <v>195</v>
      </c>
      <c r="AA1209" s="262" t="s">
        <v>195</v>
      </c>
      <c r="AB1209" s="262" t="s">
        <v>195</v>
      </c>
      <c r="AC1209" s="262" t="s">
        <v>195</v>
      </c>
      <c r="AD1209" s="262" t="s">
        <v>195</v>
      </c>
      <c r="AE1209" s="262" t="s">
        <v>195</v>
      </c>
      <c r="AF1209" s="262" t="s">
        <v>195</v>
      </c>
      <c r="AG1209" s="262" t="s">
        <v>195</v>
      </c>
      <c r="AH1209" s="262" t="s">
        <v>195</v>
      </c>
      <c r="AI1209" s="262" t="s">
        <v>195</v>
      </c>
      <c r="AJ1209" s="262" t="s">
        <v>195</v>
      </c>
      <c r="AK1209" s="262" t="s">
        <v>195</v>
      </c>
      <c r="AL1209" s="262" t="s">
        <v>195</v>
      </c>
      <c r="AM1209" s="262" t="s">
        <v>195</v>
      </c>
      <c r="AN1209" s="262" t="s">
        <v>195</v>
      </c>
      <c r="AO1209" s="262" t="s">
        <v>195</v>
      </c>
      <c r="AP1209" s="262" t="s">
        <v>195</v>
      </c>
      <c r="AQ1209" s="259" t="e">
        <f>VLOOKUP(A1209,#REF!,5,0)</f>
        <v>#REF!</v>
      </c>
      <c r="AR1209" s="259" t="e">
        <f>VLOOKUP(A1209,#REF!,6,0)</f>
        <v>#REF!</v>
      </c>
      <c r="AS1209"/>
    </row>
    <row r="1210" spans="1:45" ht="21.6" x14ac:dyDescent="0.65">
      <c r="A1210" s="263">
        <v>123850</v>
      </c>
      <c r="B1210" s="264" t="s">
        <v>2591</v>
      </c>
      <c r="C1210" t="s">
        <v>196</v>
      </c>
      <c r="D1210" t="s">
        <v>196</v>
      </c>
      <c r="E1210" t="s">
        <v>196</v>
      </c>
      <c r="F1210" t="s">
        <v>196</v>
      </c>
      <c r="G1210" t="s">
        <v>196</v>
      </c>
      <c r="H1210" t="s">
        <v>196</v>
      </c>
      <c r="I1210" t="s">
        <v>196</v>
      </c>
      <c r="J1210" t="s">
        <v>196</v>
      </c>
      <c r="K1210" t="s">
        <v>196</v>
      </c>
      <c r="L1210" t="s">
        <v>196</v>
      </c>
      <c r="M1210" t="s">
        <v>196</v>
      </c>
      <c r="N1210" t="s">
        <v>196</v>
      </c>
      <c r="O1210" t="s">
        <v>196</v>
      </c>
      <c r="P1210" t="s">
        <v>196</v>
      </c>
      <c r="Q1210" t="s">
        <v>196</v>
      </c>
      <c r="R1210" t="s">
        <v>196</v>
      </c>
      <c r="S1210" t="s">
        <v>196</v>
      </c>
      <c r="T1210" t="s">
        <v>196</v>
      </c>
      <c r="U1210" t="s">
        <v>196</v>
      </c>
      <c r="V1210" t="s">
        <v>196</v>
      </c>
      <c r="W1210" t="s">
        <v>196</v>
      </c>
      <c r="X1210" t="s">
        <v>196</v>
      </c>
      <c r="Y1210" t="s">
        <v>196</v>
      </c>
      <c r="Z1210" t="s">
        <v>196</v>
      </c>
      <c r="AA1210" t="s">
        <v>196</v>
      </c>
      <c r="AB1210" t="s">
        <v>196</v>
      </c>
      <c r="AC1210" t="s">
        <v>196</v>
      </c>
      <c r="AD1210" t="s">
        <v>196</v>
      </c>
      <c r="AE1210" t="s">
        <v>196</v>
      </c>
      <c r="AF1210" t="s">
        <v>196</v>
      </c>
      <c r="AG1210" t="s">
        <v>196</v>
      </c>
      <c r="AH1210" t="s">
        <v>196</v>
      </c>
      <c r="AI1210" t="s">
        <v>196</v>
      </c>
      <c r="AJ1210" t="s">
        <v>196</v>
      </c>
      <c r="AK1210" t="s">
        <v>196</v>
      </c>
      <c r="AL1210" t="s">
        <v>195</v>
      </c>
      <c r="AM1210" t="s">
        <v>195</v>
      </c>
      <c r="AN1210" t="s">
        <v>195</v>
      </c>
      <c r="AO1210" t="s">
        <v>195</v>
      </c>
      <c r="AP1210" t="s">
        <v>195</v>
      </c>
      <c r="AQ1210" s="259" t="s">
        <v>2591</v>
      </c>
      <c r="AR1210" s="259" t="s">
        <v>334</v>
      </c>
    </row>
    <row r="1211" spans="1:45" ht="21.6" x14ac:dyDescent="0.65">
      <c r="A1211" s="263">
        <v>123854</v>
      </c>
      <c r="B1211" s="264" t="s">
        <v>65</v>
      </c>
      <c r="C1211" t="s">
        <v>196</v>
      </c>
      <c r="D1211" t="s">
        <v>196</v>
      </c>
      <c r="E1211" t="s">
        <v>196</v>
      </c>
      <c r="F1211" t="s">
        <v>196</v>
      </c>
      <c r="G1211" t="s">
        <v>196</v>
      </c>
      <c r="H1211" t="s">
        <v>196</v>
      </c>
      <c r="I1211" t="s">
        <v>196</v>
      </c>
      <c r="J1211" t="s">
        <v>195</v>
      </c>
      <c r="K1211" t="s">
        <v>196</v>
      </c>
      <c r="L1211" t="s">
        <v>196</v>
      </c>
      <c r="M1211" t="s">
        <v>196</v>
      </c>
      <c r="N1211" t="s">
        <v>196</v>
      </c>
      <c r="O1211" t="s">
        <v>196</v>
      </c>
      <c r="P1211" t="s">
        <v>194</v>
      </c>
      <c r="Q1211" t="s">
        <v>196</v>
      </c>
      <c r="R1211" t="s">
        <v>196</v>
      </c>
      <c r="S1211" t="s">
        <v>196</v>
      </c>
      <c r="T1211" t="s">
        <v>194</v>
      </c>
      <c r="U1211" t="s">
        <v>194</v>
      </c>
      <c r="V1211" t="s">
        <v>196</v>
      </c>
      <c r="W1211" t="s">
        <v>196</v>
      </c>
      <c r="X1211" t="s">
        <v>196</v>
      </c>
      <c r="Y1211" t="s">
        <v>196</v>
      </c>
      <c r="Z1211" t="s">
        <v>196</v>
      </c>
      <c r="AA1211" t="s">
        <v>196</v>
      </c>
      <c r="AB1211" t="s">
        <v>196</v>
      </c>
      <c r="AC1211" t="s">
        <v>196</v>
      </c>
      <c r="AD1211" t="s">
        <v>196</v>
      </c>
      <c r="AE1211" t="s">
        <v>196</v>
      </c>
      <c r="AF1211" t="s">
        <v>196</v>
      </c>
      <c r="AG1211" t="s">
        <v>195</v>
      </c>
      <c r="AH1211" t="s">
        <v>195</v>
      </c>
      <c r="AI1211" t="s">
        <v>195</v>
      </c>
      <c r="AJ1211" t="s">
        <v>195</v>
      </c>
      <c r="AK1211" t="s">
        <v>195</v>
      </c>
      <c r="AQ1211" s="259" t="s">
        <v>65</v>
      </c>
      <c r="AR1211" s="259" t="s">
        <v>334</v>
      </c>
      <c r="AS1211"/>
    </row>
    <row r="1212" spans="1:45" ht="21.6" x14ac:dyDescent="0.65">
      <c r="A1212" s="267">
        <v>123859</v>
      </c>
      <c r="B1212" s="264" t="s">
        <v>2531</v>
      </c>
      <c r="C1212" t="s">
        <v>196</v>
      </c>
      <c r="D1212" t="s">
        <v>196</v>
      </c>
      <c r="E1212" t="s">
        <v>196</v>
      </c>
      <c r="F1212" t="s">
        <v>196</v>
      </c>
      <c r="G1212" t="s">
        <v>196</v>
      </c>
      <c r="H1212" t="s">
        <v>196</v>
      </c>
      <c r="I1212" t="s">
        <v>196</v>
      </c>
      <c r="J1212" t="s">
        <v>196</v>
      </c>
      <c r="K1212" t="s">
        <v>196</v>
      </c>
      <c r="L1212" t="s">
        <v>196</v>
      </c>
      <c r="M1212" t="s">
        <v>196</v>
      </c>
      <c r="N1212" t="s">
        <v>196</v>
      </c>
      <c r="O1212" t="s">
        <v>196</v>
      </c>
      <c r="P1212" t="s">
        <v>194</v>
      </c>
      <c r="Q1212" t="s">
        <v>196</v>
      </c>
      <c r="R1212" t="s">
        <v>196</v>
      </c>
      <c r="S1212" t="s">
        <v>196</v>
      </c>
      <c r="T1212" t="s">
        <v>196</v>
      </c>
      <c r="U1212" t="s">
        <v>196</v>
      </c>
      <c r="V1212" t="s">
        <v>196</v>
      </c>
      <c r="W1212" t="s">
        <v>196</v>
      </c>
      <c r="X1212" t="s">
        <v>196</v>
      </c>
      <c r="Y1212" t="s">
        <v>196</v>
      </c>
      <c r="Z1212" t="s">
        <v>196</v>
      </c>
      <c r="AA1212" t="s">
        <v>196</v>
      </c>
      <c r="AB1212" t="s">
        <v>196</v>
      </c>
      <c r="AC1212" t="s">
        <v>196</v>
      </c>
      <c r="AD1212" t="s">
        <v>196</v>
      </c>
      <c r="AE1212" t="s">
        <v>196</v>
      </c>
      <c r="AF1212" t="s">
        <v>194</v>
      </c>
      <c r="AG1212" t="s">
        <v>196</v>
      </c>
      <c r="AH1212" t="s">
        <v>196</v>
      </c>
      <c r="AI1212" t="s">
        <v>196</v>
      </c>
      <c r="AJ1212" t="s">
        <v>196</v>
      </c>
      <c r="AK1212" t="s">
        <v>196</v>
      </c>
      <c r="AL1212" t="s">
        <v>195</v>
      </c>
      <c r="AM1212" t="s">
        <v>195</v>
      </c>
      <c r="AN1212" t="s">
        <v>195</v>
      </c>
      <c r="AO1212" t="s">
        <v>195</v>
      </c>
      <c r="AP1212" t="s">
        <v>195</v>
      </c>
      <c r="AQ1212" s="259" t="s">
        <v>2531</v>
      </c>
      <c r="AR1212" s="259" t="s">
        <v>334</v>
      </c>
      <c r="AS1212"/>
    </row>
    <row r="1213" spans="1:45" ht="21.6" x14ac:dyDescent="0.65">
      <c r="A1213" s="267">
        <v>123863</v>
      </c>
      <c r="B1213" s="264" t="s">
        <v>2591</v>
      </c>
      <c r="C1213" t="s">
        <v>194</v>
      </c>
      <c r="D1213" t="s">
        <v>196</v>
      </c>
      <c r="E1213" t="s">
        <v>196</v>
      </c>
      <c r="F1213" t="s">
        <v>196</v>
      </c>
      <c r="G1213" t="s">
        <v>196</v>
      </c>
      <c r="H1213" t="s">
        <v>196</v>
      </c>
      <c r="I1213" t="s">
        <v>195</v>
      </c>
      <c r="J1213" t="s">
        <v>195</v>
      </c>
      <c r="K1213" t="s">
        <v>196</v>
      </c>
      <c r="L1213" t="s">
        <v>196</v>
      </c>
      <c r="M1213" t="s">
        <v>196</v>
      </c>
      <c r="N1213" t="s">
        <v>196</v>
      </c>
      <c r="O1213" t="s">
        <v>196</v>
      </c>
      <c r="P1213" t="s">
        <v>194</v>
      </c>
      <c r="Q1213" t="s">
        <v>196</v>
      </c>
      <c r="R1213" t="s">
        <v>196</v>
      </c>
      <c r="S1213" t="s">
        <v>196</v>
      </c>
      <c r="T1213" t="s">
        <v>196</v>
      </c>
      <c r="U1213" t="s">
        <v>196</v>
      </c>
      <c r="V1213" t="s">
        <v>196</v>
      </c>
      <c r="W1213" t="s">
        <v>196</v>
      </c>
      <c r="X1213" t="s">
        <v>196</v>
      </c>
      <c r="Y1213" t="s">
        <v>196</v>
      </c>
      <c r="Z1213" t="s">
        <v>196</v>
      </c>
      <c r="AA1213" t="s">
        <v>196</v>
      </c>
      <c r="AB1213" t="s">
        <v>196</v>
      </c>
      <c r="AC1213" t="s">
        <v>196</v>
      </c>
      <c r="AD1213" t="s">
        <v>196</v>
      </c>
      <c r="AE1213" t="s">
        <v>196</v>
      </c>
      <c r="AF1213" t="s">
        <v>196</v>
      </c>
      <c r="AG1213" t="s">
        <v>196</v>
      </c>
      <c r="AH1213" t="s">
        <v>196</v>
      </c>
      <c r="AI1213" t="s">
        <v>196</v>
      </c>
      <c r="AJ1213" t="s">
        <v>196</v>
      </c>
      <c r="AK1213" t="s">
        <v>196</v>
      </c>
      <c r="AL1213" t="s">
        <v>195</v>
      </c>
      <c r="AM1213" t="s">
        <v>195</v>
      </c>
      <c r="AN1213" t="s">
        <v>195</v>
      </c>
      <c r="AO1213" t="s">
        <v>195</v>
      </c>
      <c r="AP1213" t="s">
        <v>195</v>
      </c>
      <c r="AQ1213" s="259" t="s">
        <v>2591</v>
      </c>
      <c r="AR1213" s="259" t="s">
        <v>334</v>
      </c>
      <c r="AS1213"/>
    </row>
    <row r="1214" spans="1:45" ht="21.6" x14ac:dyDescent="0.65">
      <c r="A1214" s="267">
        <v>123869</v>
      </c>
      <c r="B1214" s="264" t="s">
        <v>2531</v>
      </c>
      <c r="C1214" t="s">
        <v>196</v>
      </c>
      <c r="D1214" t="s">
        <v>196</v>
      </c>
      <c r="E1214" t="s">
        <v>196</v>
      </c>
      <c r="F1214" t="s">
        <v>196</v>
      </c>
      <c r="G1214" t="s">
        <v>194</v>
      </c>
      <c r="H1214" t="s">
        <v>196</v>
      </c>
      <c r="I1214" t="s">
        <v>196</v>
      </c>
      <c r="J1214" t="s">
        <v>196</v>
      </c>
      <c r="K1214" t="s">
        <v>196</v>
      </c>
      <c r="L1214" t="s">
        <v>196</v>
      </c>
      <c r="M1214" t="s">
        <v>194</v>
      </c>
      <c r="N1214" t="s">
        <v>194</v>
      </c>
      <c r="O1214" t="s">
        <v>196</v>
      </c>
      <c r="P1214" t="s">
        <v>196</v>
      </c>
      <c r="Q1214" t="s">
        <v>194</v>
      </c>
      <c r="R1214" t="s">
        <v>196</v>
      </c>
      <c r="S1214" t="s">
        <v>196</v>
      </c>
      <c r="T1214" t="s">
        <v>194</v>
      </c>
      <c r="U1214" t="s">
        <v>196</v>
      </c>
      <c r="V1214" t="s">
        <v>196</v>
      </c>
      <c r="W1214" t="s">
        <v>194</v>
      </c>
      <c r="X1214" t="s">
        <v>196</v>
      </c>
      <c r="Y1214" t="s">
        <v>194</v>
      </c>
      <c r="Z1214" t="s">
        <v>196</v>
      </c>
      <c r="AA1214" t="s">
        <v>196</v>
      </c>
      <c r="AB1214" t="s">
        <v>194</v>
      </c>
      <c r="AC1214" t="s">
        <v>196</v>
      </c>
      <c r="AD1214" t="s">
        <v>196</v>
      </c>
      <c r="AE1214" t="s">
        <v>196</v>
      </c>
      <c r="AF1214" t="s">
        <v>196</v>
      </c>
      <c r="AG1214" t="s">
        <v>196</v>
      </c>
      <c r="AH1214" t="s">
        <v>196</v>
      </c>
      <c r="AI1214" t="s">
        <v>196</v>
      </c>
      <c r="AJ1214" t="s">
        <v>196</v>
      </c>
      <c r="AK1214" t="s">
        <v>196</v>
      </c>
      <c r="AL1214" t="s">
        <v>195</v>
      </c>
      <c r="AM1214" t="s">
        <v>195</v>
      </c>
      <c r="AN1214" t="s">
        <v>195</v>
      </c>
      <c r="AO1214" t="s">
        <v>195</v>
      </c>
      <c r="AP1214" t="s">
        <v>195</v>
      </c>
      <c r="AQ1214" s="259" t="s">
        <v>2531</v>
      </c>
      <c r="AR1214" s="259" t="s">
        <v>334</v>
      </c>
    </row>
    <row r="1215" spans="1:45" ht="43.2" x14ac:dyDescent="0.3">
      <c r="A1215" s="283">
        <v>123873</v>
      </c>
      <c r="B1215" s="285" t="s">
        <v>59</v>
      </c>
      <c r="C1215" s="262" t="s">
        <v>702</v>
      </c>
      <c r="D1215" s="262" t="s">
        <v>702</v>
      </c>
      <c r="E1215" s="262" t="s">
        <v>702</v>
      </c>
      <c r="F1215" s="262" t="s">
        <v>702</v>
      </c>
      <c r="G1215" s="262" t="s">
        <v>702</v>
      </c>
      <c r="H1215" s="262" t="s">
        <v>702</v>
      </c>
      <c r="I1215" s="262" t="s">
        <v>702</v>
      </c>
      <c r="J1215" s="262" t="s">
        <v>702</v>
      </c>
      <c r="K1215" s="262" t="s">
        <v>702</v>
      </c>
      <c r="L1215" s="262" t="s">
        <v>702</v>
      </c>
      <c r="M1215" s="262" t="s">
        <v>702</v>
      </c>
      <c r="N1215" s="262" t="s">
        <v>702</v>
      </c>
      <c r="O1215" s="262" t="s">
        <v>702</v>
      </c>
      <c r="P1215" s="262" t="s">
        <v>702</v>
      </c>
      <c r="Q1215" s="262" t="s">
        <v>702</v>
      </c>
      <c r="R1215" s="262" t="s">
        <v>702</v>
      </c>
      <c r="S1215" s="262" t="s">
        <v>702</v>
      </c>
      <c r="T1215" s="262" t="s">
        <v>702</v>
      </c>
      <c r="U1215" s="262" t="s">
        <v>702</v>
      </c>
      <c r="V1215" s="262" t="s">
        <v>702</v>
      </c>
      <c r="W1215" s="262" t="s">
        <v>702</v>
      </c>
      <c r="X1215" s="262" t="s">
        <v>702</v>
      </c>
      <c r="Y1215" s="262" t="s">
        <v>702</v>
      </c>
      <c r="Z1215" s="262" t="s">
        <v>702</v>
      </c>
      <c r="AA1215" s="262" t="s">
        <v>702</v>
      </c>
      <c r="AB1215" s="262" t="s">
        <v>702</v>
      </c>
      <c r="AC1215" s="262" t="s">
        <v>702</v>
      </c>
      <c r="AD1215" s="262" t="s">
        <v>702</v>
      </c>
      <c r="AE1215" s="262" t="s">
        <v>702</v>
      </c>
      <c r="AF1215" s="262" t="s">
        <v>702</v>
      </c>
      <c r="AG1215" s="262" t="s">
        <v>702</v>
      </c>
      <c r="AH1215" s="262" t="s">
        <v>702</v>
      </c>
      <c r="AI1215" s="262" t="s">
        <v>702</v>
      </c>
      <c r="AJ1215" s="262" t="s">
        <v>702</v>
      </c>
      <c r="AK1215" s="262" t="s">
        <v>702</v>
      </c>
      <c r="AL1215" s="262" t="s">
        <v>702</v>
      </c>
      <c r="AM1215" s="262" t="s">
        <v>702</v>
      </c>
      <c r="AN1215" s="262" t="s">
        <v>702</v>
      </c>
      <c r="AO1215" s="262" t="s">
        <v>702</v>
      </c>
      <c r="AP1215" s="262" t="s">
        <v>702</v>
      </c>
      <c r="AQ1215" s="259" t="s">
        <v>59</v>
      </c>
      <c r="AR1215" s="259" t="s">
        <v>2772</v>
      </c>
      <c r="AS1215"/>
    </row>
    <row r="1216" spans="1:45" ht="21.6" x14ac:dyDescent="0.65">
      <c r="A1216" s="263">
        <v>124218</v>
      </c>
      <c r="B1216" s="264" t="s">
        <v>2591</v>
      </c>
      <c r="C1216" t="s">
        <v>195</v>
      </c>
      <c r="D1216" t="s">
        <v>195</v>
      </c>
      <c r="E1216" t="s">
        <v>195</v>
      </c>
      <c r="F1216" t="s">
        <v>195</v>
      </c>
      <c r="G1216" t="s">
        <v>194</v>
      </c>
      <c r="H1216" t="s">
        <v>194</v>
      </c>
      <c r="I1216" t="s">
        <v>196</v>
      </c>
      <c r="J1216" t="s">
        <v>194</v>
      </c>
      <c r="K1216" t="s">
        <v>194</v>
      </c>
      <c r="L1216" t="s">
        <v>196</v>
      </c>
      <c r="M1216" t="s">
        <v>196</v>
      </c>
      <c r="N1216" t="s">
        <v>194</v>
      </c>
      <c r="O1216" t="s">
        <v>196</v>
      </c>
      <c r="P1216" t="s">
        <v>194</v>
      </c>
      <c r="Q1216" t="s">
        <v>194</v>
      </c>
      <c r="R1216" t="s">
        <v>196</v>
      </c>
      <c r="S1216" t="s">
        <v>196</v>
      </c>
      <c r="T1216" t="s">
        <v>196</v>
      </c>
      <c r="U1216" t="s">
        <v>196</v>
      </c>
      <c r="V1216" t="s">
        <v>195</v>
      </c>
      <c r="W1216" t="s">
        <v>334</v>
      </c>
      <c r="X1216" t="s">
        <v>334</v>
      </c>
      <c r="Y1216" t="s">
        <v>334</v>
      </c>
      <c r="Z1216" t="s">
        <v>334</v>
      </c>
      <c r="AA1216" t="s">
        <v>334</v>
      </c>
      <c r="AB1216" t="s">
        <v>334</v>
      </c>
      <c r="AC1216" t="s">
        <v>334</v>
      </c>
      <c r="AD1216" t="s">
        <v>334</v>
      </c>
      <c r="AE1216" t="s">
        <v>334</v>
      </c>
      <c r="AF1216" t="s">
        <v>2825</v>
      </c>
      <c r="AG1216" t="s">
        <v>196</v>
      </c>
      <c r="AH1216" t="s">
        <v>196</v>
      </c>
      <c r="AI1216" t="s">
        <v>196</v>
      </c>
      <c r="AJ1216" t="s">
        <v>196</v>
      </c>
      <c r="AK1216" t="s">
        <v>196</v>
      </c>
      <c r="AL1216" t="s">
        <v>195</v>
      </c>
      <c r="AM1216" t="s">
        <v>195</v>
      </c>
      <c r="AN1216" t="s">
        <v>195</v>
      </c>
      <c r="AO1216" t="s">
        <v>195</v>
      </c>
      <c r="AP1216" t="s">
        <v>195</v>
      </c>
      <c r="AQ1216" s="259" t="s">
        <v>2591</v>
      </c>
      <c r="AR1216" s="259" t="s">
        <v>334</v>
      </c>
    </row>
    <row r="1217" spans="1:45" ht="21.6" x14ac:dyDescent="0.65">
      <c r="A1217" s="263">
        <v>124219</v>
      </c>
      <c r="B1217" s="264" t="s">
        <v>65</v>
      </c>
      <c r="C1217" t="s">
        <v>194</v>
      </c>
      <c r="D1217" t="s">
        <v>194</v>
      </c>
      <c r="E1217" t="s">
        <v>194</v>
      </c>
      <c r="F1217" t="s">
        <v>194</v>
      </c>
      <c r="G1217" t="s">
        <v>196</v>
      </c>
      <c r="H1217" t="s">
        <v>195</v>
      </c>
      <c r="I1217" t="s">
        <v>196</v>
      </c>
      <c r="J1217" t="s">
        <v>196</v>
      </c>
      <c r="K1217" t="s">
        <v>196</v>
      </c>
      <c r="L1217" t="s">
        <v>194</v>
      </c>
      <c r="M1217" t="s">
        <v>196</v>
      </c>
      <c r="N1217" t="s">
        <v>194</v>
      </c>
      <c r="O1217" t="s">
        <v>194</v>
      </c>
      <c r="P1217" t="s">
        <v>196</v>
      </c>
      <c r="Q1217" t="s">
        <v>196</v>
      </c>
      <c r="R1217" t="s">
        <v>196</v>
      </c>
      <c r="S1217" t="s">
        <v>194</v>
      </c>
      <c r="T1217" t="s">
        <v>196</v>
      </c>
      <c r="U1217" t="s">
        <v>196</v>
      </c>
      <c r="V1217" t="s">
        <v>196</v>
      </c>
      <c r="W1217" t="s">
        <v>196</v>
      </c>
      <c r="X1217" t="s">
        <v>196</v>
      </c>
      <c r="Y1217" t="s">
        <v>194</v>
      </c>
      <c r="Z1217" t="s">
        <v>196</v>
      </c>
      <c r="AA1217" t="s">
        <v>196</v>
      </c>
      <c r="AB1217" t="s">
        <v>194</v>
      </c>
      <c r="AC1217" t="s">
        <v>196</v>
      </c>
      <c r="AD1217" t="s">
        <v>194</v>
      </c>
      <c r="AE1217" t="s">
        <v>194</v>
      </c>
      <c r="AF1217" t="s">
        <v>194</v>
      </c>
      <c r="AG1217" t="s">
        <v>195</v>
      </c>
      <c r="AH1217" t="s">
        <v>195</v>
      </c>
      <c r="AI1217" t="s">
        <v>195</v>
      </c>
      <c r="AJ1217" t="s">
        <v>195</v>
      </c>
      <c r="AK1217" t="s">
        <v>195</v>
      </c>
      <c r="AQ1217" s="259" t="s">
        <v>65</v>
      </c>
      <c r="AR1217" s="259" t="s">
        <v>334</v>
      </c>
      <c r="AS1217"/>
    </row>
    <row r="1218" spans="1:45" ht="21.6" x14ac:dyDescent="0.65">
      <c r="A1218" s="267">
        <v>124220</v>
      </c>
      <c r="B1218" s="264" t="s">
        <v>59</v>
      </c>
      <c r="C1218" t="s">
        <v>195</v>
      </c>
      <c r="D1218" t="s">
        <v>196</v>
      </c>
      <c r="E1218" t="s">
        <v>195</v>
      </c>
      <c r="F1218" t="s">
        <v>195</v>
      </c>
      <c r="G1218" t="s">
        <v>196</v>
      </c>
      <c r="H1218" t="s">
        <v>196</v>
      </c>
      <c r="I1218" t="s">
        <v>195</v>
      </c>
      <c r="J1218" t="s">
        <v>196</v>
      </c>
      <c r="K1218" t="s">
        <v>195</v>
      </c>
      <c r="L1218" t="s">
        <v>196</v>
      </c>
      <c r="M1218" t="s">
        <v>196</v>
      </c>
      <c r="N1218" t="s">
        <v>196</v>
      </c>
      <c r="O1218" t="s">
        <v>195</v>
      </c>
      <c r="P1218" t="s">
        <v>194</v>
      </c>
      <c r="Q1218" t="s">
        <v>196</v>
      </c>
      <c r="R1218" t="s">
        <v>196</v>
      </c>
      <c r="S1218" t="s">
        <v>196</v>
      </c>
      <c r="T1218" t="s">
        <v>196</v>
      </c>
      <c r="U1218" t="s">
        <v>196</v>
      </c>
      <c r="V1218" t="s">
        <v>195</v>
      </c>
      <c r="W1218" t="s">
        <v>194</v>
      </c>
      <c r="X1218" t="s">
        <v>196</v>
      </c>
      <c r="Y1218" t="s">
        <v>194</v>
      </c>
      <c r="Z1218" t="s">
        <v>196</v>
      </c>
      <c r="AA1218" t="s">
        <v>196</v>
      </c>
      <c r="AB1218" t="s">
        <v>196</v>
      </c>
      <c r="AC1218" t="s">
        <v>196</v>
      </c>
      <c r="AD1218" t="s">
        <v>194</v>
      </c>
      <c r="AE1218" t="s">
        <v>196</v>
      </c>
      <c r="AF1218" t="s">
        <v>194</v>
      </c>
      <c r="AG1218" t="s">
        <v>196</v>
      </c>
      <c r="AH1218" t="s">
        <v>196</v>
      </c>
      <c r="AI1218" t="s">
        <v>196</v>
      </c>
      <c r="AJ1218" t="s">
        <v>196</v>
      </c>
      <c r="AK1218" t="s">
        <v>196</v>
      </c>
      <c r="AL1218" t="s">
        <v>195</v>
      </c>
      <c r="AM1218" t="s">
        <v>195</v>
      </c>
      <c r="AN1218" t="s">
        <v>195</v>
      </c>
      <c r="AO1218" t="s">
        <v>195</v>
      </c>
      <c r="AP1218" t="s">
        <v>195</v>
      </c>
      <c r="AQ1218" s="259" t="s">
        <v>59</v>
      </c>
      <c r="AR1218" s="259" t="s">
        <v>334</v>
      </c>
      <c r="AS1218"/>
    </row>
    <row r="1219" spans="1:45" ht="21.6" x14ac:dyDescent="0.65">
      <c r="A1219" s="267">
        <v>124221</v>
      </c>
      <c r="B1219" s="264" t="s">
        <v>2531</v>
      </c>
      <c r="C1219" t="s">
        <v>195</v>
      </c>
      <c r="D1219" t="s">
        <v>195</v>
      </c>
      <c r="E1219" t="s">
        <v>195</v>
      </c>
      <c r="F1219" t="s">
        <v>195</v>
      </c>
      <c r="G1219" t="s">
        <v>196</v>
      </c>
      <c r="H1219" t="s">
        <v>196</v>
      </c>
      <c r="I1219" t="s">
        <v>195</v>
      </c>
      <c r="J1219" t="s">
        <v>195</v>
      </c>
      <c r="K1219" t="s">
        <v>195</v>
      </c>
      <c r="L1219" t="s">
        <v>196</v>
      </c>
      <c r="M1219" t="s">
        <v>194</v>
      </c>
      <c r="N1219" t="s">
        <v>196</v>
      </c>
      <c r="O1219" t="s">
        <v>196</v>
      </c>
      <c r="P1219" t="s">
        <v>194</v>
      </c>
      <c r="Q1219" t="s">
        <v>196</v>
      </c>
      <c r="R1219" t="s">
        <v>196</v>
      </c>
      <c r="S1219" t="s">
        <v>196</v>
      </c>
      <c r="T1219" t="s">
        <v>196</v>
      </c>
      <c r="U1219" t="s">
        <v>196</v>
      </c>
      <c r="V1219" t="s">
        <v>195</v>
      </c>
      <c r="W1219" t="s">
        <v>194</v>
      </c>
      <c r="X1219" t="s">
        <v>196</v>
      </c>
      <c r="Y1219" t="s">
        <v>194</v>
      </c>
      <c r="Z1219" t="s">
        <v>196</v>
      </c>
      <c r="AA1219" t="s">
        <v>196</v>
      </c>
      <c r="AB1219" t="s">
        <v>194</v>
      </c>
      <c r="AC1219" t="s">
        <v>196</v>
      </c>
      <c r="AD1219" t="s">
        <v>196</v>
      </c>
      <c r="AE1219" t="s">
        <v>196</v>
      </c>
      <c r="AF1219" t="s">
        <v>194</v>
      </c>
      <c r="AG1219" t="s">
        <v>196</v>
      </c>
      <c r="AH1219" t="s">
        <v>196</v>
      </c>
      <c r="AI1219" t="s">
        <v>196</v>
      </c>
      <c r="AJ1219" t="s">
        <v>196</v>
      </c>
      <c r="AK1219" t="s">
        <v>196</v>
      </c>
      <c r="AL1219" t="s">
        <v>195</v>
      </c>
      <c r="AM1219" t="s">
        <v>195</v>
      </c>
      <c r="AN1219" t="s">
        <v>195</v>
      </c>
      <c r="AO1219" t="s">
        <v>195</v>
      </c>
      <c r="AP1219" t="s">
        <v>195</v>
      </c>
      <c r="AQ1219" s="259" t="s">
        <v>2531</v>
      </c>
      <c r="AR1219" s="259" t="s">
        <v>334</v>
      </c>
    </row>
    <row r="1220" spans="1:45" ht="21.6" x14ac:dyDescent="0.65">
      <c r="A1220" s="263">
        <v>124224</v>
      </c>
      <c r="B1220" s="264" t="s">
        <v>2591</v>
      </c>
      <c r="C1220" t="s">
        <v>195</v>
      </c>
      <c r="D1220" t="s">
        <v>195</v>
      </c>
      <c r="E1220" t="s">
        <v>195</v>
      </c>
      <c r="F1220" t="s">
        <v>195</v>
      </c>
      <c r="G1220" t="s">
        <v>196</v>
      </c>
      <c r="H1220" t="s">
        <v>196</v>
      </c>
      <c r="I1220" t="s">
        <v>195</v>
      </c>
      <c r="J1220" t="s">
        <v>195</v>
      </c>
      <c r="K1220" t="s">
        <v>195</v>
      </c>
      <c r="L1220" t="s">
        <v>194</v>
      </c>
      <c r="M1220" t="s">
        <v>196</v>
      </c>
      <c r="N1220" t="s">
        <v>196</v>
      </c>
      <c r="O1220" t="s">
        <v>195</v>
      </c>
      <c r="P1220" t="s">
        <v>196</v>
      </c>
      <c r="Q1220" t="s">
        <v>196</v>
      </c>
      <c r="R1220" t="s">
        <v>196</v>
      </c>
      <c r="S1220" t="s">
        <v>196</v>
      </c>
      <c r="T1220" t="s">
        <v>196</v>
      </c>
      <c r="U1220" t="s">
        <v>196</v>
      </c>
      <c r="V1220" t="s">
        <v>195</v>
      </c>
      <c r="W1220" t="s">
        <v>195</v>
      </c>
      <c r="X1220" t="s">
        <v>195</v>
      </c>
      <c r="Y1220" t="s">
        <v>195</v>
      </c>
      <c r="Z1220" t="s">
        <v>195</v>
      </c>
      <c r="AA1220" t="s">
        <v>195</v>
      </c>
      <c r="AB1220" t="s">
        <v>195</v>
      </c>
      <c r="AC1220" t="s">
        <v>195</v>
      </c>
      <c r="AD1220" t="s">
        <v>195</v>
      </c>
      <c r="AE1220" t="s">
        <v>195</v>
      </c>
      <c r="AF1220" t="s">
        <v>195</v>
      </c>
      <c r="AG1220" t="s">
        <v>196</v>
      </c>
      <c r="AH1220" t="s">
        <v>196</v>
      </c>
      <c r="AI1220" t="s">
        <v>196</v>
      </c>
      <c r="AJ1220" t="s">
        <v>196</v>
      </c>
      <c r="AK1220" t="s">
        <v>196</v>
      </c>
      <c r="AL1220" t="s">
        <v>195</v>
      </c>
      <c r="AM1220" t="s">
        <v>195</v>
      </c>
      <c r="AN1220" t="s">
        <v>195</v>
      </c>
      <c r="AO1220" t="s">
        <v>195</v>
      </c>
      <c r="AP1220" t="s">
        <v>195</v>
      </c>
      <c r="AQ1220" s="259" t="s">
        <v>2591</v>
      </c>
      <c r="AR1220" s="259" t="s">
        <v>334</v>
      </c>
    </row>
    <row r="1221" spans="1:45" ht="21.6" x14ac:dyDescent="0.65">
      <c r="A1221" s="267">
        <v>124225</v>
      </c>
      <c r="B1221" s="264" t="s">
        <v>2531</v>
      </c>
      <c r="C1221" t="s">
        <v>195</v>
      </c>
      <c r="D1221" t="s">
        <v>195</v>
      </c>
      <c r="E1221" t="s">
        <v>195</v>
      </c>
      <c r="F1221" t="s">
        <v>195</v>
      </c>
      <c r="G1221" t="s">
        <v>196</v>
      </c>
      <c r="H1221" t="s">
        <v>196</v>
      </c>
      <c r="I1221" t="s">
        <v>195</v>
      </c>
      <c r="J1221" t="s">
        <v>195</v>
      </c>
      <c r="K1221" t="s">
        <v>195</v>
      </c>
      <c r="L1221" t="s">
        <v>196</v>
      </c>
      <c r="M1221" t="s">
        <v>196</v>
      </c>
      <c r="N1221" t="s">
        <v>194</v>
      </c>
      <c r="O1221" t="s">
        <v>195</v>
      </c>
      <c r="P1221" t="s">
        <v>196</v>
      </c>
      <c r="Q1221" t="s">
        <v>196</v>
      </c>
      <c r="R1221" t="s">
        <v>196</v>
      </c>
      <c r="S1221" t="s">
        <v>196</v>
      </c>
      <c r="T1221" t="s">
        <v>196</v>
      </c>
      <c r="U1221" t="s">
        <v>196</v>
      </c>
      <c r="V1221" t="s">
        <v>195</v>
      </c>
      <c r="W1221" t="s">
        <v>196</v>
      </c>
      <c r="X1221" t="s">
        <v>196</v>
      </c>
      <c r="Y1221" t="s">
        <v>196</v>
      </c>
      <c r="Z1221" t="s">
        <v>196</v>
      </c>
      <c r="AA1221" t="s">
        <v>196</v>
      </c>
      <c r="AB1221" t="s">
        <v>196</v>
      </c>
      <c r="AC1221" t="s">
        <v>196</v>
      </c>
      <c r="AD1221" t="s">
        <v>196</v>
      </c>
      <c r="AE1221" t="s">
        <v>196</v>
      </c>
      <c r="AF1221" t="s">
        <v>196</v>
      </c>
      <c r="AG1221" t="s">
        <v>196</v>
      </c>
      <c r="AH1221" t="s">
        <v>196</v>
      </c>
      <c r="AI1221" t="s">
        <v>196</v>
      </c>
      <c r="AJ1221" t="s">
        <v>196</v>
      </c>
      <c r="AK1221" t="s">
        <v>196</v>
      </c>
      <c r="AL1221" t="s">
        <v>195</v>
      </c>
      <c r="AM1221" t="s">
        <v>195</v>
      </c>
      <c r="AN1221" t="s">
        <v>195</v>
      </c>
      <c r="AO1221" t="s">
        <v>195</v>
      </c>
      <c r="AP1221" t="s">
        <v>195</v>
      </c>
      <c r="AQ1221" s="259" t="s">
        <v>2531</v>
      </c>
      <c r="AR1221" s="259" t="s">
        <v>334</v>
      </c>
    </row>
    <row r="1222" spans="1:45" ht="21.6" x14ac:dyDescent="0.65">
      <c r="A1222" s="263">
        <v>124226</v>
      </c>
      <c r="B1222" s="264" t="s">
        <v>2591</v>
      </c>
      <c r="C1222" t="s">
        <v>195</v>
      </c>
      <c r="D1222" t="s">
        <v>195</v>
      </c>
      <c r="E1222" t="s">
        <v>195</v>
      </c>
      <c r="F1222" t="s">
        <v>195</v>
      </c>
      <c r="G1222" t="s">
        <v>196</v>
      </c>
      <c r="H1222" t="s">
        <v>194</v>
      </c>
      <c r="I1222" t="s">
        <v>195</v>
      </c>
      <c r="J1222" t="s">
        <v>195</v>
      </c>
      <c r="K1222" t="s">
        <v>196</v>
      </c>
      <c r="L1222" t="s">
        <v>194</v>
      </c>
      <c r="M1222" t="s">
        <v>194</v>
      </c>
      <c r="N1222" t="s">
        <v>196</v>
      </c>
      <c r="O1222" t="s">
        <v>195</v>
      </c>
      <c r="P1222" t="s">
        <v>194</v>
      </c>
      <c r="Q1222" t="s">
        <v>196</v>
      </c>
      <c r="R1222" t="s">
        <v>196</v>
      </c>
      <c r="S1222" t="s">
        <v>196</v>
      </c>
      <c r="T1222" t="s">
        <v>196</v>
      </c>
      <c r="U1222" t="s">
        <v>194</v>
      </c>
      <c r="V1222" t="s">
        <v>196</v>
      </c>
      <c r="W1222" t="s">
        <v>194</v>
      </c>
      <c r="X1222" t="s">
        <v>196</v>
      </c>
      <c r="Y1222" t="s">
        <v>196</v>
      </c>
      <c r="Z1222" t="s">
        <v>196</v>
      </c>
      <c r="AA1222" t="s">
        <v>196</v>
      </c>
      <c r="AB1222" t="s">
        <v>194</v>
      </c>
      <c r="AC1222" t="s">
        <v>196</v>
      </c>
      <c r="AD1222" t="s">
        <v>196</v>
      </c>
      <c r="AE1222" t="s">
        <v>196</v>
      </c>
      <c r="AF1222" t="s">
        <v>196</v>
      </c>
      <c r="AG1222" t="s">
        <v>196</v>
      </c>
      <c r="AH1222" t="s">
        <v>196</v>
      </c>
      <c r="AI1222" t="s">
        <v>196</v>
      </c>
      <c r="AJ1222" t="s">
        <v>196</v>
      </c>
      <c r="AK1222" t="s">
        <v>196</v>
      </c>
      <c r="AL1222" t="s">
        <v>195</v>
      </c>
      <c r="AM1222" t="s">
        <v>195</v>
      </c>
      <c r="AN1222" t="s">
        <v>195</v>
      </c>
      <c r="AO1222" t="s">
        <v>195</v>
      </c>
      <c r="AP1222" t="s">
        <v>195</v>
      </c>
      <c r="AQ1222" s="259" t="s">
        <v>2591</v>
      </c>
      <c r="AR1222" s="259" t="s">
        <v>334</v>
      </c>
    </row>
    <row r="1223" spans="1:45" ht="21.6" x14ac:dyDescent="0.65">
      <c r="A1223" s="263">
        <v>124228</v>
      </c>
      <c r="B1223" s="264" t="s">
        <v>2531</v>
      </c>
      <c r="C1223" t="s">
        <v>195</v>
      </c>
      <c r="D1223" t="s">
        <v>195</v>
      </c>
      <c r="E1223" t="s">
        <v>195</v>
      </c>
      <c r="F1223" t="s">
        <v>195</v>
      </c>
      <c r="G1223" t="s">
        <v>196</v>
      </c>
      <c r="H1223" t="s">
        <v>194</v>
      </c>
      <c r="I1223" t="s">
        <v>195</v>
      </c>
      <c r="J1223" t="s">
        <v>195</v>
      </c>
      <c r="K1223" t="s">
        <v>195</v>
      </c>
      <c r="L1223" t="s">
        <v>196</v>
      </c>
      <c r="M1223" t="s">
        <v>196</v>
      </c>
      <c r="N1223" t="s">
        <v>194</v>
      </c>
      <c r="O1223" t="s">
        <v>195</v>
      </c>
      <c r="P1223" t="s">
        <v>194</v>
      </c>
      <c r="Q1223" t="s">
        <v>196</v>
      </c>
      <c r="R1223" t="s">
        <v>196</v>
      </c>
      <c r="S1223" t="s">
        <v>196</v>
      </c>
      <c r="T1223" t="s">
        <v>196</v>
      </c>
      <c r="U1223" t="s">
        <v>196</v>
      </c>
      <c r="V1223" t="s">
        <v>196</v>
      </c>
      <c r="W1223" t="s">
        <v>196</v>
      </c>
      <c r="X1223" t="s">
        <v>196</v>
      </c>
      <c r="Y1223" t="s">
        <v>196</v>
      </c>
      <c r="Z1223" t="s">
        <v>196</v>
      </c>
      <c r="AA1223" t="s">
        <v>196</v>
      </c>
      <c r="AB1223" t="s">
        <v>196</v>
      </c>
      <c r="AC1223" t="s">
        <v>196</v>
      </c>
      <c r="AD1223" t="s">
        <v>196</v>
      </c>
      <c r="AE1223" t="s">
        <v>196</v>
      </c>
      <c r="AF1223" t="s">
        <v>196</v>
      </c>
      <c r="AG1223" t="s">
        <v>195</v>
      </c>
      <c r="AH1223" t="s">
        <v>196</v>
      </c>
      <c r="AI1223" t="s">
        <v>196</v>
      </c>
      <c r="AJ1223" t="s">
        <v>196</v>
      </c>
      <c r="AK1223" t="s">
        <v>196</v>
      </c>
      <c r="AL1223" t="s">
        <v>195</v>
      </c>
      <c r="AM1223" t="s">
        <v>195</v>
      </c>
      <c r="AN1223" t="s">
        <v>195</v>
      </c>
      <c r="AO1223" t="s">
        <v>195</v>
      </c>
      <c r="AP1223" t="s">
        <v>195</v>
      </c>
      <c r="AQ1223" s="259" t="s">
        <v>2531</v>
      </c>
      <c r="AR1223" s="259" t="s">
        <v>334</v>
      </c>
    </row>
    <row r="1224" spans="1:45" ht="21.6" x14ac:dyDescent="0.65">
      <c r="A1224" s="263">
        <v>124236</v>
      </c>
      <c r="B1224" s="264" t="s">
        <v>2591</v>
      </c>
      <c r="C1224" t="s">
        <v>196</v>
      </c>
      <c r="D1224" t="s">
        <v>196</v>
      </c>
      <c r="E1224" t="s">
        <v>196</v>
      </c>
      <c r="F1224" t="s">
        <v>196</v>
      </c>
      <c r="G1224" t="s">
        <v>196</v>
      </c>
      <c r="H1224" t="s">
        <v>196</v>
      </c>
      <c r="I1224" t="s">
        <v>196</v>
      </c>
      <c r="J1224" t="s">
        <v>196</v>
      </c>
      <c r="K1224" t="s">
        <v>196</v>
      </c>
      <c r="L1224" t="s">
        <v>196</v>
      </c>
      <c r="M1224" t="s">
        <v>194</v>
      </c>
      <c r="N1224" t="s">
        <v>196</v>
      </c>
      <c r="O1224" t="s">
        <v>196</v>
      </c>
      <c r="P1224" t="s">
        <v>196</v>
      </c>
      <c r="Q1224" t="s">
        <v>196</v>
      </c>
      <c r="R1224" t="s">
        <v>196</v>
      </c>
      <c r="S1224" t="s">
        <v>196</v>
      </c>
      <c r="T1224" t="s">
        <v>196</v>
      </c>
      <c r="U1224" t="s">
        <v>195</v>
      </c>
      <c r="V1224" t="s">
        <v>195</v>
      </c>
      <c r="W1224" t="s">
        <v>196</v>
      </c>
      <c r="X1224" t="s">
        <v>196</v>
      </c>
      <c r="Y1224" t="s">
        <v>196</v>
      </c>
      <c r="Z1224" t="s">
        <v>196</v>
      </c>
      <c r="AA1224" t="s">
        <v>196</v>
      </c>
      <c r="AB1224" t="s">
        <v>196</v>
      </c>
      <c r="AC1224" t="s">
        <v>196</v>
      </c>
      <c r="AD1224" t="s">
        <v>196</v>
      </c>
      <c r="AE1224" t="s">
        <v>196</v>
      </c>
      <c r="AF1224" t="s">
        <v>194</v>
      </c>
      <c r="AG1224" t="s">
        <v>195</v>
      </c>
      <c r="AH1224" t="s">
        <v>196</v>
      </c>
      <c r="AI1224" t="s">
        <v>196</v>
      </c>
      <c r="AJ1224" t="s">
        <v>196</v>
      </c>
      <c r="AK1224" t="s">
        <v>196</v>
      </c>
      <c r="AL1224" t="s">
        <v>195</v>
      </c>
      <c r="AM1224" t="s">
        <v>195</v>
      </c>
      <c r="AN1224" t="s">
        <v>195</v>
      </c>
      <c r="AO1224" t="s">
        <v>195</v>
      </c>
      <c r="AP1224" t="s">
        <v>195</v>
      </c>
      <c r="AQ1224" s="259" t="s">
        <v>2591</v>
      </c>
      <c r="AR1224" s="259" t="s">
        <v>334</v>
      </c>
      <c r="AS1224"/>
    </row>
    <row r="1225" spans="1:45" ht="21.6" x14ac:dyDescent="0.65">
      <c r="A1225" s="263">
        <v>124237</v>
      </c>
      <c r="B1225" s="264" t="s">
        <v>2531</v>
      </c>
      <c r="C1225" t="s">
        <v>195</v>
      </c>
      <c r="D1225" t="s">
        <v>195</v>
      </c>
      <c r="E1225" t="s">
        <v>195</v>
      </c>
      <c r="F1225" t="s">
        <v>195</v>
      </c>
      <c r="G1225" t="s">
        <v>196</v>
      </c>
      <c r="H1225" t="s">
        <v>196</v>
      </c>
      <c r="I1225" t="s">
        <v>195</v>
      </c>
      <c r="J1225" t="s">
        <v>195</v>
      </c>
      <c r="K1225" t="s">
        <v>196</v>
      </c>
      <c r="L1225" t="s">
        <v>196</v>
      </c>
      <c r="M1225" t="s">
        <v>196</v>
      </c>
      <c r="N1225" t="s">
        <v>195</v>
      </c>
      <c r="O1225" t="s">
        <v>196</v>
      </c>
      <c r="P1225" t="s">
        <v>195</v>
      </c>
      <c r="Q1225" t="s">
        <v>196</v>
      </c>
      <c r="R1225" t="s">
        <v>195</v>
      </c>
      <c r="S1225" t="s">
        <v>196</v>
      </c>
      <c r="T1225" t="s">
        <v>195</v>
      </c>
      <c r="U1225" t="s">
        <v>195</v>
      </c>
      <c r="V1225" t="s">
        <v>196</v>
      </c>
      <c r="W1225" t="s">
        <v>194</v>
      </c>
      <c r="X1225" t="s">
        <v>196</v>
      </c>
      <c r="Y1225" t="s">
        <v>196</v>
      </c>
      <c r="Z1225" t="s">
        <v>196</v>
      </c>
      <c r="AA1225" t="s">
        <v>196</v>
      </c>
      <c r="AB1225" t="s">
        <v>196</v>
      </c>
      <c r="AC1225" t="s">
        <v>196</v>
      </c>
      <c r="AD1225" t="s">
        <v>196</v>
      </c>
      <c r="AE1225" t="s">
        <v>196</v>
      </c>
      <c r="AF1225" t="s">
        <v>196</v>
      </c>
      <c r="AG1225" t="s">
        <v>196</v>
      </c>
      <c r="AH1225" t="s">
        <v>196</v>
      </c>
      <c r="AI1225" t="s">
        <v>196</v>
      </c>
      <c r="AJ1225" t="s">
        <v>196</v>
      </c>
      <c r="AK1225" t="s">
        <v>196</v>
      </c>
      <c r="AL1225" t="s">
        <v>195</v>
      </c>
      <c r="AM1225" t="s">
        <v>195</v>
      </c>
      <c r="AN1225" t="s">
        <v>195</v>
      </c>
      <c r="AO1225" t="s">
        <v>195</v>
      </c>
      <c r="AP1225" t="s">
        <v>195</v>
      </c>
      <c r="AQ1225" s="259" t="s">
        <v>2531</v>
      </c>
      <c r="AR1225" s="259" t="s">
        <v>334</v>
      </c>
    </row>
    <row r="1226" spans="1:45" ht="21.6" x14ac:dyDescent="0.65">
      <c r="A1226" s="263">
        <v>124328</v>
      </c>
      <c r="B1226" s="264" t="s">
        <v>59</v>
      </c>
      <c r="C1226" t="s">
        <v>195</v>
      </c>
      <c r="D1226" t="s">
        <v>196</v>
      </c>
      <c r="E1226" t="s">
        <v>196</v>
      </c>
      <c r="F1226" t="s">
        <v>196</v>
      </c>
      <c r="G1226" t="s">
        <v>194</v>
      </c>
      <c r="H1226" t="s">
        <v>195</v>
      </c>
      <c r="I1226" t="s">
        <v>195</v>
      </c>
      <c r="J1226" t="s">
        <v>196</v>
      </c>
      <c r="K1226" t="s">
        <v>195</v>
      </c>
      <c r="L1226" t="s">
        <v>195</v>
      </c>
      <c r="M1226" t="s">
        <v>196</v>
      </c>
      <c r="N1226" t="s">
        <v>196</v>
      </c>
      <c r="O1226" t="s">
        <v>196</v>
      </c>
      <c r="P1226" t="s">
        <v>196</v>
      </c>
      <c r="Q1226" t="s">
        <v>196</v>
      </c>
      <c r="R1226" t="s">
        <v>196</v>
      </c>
      <c r="S1226" t="s">
        <v>194</v>
      </c>
      <c r="T1226" t="s">
        <v>196</v>
      </c>
      <c r="U1226" t="s">
        <v>196</v>
      </c>
      <c r="V1226" t="s">
        <v>196</v>
      </c>
      <c r="W1226" t="s">
        <v>196</v>
      </c>
      <c r="X1226" t="s">
        <v>196</v>
      </c>
      <c r="Y1226" t="s">
        <v>196</v>
      </c>
      <c r="Z1226" t="s">
        <v>196</v>
      </c>
      <c r="AA1226" t="s">
        <v>196</v>
      </c>
      <c r="AB1226" t="s">
        <v>196</v>
      </c>
      <c r="AC1226" t="s">
        <v>196</v>
      </c>
      <c r="AD1226" t="s">
        <v>196</v>
      </c>
      <c r="AE1226" t="s">
        <v>196</v>
      </c>
      <c r="AF1226" t="s">
        <v>196</v>
      </c>
      <c r="AG1226" t="s">
        <v>194</v>
      </c>
      <c r="AH1226" t="s">
        <v>194</v>
      </c>
      <c r="AI1226" t="s">
        <v>194</v>
      </c>
      <c r="AJ1226" t="s">
        <v>196</v>
      </c>
      <c r="AK1226" t="s">
        <v>196</v>
      </c>
      <c r="AL1226" t="s">
        <v>196</v>
      </c>
      <c r="AM1226" t="s">
        <v>196</v>
      </c>
      <c r="AN1226" t="s">
        <v>196</v>
      </c>
      <c r="AO1226" t="s">
        <v>196</v>
      </c>
      <c r="AP1226" t="s">
        <v>196</v>
      </c>
      <c r="AQ1226" s="259" t="s">
        <v>59</v>
      </c>
      <c r="AR1226" s="259" t="s">
        <v>334</v>
      </c>
    </row>
    <row r="1227" spans="1:45" ht="21.6" x14ac:dyDescent="0.65">
      <c r="A1227" s="263">
        <v>124372</v>
      </c>
      <c r="B1227" s="264" t="s">
        <v>2591</v>
      </c>
      <c r="C1227" t="s">
        <v>196</v>
      </c>
      <c r="D1227" t="s">
        <v>196</v>
      </c>
      <c r="E1227" t="s">
        <v>194</v>
      </c>
      <c r="F1227" t="s">
        <v>196</v>
      </c>
      <c r="G1227" t="s">
        <v>196</v>
      </c>
      <c r="H1227" t="s">
        <v>196</v>
      </c>
      <c r="I1227" t="s">
        <v>196</v>
      </c>
      <c r="J1227" t="s">
        <v>196</v>
      </c>
      <c r="K1227" t="s">
        <v>196</v>
      </c>
      <c r="L1227" t="s">
        <v>196</v>
      </c>
      <c r="M1227" t="s">
        <v>194</v>
      </c>
      <c r="N1227" t="s">
        <v>196</v>
      </c>
      <c r="O1227" t="s">
        <v>196</v>
      </c>
      <c r="P1227" t="s">
        <v>196</v>
      </c>
      <c r="Q1227" t="s">
        <v>196</v>
      </c>
      <c r="R1227" t="s">
        <v>196</v>
      </c>
      <c r="S1227" t="s">
        <v>196</v>
      </c>
      <c r="T1227" t="s">
        <v>196</v>
      </c>
      <c r="U1227" t="s">
        <v>196</v>
      </c>
      <c r="V1227" t="s">
        <v>196</v>
      </c>
      <c r="W1227" t="s">
        <v>194</v>
      </c>
      <c r="X1227" t="s">
        <v>196</v>
      </c>
      <c r="Y1227" t="s">
        <v>196</v>
      </c>
      <c r="Z1227" t="s">
        <v>196</v>
      </c>
      <c r="AA1227" t="s">
        <v>196</v>
      </c>
      <c r="AB1227" t="s">
        <v>196</v>
      </c>
      <c r="AC1227" t="s">
        <v>196</v>
      </c>
      <c r="AD1227" t="s">
        <v>196</v>
      </c>
      <c r="AE1227" t="s">
        <v>196</v>
      </c>
      <c r="AF1227" t="s">
        <v>196</v>
      </c>
      <c r="AG1227" t="s">
        <v>195</v>
      </c>
      <c r="AH1227" t="s">
        <v>195</v>
      </c>
      <c r="AI1227" t="s">
        <v>195</v>
      </c>
      <c r="AJ1227" t="s">
        <v>195</v>
      </c>
      <c r="AK1227" t="s">
        <v>195</v>
      </c>
      <c r="AL1227" s="262" t="s">
        <v>195</v>
      </c>
      <c r="AM1227" s="262" t="s">
        <v>195</v>
      </c>
      <c r="AN1227" s="262" t="s">
        <v>195</v>
      </c>
      <c r="AO1227" s="262" t="s">
        <v>195</v>
      </c>
      <c r="AP1227" s="262" t="s">
        <v>195</v>
      </c>
      <c r="AQ1227" s="259" t="s">
        <v>2591</v>
      </c>
      <c r="AR1227" s="259" t="s">
        <v>334</v>
      </c>
    </row>
    <row r="1228" spans="1:45" ht="21.6" x14ac:dyDescent="0.65">
      <c r="A1228" s="263">
        <v>124415</v>
      </c>
      <c r="B1228" s="264" t="s">
        <v>65</v>
      </c>
      <c r="C1228" t="s">
        <v>196</v>
      </c>
      <c r="D1228" t="s">
        <v>196</v>
      </c>
      <c r="E1228" t="s">
        <v>196</v>
      </c>
      <c r="F1228" t="s">
        <v>196</v>
      </c>
      <c r="G1228" t="s">
        <v>196</v>
      </c>
      <c r="H1228" t="s">
        <v>196</v>
      </c>
      <c r="I1228" t="s">
        <v>196</v>
      </c>
      <c r="J1228" t="s">
        <v>196</v>
      </c>
      <c r="K1228" t="s">
        <v>196</v>
      </c>
      <c r="L1228" t="s">
        <v>194</v>
      </c>
      <c r="M1228" t="s">
        <v>196</v>
      </c>
      <c r="N1228" t="s">
        <v>196</v>
      </c>
      <c r="O1228" t="s">
        <v>196</v>
      </c>
      <c r="P1228" t="s">
        <v>196</v>
      </c>
      <c r="Q1228" t="s">
        <v>196</v>
      </c>
      <c r="R1228" t="s">
        <v>194</v>
      </c>
      <c r="S1228" t="s">
        <v>196</v>
      </c>
      <c r="T1228" t="s">
        <v>196</v>
      </c>
      <c r="U1228" t="s">
        <v>196</v>
      </c>
      <c r="V1228" t="s">
        <v>196</v>
      </c>
      <c r="W1228" t="s">
        <v>196</v>
      </c>
      <c r="X1228" t="s">
        <v>196</v>
      </c>
      <c r="Y1228" t="s">
        <v>195</v>
      </c>
      <c r="Z1228" t="s">
        <v>196</v>
      </c>
      <c r="AA1228" t="s">
        <v>196</v>
      </c>
      <c r="AB1228" t="s">
        <v>195</v>
      </c>
      <c r="AC1228" t="s">
        <v>195</v>
      </c>
      <c r="AD1228" t="s">
        <v>195</v>
      </c>
      <c r="AE1228" t="s">
        <v>195</v>
      </c>
      <c r="AF1228" t="s">
        <v>195</v>
      </c>
      <c r="AG1228" t="s">
        <v>195</v>
      </c>
      <c r="AH1228" t="s">
        <v>195</v>
      </c>
      <c r="AI1228" t="s">
        <v>195</v>
      </c>
      <c r="AJ1228" t="s">
        <v>195</v>
      </c>
      <c r="AK1228" t="s">
        <v>195</v>
      </c>
      <c r="AQ1228" s="259" t="s">
        <v>65</v>
      </c>
      <c r="AR1228" s="259" t="s">
        <v>334</v>
      </c>
    </row>
    <row r="1229" spans="1:45" ht="21.6" x14ac:dyDescent="0.65">
      <c r="A1229" s="263">
        <v>124441</v>
      </c>
      <c r="B1229" s="264" t="s">
        <v>2531</v>
      </c>
      <c r="C1229" t="s">
        <v>196</v>
      </c>
      <c r="D1229" t="s">
        <v>196</v>
      </c>
      <c r="E1229" t="s">
        <v>196</v>
      </c>
      <c r="F1229" t="s">
        <v>196</v>
      </c>
      <c r="G1229" t="s">
        <v>196</v>
      </c>
      <c r="H1229" t="s">
        <v>196</v>
      </c>
      <c r="I1229" t="s">
        <v>196</v>
      </c>
      <c r="J1229" t="s">
        <v>196</v>
      </c>
      <c r="K1229" t="s">
        <v>196</v>
      </c>
      <c r="L1229" t="s">
        <v>196</v>
      </c>
      <c r="M1229" t="s">
        <v>196</v>
      </c>
      <c r="N1229" t="s">
        <v>196</v>
      </c>
      <c r="O1229" t="s">
        <v>196</v>
      </c>
      <c r="P1229" t="s">
        <v>196</v>
      </c>
      <c r="Q1229" t="s">
        <v>196</v>
      </c>
      <c r="R1229" t="s">
        <v>196</v>
      </c>
      <c r="S1229" t="s">
        <v>196</v>
      </c>
      <c r="T1229" t="s">
        <v>196</v>
      </c>
      <c r="U1229" t="s">
        <v>196</v>
      </c>
      <c r="V1229" t="s">
        <v>196</v>
      </c>
      <c r="W1229" t="s">
        <v>195</v>
      </c>
      <c r="X1229" t="s">
        <v>195</v>
      </c>
      <c r="Y1229" t="s">
        <v>195</v>
      </c>
      <c r="Z1229" t="s">
        <v>195</v>
      </c>
      <c r="AA1229" t="s">
        <v>195</v>
      </c>
      <c r="AB1229" t="s">
        <v>196</v>
      </c>
      <c r="AC1229" t="s">
        <v>196</v>
      </c>
      <c r="AD1229" t="s">
        <v>196</v>
      </c>
      <c r="AE1229" t="s">
        <v>196</v>
      </c>
      <c r="AF1229" t="s">
        <v>196</v>
      </c>
      <c r="AG1229" t="s">
        <v>196</v>
      </c>
      <c r="AH1229" t="s">
        <v>196</v>
      </c>
      <c r="AI1229" t="s">
        <v>196</v>
      </c>
      <c r="AJ1229" t="s">
        <v>196</v>
      </c>
      <c r="AK1229" t="s">
        <v>196</v>
      </c>
      <c r="AL1229" t="s">
        <v>195</v>
      </c>
      <c r="AM1229" t="s">
        <v>195</v>
      </c>
      <c r="AN1229" t="s">
        <v>195</v>
      </c>
      <c r="AO1229" t="s">
        <v>195</v>
      </c>
      <c r="AP1229" t="s">
        <v>195</v>
      </c>
      <c r="AQ1229" s="259" t="s">
        <v>2531</v>
      </c>
      <c r="AR1229" s="259" t="s">
        <v>334</v>
      </c>
    </row>
    <row r="1230" spans="1:45" ht="21.6" x14ac:dyDescent="0.65">
      <c r="A1230" s="263">
        <v>124483</v>
      </c>
      <c r="B1230" s="264" t="s">
        <v>2591</v>
      </c>
      <c r="C1230" t="s">
        <v>196</v>
      </c>
      <c r="D1230" t="s">
        <v>196</v>
      </c>
      <c r="E1230" t="s">
        <v>196</v>
      </c>
      <c r="F1230" t="s">
        <v>196</v>
      </c>
      <c r="G1230" t="s">
        <v>196</v>
      </c>
      <c r="H1230" t="s">
        <v>196</v>
      </c>
      <c r="I1230" t="s">
        <v>196</v>
      </c>
      <c r="J1230" t="s">
        <v>196</v>
      </c>
      <c r="K1230" t="s">
        <v>196</v>
      </c>
      <c r="L1230" t="s">
        <v>196</v>
      </c>
      <c r="M1230" t="s">
        <v>194</v>
      </c>
      <c r="N1230" t="s">
        <v>334</v>
      </c>
      <c r="O1230" t="s">
        <v>334</v>
      </c>
      <c r="P1230" t="s">
        <v>334</v>
      </c>
      <c r="Q1230" t="s">
        <v>334</v>
      </c>
      <c r="R1230" t="s">
        <v>194</v>
      </c>
      <c r="S1230" t="s">
        <v>334</v>
      </c>
      <c r="T1230" t="s">
        <v>334</v>
      </c>
      <c r="U1230" t="s">
        <v>334</v>
      </c>
      <c r="V1230" t="s">
        <v>334</v>
      </c>
      <c r="W1230" t="s">
        <v>194</v>
      </c>
      <c r="X1230" t="s">
        <v>334</v>
      </c>
      <c r="Y1230" t="s">
        <v>334</v>
      </c>
      <c r="Z1230" t="s">
        <v>334</v>
      </c>
      <c r="AA1230" t="s">
        <v>196</v>
      </c>
      <c r="AB1230" t="s">
        <v>194</v>
      </c>
      <c r="AC1230" t="s">
        <v>195</v>
      </c>
      <c r="AD1230" t="s">
        <v>195</v>
      </c>
      <c r="AE1230" t="s">
        <v>195</v>
      </c>
      <c r="AF1230" t="s">
        <v>194</v>
      </c>
      <c r="AG1230" t="s">
        <v>196</v>
      </c>
      <c r="AH1230" t="s">
        <v>196</v>
      </c>
      <c r="AI1230" t="s">
        <v>196</v>
      </c>
      <c r="AJ1230" t="s">
        <v>196</v>
      </c>
      <c r="AK1230" t="s">
        <v>196</v>
      </c>
      <c r="AL1230" t="s">
        <v>195</v>
      </c>
      <c r="AM1230" t="s">
        <v>195</v>
      </c>
      <c r="AN1230" t="s">
        <v>195</v>
      </c>
      <c r="AO1230" t="s">
        <v>195</v>
      </c>
      <c r="AP1230" t="s">
        <v>195</v>
      </c>
      <c r="AQ1230" s="259" t="s">
        <v>2591</v>
      </c>
      <c r="AR1230" s="259" t="s">
        <v>334</v>
      </c>
    </row>
    <row r="1231" spans="1:45" ht="21.6" x14ac:dyDescent="0.65">
      <c r="A1231" s="263">
        <v>124534</v>
      </c>
      <c r="B1231" s="264" t="s">
        <v>65</v>
      </c>
      <c r="C1231" t="s">
        <v>196</v>
      </c>
      <c r="D1231" t="s">
        <v>196</v>
      </c>
      <c r="E1231" t="s">
        <v>196</v>
      </c>
      <c r="F1231" t="s">
        <v>196</v>
      </c>
      <c r="G1231" t="s">
        <v>196</v>
      </c>
      <c r="H1231" t="s">
        <v>196</v>
      </c>
      <c r="I1231" t="s">
        <v>196</v>
      </c>
      <c r="J1231" t="s">
        <v>196</v>
      </c>
      <c r="K1231" t="s">
        <v>196</v>
      </c>
      <c r="L1231" t="s">
        <v>194</v>
      </c>
      <c r="M1231" t="s">
        <v>196</v>
      </c>
      <c r="N1231" t="s">
        <v>196</v>
      </c>
      <c r="O1231" t="s">
        <v>196</v>
      </c>
      <c r="P1231" t="s">
        <v>196</v>
      </c>
      <c r="Q1231" t="s">
        <v>196</v>
      </c>
      <c r="R1231" t="s">
        <v>194</v>
      </c>
      <c r="S1231" t="s">
        <v>196</v>
      </c>
      <c r="T1231" t="s">
        <v>196</v>
      </c>
      <c r="U1231" t="s">
        <v>196</v>
      </c>
      <c r="V1231" t="s">
        <v>196</v>
      </c>
      <c r="W1231" t="s">
        <v>196</v>
      </c>
      <c r="X1231" t="s">
        <v>196</v>
      </c>
      <c r="Y1231" t="s">
        <v>195</v>
      </c>
      <c r="Z1231" t="s">
        <v>196</v>
      </c>
      <c r="AA1231" t="s">
        <v>196</v>
      </c>
      <c r="AB1231" t="s">
        <v>196</v>
      </c>
      <c r="AC1231" t="s">
        <v>195</v>
      </c>
      <c r="AD1231" t="s">
        <v>195</v>
      </c>
      <c r="AE1231" t="s">
        <v>195</v>
      </c>
      <c r="AF1231" t="s">
        <v>195</v>
      </c>
      <c r="AG1231" t="s">
        <v>195</v>
      </c>
      <c r="AH1231" t="s">
        <v>195</v>
      </c>
      <c r="AI1231" t="s">
        <v>195</v>
      </c>
      <c r="AJ1231" t="s">
        <v>195</v>
      </c>
      <c r="AK1231" t="s">
        <v>195</v>
      </c>
      <c r="AQ1231" s="259" t="s">
        <v>65</v>
      </c>
      <c r="AR1231" s="259" t="s">
        <v>334</v>
      </c>
      <c r="AS1231"/>
    </row>
    <row r="1232" spans="1:45" ht="21.6" x14ac:dyDescent="0.65">
      <c r="A1232" s="267">
        <v>124672</v>
      </c>
      <c r="B1232" s="264" t="s">
        <v>65</v>
      </c>
      <c r="C1232" t="s">
        <v>196</v>
      </c>
      <c r="D1232" t="s">
        <v>196</v>
      </c>
      <c r="E1232" t="s">
        <v>194</v>
      </c>
      <c r="F1232" t="s">
        <v>196</v>
      </c>
      <c r="G1232" t="s">
        <v>196</v>
      </c>
      <c r="H1232" t="s">
        <v>196</v>
      </c>
      <c r="I1232" t="s">
        <v>196</v>
      </c>
      <c r="J1232" t="s">
        <v>196</v>
      </c>
      <c r="K1232" t="s">
        <v>196</v>
      </c>
      <c r="L1232" t="s">
        <v>196</v>
      </c>
      <c r="M1232" t="s">
        <v>196</v>
      </c>
      <c r="N1232" t="s">
        <v>194</v>
      </c>
      <c r="O1232" t="s">
        <v>196</v>
      </c>
      <c r="P1232" t="s">
        <v>194</v>
      </c>
      <c r="Q1232" t="s">
        <v>196</v>
      </c>
      <c r="R1232" t="s">
        <v>196</v>
      </c>
      <c r="S1232" t="s">
        <v>196</v>
      </c>
      <c r="T1232" t="s">
        <v>196</v>
      </c>
      <c r="U1232" t="s">
        <v>196</v>
      </c>
      <c r="V1232" t="s">
        <v>196</v>
      </c>
      <c r="W1232" t="s">
        <v>196</v>
      </c>
      <c r="X1232" t="s">
        <v>196</v>
      </c>
      <c r="Y1232" t="s">
        <v>196</v>
      </c>
      <c r="Z1232" t="s">
        <v>196</v>
      </c>
      <c r="AA1232" t="s">
        <v>196</v>
      </c>
      <c r="AB1232" t="s">
        <v>195</v>
      </c>
      <c r="AC1232" t="s">
        <v>195</v>
      </c>
      <c r="AD1232" t="s">
        <v>195</v>
      </c>
      <c r="AE1232" t="s">
        <v>195</v>
      </c>
      <c r="AF1232" t="s">
        <v>195</v>
      </c>
      <c r="AG1232" t="s">
        <v>195</v>
      </c>
      <c r="AH1232" t="s">
        <v>195</v>
      </c>
      <c r="AI1232" t="s">
        <v>195</v>
      </c>
      <c r="AJ1232" t="s">
        <v>195</v>
      </c>
      <c r="AK1232" t="s">
        <v>195</v>
      </c>
      <c r="AQ1232" s="259" t="s">
        <v>65</v>
      </c>
      <c r="AR1232" s="259" t="s">
        <v>334</v>
      </c>
      <c r="AS1232"/>
    </row>
    <row r="1233" spans="1:45" ht="21.6" x14ac:dyDescent="0.65">
      <c r="A1233" s="263">
        <v>124689</v>
      </c>
      <c r="B1233" s="264" t="s">
        <v>65</v>
      </c>
      <c r="C1233" t="s">
        <v>196</v>
      </c>
      <c r="D1233" t="s">
        <v>196</v>
      </c>
      <c r="E1233" t="s">
        <v>196</v>
      </c>
      <c r="F1233" t="s">
        <v>196</v>
      </c>
      <c r="G1233" t="s">
        <v>196</v>
      </c>
      <c r="H1233" t="s">
        <v>196</v>
      </c>
      <c r="I1233" t="s">
        <v>196</v>
      </c>
      <c r="J1233" t="s">
        <v>196</v>
      </c>
      <c r="K1233" t="s">
        <v>196</v>
      </c>
      <c r="L1233" t="s">
        <v>194</v>
      </c>
      <c r="M1233" t="s">
        <v>196</v>
      </c>
      <c r="N1233" t="s">
        <v>196</v>
      </c>
      <c r="O1233" t="s">
        <v>196</v>
      </c>
      <c r="P1233" t="s">
        <v>196</v>
      </c>
      <c r="Q1233" t="s">
        <v>196</v>
      </c>
      <c r="R1233" t="s">
        <v>196</v>
      </c>
      <c r="S1233" t="s">
        <v>196</v>
      </c>
      <c r="T1233" t="s">
        <v>195</v>
      </c>
      <c r="U1233" t="s">
        <v>195</v>
      </c>
      <c r="V1233" t="s">
        <v>194</v>
      </c>
      <c r="W1233" t="s">
        <v>196</v>
      </c>
      <c r="X1233" t="s">
        <v>196</v>
      </c>
      <c r="Y1233" t="s">
        <v>195</v>
      </c>
      <c r="Z1233" t="s">
        <v>196</v>
      </c>
      <c r="AA1233" t="s">
        <v>196</v>
      </c>
      <c r="AB1233" t="s">
        <v>196</v>
      </c>
      <c r="AC1233" t="s">
        <v>196</v>
      </c>
      <c r="AD1233" t="s">
        <v>195</v>
      </c>
      <c r="AE1233" t="s">
        <v>196</v>
      </c>
      <c r="AF1233" t="s">
        <v>196</v>
      </c>
      <c r="AG1233" t="s">
        <v>195</v>
      </c>
      <c r="AH1233" t="s">
        <v>195</v>
      </c>
      <c r="AI1233" t="s">
        <v>195</v>
      </c>
      <c r="AJ1233" t="s">
        <v>195</v>
      </c>
      <c r="AK1233" t="s">
        <v>195</v>
      </c>
      <c r="AQ1233" s="259" t="s">
        <v>65</v>
      </c>
      <c r="AR1233" s="259" t="s">
        <v>334</v>
      </c>
    </row>
    <row r="1234" spans="1:45" ht="21.6" x14ac:dyDescent="0.65">
      <c r="A1234" s="263">
        <v>124738</v>
      </c>
      <c r="B1234" s="264" t="s">
        <v>65</v>
      </c>
      <c r="C1234" t="s">
        <v>196</v>
      </c>
      <c r="D1234" t="s">
        <v>195</v>
      </c>
      <c r="E1234" t="s">
        <v>195</v>
      </c>
      <c r="F1234" t="s">
        <v>195</v>
      </c>
      <c r="G1234" t="s">
        <v>196</v>
      </c>
      <c r="H1234" t="s">
        <v>194</v>
      </c>
      <c r="I1234" t="s">
        <v>195</v>
      </c>
      <c r="J1234" t="s">
        <v>195</v>
      </c>
      <c r="K1234" t="s">
        <v>195</v>
      </c>
      <c r="L1234" t="s">
        <v>196</v>
      </c>
      <c r="M1234" t="s">
        <v>196</v>
      </c>
      <c r="N1234" t="s">
        <v>196</v>
      </c>
      <c r="O1234" t="s">
        <v>195</v>
      </c>
      <c r="P1234" t="s">
        <v>195</v>
      </c>
      <c r="Q1234" t="s">
        <v>195</v>
      </c>
      <c r="R1234" t="s">
        <v>196</v>
      </c>
      <c r="S1234" t="s">
        <v>196</v>
      </c>
      <c r="T1234" t="s">
        <v>195</v>
      </c>
      <c r="U1234" t="s">
        <v>196</v>
      </c>
      <c r="V1234" t="s">
        <v>195</v>
      </c>
      <c r="W1234" t="s">
        <v>196</v>
      </c>
      <c r="X1234" t="s">
        <v>196</v>
      </c>
      <c r="Y1234" t="s">
        <v>195</v>
      </c>
      <c r="Z1234" t="s">
        <v>196</v>
      </c>
      <c r="AA1234" t="s">
        <v>196</v>
      </c>
      <c r="AB1234" t="s">
        <v>195</v>
      </c>
      <c r="AC1234" t="s">
        <v>195</v>
      </c>
      <c r="AD1234" t="s">
        <v>195</v>
      </c>
      <c r="AE1234" t="s">
        <v>195</v>
      </c>
      <c r="AF1234" t="s">
        <v>195</v>
      </c>
      <c r="AG1234" t="s">
        <v>195</v>
      </c>
      <c r="AH1234" t="s">
        <v>195</v>
      </c>
      <c r="AI1234" t="s">
        <v>195</v>
      </c>
      <c r="AJ1234" t="s">
        <v>195</v>
      </c>
      <c r="AK1234" t="s">
        <v>195</v>
      </c>
      <c r="AQ1234" s="259" t="s">
        <v>65</v>
      </c>
      <c r="AR1234" s="259" t="s">
        <v>334</v>
      </c>
      <c r="AS1234"/>
    </row>
    <row r="1235" spans="1:45" ht="14.4" x14ac:dyDescent="0.3">
      <c r="A1235" s="282">
        <v>124740</v>
      </c>
      <c r="B1235" s="284" t="s">
        <v>2531</v>
      </c>
      <c r="C1235" s="262" t="s">
        <v>196</v>
      </c>
      <c r="D1235" s="262" t="s">
        <v>196</v>
      </c>
      <c r="E1235" s="262" t="s">
        <v>196</v>
      </c>
      <c r="F1235" s="262" t="s">
        <v>196</v>
      </c>
      <c r="G1235" s="262" t="s">
        <v>196</v>
      </c>
      <c r="H1235" s="262" t="s">
        <v>334</v>
      </c>
      <c r="I1235" s="262" t="s">
        <v>334</v>
      </c>
      <c r="J1235" s="262" t="s">
        <v>334</v>
      </c>
      <c r="K1235" s="262" t="s">
        <v>334</v>
      </c>
      <c r="L1235" s="262" t="s">
        <v>334</v>
      </c>
      <c r="M1235" s="262" t="s">
        <v>196</v>
      </c>
      <c r="N1235" s="262" t="s">
        <v>334</v>
      </c>
      <c r="O1235" s="262" t="s">
        <v>334</v>
      </c>
      <c r="P1235" s="262" t="s">
        <v>334</v>
      </c>
      <c r="Q1235" s="262" t="s">
        <v>334</v>
      </c>
      <c r="R1235" s="262" t="s">
        <v>334</v>
      </c>
      <c r="S1235" s="262" t="s">
        <v>334</v>
      </c>
      <c r="T1235" s="262" t="s">
        <v>334</v>
      </c>
      <c r="U1235" s="262" t="s">
        <v>334</v>
      </c>
      <c r="V1235" s="262" t="s">
        <v>334</v>
      </c>
      <c r="W1235" s="262" t="s">
        <v>334</v>
      </c>
      <c r="X1235" s="262" t="s">
        <v>334</v>
      </c>
      <c r="Y1235" s="262" t="s">
        <v>334</v>
      </c>
      <c r="Z1235" s="262" t="s">
        <v>334</v>
      </c>
      <c r="AA1235" s="262" t="s">
        <v>334</v>
      </c>
      <c r="AB1235" s="262" t="s">
        <v>334</v>
      </c>
      <c r="AC1235" s="262" t="s">
        <v>334</v>
      </c>
      <c r="AD1235" s="262" t="s">
        <v>334</v>
      </c>
      <c r="AE1235" s="262" t="s">
        <v>334</v>
      </c>
      <c r="AF1235" s="262" t="s">
        <v>334</v>
      </c>
      <c r="AG1235" s="262" t="s">
        <v>195</v>
      </c>
      <c r="AH1235" s="262" t="s">
        <v>195</v>
      </c>
      <c r="AI1235" s="262" t="s">
        <v>195</v>
      </c>
      <c r="AJ1235" s="262" t="s">
        <v>195</v>
      </c>
      <c r="AK1235" s="262" t="s">
        <v>195</v>
      </c>
      <c r="AL1235" s="262" t="s">
        <v>195</v>
      </c>
      <c r="AM1235" s="262" t="s">
        <v>195</v>
      </c>
      <c r="AN1235" s="262" t="s">
        <v>195</v>
      </c>
      <c r="AO1235" s="262" t="s">
        <v>195</v>
      </c>
      <c r="AP1235" s="262" t="s">
        <v>195</v>
      </c>
      <c r="AQ1235" s="259" t="e">
        <f>VLOOKUP(A1235,#REF!,5,0)</f>
        <v>#REF!</v>
      </c>
      <c r="AR1235" s="259" t="e">
        <f>VLOOKUP(A1235,#REF!,6,0)</f>
        <v>#REF!</v>
      </c>
      <c r="AS1235"/>
    </row>
    <row r="1236" spans="1:45" ht="21.6" x14ac:dyDescent="0.65">
      <c r="A1236" s="268">
        <v>124962</v>
      </c>
      <c r="B1236" s="264" t="s">
        <v>65</v>
      </c>
      <c r="C1236" t="s">
        <v>195</v>
      </c>
      <c r="D1236" t="s">
        <v>195</v>
      </c>
      <c r="E1236" t="s">
        <v>195</v>
      </c>
      <c r="F1236" t="s">
        <v>195</v>
      </c>
      <c r="G1236" t="s">
        <v>195</v>
      </c>
      <c r="H1236" t="s">
        <v>195</v>
      </c>
      <c r="I1236" t="s">
        <v>195</v>
      </c>
      <c r="J1236" t="s">
        <v>195</v>
      </c>
      <c r="K1236" t="s">
        <v>195</v>
      </c>
      <c r="L1236" t="s">
        <v>196</v>
      </c>
      <c r="M1236" t="s">
        <v>196</v>
      </c>
      <c r="N1236" t="s">
        <v>196</v>
      </c>
      <c r="O1236" t="s">
        <v>195</v>
      </c>
      <c r="P1236" t="s">
        <v>195</v>
      </c>
      <c r="Q1236" t="s">
        <v>195</v>
      </c>
      <c r="R1236" t="s">
        <v>196</v>
      </c>
      <c r="S1236" t="s">
        <v>195</v>
      </c>
      <c r="T1236" t="s">
        <v>195</v>
      </c>
      <c r="U1236" t="s">
        <v>195</v>
      </c>
      <c r="V1236" t="s">
        <v>195</v>
      </c>
      <c r="W1236" t="s">
        <v>196</v>
      </c>
      <c r="X1236" t="s">
        <v>195</v>
      </c>
      <c r="Y1236" t="s">
        <v>195</v>
      </c>
      <c r="Z1236" t="s">
        <v>195</v>
      </c>
      <c r="AA1236" t="s">
        <v>196</v>
      </c>
      <c r="AB1236" t="s">
        <v>196</v>
      </c>
      <c r="AC1236" t="s">
        <v>195</v>
      </c>
      <c r="AD1236" t="s">
        <v>195</v>
      </c>
      <c r="AE1236" t="s">
        <v>195</v>
      </c>
      <c r="AF1236" t="s">
        <v>195</v>
      </c>
      <c r="AG1236" t="s">
        <v>195</v>
      </c>
      <c r="AH1236" t="s">
        <v>195</v>
      </c>
      <c r="AI1236" t="s">
        <v>195</v>
      </c>
      <c r="AJ1236" t="s">
        <v>195</v>
      </c>
      <c r="AK1236" t="s">
        <v>195</v>
      </c>
      <c r="AQ1236" s="259" t="s">
        <v>65</v>
      </c>
      <c r="AR1236" s="259" t="s">
        <v>334</v>
      </c>
      <c r="AS1236"/>
    </row>
    <row r="1237" spans="1:45" ht="21.6" x14ac:dyDescent="0.3">
      <c r="A1237" s="233"/>
      <c r="B1237" s="234"/>
      <c r="AO1237" s="234"/>
      <c r="AP1237" s="244"/>
      <c r="AQ1237" s="231"/>
      <c r="AS1237"/>
    </row>
    <row r="1238" spans="1:45" ht="14.4" x14ac:dyDescent="0.3">
      <c r="A1238" s="233"/>
      <c r="B1238" s="234"/>
      <c r="AO1238" s="234"/>
    </row>
    <row r="1239" spans="1:45" ht="14.4" x14ac:dyDescent="0.3">
      <c r="A1239" s="233"/>
      <c r="B1239" s="234"/>
      <c r="AO1239" s="234"/>
    </row>
    <row r="1240" spans="1:45" ht="21.6" x14ac:dyDescent="0.3">
      <c r="A1240" s="233"/>
      <c r="B1240" s="234"/>
      <c r="AO1240" s="234"/>
      <c r="AP1240" s="244"/>
      <c r="AQ1240" s="231"/>
      <c r="AS1240"/>
    </row>
    <row r="1241" spans="1:45" ht="21.6" x14ac:dyDescent="0.3">
      <c r="A1241" s="233"/>
      <c r="B1241" s="234"/>
      <c r="AO1241" s="234"/>
      <c r="AP1241" s="244"/>
      <c r="AQ1241" s="231"/>
      <c r="AS1241"/>
    </row>
    <row r="1242" spans="1:45" ht="14.4" x14ac:dyDescent="0.3">
      <c r="A1242" s="233"/>
      <c r="B1242" s="234"/>
      <c r="AO1242" s="234"/>
    </row>
    <row r="1243" spans="1:45" ht="14.4" x14ac:dyDescent="0.3">
      <c r="A1243" s="233"/>
      <c r="B1243" s="234"/>
      <c r="AO1243" s="234"/>
    </row>
    <row r="1244" spans="1:45" ht="21.6" x14ac:dyDescent="0.65">
      <c r="A1244" s="233"/>
      <c r="B1244" s="234"/>
      <c r="AO1244" s="236"/>
      <c r="AP1244" s="243"/>
      <c r="AQ1244" s="243"/>
      <c r="AS1244"/>
    </row>
    <row r="1245" spans="1:45" ht="14.4" x14ac:dyDescent="0.3">
      <c r="A1245" s="233"/>
      <c r="B1245" s="234"/>
      <c r="AO1245" s="237"/>
      <c r="AP1245" s="243"/>
      <c r="AQ1245" s="243"/>
      <c r="AS1245"/>
    </row>
    <row r="1246" spans="1:45" ht="21.6" x14ac:dyDescent="0.3">
      <c r="A1246" s="233"/>
      <c r="B1246" s="234"/>
      <c r="AO1246" s="234"/>
      <c r="AP1246" s="244"/>
      <c r="AQ1246" s="231"/>
      <c r="AS1246"/>
    </row>
    <row r="1247" spans="1:45" ht="14.4" x14ac:dyDescent="0.3">
      <c r="A1247" s="233"/>
      <c r="B1247" s="234"/>
      <c r="AO1247" s="234"/>
    </row>
    <row r="1248" spans="1:45" ht="21.6" x14ac:dyDescent="0.3">
      <c r="A1248" s="233"/>
      <c r="B1248" s="234"/>
      <c r="AO1248" s="234"/>
      <c r="AP1248" s="244"/>
      <c r="AQ1248" s="231"/>
      <c r="AS1248"/>
    </row>
    <row r="1249" spans="1:45" ht="14.4" x14ac:dyDescent="0.3">
      <c r="A1249" s="233"/>
      <c r="B1249" s="234"/>
      <c r="AO1249" s="234"/>
    </row>
    <row r="1250" spans="1:45" ht="14.4" x14ac:dyDescent="0.3">
      <c r="A1250" s="233"/>
      <c r="B1250" s="234"/>
      <c r="AO1250" s="234"/>
    </row>
    <row r="1251" spans="1:45" ht="14.4" x14ac:dyDescent="0.3">
      <c r="A1251" s="233"/>
      <c r="B1251" s="234"/>
      <c r="AO1251" s="234"/>
    </row>
    <row r="1252" spans="1:45" ht="14.4" x14ac:dyDescent="0.3">
      <c r="A1252" s="233"/>
      <c r="B1252" s="234"/>
      <c r="AO1252" s="234"/>
    </row>
    <row r="1253" spans="1:45" ht="21.6" x14ac:dyDescent="0.3">
      <c r="A1253" s="233"/>
      <c r="B1253" s="234"/>
      <c r="AO1253" s="234"/>
      <c r="AP1253" s="244"/>
      <c r="AQ1253" s="231"/>
      <c r="AS1253"/>
    </row>
    <row r="1254" spans="1:45" ht="14.4" x14ac:dyDescent="0.3">
      <c r="A1254" s="233"/>
      <c r="B1254" s="234"/>
      <c r="AO1254" s="234"/>
    </row>
    <row r="1255" spans="1:45" ht="14.4" x14ac:dyDescent="0.3">
      <c r="A1255" s="233"/>
      <c r="B1255" s="234"/>
      <c r="AO1255" s="234"/>
    </row>
    <row r="1256" spans="1:45" ht="14.4" x14ac:dyDescent="0.3">
      <c r="A1256" s="233"/>
      <c r="B1256" s="234"/>
      <c r="AO1256" s="234"/>
    </row>
    <row r="1257" spans="1:45" ht="21.6" x14ac:dyDescent="0.3">
      <c r="A1257" s="233"/>
      <c r="B1257" s="234"/>
      <c r="AO1257" s="234"/>
      <c r="AP1257" s="244"/>
      <c r="AQ1257" s="231"/>
      <c r="AS1257"/>
    </row>
    <row r="1258" spans="1:45" ht="14.4" x14ac:dyDescent="0.3">
      <c r="A1258" s="233"/>
      <c r="B1258" s="234"/>
      <c r="AO1258" s="234"/>
    </row>
    <row r="1259" spans="1:45" ht="21.6" x14ac:dyDescent="0.3">
      <c r="A1259" s="233"/>
      <c r="B1259" s="234"/>
      <c r="AO1259" s="234"/>
      <c r="AP1259" s="244"/>
      <c r="AQ1259" s="231"/>
      <c r="AS1259"/>
    </row>
    <row r="1260" spans="1:45" ht="14.4" x14ac:dyDescent="0.3">
      <c r="A1260" s="233"/>
      <c r="B1260" s="234"/>
      <c r="AO1260" s="234"/>
    </row>
    <row r="1261" spans="1:45" ht="21.6" x14ac:dyDescent="0.3">
      <c r="A1261" s="233"/>
      <c r="B1261" s="234"/>
      <c r="AO1261" s="234"/>
      <c r="AP1261" s="244"/>
      <c r="AQ1261" s="231"/>
      <c r="AS1261"/>
    </row>
    <row r="1262" spans="1:45" ht="14.4" x14ac:dyDescent="0.3">
      <c r="A1262" s="233"/>
      <c r="B1262" s="234"/>
      <c r="AO1262" s="234"/>
    </row>
    <row r="1263" spans="1:45" ht="14.4" x14ac:dyDescent="0.3">
      <c r="A1263" s="233"/>
      <c r="B1263" s="234"/>
      <c r="AO1263" s="234"/>
    </row>
    <row r="1264" spans="1:45" ht="14.4" x14ac:dyDescent="0.3">
      <c r="A1264" s="233"/>
      <c r="B1264" s="234"/>
      <c r="AO1264" s="234"/>
    </row>
    <row r="1265" spans="1:45" ht="21.6" x14ac:dyDescent="0.3">
      <c r="A1265" s="233"/>
      <c r="B1265" s="234"/>
      <c r="AO1265" s="234"/>
      <c r="AP1265" s="244"/>
      <c r="AQ1265" s="231"/>
      <c r="AS1265"/>
    </row>
    <row r="1266" spans="1:45" ht="21.6" x14ac:dyDescent="0.3">
      <c r="A1266" s="233"/>
      <c r="B1266" s="234"/>
      <c r="AO1266" s="234"/>
      <c r="AP1266" s="244"/>
      <c r="AQ1266" s="231"/>
      <c r="AS1266"/>
    </row>
    <row r="1267" spans="1:45" ht="21.6" x14ac:dyDescent="0.3">
      <c r="A1267" s="233"/>
      <c r="B1267" s="234"/>
      <c r="AO1267" s="234"/>
      <c r="AP1267" s="244"/>
      <c r="AQ1267" s="231"/>
      <c r="AS1267"/>
    </row>
    <row r="1268" spans="1:45" ht="14.4" x14ac:dyDescent="0.3">
      <c r="A1268" s="233"/>
      <c r="B1268" s="234"/>
      <c r="AO1268" s="234"/>
    </row>
    <row r="1269" spans="1:45" ht="14.4" x14ac:dyDescent="0.3">
      <c r="A1269" s="233"/>
      <c r="B1269" s="234"/>
      <c r="AO1269" s="234"/>
    </row>
    <row r="1270" spans="1:45" ht="14.4" x14ac:dyDescent="0.3">
      <c r="A1270" s="233"/>
      <c r="B1270" s="234"/>
      <c r="AO1270" s="234"/>
    </row>
    <row r="1271" spans="1:45" ht="21.6" x14ac:dyDescent="0.65">
      <c r="A1271" s="233"/>
      <c r="B1271" s="234"/>
      <c r="AO1271" s="236"/>
      <c r="AP1271" s="243"/>
      <c r="AQ1271" s="243"/>
      <c r="AS1271"/>
    </row>
    <row r="1272" spans="1:45" ht="21.6" x14ac:dyDescent="0.3">
      <c r="A1272" s="233"/>
      <c r="B1272" s="234"/>
      <c r="AO1272" s="234"/>
      <c r="AP1272" s="244"/>
      <c r="AQ1272" s="231"/>
      <c r="AS1272"/>
    </row>
    <row r="1273" spans="1:45" ht="14.4" x14ac:dyDescent="0.3">
      <c r="A1273" s="233"/>
      <c r="B1273" s="234"/>
      <c r="AO1273" s="234"/>
    </row>
    <row r="1274" spans="1:45" ht="14.4" x14ac:dyDescent="0.3">
      <c r="A1274" s="233"/>
      <c r="B1274" s="234"/>
      <c r="AO1274" s="234"/>
    </row>
    <row r="1275" spans="1:45" ht="21.6" x14ac:dyDescent="0.3">
      <c r="A1275" s="233"/>
      <c r="B1275" s="234"/>
      <c r="AO1275" s="234"/>
      <c r="AP1275" s="244"/>
      <c r="AQ1275" s="231"/>
      <c r="AS1275"/>
    </row>
    <row r="1276" spans="1:45" ht="21.6" x14ac:dyDescent="0.3">
      <c r="A1276" s="233"/>
      <c r="B1276" s="234"/>
      <c r="AO1276" s="234"/>
      <c r="AP1276" s="244"/>
      <c r="AQ1276" s="231"/>
      <c r="AS1276"/>
    </row>
    <row r="1277" spans="1:45" ht="21.6" x14ac:dyDescent="0.3">
      <c r="A1277" s="233"/>
      <c r="B1277" s="234"/>
      <c r="AO1277" s="234"/>
      <c r="AP1277" s="244"/>
      <c r="AQ1277" s="231"/>
      <c r="AS1277"/>
    </row>
    <row r="1278" spans="1:45" ht="14.4" x14ac:dyDescent="0.3">
      <c r="A1278" s="233"/>
      <c r="B1278" s="234"/>
      <c r="AO1278" s="234"/>
    </row>
    <row r="1279" spans="1:45" ht="14.4" x14ac:dyDescent="0.3">
      <c r="A1279" s="233"/>
      <c r="B1279" s="234"/>
      <c r="AO1279" s="234"/>
    </row>
    <row r="1280" spans="1:45" ht="21.6" x14ac:dyDescent="0.3">
      <c r="A1280" s="233"/>
      <c r="B1280" s="234"/>
      <c r="AO1280" s="234"/>
      <c r="AP1280" s="244"/>
      <c r="AQ1280" s="231"/>
      <c r="AS1280"/>
    </row>
    <row r="1281" spans="1:45" ht="21.6" x14ac:dyDescent="0.3">
      <c r="A1281" s="233"/>
      <c r="B1281" s="234"/>
      <c r="AO1281" s="234"/>
      <c r="AP1281" s="244"/>
      <c r="AQ1281" s="231"/>
      <c r="AS1281"/>
    </row>
    <row r="1282" spans="1:45" ht="14.4" x14ac:dyDescent="0.3">
      <c r="A1282" s="233"/>
      <c r="B1282" s="234"/>
      <c r="AO1282" s="234"/>
    </row>
    <row r="1283" spans="1:45" ht="14.4" x14ac:dyDescent="0.3">
      <c r="A1283" s="233"/>
      <c r="B1283" s="234"/>
      <c r="AO1283" s="234"/>
    </row>
    <row r="1284" spans="1:45" ht="21.6" x14ac:dyDescent="0.3">
      <c r="A1284" s="233"/>
      <c r="B1284" s="234"/>
      <c r="AO1284" s="234"/>
      <c r="AP1284" s="244"/>
      <c r="AQ1284" s="231"/>
      <c r="AS1284"/>
    </row>
    <row r="1285" spans="1:45" ht="21.6" x14ac:dyDescent="0.3">
      <c r="A1285" s="233"/>
      <c r="B1285" s="234"/>
      <c r="AO1285" s="234"/>
      <c r="AP1285" s="244"/>
      <c r="AQ1285" s="231"/>
      <c r="AS1285"/>
    </row>
    <row r="1286" spans="1:45" ht="14.4" x14ac:dyDescent="0.3">
      <c r="A1286" s="233"/>
      <c r="B1286" s="234"/>
      <c r="AO1286" s="234"/>
    </row>
    <row r="1287" spans="1:45" ht="21.6" x14ac:dyDescent="0.3">
      <c r="A1287" s="233"/>
      <c r="B1287" s="234"/>
      <c r="AO1287" s="234"/>
      <c r="AP1287" s="244"/>
      <c r="AQ1287" s="231"/>
      <c r="AS1287"/>
    </row>
    <row r="1288" spans="1:45" ht="21.6" x14ac:dyDescent="0.3">
      <c r="A1288" s="233"/>
      <c r="B1288" s="234"/>
      <c r="AO1288" s="234"/>
      <c r="AP1288" s="244"/>
      <c r="AQ1288" s="231"/>
      <c r="AS1288"/>
    </row>
    <row r="1289" spans="1:45" ht="21.6" x14ac:dyDescent="0.3">
      <c r="A1289" s="233"/>
      <c r="B1289" s="234"/>
      <c r="AO1289" s="234"/>
      <c r="AP1289" s="244"/>
      <c r="AQ1289" s="231"/>
      <c r="AS1289"/>
    </row>
    <row r="1290" spans="1:45" ht="21.6" x14ac:dyDescent="0.3">
      <c r="A1290" s="233"/>
      <c r="B1290" s="234"/>
      <c r="AO1290" s="234"/>
      <c r="AP1290" s="244"/>
      <c r="AQ1290" s="231"/>
      <c r="AS1290"/>
    </row>
    <row r="1291" spans="1:45" ht="14.4" x14ac:dyDescent="0.3">
      <c r="A1291" s="233"/>
      <c r="B1291" s="234"/>
      <c r="AO1291" s="234"/>
    </row>
    <row r="1292" spans="1:45" ht="14.4" x14ac:dyDescent="0.3">
      <c r="A1292" s="233"/>
      <c r="B1292" s="234"/>
      <c r="AO1292" s="234"/>
    </row>
    <row r="1293" spans="1:45" ht="21.6" x14ac:dyDescent="0.3">
      <c r="A1293" s="233"/>
      <c r="B1293" s="234"/>
      <c r="AO1293" s="234"/>
      <c r="AP1293" s="244"/>
      <c r="AQ1293" s="231"/>
      <c r="AS1293"/>
    </row>
    <row r="1294" spans="1:45" ht="21.6" x14ac:dyDescent="0.3">
      <c r="A1294" s="233"/>
      <c r="B1294" s="234"/>
      <c r="AO1294" s="234"/>
      <c r="AP1294" s="244"/>
      <c r="AQ1294" s="231"/>
      <c r="AS1294"/>
    </row>
    <row r="1295" spans="1:45" ht="14.4" x14ac:dyDescent="0.3">
      <c r="A1295" s="233"/>
      <c r="B1295" s="234"/>
      <c r="AO1295" s="234"/>
    </row>
    <row r="1296" spans="1:45" ht="14.4" x14ac:dyDescent="0.3">
      <c r="A1296" s="233"/>
      <c r="B1296" s="234"/>
      <c r="AO1296" s="234"/>
    </row>
    <row r="1297" spans="1:45" ht="14.4" x14ac:dyDescent="0.3">
      <c r="A1297" s="233"/>
      <c r="B1297" s="234"/>
      <c r="AO1297" s="234"/>
    </row>
    <row r="1298" spans="1:45" ht="21.6" x14ac:dyDescent="0.3">
      <c r="A1298" s="233"/>
      <c r="B1298" s="234"/>
      <c r="AO1298" s="234"/>
      <c r="AP1298" s="244"/>
      <c r="AQ1298" s="231"/>
      <c r="AS1298"/>
    </row>
    <row r="1299" spans="1:45" ht="14.4" x14ac:dyDescent="0.3">
      <c r="A1299" s="233"/>
      <c r="B1299" s="234"/>
      <c r="AO1299" s="234"/>
    </row>
    <row r="1300" spans="1:45" ht="14.4" x14ac:dyDescent="0.3">
      <c r="A1300" s="233"/>
      <c r="B1300" s="234"/>
      <c r="AO1300" s="234"/>
    </row>
    <row r="1301" spans="1:45" ht="14.4" x14ac:dyDescent="0.3">
      <c r="A1301" s="233"/>
      <c r="B1301" s="234"/>
      <c r="AO1301" s="234"/>
    </row>
    <row r="1302" spans="1:45" ht="14.4" x14ac:dyDescent="0.3">
      <c r="A1302" s="233"/>
      <c r="B1302" s="234"/>
      <c r="AO1302" s="234"/>
    </row>
    <row r="1303" spans="1:45" ht="14.4" x14ac:dyDescent="0.3">
      <c r="A1303" s="233"/>
      <c r="B1303" s="234"/>
      <c r="AO1303" s="234"/>
    </row>
    <row r="1304" spans="1:45" ht="14.4" x14ac:dyDescent="0.3">
      <c r="A1304" s="233"/>
      <c r="B1304" s="234"/>
      <c r="AO1304" s="234"/>
    </row>
    <row r="1305" spans="1:45" ht="14.4" x14ac:dyDescent="0.3">
      <c r="A1305" s="233"/>
      <c r="B1305" s="234"/>
      <c r="AO1305" s="234"/>
    </row>
    <row r="1306" spans="1:45" ht="14.4" x14ac:dyDescent="0.3">
      <c r="A1306" s="233"/>
      <c r="B1306" s="234"/>
      <c r="AO1306" s="234"/>
    </row>
    <row r="1307" spans="1:45" ht="21.6" x14ac:dyDescent="0.3">
      <c r="A1307" s="233"/>
      <c r="B1307" s="234"/>
      <c r="AO1307" s="234"/>
      <c r="AP1307" s="244"/>
      <c r="AQ1307" s="231"/>
      <c r="AS1307"/>
    </row>
    <row r="1308" spans="1:45" ht="21.6" x14ac:dyDescent="0.3">
      <c r="A1308" s="233"/>
      <c r="B1308" s="234"/>
      <c r="AO1308" s="234"/>
      <c r="AP1308" s="244"/>
      <c r="AQ1308" s="231"/>
      <c r="AS1308"/>
    </row>
    <row r="1309" spans="1:45" ht="14.4" x14ac:dyDescent="0.3">
      <c r="A1309" s="233"/>
      <c r="B1309" s="234"/>
      <c r="AO1309" s="234"/>
    </row>
    <row r="1310" spans="1:45" ht="14.4" x14ac:dyDescent="0.3">
      <c r="A1310" s="233"/>
      <c r="B1310" s="234"/>
      <c r="AO1310" s="234"/>
    </row>
    <row r="1311" spans="1:45" ht="14.4" x14ac:dyDescent="0.3">
      <c r="A1311" s="233"/>
      <c r="B1311" s="234"/>
      <c r="AO1311" s="234"/>
    </row>
    <row r="1312" spans="1:45" ht="21.6" x14ac:dyDescent="0.3">
      <c r="A1312" s="233"/>
      <c r="B1312" s="234"/>
      <c r="AO1312" s="234"/>
      <c r="AP1312" s="244"/>
      <c r="AQ1312" s="231"/>
      <c r="AS1312"/>
    </row>
    <row r="1313" spans="1:45" ht="21.6" x14ac:dyDescent="0.3">
      <c r="A1313" s="233"/>
      <c r="B1313" s="234"/>
      <c r="AO1313" s="234"/>
      <c r="AP1313" s="244"/>
      <c r="AQ1313" s="231"/>
      <c r="AS1313"/>
    </row>
    <row r="1314" spans="1:45" ht="14.4" x14ac:dyDescent="0.3">
      <c r="A1314" s="233"/>
      <c r="B1314" s="234"/>
      <c r="AO1314" s="234"/>
    </row>
    <row r="1315" spans="1:45" ht="14.4" x14ac:dyDescent="0.3">
      <c r="A1315" s="233"/>
      <c r="B1315" s="234"/>
      <c r="AO1315" s="234"/>
    </row>
    <row r="1316" spans="1:45" ht="21.6" x14ac:dyDescent="0.3">
      <c r="A1316" s="233"/>
      <c r="B1316" s="234"/>
      <c r="AO1316" s="234"/>
      <c r="AP1316" s="244"/>
      <c r="AQ1316" s="231"/>
      <c r="AS1316"/>
    </row>
    <row r="1317" spans="1:45" ht="21.6" x14ac:dyDescent="0.3">
      <c r="A1317" s="233"/>
      <c r="B1317" s="234"/>
      <c r="AO1317" s="234"/>
      <c r="AP1317" s="244"/>
      <c r="AQ1317" s="231"/>
      <c r="AS1317"/>
    </row>
    <row r="1318" spans="1:45" ht="21.6" x14ac:dyDescent="0.3">
      <c r="A1318" s="233"/>
      <c r="B1318" s="234"/>
      <c r="AO1318" s="234"/>
      <c r="AP1318" s="244"/>
      <c r="AQ1318" s="231"/>
      <c r="AS1318"/>
    </row>
    <row r="1319" spans="1:45" ht="14.4" x14ac:dyDescent="0.3">
      <c r="A1319" s="233"/>
      <c r="B1319" s="234"/>
      <c r="AO1319" s="234"/>
    </row>
    <row r="1320" spans="1:45" ht="14.4" x14ac:dyDescent="0.3">
      <c r="A1320" s="233"/>
      <c r="B1320" s="234"/>
      <c r="AO1320" s="234"/>
    </row>
    <row r="1321" spans="1:45" ht="21.6" x14ac:dyDescent="0.3">
      <c r="A1321" s="233"/>
      <c r="B1321" s="234"/>
      <c r="AO1321" s="234"/>
      <c r="AP1321" s="244"/>
      <c r="AQ1321" s="231"/>
      <c r="AS1321"/>
    </row>
    <row r="1322" spans="1:45" ht="14.4" x14ac:dyDescent="0.3">
      <c r="A1322" s="233"/>
      <c r="B1322" s="234"/>
      <c r="AO1322" s="234"/>
    </row>
    <row r="1323" spans="1:45" ht="21.6" x14ac:dyDescent="0.3">
      <c r="A1323" s="233"/>
      <c r="B1323" s="234"/>
      <c r="AO1323" s="234"/>
      <c r="AP1323" s="244"/>
      <c r="AQ1323" s="231"/>
      <c r="AS1323"/>
    </row>
    <row r="1324" spans="1:45" ht="14.4" x14ac:dyDescent="0.3">
      <c r="A1324" s="233"/>
      <c r="B1324" s="234"/>
      <c r="AO1324" s="234"/>
    </row>
    <row r="1325" spans="1:45" ht="14.4" x14ac:dyDescent="0.3">
      <c r="A1325" s="233"/>
      <c r="B1325" s="234"/>
      <c r="AO1325" s="237"/>
      <c r="AP1325" s="243"/>
      <c r="AQ1325" s="243"/>
      <c r="AS1325"/>
    </row>
    <row r="1326" spans="1:45" ht="21.6" x14ac:dyDescent="0.3">
      <c r="A1326" s="233"/>
      <c r="B1326" s="234"/>
      <c r="AO1326" s="234"/>
      <c r="AP1326" s="244"/>
      <c r="AQ1326" s="231"/>
      <c r="AS1326"/>
    </row>
    <row r="1327" spans="1:45" ht="21.6" x14ac:dyDescent="0.3">
      <c r="A1327" s="233"/>
      <c r="B1327" s="234"/>
      <c r="AO1327" s="234"/>
      <c r="AP1327" s="244"/>
      <c r="AQ1327" s="231"/>
      <c r="AS1327"/>
    </row>
    <row r="1328" spans="1:45" ht="21.6" x14ac:dyDescent="0.3">
      <c r="A1328" s="233"/>
      <c r="B1328" s="234"/>
      <c r="AO1328" s="234"/>
      <c r="AP1328" s="244"/>
      <c r="AQ1328" s="231"/>
      <c r="AS1328"/>
    </row>
    <row r="1329" spans="1:45" ht="14.4" x14ac:dyDescent="0.3">
      <c r="A1329" s="233"/>
      <c r="B1329" s="234"/>
      <c r="AO1329" s="234"/>
    </row>
    <row r="1330" spans="1:45" ht="14.4" x14ac:dyDescent="0.3">
      <c r="A1330" s="233"/>
      <c r="B1330" s="234"/>
      <c r="AO1330" s="234"/>
    </row>
    <row r="1331" spans="1:45" ht="14.4" x14ac:dyDescent="0.3">
      <c r="A1331" s="233"/>
      <c r="B1331" s="234"/>
      <c r="AO1331" s="234"/>
    </row>
    <row r="1332" spans="1:45" ht="14.4" x14ac:dyDescent="0.3">
      <c r="A1332" s="233"/>
      <c r="B1332" s="234"/>
      <c r="AO1332" s="234"/>
    </row>
    <row r="1333" spans="1:45" ht="21.6" x14ac:dyDescent="0.3">
      <c r="A1333" s="233"/>
      <c r="B1333" s="234"/>
      <c r="AO1333" s="234"/>
      <c r="AP1333" s="244"/>
      <c r="AQ1333" s="231"/>
      <c r="AS1333"/>
    </row>
    <row r="1334" spans="1:45" ht="21.6" x14ac:dyDescent="0.65">
      <c r="A1334" s="233"/>
      <c r="B1334" s="234"/>
      <c r="AO1334" s="236"/>
      <c r="AP1334" s="243"/>
      <c r="AQ1334" s="243"/>
      <c r="AS1334"/>
    </row>
    <row r="1335" spans="1:45" ht="14.4" x14ac:dyDescent="0.3">
      <c r="A1335" s="233"/>
      <c r="B1335" s="234"/>
      <c r="AO1335" s="234"/>
    </row>
    <row r="1336" spans="1:45" ht="14.4" x14ac:dyDescent="0.3">
      <c r="A1336" s="233"/>
      <c r="B1336" s="234"/>
      <c r="AO1336" s="234"/>
    </row>
    <row r="1337" spans="1:45" ht="14.4" x14ac:dyDescent="0.3">
      <c r="A1337" s="233"/>
      <c r="B1337" s="234"/>
      <c r="AO1337" s="234"/>
    </row>
    <row r="1338" spans="1:45" ht="21.6" x14ac:dyDescent="0.3">
      <c r="A1338" s="233"/>
      <c r="B1338" s="234"/>
      <c r="AO1338" s="234"/>
      <c r="AP1338" s="244"/>
      <c r="AQ1338" s="231"/>
      <c r="AS1338"/>
    </row>
    <row r="1339" spans="1:45" ht="21.6" x14ac:dyDescent="0.3">
      <c r="A1339" s="233"/>
      <c r="B1339" s="234"/>
      <c r="AO1339" s="234"/>
      <c r="AP1339" s="244"/>
      <c r="AQ1339" s="231"/>
      <c r="AS1339"/>
    </row>
    <row r="1340" spans="1:45" ht="21.6" x14ac:dyDescent="0.3">
      <c r="A1340" s="233"/>
      <c r="B1340" s="234"/>
      <c r="AO1340" s="234"/>
      <c r="AP1340" s="244"/>
      <c r="AQ1340" s="231"/>
      <c r="AS1340"/>
    </row>
    <row r="1341" spans="1:45" ht="21.6" x14ac:dyDescent="0.65">
      <c r="A1341" s="233"/>
      <c r="B1341" s="234"/>
      <c r="AO1341" s="236"/>
      <c r="AP1341" s="243"/>
      <c r="AQ1341" s="243"/>
      <c r="AS1341"/>
    </row>
    <row r="1342" spans="1:45" ht="14.4" x14ac:dyDescent="0.3">
      <c r="A1342" s="233"/>
      <c r="B1342" s="234"/>
      <c r="AO1342" s="234"/>
    </row>
    <row r="1343" spans="1:45" ht="14.4" x14ac:dyDescent="0.3">
      <c r="A1343" s="233"/>
      <c r="B1343" s="234"/>
      <c r="AO1343" s="234"/>
    </row>
    <row r="1344" spans="1:45" ht="14.4" x14ac:dyDescent="0.3">
      <c r="A1344" s="233"/>
      <c r="B1344" s="234"/>
      <c r="AO1344" s="234"/>
    </row>
    <row r="1345" spans="1:45" ht="14.4" x14ac:dyDescent="0.3">
      <c r="A1345" s="233"/>
      <c r="B1345" s="234"/>
      <c r="AO1345" s="234"/>
    </row>
    <row r="1346" spans="1:45" ht="14.4" x14ac:dyDescent="0.3">
      <c r="A1346" s="233"/>
      <c r="B1346" s="234"/>
      <c r="AO1346" s="234"/>
    </row>
    <row r="1347" spans="1:45" ht="14.4" x14ac:dyDescent="0.3">
      <c r="A1347" s="233"/>
      <c r="B1347" s="234"/>
      <c r="AO1347" s="234"/>
    </row>
    <row r="1348" spans="1:45" ht="14.4" x14ac:dyDescent="0.3">
      <c r="A1348" s="233"/>
      <c r="B1348" s="234"/>
      <c r="AO1348" s="237"/>
      <c r="AP1348" s="243"/>
      <c r="AQ1348" s="243"/>
      <c r="AS1348"/>
    </row>
    <row r="1349" spans="1:45" ht="21.6" x14ac:dyDescent="0.65">
      <c r="A1349" s="233"/>
      <c r="B1349" s="234"/>
      <c r="AO1349" s="236"/>
      <c r="AP1349" s="243"/>
      <c r="AQ1349" s="243"/>
      <c r="AS1349"/>
    </row>
    <row r="1350" spans="1:45" ht="14.4" x14ac:dyDescent="0.3">
      <c r="A1350" s="233"/>
      <c r="B1350" s="234"/>
      <c r="AO1350" s="234"/>
    </row>
    <row r="1351" spans="1:45" ht="21.6" x14ac:dyDescent="0.3">
      <c r="A1351" s="233"/>
      <c r="B1351" s="234"/>
      <c r="AO1351" s="234"/>
      <c r="AP1351" s="244"/>
      <c r="AQ1351" s="231"/>
      <c r="AS1351"/>
    </row>
    <row r="1352" spans="1:45" ht="14.4" x14ac:dyDescent="0.3">
      <c r="A1352" s="233"/>
      <c r="B1352" s="234"/>
      <c r="AO1352" s="234"/>
    </row>
    <row r="1353" spans="1:45" ht="21.6" x14ac:dyDescent="0.3">
      <c r="A1353" s="233"/>
      <c r="B1353" s="234"/>
      <c r="AO1353" s="234"/>
      <c r="AP1353" s="244"/>
      <c r="AQ1353" s="231"/>
      <c r="AS1353"/>
    </row>
    <row r="1354" spans="1:45" ht="14.4" x14ac:dyDescent="0.3">
      <c r="A1354" s="233"/>
      <c r="B1354" s="234"/>
      <c r="AO1354" s="234"/>
    </row>
    <row r="1355" spans="1:45" ht="21.6" x14ac:dyDescent="0.3">
      <c r="A1355" s="233"/>
      <c r="B1355" s="234"/>
      <c r="AO1355" s="234"/>
      <c r="AP1355" s="244"/>
      <c r="AQ1355" s="231"/>
      <c r="AS1355"/>
    </row>
    <row r="1356" spans="1:45" ht="14.4" x14ac:dyDescent="0.3">
      <c r="A1356" s="233"/>
      <c r="B1356" s="234"/>
      <c r="AO1356" s="234"/>
    </row>
    <row r="1357" spans="1:45" ht="14.4" x14ac:dyDescent="0.3">
      <c r="A1357" s="233"/>
      <c r="B1357" s="234"/>
      <c r="AO1357" s="237"/>
      <c r="AP1357" s="243"/>
      <c r="AQ1357" s="243"/>
      <c r="AS1357"/>
    </row>
    <row r="1358" spans="1:45" ht="21.6" x14ac:dyDescent="0.3">
      <c r="A1358" s="233"/>
      <c r="B1358" s="234"/>
      <c r="AO1358" s="234"/>
      <c r="AP1358" s="244"/>
      <c r="AQ1358" s="231"/>
      <c r="AS1358"/>
    </row>
    <row r="1359" spans="1:45" ht="14.4" x14ac:dyDescent="0.3">
      <c r="A1359" s="233"/>
      <c r="B1359" s="234"/>
      <c r="AO1359" s="234"/>
    </row>
    <row r="1360" spans="1:45" ht="21.6" x14ac:dyDescent="0.3">
      <c r="A1360" s="233"/>
      <c r="B1360" s="234"/>
      <c r="AO1360" s="234"/>
      <c r="AP1360" s="244"/>
      <c r="AQ1360" s="231"/>
      <c r="AS1360"/>
    </row>
    <row r="1361" spans="1:45" ht="14.4" x14ac:dyDescent="0.3">
      <c r="A1361" s="233"/>
      <c r="B1361" s="234"/>
      <c r="AO1361" s="234"/>
    </row>
    <row r="1362" spans="1:45" ht="21.6" x14ac:dyDescent="0.3">
      <c r="A1362" s="233"/>
      <c r="B1362" s="234"/>
      <c r="AO1362" s="234"/>
      <c r="AP1362" s="244"/>
      <c r="AQ1362" s="231"/>
      <c r="AS1362"/>
    </row>
    <row r="1363" spans="1:45" ht="21.6" x14ac:dyDescent="0.3">
      <c r="A1363" s="233"/>
      <c r="B1363" s="234"/>
      <c r="AO1363" s="234"/>
      <c r="AP1363" s="244"/>
      <c r="AQ1363" s="231"/>
      <c r="AS1363"/>
    </row>
    <row r="1364" spans="1:45" ht="14.4" x14ac:dyDescent="0.3">
      <c r="A1364" s="233"/>
      <c r="B1364" s="234"/>
      <c r="AO1364" s="234"/>
    </row>
    <row r="1365" spans="1:45" ht="21.6" x14ac:dyDescent="0.3">
      <c r="A1365" s="233"/>
      <c r="B1365" s="234"/>
      <c r="AO1365" s="234"/>
      <c r="AP1365" s="244"/>
      <c r="AQ1365" s="231"/>
      <c r="AS1365"/>
    </row>
    <row r="1366" spans="1:45" ht="21.6" x14ac:dyDescent="0.3">
      <c r="A1366" s="233"/>
      <c r="B1366" s="234"/>
      <c r="AO1366" s="234"/>
      <c r="AP1366" s="244"/>
      <c r="AQ1366" s="231"/>
      <c r="AS1366"/>
    </row>
    <row r="1367" spans="1:45" ht="14.4" x14ac:dyDescent="0.3">
      <c r="A1367" s="233"/>
      <c r="B1367" s="234"/>
      <c r="AO1367" s="234"/>
    </row>
    <row r="1368" spans="1:45" ht="14.4" x14ac:dyDescent="0.3">
      <c r="A1368" s="233"/>
      <c r="B1368" s="234"/>
      <c r="AO1368" s="234"/>
    </row>
    <row r="1369" spans="1:45" ht="14.4" x14ac:dyDescent="0.3">
      <c r="A1369" s="233"/>
      <c r="B1369" s="234"/>
      <c r="AO1369" s="234"/>
    </row>
    <row r="1370" spans="1:45" ht="21.6" x14ac:dyDescent="0.3">
      <c r="A1370" s="233"/>
      <c r="B1370" s="234"/>
      <c r="AO1370" s="234"/>
      <c r="AP1370" s="244"/>
      <c r="AQ1370" s="231"/>
      <c r="AS1370"/>
    </row>
    <row r="1371" spans="1:45" ht="14.4" x14ac:dyDescent="0.3">
      <c r="A1371" s="233"/>
      <c r="B1371" s="234"/>
      <c r="AO1371" s="234"/>
    </row>
    <row r="1372" spans="1:45" ht="14.4" x14ac:dyDescent="0.3">
      <c r="A1372" s="233"/>
      <c r="B1372" s="234"/>
      <c r="AO1372" s="234"/>
    </row>
    <row r="1373" spans="1:45" ht="21.6" x14ac:dyDescent="0.3">
      <c r="A1373" s="233"/>
      <c r="B1373" s="234"/>
      <c r="AO1373" s="234"/>
      <c r="AP1373" s="244"/>
      <c r="AQ1373" s="231"/>
      <c r="AS1373"/>
    </row>
    <row r="1374" spans="1:45" ht="14.4" x14ac:dyDescent="0.3">
      <c r="A1374" s="233"/>
      <c r="B1374" s="234"/>
      <c r="AO1374" s="234"/>
    </row>
    <row r="1375" spans="1:45" ht="14.4" x14ac:dyDescent="0.3">
      <c r="A1375" s="233"/>
      <c r="B1375" s="234"/>
      <c r="AO1375" s="234"/>
    </row>
    <row r="1376" spans="1:45" ht="14.4" x14ac:dyDescent="0.3">
      <c r="A1376" s="233"/>
      <c r="B1376" s="234"/>
      <c r="AO1376" s="234"/>
    </row>
    <row r="1377" spans="1:45" ht="21.6" x14ac:dyDescent="0.3">
      <c r="A1377" s="233"/>
      <c r="B1377" s="234"/>
      <c r="AO1377" s="234"/>
      <c r="AP1377" s="244"/>
      <c r="AQ1377" s="231"/>
      <c r="AS1377"/>
    </row>
    <row r="1378" spans="1:45" ht="14.4" x14ac:dyDescent="0.3">
      <c r="A1378" s="233"/>
      <c r="B1378" s="234"/>
      <c r="AO1378" s="234"/>
    </row>
    <row r="1379" spans="1:45" ht="14.4" x14ac:dyDescent="0.3">
      <c r="A1379" s="233"/>
      <c r="B1379" s="234"/>
      <c r="AO1379" s="234"/>
    </row>
    <row r="1380" spans="1:45" ht="14.4" x14ac:dyDescent="0.3">
      <c r="A1380" s="233"/>
      <c r="B1380" s="234"/>
      <c r="AO1380" s="234"/>
    </row>
    <row r="1381" spans="1:45" ht="21.6" x14ac:dyDescent="0.65">
      <c r="A1381" s="233"/>
      <c r="B1381" s="234"/>
      <c r="AO1381" s="236"/>
      <c r="AP1381" s="243"/>
      <c r="AQ1381" s="243"/>
      <c r="AS1381"/>
    </row>
    <row r="1382" spans="1:45" ht="14.4" x14ac:dyDescent="0.3">
      <c r="A1382" s="233"/>
      <c r="B1382" s="234"/>
      <c r="AO1382" s="234"/>
    </row>
    <row r="1383" spans="1:45" ht="14.4" x14ac:dyDescent="0.3">
      <c r="A1383" s="233"/>
      <c r="B1383" s="234"/>
      <c r="AO1383" s="234"/>
    </row>
    <row r="1384" spans="1:45" ht="14.4" x14ac:dyDescent="0.3">
      <c r="A1384" s="233"/>
      <c r="B1384" s="234"/>
      <c r="AO1384" s="234"/>
    </row>
    <row r="1385" spans="1:45" ht="14.4" x14ac:dyDescent="0.3">
      <c r="A1385" s="233"/>
      <c r="B1385" s="234"/>
      <c r="AO1385" s="234"/>
    </row>
    <row r="1386" spans="1:45" ht="21.6" x14ac:dyDescent="0.3">
      <c r="A1386" s="233"/>
      <c r="B1386" s="234"/>
      <c r="AO1386" s="234"/>
      <c r="AP1386" s="244"/>
      <c r="AQ1386" s="231"/>
      <c r="AS1386"/>
    </row>
    <row r="1387" spans="1:45" ht="14.4" x14ac:dyDescent="0.3">
      <c r="A1387" s="233"/>
      <c r="B1387" s="234"/>
      <c r="AO1387" s="234"/>
    </row>
    <row r="1388" spans="1:45" ht="14.4" x14ac:dyDescent="0.3">
      <c r="A1388" s="233"/>
      <c r="B1388" s="234"/>
      <c r="AO1388" s="234"/>
    </row>
    <row r="1389" spans="1:45" ht="14.4" x14ac:dyDescent="0.3">
      <c r="A1389" s="233"/>
      <c r="B1389" s="234"/>
      <c r="AO1389" s="234"/>
    </row>
    <row r="1390" spans="1:45" ht="21.6" x14ac:dyDescent="0.3">
      <c r="A1390" s="233"/>
      <c r="B1390" s="234"/>
      <c r="AO1390" s="234"/>
      <c r="AP1390" s="244"/>
      <c r="AQ1390" s="231"/>
      <c r="AS1390"/>
    </row>
    <row r="1391" spans="1:45" ht="21.6" x14ac:dyDescent="0.3">
      <c r="A1391" s="233"/>
      <c r="B1391" s="234"/>
      <c r="AO1391" s="234"/>
      <c r="AP1391" s="244"/>
      <c r="AQ1391" s="231"/>
      <c r="AS1391"/>
    </row>
    <row r="1392" spans="1:45" ht="14.4" x14ac:dyDescent="0.3">
      <c r="A1392" s="233"/>
      <c r="B1392" s="234"/>
      <c r="AO1392" s="234"/>
    </row>
    <row r="1393" spans="1:45" ht="14.4" x14ac:dyDescent="0.3">
      <c r="A1393" s="233"/>
      <c r="B1393" s="234"/>
      <c r="AO1393" s="234"/>
    </row>
    <row r="1394" spans="1:45" ht="21.6" x14ac:dyDescent="0.3">
      <c r="A1394" s="233"/>
      <c r="B1394" s="234"/>
      <c r="AO1394" s="234"/>
      <c r="AP1394" s="244"/>
      <c r="AQ1394" s="231"/>
      <c r="AS1394"/>
    </row>
    <row r="1395" spans="1:45" ht="14.4" x14ac:dyDescent="0.3">
      <c r="A1395" s="233"/>
      <c r="B1395" s="234"/>
      <c r="AO1395" s="234"/>
    </row>
    <row r="1396" spans="1:45" ht="14.4" x14ac:dyDescent="0.3">
      <c r="A1396" s="233"/>
      <c r="B1396" s="234"/>
      <c r="AO1396" s="237"/>
      <c r="AP1396" s="243"/>
      <c r="AQ1396" s="243"/>
      <c r="AS1396"/>
    </row>
    <row r="1397" spans="1:45" ht="14.4" x14ac:dyDescent="0.3">
      <c r="A1397" s="233"/>
      <c r="B1397" s="234"/>
      <c r="AO1397" s="234"/>
    </row>
    <row r="1398" spans="1:45" ht="14.4" x14ac:dyDescent="0.3">
      <c r="A1398" s="233"/>
      <c r="B1398" s="234"/>
      <c r="AO1398" s="234"/>
    </row>
    <row r="1399" spans="1:45" ht="21.6" x14ac:dyDescent="0.3">
      <c r="A1399" s="233"/>
      <c r="B1399" s="234"/>
      <c r="AO1399" s="234"/>
      <c r="AP1399" s="244"/>
      <c r="AQ1399" s="231"/>
      <c r="AS1399"/>
    </row>
    <row r="1400" spans="1:45" ht="14.4" x14ac:dyDescent="0.3">
      <c r="A1400" s="233"/>
      <c r="B1400" s="234"/>
      <c r="AO1400" s="234"/>
    </row>
    <row r="1401" spans="1:45" ht="14.4" x14ac:dyDescent="0.3">
      <c r="A1401" s="233"/>
      <c r="B1401" s="234"/>
      <c r="AO1401" s="234"/>
    </row>
    <row r="1402" spans="1:45" ht="14.4" x14ac:dyDescent="0.3">
      <c r="A1402" s="233"/>
      <c r="B1402" s="234"/>
      <c r="AO1402" s="234"/>
    </row>
    <row r="1403" spans="1:45" ht="21.6" x14ac:dyDescent="0.3">
      <c r="A1403" s="233"/>
      <c r="B1403" s="234"/>
      <c r="AO1403" s="234"/>
      <c r="AP1403" s="244"/>
      <c r="AQ1403" s="231"/>
      <c r="AS1403"/>
    </row>
    <row r="1404" spans="1:45" ht="14.4" x14ac:dyDescent="0.3">
      <c r="A1404" s="233"/>
      <c r="B1404" s="234"/>
      <c r="AO1404" s="234"/>
    </row>
    <row r="1405" spans="1:45" ht="21.6" x14ac:dyDescent="0.3">
      <c r="A1405" s="233"/>
      <c r="B1405" s="234"/>
      <c r="AO1405" s="234"/>
      <c r="AP1405" s="244"/>
      <c r="AQ1405" s="231"/>
      <c r="AS1405"/>
    </row>
    <row r="1406" spans="1:45" ht="14.4" x14ac:dyDescent="0.3">
      <c r="A1406" s="233"/>
      <c r="B1406" s="234"/>
      <c r="AO1406" s="234"/>
    </row>
    <row r="1407" spans="1:45" ht="14.4" x14ac:dyDescent="0.3">
      <c r="A1407" s="233"/>
      <c r="B1407" s="234"/>
      <c r="AO1407" s="234"/>
    </row>
    <row r="1408" spans="1:45" ht="21.6" x14ac:dyDescent="0.3">
      <c r="A1408" s="233"/>
      <c r="B1408" s="234"/>
      <c r="AO1408" s="234"/>
      <c r="AP1408" s="244"/>
      <c r="AQ1408" s="231"/>
      <c r="AS1408"/>
    </row>
    <row r="1409" spans="1:45" ht="21.6" x14ac:dyDescent="0.65">
      <c r="A1409" s="233"/>
      <c r="B1409" s="234"/>
      <c r="AO1409" s="236"/>
      <c r="AP1409" s="243"/>
      <c r="AQ1409" s="243"/>
      <c r="AS1409"/>
    </row>
    <row r="1410" spans="1:45" ht="21.6" x14ac:dyDescent="0.3">
      <c r="A1410" s="233"/>
      <c r="B1410" s="234"/>
      <c r="AO1410" s="234"/>
      <c r="AP1410" s="244"/>
      <c r="AQ1410" s="231"/>
      <c r="AS1410"/>
    </row>
    <row r="1411" spans="1:45" ht="14.4" x14ac:dyDescent="0.3">
      <c r="A1411" s="233"/>
      <c r="B1411" s="234"/>
      <c r="AO1411" s="234"/>
    </row>
    <row r="1412" spans="1:45" ht="14.4" x14ac:dyDescent="0.3">
      <c r="A1412" s="233"/>
      <c r="B1412" s="234"/>
      <c r="AO1412" s="234"/>
    </row>
    <row r="1413" spans="1:45" ht="14.4" x14ac:dyDescent="0.3">
      <c r="A1413" s="233"/>
      <c r="B1413" s="234"/>
      <c r="AO1413" s="234"/>
    </row>
    <row r="1414" spans="1:45" ht="21.6" x14ac:dyDescent="0.3">
      <c r="A1414" s="233"/>
      <c r="B1414" s="234"/>
      <c r="AO1414" s="234"/>
      <c r="AP1414" s="244"/>
      <c r="AQ1414" s="231"/>
      <c r="AS1414"/>
    </row>
    <row r="1415" spans="1:45" ht="14.4" x14ac:dyDescent="0.3">
      <c r="A1415" s="233"/>
      <c r="B1415" s="234"/>
      <c r="AO1415" s="234"/>
    </row>
    <row r="1416" spans="1:45" ht="21.6" x14ac:dyDescent="0.3">
      <c r="A1416" s="233"/>
      <c r="B1416" s="234"/>
      <c r="AO1416" s="234"/>
      <c r="AP1416" s="244"/>
      <c r="AQ1416" s="231"/>
      <c r="AS1416"/>
    </row>
    <row r="1417" spans="1:45" ht="14.4" x14ac:dyDescent="0.3">
      <c r="A1417" s="233"/>
      <c r="B1417" s="234"/>
      <c r="AO1417" s="234"/>
    </row>
    <row r="1418" spans="1:45" ht="14.4" x14ac:dyDescent="0.3">
      <c r="A1418" s="233"/>
      <c r="B1418" s="234"/>
      <c r="AO1418" s="234"/>
    </row>
    <row r="1419" spans="1:45" ht="14.4" x14ac:dyDescent="0.3">
      <c r="A1419" s="233"/>
      <c r="B1419" s="234"/>
      <c r="AO1419" s="234"/>
    </row>
    <row r="1420" spans="1:45" ht="21.6" x14ac:dyDescent="0.3">
      <c r="A1420" s="233"/>
      <c r="B1420" s="234"/>
      <c r="AO1420" s="234"/>
      <c r="AP1420" s="244"/>
      <c r="AQ1420" s="231"/>
      <c r="AS1420"/>
    </row>
    <row r="1421" spans="1:45" ht="21.6" x14ac:dyDescent="0.3">
      <c r="A1421" s="233"/>
      <c r="B1421" s="234"/>
      <c r="AO1421" s="234"/>
      <c r="AP1421" s="244"/>
      <c r="AQ1421" s="231"/>
      <c r="AS1421"/>
    </row>
    <row r="1422" spans="1:45" ht="21.6" x14ac:dyDescent="0.3">
      <c r="A1422" s="233"/>
      <c r="B1422" s="234"/>
      <c r="AO1422" s="234"/>
      <c r="AP1422" s="244"/>
      <c r="AQ1422" s="231"/>
      <c r="AS1422"/>
    </row>
    <row r="1423" spans="1:45" ht="21.6" x14ac:dyDescent="0.3">
      <c r="A1423" s="233"/>
      <c r="B1423" s="234"/>
      <c r="AO1423" s="234"/>
      <c r="AP1423" s="244"/>
      <c r="AQ1423" s="231"/>
      <c r="AS1423"/>
    </row>
    <row r="1424" spans="1:45" ht="14.4" x14ac:dyDescent="0.3">
      <c r="A1424" s="233"/>
      <c r="B1424" s="234"/>
      <c r="AO1424" s="234"/>
    </row>
    <row r="1425" spans="1:45" ht="14.4" x14ac:dyDescent="0.3">
      <c r="A1425" s="233"/>
      <c r="B1425" s="234"/>
      <c r="AO1425" s="234"/>
    </row>
    <row r="1426" spans="1:45" ht="14.4" x14ac:dyDescent="0.3">
      <c r="A1426" s="233"/>
      <c r="B1426" s="234"/>
      <c r="AO1426" s="234"/>
    </row>
    <row r="1427" spans="1:45" ht="21.6" x14ac:dyDescent="0.3">
      <c r="A1427" s="233"/>
      <c r="B1427" s="234"/>
      <c r="AO1427" s="234"/>
      <c r="AP1427" s="244"/>
      <c r="AQ1427" s="231"/>
      <c r="AS1427"/>
    </row>
    <row r="1428" spans="1:45" ht="14.4" x14ac:dyDescent="0.3">
      <c r="A1428" s="233"/>
      <c r="B1428" s="234"/>
      <c r="AO1428" s="234"/>
    </row>
    <row r="1429" spans="1:45" ht="14.4" x14ac:dyDescent="0.3">
      <c r="A1429" s="233"/>
      <c r="B1429" s="234"/>
      <c r="AO1429" s="237"/>
      <c r="AP1429" s="243"/>
      <c r="AQ1429" s="243"/>
      <c r="AS1429"/>
    </row>
    <row r="1430" spans="1:45" ht="14.4" x14ac:dyDescent="0.3">
      <c r="A1430" s="233"/>
      <c r="B1430" s="234"/>
      <c r="AO1430" s="234"/>
    </row>
    <row r="1431" spans="1:45" ht="21.6" x14ac:dyDescent="0.3">
      <c r="A1431" s="233"/>
      <c r="B1431" s="234"/>
      <c r="AO1431" s="234"/>
      <c r="AP1431" s="244"/>
      <c r="AQ1431" s="231"/>
      <c r="AS1431"/>
    </row>
    <row r="1432" spans="1:45" ht="14.4" x14ac:dyDescent="0.3">
      <c r="A1432" s="233"/>
      <c r="B1432" s="234"/>
      <c r="AO1432" s="234"/>
    </row>
    <row r="1433" spans="1:45" ht="14.4" x14ac:dyDescent="0.3">
      <c r="A1433" s="233"/>
      <c r="B1433" s="234"/>
      <c r="AO1433" s="234"/>
    </row>
    <row r="1434" spans="1:45" ht="21.6" x14ac:dyDescent="0.3">
      <c r="A1434" s="233"/>
      <c r="B1434" s="234"/>
      <c r="AO1434" s="234"/>
      <c r="AP1434" s="244"/>
      <c r="AQ1434" s="231"/>
      <c r="AS1434"/>
    </row>
    <row r="1435" spans="1:45" ht="21.6" x14ac:dyDescent="0.3">
      <c r="A1435" s="233"/>
      <c r="B1435" s="234"/>
      <c r="AO1435" s="234"/>
      <c r="AP1435" s="244"/>
      <c r="AQ1435" s="231"/>
      <c r="AS1435"/>
    </row>
    <row r="1436" spans="1:45" ht="21.6" x14ac:dyDescent="0.3">
      <c r="A1436" s="233"/>
      <c r="B1436" s="234"/>
      <c r="AO1436" s="234"/>
      <c r="AP1436" s="244"/>
      <c r="AQ1436" s="231"/>
      <c r="AS1436"/>
    </row>
    <row r="1437" spans="1:45" ht="21.6" x14ac:dyDescent="0.3">
      <c r="A1437" s="233"/>
      <c r="B1437" s="234"/>
      <c r="AO1437" s="234"/>
      <c r="AP1437" s="244"/>
      <c r="AQ1437" s="231"/>
      <c r="AS1437"/>
    </row>
    <row r="1438" spans="1:45" ht="14.4" x14ac:dyDescent="0.3">
      <c r="A1438" s="233"/>
      <c r="B1438" s="234"/>
      <c r="AO1438" s="234"/>
    </row>
    <row r="1439" spans="1:45" ht="14.4" x14ac:dyDescent="0.3">
      <c r="A1439" s="233"/>
      <c r="B1439" s="234"/>
      <c r="AO1439" s="234"/>
    </row>
    <row r="1440" spans="1:45" ht="14.4" x14ac:dyDescent="0.3">
      <c r="A1440" s="233"/>
      <c r="B1440" s="234"/>
      <c r="AO1440" s="234"/>
    </row>
    <row r="1441" spans="1:45" ht="14.4" x14ac:dyDescent="0.3">
      <c r="A1441" s="233"/>
      <c r="B1441" s="234"/>
      <c r="AO1441" s="234"/>
    </row>
    <row r="1442" spans="1:45" ht="21.6" x14ac:dyDescent="0.3">
      <c r="A1442" s="233"/>
      <c r="B1442" s="234"/>
      <c r="AO1442" s="234"/>
      <c r="AP1442" s="244"/>
      <c r="AQ1442" s="231"/>
      <c r="AS1442"/>
    </row>
    <row r="1443" spans="1:45" ht="14.4" x14ac:dyDescent="0.3">
      <c r="A1443" s="233"/>
      <c r="B1443" s="234"/>
      <c r="AO1443" s="234"/>
    </row>
    <row r="1444" spans="1:45" ht="14.4" x14ac:dyDescent="0.3">
      <c r="A1444" s="233"/>
      <c r="B1444" s="234"/>
      <c r="AO1444" s="234"/>
    </row>
    <row r="1445" spans="1:45" ht="14.4" x14ac:dyDescent="0.3">
      <c r="A1445" s="233"/>
      <c r="B1445" s="234"/>
      <c r="AO1445" s="234"/>
    </row>
    <row r="1446" spans="1:45" ht="21.6" x14ac:dyDescent="0.3">
      <c r="A1446" s="233"/>
      <c r="B1446" s="234"/>
      <c r="AO1446" s="234"/>
      <c r="AP1446" s="244"/>
      <c r="AQ1446" s="231"/>
      <c r="AS1446"/>
    </row>
    <row r="1447" spans="1:45" ht="14.4" x14ac:dyDescent="0.3">
      <c r="A1447" s="233"/>
      <c r="B1447" s="234"/>
      <c r="AO1447" s="234"/>
    </row>
    <row r="1448" spans="1:45" ht="21.6" x14ac:dyDescent="0.3">
      <c r="A1448" s="233"/>
      <c r="B1448" s="234"/>
      <c r="AO1448" s="234"/>
      <c r="AP1448" s="244"/>
      <c r="AQ1448" s="231"/>
      <c r="AS1448"/>
    </row>
    <row r="1449" spans="1:45" ht="14.4" x14ac:dyDescent="0.3">
      <c r="A1449" s="233"/>
      <c r="B1449" s="234"/>
      <c r="AO1449" s="234"/>
    </row>
    <row r="1450" spans="1:45" ht="21.6" x14ac:dyDescent="0.65">
      <c r="A1450" s="233"/>
      <c r="B1450" s="234"/>
      <c r="AO1450" s="236"/>
      <c r="AP1450" s="243"/>
      <c r="AQ1450" s="243"/>
      <c r="AS1450"/>
    </row>
    <row r="1451" spans="1:45" ht="21.6" x14ac:dyDescent="0.3">
      <c r="A1451" s="233"/>
      <c r="B1451" s="234"/>
      <c r="AO1451" s="234"/>
      <c r="AP1451" s="244"/>
      <c r="AQ1451" s="231"/>
      <c r="AS1451"/>
    </row>
    <row r="1452" spans="1:45" ht="14.4" x14ac:dyDescent="0.3">
      <c r="A1452" s="233"/>
      <c r="B1452" s="234"/>
      <c r="AO1452" s="234"/>
    </row>
    <row r="1453" spans="1:45" ht="14.4" x14ac:dyDescent="0.3">
      <c r="A1453" s="233"/>
      <c r="B1453" s="234"/>
      <c r="AO1453" s="234"/>
    </row>
    <row r="1454" spans="1:45" ht="21.6" x14ac:dyDescent="0.3">
      <c r="A1454" s="233"/>
      <c r="B1454" s="234"/>
      <c r="AO1454" s="234"/>
      <c r="AP1454" s="244"/>
      <c r="AQ1454" s="231"/>
      <c r="AS1454"/>
    </row>
    <row r="1455" spans="1:45" ht="14.4" x14ac:dyDescent="0.3">
      <c r="A1455" s="233"/>
      <c r="B1455" s="234"/>
      <c r="AO1455" s="234"/>
    </row>
    <row r="1456" spans="1:45" ht="14.4" x14ac:dyDescent="0.3">
      <c r="A1456" s="233"/>
      <c r="B1456" s="234"/>
      <c r="AO1456" s="234"/>
    </row>
    <row r="1457" spans="1:45" ht="21.6" x14ac:dyDescent="0.3">
      <c r="A1457" s="233"/>
      <c r="B1457" s="234"/>
      <c r="AO1457" s="234"/>
      <c r="AP1457" s="244"/>
      <c r="AQ1457" s="231"/>
      <c r="AS1457"/>
    </row>
    <row r="1458" spans="1:45" ht="14.4" x14ac:dyDescent="0.3">
      <c r="A1458" s="233"/>
      <c r="B1458" s="234"/>
      <c r="AO1458" s="234"/>
    </row>
    <row r="1459" spans="1:45" ht="21.6" x14ac:dyDescent="0.3">
      <c r="A1459" s="233"/>
      <c r="B1459" s="234"/>
      <c r="AO1459" s="234"/>
      <c r="AP1459" s="244"/>
      <c r="AQ1459" s="231"/>
      <c r="AS1459"/>
    </row>
    <row r="1460" spans="1:45" ht="14.4" x14ac:dyDescent="0.3">
      <c r="A1460" s="233"/>
      <c r="B1460" s="234"/>
      <c r="AO1460" s="234"/>
    </row>
    <row r="1461" spans="1:45" ht="21.6" x14ac:dyDescent="0.3">
      <c r="A1461" s="233"/>
      <c r="B1461" s="234"/>
      <c r="AO1461" s="234"/>
      <c r="AP1461" s="244"/>
      <c r="AQ1461" s="231"/>
      <c r="AS1461"/>
    </row>
    <row r="1462" spans="1:45" ht="21.6" x14ac:dyDescent="0.3">
      <c r="A1462" s="233"/>
      <c r="B1462" s="234"/>
      <c r="AO1462" s="234"/>
      <c r="AP1462" s="244"/>
      <c r="AQ1462" s="231"/>
      <c r="AS1462"/>
    </row>
    <row r="1463" spans="1:45" ht="14.4" x14ac:dyDescent="0.3">
      <c r="A1463" s="233"/>
      <c r="B1463" s="234"/>
      <c r="AO1463" s="234"/>
    </row>
    <row r="1464" spans="1:45" ht="14.4" x14ac:dyDescent="0.3">
      <c r="A1464" s="233"/>
      <c r="B1464" s="234"/>
      <c r="AO1464" s="234"/>
    </row>
    <row r="1465" spans="1:45" ht="14.4" x14ac:dyDescent="0.3">
      <c r="A1465" s="233"/>
      <c r="B1465" s="234"/>
      <c r="AO1465" s="234"/>
    </row>
    <row r="1466" spans="1:45" ht="21.6" x14ac:dyDescent="0.3">
      <c r="A1466" s="233"/>
      <c r="B1466" s="234"/>
      <c r="AO1466" s="234"/>
      <c r="AP1466" s="244"/>
      <c r="AQ1466" s="231"/>
      <c r="AS1466"/>
    </row>
    <row r="1467" spans="1:45" ht="21.6" x14ac:dyDescent="0.3">
      <c r="A1467" s="233"/>
      <c r="B1467" s="234"/>
      <c r="AO1467" s="234"/>
      <c r="AP1467" s="244"/>
      <c r="AQ1467" s="231"/>
      <c r="AS1467"/>
    </row>
    <row r="1468" spans="1:45" ht="21.6" x14ac:dyDescent="0.3">
      <c r="A1468" s="233"/>
      <c r="B1468" s="234"/>
      <c r="AO1468" s="234"/>
      <c r="AP1468" s="244"/>
      <c r="AQ1468" s="231"/>
      <c r="AS1468"/>
    </row>
    <row r="1469" spans="1:45" ht="14.4" x14ac:dyDescent="0.3">
      <c r="A1469" s="233"/>
      <c r="B1469" s="234"/>
      <c r="AO1469" s="234"/>
    </row>
    <row r="1470" spans="1:45" ht="21.6" x14ac:dyDescent="0.3">
      <c r="A1470" s="233"/>
      <c r="B1470" s="234"/>
      <c r="AO1470" s="234"/>
      <c r="AP1470" s="244"/>
      <c r="AQ1470" s="231"/>
      <c r="AS1470"/>
    </row>
    <row r="1471" spans="1:45" ht="21.6" x14ac:dyDescent="0.3">
      <c r="A1471" s="233"/>
      <c r="B1471" s="234"/>
      <c r="AO1471" s="234"/>
      <c r="AP1471" s="244"/>
      <c r="AQ1471" s="231"/>
      <c r="AS1471"/>
    </row>
    <row r="1472" spans="1:45" ht="14.4" x14ac:dyDescent="0.3">
      <c r="A1472" s="233"/>
      <c r="B1472" s="234"/>
      <c r="AO1472" s="234"/>
    </row>
    <row r="1473" spans="1:45" ht="21.6" x14ac:dyDescent="0.3">
      <c r="A1473" s="233"/>
      <c r="B1473" s="234"/>
      <c r="AO1473" s="234"/>
      <c r="AP1473" s="244"/>
      <c r="AQ1473" s="231"/>
      <c r="AS1473"/>
    </row>
    <row r="1474" spans="1:45" ht="14.4" x14ac:dyDescent="0.3">
      <c r="A1474" s="233"/>
      <c r="B1474" s="234"/>
      <c r="AO1474" s="234"/>
    </row>
    <row r="1475" spans="1:45" ht="14.4" x14ac:dyDescent="0.3">
      <c r="A1475" s="233"/>
      <c r="B1475" s="234"/>
      <c r="AO1475" s="234"/>
    </row>
    <row r="1476" spans="1:45" ht="14.4" x14ac:dyDescent="0.3">
      <c r="A1476" s="233"/>
      <c r="B1476" s="234"/>
      <c r="AO1476" s="234"/>
    </row>
    <row r="1477" spans="1:45" ht="21.6" x14ac:dyDescent="0.3">
      <c r="A1477" s="233"/>
      <c r="B1477" s="234"/>
      <c r="AO1477" s="234"/>
      <c r="AP1477" s="244"/>
      <c r="AQ1477" s="231"/>
      <c r="AS1477"/>
    </row>
    <row r="1478" spans="1:45" ht="21.6" x14ac:dyDescent="0.3">
      <c r="A1478" s="233"/>
      <c r="B1478" s="234"/>
      <c r="AO1478" s="234"/>
      <c r="AP1478" s="244"/>
      <c r="AQ1478" s="231"/>
      <c r="AS1478"/>
    </row>
    <row r="1479" spans="1:45" ht="14.4" x14ac:dyDescent="0.3">
      <c r="A1479" s="233"/>
      <c r="B1479" s="234"/>
      <c r="AO1479" s="234"/>
    </row>
    <row r="1480" spans="1:45" ht="14.4" x14ac:dyDescent="0.3">
      <c r="A1480" s="233"/>
      <c r="B1480" s="234"/>
      <c r="AO1480" s="234"/>
    </row>
    <row r="1481" spans="1:45" ht="14.4" x14ac:dyDescent="0.3">
      <c r="A1481" s="233"/>
      <c r="B1481" s="234"/>
      <c r="AO1481" s="234"/>
    </row>
    <row r="1482" spans="1:45" ht="14.4" x14ac:dyDescent="0.3">
      <c r="A1482" s="233"/>
      <c r="B1482" s="234"/>
      <c r="AO1482" s="234"/>
    </row>
    <row r="1483" spans="1:45" ht="14.4" x14ac:dyDescent="0.3">
      <c r="A1483" s="233"/>
      <c r="B1483" s="234"/>
      <c r="AO1483" s="234"/>
    </row>
    <row r="1484" spans="1:45" ht="14.4" x14ac:dyDescent="0.3">
      <c r="A1484" s="233"/>
      <c r="B1484" s="234"/>
      <c r="AO1484" s="234"/>
    </row>
    <row r="1485" spans="1:45" ht="14.4" x14ac:dyDescent="0.3">
      <c r="A1485" s="233"/>
      <c r="B1485" s="234"/>
      <c r="AO1485" s="234"/>
    </row>
    <row r="1486" spans="1:45" ht="14.4" x14ac:dyDescent="0.3">
      <c r="A1486" s="233"/>
      <c r="B1486" s="234"/>
      <c r="AO1486" s="234"/>
    </row>
    <row r="1487" spans="1:45" ht="21.6" x14ac:dyDescent="0.3">
      <c r="A1487" s="233"/>
      <c r="B1487" s="234"/>
      <c r="AO1487" s="234"/>
      <c r="AP1487" s="244"/>
      <c r="AQ1487" s="231"/>
      <c r="AS1487"/>
    </row>
    <row r="1488" spans="1:45" ht="14.4" x14ac:dyDescent="0.3">
      <c r="A1488" s="233"/>
      <c r="B1488" s="234"/>
      <c r="AO1488" s="234"/>
    </row>
    <row r="1489" spans="1:45" ht="14.4" x14ac:dyDescent="0.3">
      <c r="A1489" s="233"/>
      <c r="B1489" s="234"/>
      <c r="AO1489" s="234"/>
    </row>
    <row r="1490" spans="1:45" ht="21.6" x14ac:dyDescent="0.3">
      <c r="A1490" s="233"/>
      <c r="B1490" s="234"/>
      <c r="AO1490" s="234"/>
      <c r="AP1490" s="244"/>
      <c r="AQ1490" s="231"/>
      <c r="AS1490"/>
    </row>
    <row r="1491" spans="1:45" ht="21.6" x14ac:dyDescent="0.3">
      <c r="A1491" s="233"/>
      <c r="B1491" s="234"/>
      <c r="AO1491" s="234"/>
      <c r="AP1491" s="244"/>
      <c r="AQ1491" s="231"/>
      <c r="AS1491"/>
    </row>
    <row r="1492" spans="1:45" ht="21.6" x14ac:dyDescent="0.3">
      <c r="A1492" s="233"/>
      <c r="B1492" s="234"/>
      <c r="AO1492" s="234"/>
      <c r="AP1492" s="244"/>
      <c r="AQ1492" s="231"/>
      <c r="AS1492"/>
    </row>
    <row r="1493" spans="1:45" ht="21.6" x14ac:dyDescent="0.3">
      <c r="A1493" s="233"/>
      <c r="B1493" s="234"/>
      <c r="AO1493" s="234"/>
      <c r="AP1493" s="244"/>
      <c r="AQ1493" s="231"/>
      <c r="AS1493"/>
    </row>
    <row r="1494" spans="1:45" ht="21.6" x14ac:dyDescent="0.3">
      <c r="A1494" s="233"/>
      <c r="B1494" s="234"/>
      <c r="AO1494" s="234"/>
      <c r="AP1494" s="244"/>
      <c r="AQ1494" s="231"/>
      <c r="AS1494"/>
    </row>
    <row r="1495" spans="1:45" ht="21.6" x14ac:dyDescent="0.3">
      <c r="A1495" s="233"/>
      <c r="B1495" s="234"/>
      <c r="AO1495" s="234"/>
      <c r="AP1495" s="244"/>
      <c r="AQ1495" s="231"/>
      <c r="AS1495"/>
    </row>
    <row r="1496" spans="1:45" ht="21.6" x14ac:dyDescent="0.3">
      <c r="A1496" s="233"/>
      <c r="B1496" s="234"/>
      <c r="AO1496" s="234"/>
      <c r="AP1496" s="244"/>
      <c r="AQ1496" s="231"/>
      <c r="AS1496"/>
    </row>
    <row r="1497" spans="1:45" ht="14.4" x14ac:dyDescent="0.3">
      <c r="A1497" s="233"/>
      <c r="B1497" s="234"/>
      <c r="AO1497" s="234"/>
    </row>
    <row r="1498" spans="1:45" ht="14.4" x14ac:dyDescent="0.3">
      <c r="A1498" s="233"/>
      <c r="B1498" s="234"/>
      <c r="AO1498" s="237"/>
      <c r="AP1498" s="243"/>
      <c r="AQ1498" s="243"/>
      <c r="AS1498"/>
    </row>
    <row r="1499" spans="1:45" ht="14.4" x14ac:dyDescent="0.3">
      <c r="A1499" s="233"/>
      <c r="B1499" s="234"/>
      <c r="AO1499" s="234"/>
    </row>
    <row r="1500" spans="1:45" ht="21.6" x14ac:dyDescent="0.3">
      <c r="A1500" s="233"/>
      <c r="B1500" s="234"/>
      <c r="AO1500" s="234"/>
      <c r="AP1500" s="244"/>
      <c r="AQ1500" s="231"/>
      <c r="AS1500"/>
    </row>
    <row r="1501" spans="1:45" ht="14.4" x14ac:dyDescent="0.3">
      <c r="A1501" s="233"/>
      <c r="B1501" s="234"/>
      <c r="AO1501" s="234"/>
    </row>
    <row r="1502" spans="1:45" ht="21.6" x14ac:dyDescent="0.3">
      <c r="A1502" s="233"/>
      <c r="B1502" s="234"/>
      <c r="AO1502" s="234"/>
      <c r="AP1502" s="244"/>
      <c r="AQ1502" s="231"/>
      <c r="AS1502"/>
    </row>
    <row r="1503" spans="1:45" ht="21.6" x14ac:dyDescent="0.3">
      <c r="A1503" s="233"/>
      <c r="B1503" s="234"/>
      <c r="AO1503" s="234"/>
      <c r="AP1503" s="244"/>
      <c r="AQ1503" s="231"/>
      <c r="AS1503"/>
    </row>
    <row r="1504" spans="1:45" ht="21.6" x14ac:dyDescent="0.3">
      <c r="A1504" s="233"/>
      <c r="B1504" s="234"/>
      <c r="AO1504" s="234"/>
      <c r="AP1504" s="244"/>
      <c r="AQ1504" s="231"/>
      <c r="AS1504"/>
    </row>
    <row r="1505" spans="1:45" ht="21.6" x14ac:dyDescent="0.3">
      <c r="A1505" s="233"/>
      <c r="B1505" s="234"/>
      <c r="AO1505" s="234"/>
      <c r="AP1505" s="244"/>
      <c r="AQ1505" s="231"/>
      <c r="AS1505"/>
    </row>
    <row r="1506" spans="1:45" ht="21.6" x14ac:dyDescent="0.3">
      <c r="A1506" s="233"/>
      <c r="B1506" s="234"/>
      <c r="AO1506" s="234"/>
      <c r="AP1506" s="244"/>
      <c r="AQ1506" s="231"/>
      <c r="AS1506"/>
    </row>
    <row r="1507" spans="1:45" ht="14.4" x14ac:dyDescent="0.3">
      <c r="A1507" s="233"/>
      <c r="B1507" s="234"/>
      <c r="AO1507" s="234"/>
    </row>
    <row r="1508" spans="1:45" ht="14.4" x14ac:dyDescent="0.3">
      <c r="A1508" s="233"/>
      <c r="B1508" s="234"/>
      <c r="AO1508" s="234"/>
    </row>
    <row r="1509" spans="1:45" ht="14.4" x14ac:dyDescent="0.3">
      <c r="A1509" s="233"/>
      <c r="B1509" s="234"/>
      <c r="AO1509" s="234"/>
    </row>
    <row r="1510" spans="1:45" ht="21.6" x14ac:dyDescent="0.3">
      <c r="A1510" s="233"/>
      <c r="B1510" s="234"/>
      <c r="AO1510" s="234"/>
      <c r="AP1510" s="244"/>
      <c r="AQ1510" s="231"/>
      <c r="AS1510"/>
    </row>
    <row r="1511" spans="1:45" ht="14.4" x14ac:dyDescent="0.3">
      <c r="A1511" s="233"/>
      <c r="B1511" s="234"/>
      <c r="AO1511" s="234"/>
    </row>
    <row r="1512" spans="1:45" ht="21.6" x14ac:dyDescent="0.3">
      <c r="A1512" s="233"/>
      <c r="B1512" s="234"/>
      <c r="AO1512" s="234"/>
      <c r="AP1512" s="244"/>
      <c r="AQ1512" s="231"/>
      <c r="AS1512"/>
    </row>
    <row r="1513" spans="1:45" ht="21.6" x14ac:dyDescent="0.3">
      <c r="A1513" s="233"/>
      <c r="B1513" s="234"/>
      <c r="AO1513" s="234"/>
      <c r="AP1513" s="244"/>
      <c r="AQ1513" s="231"/>
      <c r="AS1513"/>
    </row>
    <row r="1514" spans="1:45" ht="21.6" x14ac:dyDescent="0.3">
      <c r="A1514" s="233"/>
      <c r="B1514" s="234"/>
      <c r="AO1514" s="234"/>
      <c r="AP1514" s="244"/>
      <c r="AQ1514" s="231"/>
      <c r="AS1514"/>
    </row>
    <row r="1515" spans="1:45" ht="21.6" x14ac:dyDescent="0.3">
      <c r="A1515" s="233"/>
      <c r="B1515" s="234"/>
      <c r="AO1515" s="234"/>
      <c r="AP1515" s="244"/>
      <c r="AQ1515" s="231"/>
      <c r="AS1515"/>
    </row>
    <row r="1516" spans="1:45" ht="21.6" x14ac:dyDescent="0.3">
      <c r="A1516" s="233"/>
      <c r="B1516" s="234"/>
      <c r="AO1516" s="234"/>
      <c r="AP1516" s="244"/>
      <c r="AQ1516" s="231"/>
      <c r="AS1516"/>
    </row>
    <row r="1517" spans="1:45" ht="14.4" x14ac:dyDescent="0.3">
      <c r="A1517" s="233"/>
      <c r="B1517" s="234"/>
      <c r="AO1517" s="234"/>
    </row>
    <row r="1518" spans="1:45" ht="14.4" x14ac:dyDescent="0.3">
      <c r="A1518" s="233"/>
      <c r="B1518" s="234"/>
      <c r="AO1518" s="234"/>
    </row>
    <row r="1519" spans="1:45" ht="14.4" x14ac:dyDescent="0.3">
      <c r="A1519" s="233"/>
      <c r="B1519" s="234"/>
      <c r="AO1519" s="234"/>
    </row>
    <row r="1520" spans="1:45" ht="14.4" x14ac:dyDescent="0.3">
      <c r="A1520" s="233"/>
      <c r="B1520" s="234"/>
      <c r="AO1520" s="234"/>
    </row>
    <row r="1521" spans="1:45" ht="21.6" x14ac:dyDescent="0.3">
      <c r="A1521" s="233"/>
      <c r="B1521" s="234"/>
      <c r="AO1521" s="234"/>
      <c r="AP1521" s="244"/>
      <c r="AQ1521" s="231"/>
      <c r="AS1521"/>
    </row>
    <row r="1522" spans="1:45" ht="14.4" x14ac:dyDescent="0.3">
      <c r="A1522" s="233"/>
      <c r="B1522" s="234"/>
      <c r="AO1522" s="234"/>
    </row>
    <row r="1523" spans="1:45" ht="21.6" x14ac:dyDescent="0.3">
      <c r="A1523" s="233"/>
      <c r="B1523" s="234"/>
      <c r="AO1523" s="234"/>
      <c r="AP1523" s="244"/>
      <c r="AQ1523" s="231"/>
      <c r="AS1523"/>
    </row>
    <row r="1524" spans="1:45" ht="21.6" x14ac:dyDescent="0.3">
      <c r="A1524" s="233"/>
      <c r="B1524" s="234"/>
      <c r="AO1524" s="234"/>
      <c r="AP1524" s="244"/>
      <c r="AQ1524" s="231"/>
      <c r="AS1524"/>
    </row>
    <row r="1525" spans="1:45" ht="21.6" x14ac:dyDescent="0.3">
      <c r="A1525" s="233"/>
      <c r="B1525" s="234"/>
      <c r="AO1525" s="234"/>
      <c r="AP1525" s="244"/>
      <c r="AQ1525" s="231"/>
      <c r="AS1525"/>
    </row>
    <row r="1526" spans="1:45" ht="21.6" x14ac:dyDescent="0.3">
      <c r="A1526" s="233"/>
      <c r="B1526" s="234"/>
      <c r="AO1526" s="234"/>
      <c r="AP1526" s="244"/>
      <c r="AQ1526" s="231"/>
      <c r="AS1526"/>
    </row>
    <row r="1527" spans="1:45" ht="14.4" x14ac:dyDescent="0.3">
      <c r="A1527" s="233"/>
      <c r="B1527" s="234"/>
      <c r="AO1527" s="234"/>
    </row>
    <row r="1528" spans="1:45" ht="21.6" x14ac:dyDescent="0.3">
      <c r="A1528" s="233"/>
      <c r="B1528" s="234"/>
      <c r="AO1528" s="234"/>
      <c r="AP1528" s="244"/>
      <c r="AQ1528" s="231"/>
      <c r="AS1528"/>
    </row>
    <row r="1529" spans="1:45" ht="21.6" x14ac:dyDescent="0.3">
      <c r="A1529" s="233"/>
      <c r="B1529" s="234"/>
      <c r="AO1529" s="234"/>
      <c r="AP1529" s="244"/>
      <c r="AQ1529" s="231"/>
      <c r="AS1529"/>
    </row>
    <row r="1530" spans="1:45" ht="14.4" x14ac:dyDescent="0.3">
      <c r="A1530" s="233"/>
      <c r="B1530" s="234"/>
      <c r="AO1530" s="234"/>
    </row>
    <row r="1531" spans="1:45" ht="21.6" x14ac:dyDescent="0.3">
      <c r="A1531" s="233"/>
      <c r="B1531" s="234"/>
      <c r="AO1531" s="234"/>
      <c r="AP1531" s="244"/>
      <c r="AQ1531" s="231"/>
      <c r="AS1531"/>
    </row>
    <row r="1532" spans="1:45" ht="14.4" x14ac:dyDescent="0.3">
      <c r="A1532" s="233"/>
      <c r="B1532" s="234"/>
      <c r="AO1532" s="234"/>
    </row>
    <row r="1533" spans="1:45" ht="14.4" x14ac:dyDescent="0.3">
      <c r="A1533" s="233"/>
      <c r="B1533" s="234"/>
      <c r="AO1533" s="234"/>
    </row>
    <row r="1534" spans="1:45" ht="14.4" x14ac:dyDescent="0.3">
      <c r="A1534" s="233"/>
      <c r="B1534" s="234"/>
      <c r="AO1534" s="234"/>
    </row>
    <row r="1535" spans="1:45" ht="14.4" x14ac:dyDescent="0.3">
      <c r="A1535" s="233"/>
      <c r="B1535" s="234"/>
      <c r="AO1535" s="234"/>
    </row>
    <row r="1536" spans="1:45" ht="21.6" x14ac:dyDescent="0.3">
      <c r="A1536" s="233"/>
      <c r="B1536" s="234"/>
      <c r="AO1536" s="234"/>
      <c r="AP1536" s="244"/>
      <c r="AQ1536" s="231"/>
      <c r="AS1536"/>
    </row>
    <row r="1537" spans="1:45" ht="21.6" x14ac:dyDescent="0.65">
      <c r="A1537" s="233"/>
      <c r="B1537" s="234"/>
      <c r="AO1537" s="236"/>
      <c r="AP1537" s="243"/>
      <c r="AQ1537" s="243"/>
      <c r="AS1537"/>
    </row>
    <row r="1538" spans="1:45" ht="21.6" x14ac:dyDescent="0.3">
      <c r="A1538" s="233"/>
      <c r="B1538" s="234"/>
      <c r="AO1538" s="234"/>
      <c r="AP1538" s="244"/>
      <c r="AQ1538" s="231"/>
      <c r="AS1538"/>
    </row>
    <row r="1539" spans="1:45" ht="14.4" x14ac:dyDescent="0.3">
      <c r="A1539" s="233"/>
      <c r="B1539" s="234"/>
      <c r="AO1539" s="234"/>
    </row>
    <row r="1540" spans="1:45" ht="21.6" x14ac:dyDescent="0.3">
      <c r="A1540" s="233"/>
      <c r="B1540" s="234"/>
      <c r="AO1540" s="234"/>
      <c r="AP1540" s="244"/>
      <c r="AQ1540" s="231"/>
      <c r="AS1540"/>
    </row>
    <row r="1541" spans="1:45" ht="21.6" x14ac:dyDescent="0.3">
      <c r="A1541" s="233"/>
      <c r="B1541" s="234"/>
      <c r="AO1541" s="234"/>
      <c r="AP1541" s="244"/>
      <c r="AQ1541" s="231"/>
      <c r="AS1541"/>
    </row>
    <row r="1542" spans="1:45" ht="14.4" x14ac:dyDescent="0.3">
      <c r="A1542" s="233"/>
      <c r="B1542" s="234"/>
      <c r="AO1542" s="234"/>
    </row>
    <row r="1543" spans="1:45" ht="14.4" x14ac:dyDescent="0.3">
      <c r="A1543" s="233"/>
      <c r="B1543" s="234"/>
      <c r="AO1543" s="234"/>
    </row>
    <row r="1544" spans="1:45" ht="14.4" x14ac:dyDescent="0.3">
      <c r="A1544" s="233"/>
      <c r="B1544" s="234"/>
      <c r="AO1544" s="234"/>
    </row>
    <row r="1545" spans="1:45" ht="14.4" x14ac:dyDescent="0.3">
      <c r="A1545" s="233"/>
      <c r="B1545" s="234"/>
      <c r="AO1545" s="234"/>
    </row>
    <row r="1546" spans="1:45" ht="21.6" x14ac:dyDescent="0.3">
      <c r="A1546" s="233"/>
      <c r="B1546" s="234"/>
      <c r="AO1546" s="234"/>
      <c r="AP1546" s="244"/>
      <c r="AQ1546" s="231"/>
      <c r="AS1546"/>
    </row>
    <row r="1547" spans="1:45" ht="21.6" x14ac:dyDescent="0.3">
      <c r="A1547" s="233"/>
      <c r="B1547" s="234"/>
      <c r="AO1547" s="234"/>
      <c r="AP1547" s="244"/>
      <c r="AQ1547" s="231"/>
      <c r="AS1547"/>
    </row>
    <row r="1548" spans="1:45" ht="14.4" x14ac:dyDescent="0.3">
      <c r="A1548" s="233"/>
      <c r="B1548" s="234"/>
      <c r="AO1548" s="234"/>
    </row>
    <row r="1549" spans="1:45" ht="14.4" x14ac:dyDescent="0.3">
      <c r="A1549" s="233"/>
      <c r="B1549" s="234"/>
      <c r="AO1549" s="234"/>
    </row>
    <row r="1550" spans="1:45" ht="14.4" x14ac:dyDescent="0.3">
      <c r="A1550" s="233"/>
      <c r="B1550" s="234"/>
      <c r="AO1550" s="234"/>
    </row>
    <row r="1551" spans="1:45" ht="21.6" x14ac:dyDescent="0.3">
      <c r="A1551" s="233"/>
      <c r="B1551" s="234"/>
      <c r="AO1551" s="234"/>
      <c r="AP1551" s="244"/>
      <c r="AQ1551" s="231"/>
      <c r="AS1551"/>
    </row>
    <row r="1552" spans="1:45" ht="21.6" x14ac:dyDescent="0.3">
      <c r="A1552" s="233"/>
      <c r="B1552" s="234"/>
      <c r="AO1552" s="234"/>
      <c r="AP1552" s="244"/>
      <c r="AQ1552" s="231"/>
      <c r="AS1552"/>
    </row>
    <row r="1553" spans="1:45" ht="21.6" x14ac:dyDescent="0.3">
      <c r="A1553" s="233"/>
      <c r="B1553" s="234"/>
      <c r="AO1553" s="234"/>
      <c r="AP1553" s="244"/>
      <c r="AQ1553" s="231"/>
      <c r="AS1553"/>
    </row>
    <row r="1554" spans="1:45" ht="14.4" x14ac:dyDescent="0.3">
      <c r="A1554" s="233"/>
      <c r="B1554" s="234"/>
      <c r="AO1554" s="234"/>
    </row>
    <row r="1555" spans="1:45" ht="14.4" x14ac:dyDescent="0.3">
      <c r="A1555" s="233"/>
      <c r="B1555" s="234"/>
      <c r="AO1555" s="234"/>
    </row>
    <row r="1556" spans="1:45" ht="21.6" x14ac:dyDescent="0.3">
      <c r="A1556" s="233"/>
      <c r="B1556" s="234"/>
      <c r="AO1556" s="234"/>
      <c r="AP1556" s="244"/>
      <c r="AQ1556" s="231"/>
      <c r="AS1556"/>
    </row>
    <row r="1557" spans="1:45" ht="21.6" x14ac:dyDescent="0.3">
      <c r="A1557" s="233"/>
      <c r="B1557" s="234"/>
      <c r="AO1557" s="234"/>
      <c r="AP1557" s="244"/>
      <c r="AQ1557" s="231"/>
      <c r="AS1557"/>
    </row>
    <row r="1558" spans="1:45" ht="21.6" x14ac:dyDescent="0.3">
      <c r="A1558" s="233"/>
      <c r="B1558" s="234"/>
      <c r="AO1558" s="234"/>
      <c r="AP1558" s="244"/>
      <c r="AQ1558" s="231"/>
      <c r="AS1558"/>
    </row>
    <row r="1559" spans="1:45" ht="14.4" x14ac:dyDescent="0.3">
      <c r="A1559" s="233"/>
      <c r="B1559" s="234"/>
      <c r="AO1559" s="234"/>
    </row>
    <row r="1560" spans="1:45" ht="21.6" x14ac:dyDescent="0.65">
      <c r="A1560" s="233"/>
      <c r="B1560" s="234"/>
      <c r="AO1560" s="236"/>
      <c r="AP1560" s="243"/>
      <c r="AQ1560" s="243"/>
      <c r="AS1560"/>
    </row>
    <row r="1561" spans="1:45" ht="14.4" x14ac:dyDescent="0.3">
      <c r="A1561" s="233"/>
      <c r="B1561" s="234"/>
      <c r="AO1561" s="234"/>
    </row>
    <row r="1562" spans="1:45" ht="14.4" x14ac:dyDescent="0.3">
      <c r="A1562" s="233"/>
      <c r="B1562" s="234"/>
      <c r="AO1562" s="234"/>
    </row>
    <row r="1563" spans="1:45" ht="14.4" x14ac:dyDescent="0.3">
      <c r="A1563" s="233"/>
      <c r="B1563" s="234"/>
      <c r="AO1563" s="237"/>
      <c r="AP1563" s="243"/>
      <c r="AQ1563" s="243"/>
      <c r="AS1563"/>
    </row>
    <row r="1564" spans="1:45" ht="14.4" x14ac:dyDescent="0.3">
      <c r="A1564" s="233"/>
      <c r="B1564" s="234"/>
      <c r="AO1564" s="234"/>
    </row>
    <row r="1565" spans="1:45" ht="21.6" x14ac:dyDescent="0.3">
      <c r="A1565" s="233"/>
      <c r="B1565" s="234"/>
      <c r="AO1565" s="234"/>
      <c r="AP1565" s="244"/>
      <c r="AQ1565" s="231"/>
      <c r="AS1565"/>
    </row>
    <row r="1566" spans="1:45" ht="14.4" x14ac:dyDescent="0.3">
      <c r="A1566" s="233"/>
      <c r="B1566" s="234"/>
      <c r="AO1566" s="234"/>
    </row>
    <row r="1567" spans="1:45" ht="14.4" x14ac:dyDescent="0.3">
      <c r="A1567" s="233"/>
      <c r="B1567" s="234"/>
      <c r="AO1567" s="234"/>
    </row>
    <row r="1568" spans="1:45" ht="21.6" x14ac:dyDescent="0.3">
      <c r="A1568" s="233"/>
      <c r="B1568" s="234"/>
      <c r="AO1568" s="234"/>
      <c r="AP1568" s="244"/>
      <c r="AQ1568" s="231"/>
      <c r="AS1568"/>
    </row>
    <row r="1569" spans="1:45" ht="21.6" x14ac:dyDescent="0.3">
      <c r="A1569" s="233"/>
      <c r="B1569" s="234"/>
      <c r="AO1569" s="234"/>
      <c r="AP1569" s="244"/>
      <c r="AQ1569" s="231"/>
      <c r="AS1569"/>
    </row>
    <row r="1570" spans="1:45" ht="21.6" x14ac:dyDescent="0.3">
      <c r="A1570" s="233"/>
      <c r="B1570" s="234"/>
      <c r="AO1570" s="234"/>
      <c r="AP1570" s="244"/>
      <c r="AQ1570" s="231"/>
      <c r="AS1570"/>
    </row>
    <row r="1571" spans="1:45" ht="14.4" x14ac:dyDescent="0.3">
      <c r="A1571" s="233"/>
      <c r="B1571" s="234"/>
      <c r="AO1571" s="234"/>
    </row>
    <row r="1572" spans="1:45" ht="14.4" x14ac:dyDescent="0.3">
      <c r="A1572" s="233"/>
      <c r="B1572" s="234"/>
      <c r="AO1572" s="234"/>
    </row>
    <row r="1573" spans="1:45" ht="21.6" x14ac:dyDescent="0.3">
      <c r="A1573" s="233"/>
      <c r="B1573" s="234"/>
      <c r="AO1573" s="234"/>
      <c r="AP1573" s="244"/>
      <c r="AQ1573" s="231"/>
      <c r="AS1573"/>
    </row>
    <row r="1574" spans="1:45" ht="21.6" x14ac:dyDescent="0.3">
      <c r="A1574" s="233"/>
      <c r="B1574" s="234"/>
      <c r="AO1574" s="234"/>
      <c r="AP1574" s="244"/>
      <c r="AQ1574" s="231"/>
      <c r="AS1574"/>
    </row>
    <row r="1575" spans="1:45" ht="14.4" x14ac:dyDescent="0.3">
      <c r="A1575" s="233"/>
      <c r="B1575" s="234"/>
      <c r="AO1575" s="234"/>
    </row>
    <row r="1576" spans="1:45" ht="14.4" x14ac:dyDescent="0.3">
      <c r="A1576" s="233"/>
      <c r="B1576" s="234"/>
      <c r="AO1576" s="234"/>
    </row>
    <row r="1577" spans="1:45" ht="14.4" x14ac:dyDescent="0.3">
      <c r="A1577" s="233"/>
      <c r="B1577" s="234"/>
      <c r="AO1577" s="234"/>
    </row>
    <row r="1578" spans="1:45" ht="21.6" x14ac:dyDescent="0.65">
      <c r="A1578" s="233"/>
      <c r="B1578" s="234"/>
      <c r="AO1578" s="236"/>
      <c r="AP1578" s="243"/>
      <c r="AQ1578" s="243"/>
      <c r="AS1578"/>
    </row>
    <row r="1579" spans="1:45" ht="14.4" x14ac:dyDescent="0.3">
      <c r="A1579" s="233"/>
      <c r="B1579" s="234"/>
      <c r="AO1579" s="234"/>
    </row>
    <row r="1580" spans="1:45" ht="21.6" x14ac:dyDescent="0.3">
      <c r="A1580" s="233"/>
      <c r="B1580" s="234"/>
      <c r="AO1580" s="234"/>
      <c r="AP1580" s="244"/>
      <c r="AQ1580" s="231"/>
      <c r="AS1580"/>
    </row>
    <row r="1581" spans="1:45" ht="14.4" x14ac:dyDescent="0.3">
      <c r="A1581" s="233"/>
      <c r="B1581" s="234"/>
      <c r="AO1581" s="234"/>
    </row>
    <row r="1582" spans="1:45" ht="21.6" x14ac:dyDescent="0.3">
      <c r="A1582" s="233"/>
      <c r="B1582" s="234"/>
      <c r="AO1582" s="234"/>
      <c r="AP1582" s="244"/>
      <c r="AQ1582" s="231"/>
      <c r="AS1582"/>
    </row>
    <row r="1583" spans="1:45" ht="21.6" x14ac:dyDescent="0.3">
      <c r="A1583" s="233"/>
      <c r="B1583" s="234"/>
      <c r="AO1583" s="234"/>
      <c r="AP1583" s="244"/>
      <c r="AQ1583" s="231"/>
      <c r="AS1583"/>
    </row>
    <row r="1584" spans="1:45" ht="14.4" x14ac:dyDescent="0.3">
      <c r="A1584" s="233"/>
      <c r="B1584" s="234"/>
      <c r="AO1584" s="234"/>
    </row>
    <row r="1585" spans="1:45" ht="14.4" x14ac:dyDescent="0.3">
      <c r="A1585" s="233"/>
      <c r="B1585" s="234"/>
      <c r="AO1585" s="234"/>
    </row>
    <row r="1586" spans="1:45" ht="14.4" x14ac:dyDescent="0.3">
      <c r="A1586" s="233"/>
      <c r="B1586" s="234"/>
      <c r="AO1586" s="234"/>
    </row>
    <row r="1587" spans="1:45" ht="14.4" x14ac:dyDescent="0.3">
      <c r="A1587" s="233"/>
      <c r="B1587" s="234"/>
      <c r="AO1587" s="234"/>
    </row>
    <row r="1588" spans="1:45" ht="21.6" x14ac:dyDescent="0.3">
      <c r="A1588" s="233"/>
      <c r="B1588" s="234"/>
      <c r="AO1588" s="234"/>
      <c r="AP1588" s="244"/>
      <c r="AQ1588" s="231"/>
      <c r="AS1588"/>
    </row>
    <row r="1589" spans="1:45" ht="14.4" x14ac:dyDescent="0.3">
      <c r="A1589" s="233"/>
      <c r="B1589" s="234"/>
      <c r="AO1589" s="237"/>
      <c r="AP1589" s="243"/>
      <c r="AQ1589" s="243"/>
      <c r="AS1589"/>
    </row>
    <row r="1590" spans="1:45" ht="21.6" x14ac:dyDescent="0.3">
      <c r="A1590" s="233"/>
      <c r="B1590" s="234"/>
      <c r="AO1590" s="234"/>
      <c r="AP1590" s="244"/>
      <c r="AQ1590" s="231"/>
      <c r="AS1590"/>
    </row>
    <row r="1591" spans="1:45" ht="14.4" x14ac:dyDescent="0.3">
      <c r="A1591" s="233"/>
      <c r="B1591" s="234"/>
      <c r="AO1591" s="234"/>
    </row>
    <row r="1592" spans="1:45" ht="14.4" x14ac:dyDescent="0.3">
      <c r="A1592" s="233"/>
      <c r="B1592" s="234"/>
      <c r="AO1592" s="234"/>
    </row>
    <row r="1593" spans="1:45" ht="21.6" x14ac:dyDescent="0.3">
      <c r="A1593" s="233"/>
      <c r="B1593" s="234"/>
      <c r="AO1593" s="234"/>
      <c r="AP1593" s="244"/>
      <c r="AQ1593" s="231"/>
      <c r="AS1593"/>
    </row>
    <row r="1594" spans="1:45" ht="14.4" x14ac:dyDescent="0.3">
      <c r="A1594" s="233"/>
      <c r="B1594" s="234"/>
      <c r="AO1594" s="234"/>
    </row>
    <row r="1595" spans="1:45" ht="14.4" x14ac:dyDescent="0.3">
      <c r="A1595" s="233"/>
      <c r="B1595" s="234"/>
      <c r="AO1595" s="234"/>
    </row>
    <row r="1596" spans="1:45" ht="14.4" x14ac:dyDescent="0.3">
      <c r="A1596" s="233"/>
      <c r="B1596" s="234"/>
      <c r="AO1596" s="234"/>
    </row>
    <row r="1597" spans="1:45" ht="21.6" x14ac:dyDescent="0.3">
      <c r="A1597" s="233"/>
      <c r="B1597" s="234"/>
      <c r="AO1597" s="234"/>
      <c r="AP1597" s="244"/>
      <c r="AQ1597" s="231"/>
      <c r="AS1597"/>
    </row>
    <row r="1598" spans="1:45" ht="21.6" x14ac:dyDescent="0.3">
      <c r="A1598" s="233"/>
      <c r="B1598" s="234"/>
      <c r="AO1598" s="234"/>
      <c r="AP1598" s="244"/>
      <c r="AQ1598" s="231"/>
      <c r="AS1598"/>
    </row>
    <row r="1599" spans="1:45" ht="14.4" x14ac:dyDescent="0.3">
      <c r="A1599" s="233"/>
      <c r="B1599" s="234"/>
      <c r="AO1599" s="234"/>
    </row>
    <row r="1600" spans="1:45" ht="21.6" x14ac:dyDescent="0.3">
      <c r="A1600" s="233"/>
      <c r="B1600" s="234"/>
      <c r="AO1600" s="234"/>
      <c r="AP1600" s="244"/>
      <c r="AQ1600" s="231"/>
      <c r="AS1600"/>
    </row>
    <row r="1601" spans="1:45" ht="14.4" x14ac:dyDescent="0.3">
      <c r="A1601" s="233"/>
      <c r="B1601" s="234"/>
      <c r="AO1601" s="234"/>
    </row>
    <row r="1602" spans="1:45" ht="14.4" x14ac:dyDescent="0.3">
      <c r="A1602" s="233"/>
      <c r="B1602" s="234"/>
      <c r="AO1602" s="234"/>
    </row>
    <row r="1603" spans="1:45" ht="21.6" x14ac:dyDescent="0.3">
      <c r="A1603" s="233"/>
      <c r="B1603" s="234"/>
      <c r="AO1603" s="234"/>
      <c r="AP1603" s="244"/>
      <c r="AQ1603" s="231"/>
      <c r="AS1603"/>
    </row>
    <row r="1604" spans="1:45" ht="14.4" x14ac:dyDescent="0.3">
      <c r="A1604" s="233"/>
      <c r="B1604" s="234"/>
      <c r="AO1604" s="234"/>
    </row>
    <row r="1605" spans="1:45" ht="14.4" x14ac:dyDescent="0.3">
      <c r="A1605" s="233"/>
      <c r="B1605" s="234"/>
      <c r="AO1605" s="234"/>
    </row>
    <row r="1606" spans="1:45" ht="21.6" x14ac:dyDescent="0.3">
      <c r="A1606" s="233"/>
      <c r="B1606" s="234"/>
      <c r="AO1606" s="234"/>
      <c r="AP1606" s="244"/>
      <c r="AQ1606" s="231"/>
      <c r="AS1606"/>
    </row>
    <row r="1607" spans="1:45" ht="21.6" x14ac:dyDescent="0.3">
      <c r="A1607" s="233"/>
      <c r="B1607" s="234"/>
      <c r="AO1607" s="234"/>
      <c r="AP1607" s="244"/>
      <c r="AQ1607" s="231"/>
      <c r="AS1607"/>
    </row>
    <row r="1608" spans="1:45" ht="14.4" x14ac:dyDescent="0.3">
      <c r="A1608" s="233"/>
      <c r="B1608" s="234"/>
      <c r="AO1608" s="234"/>
    </row>
    <row r="1609" spans="1:45" ht="14.4" x14ac:dyDescent="0.3">
      <c r="A1609" s="233"/>
      <c r="B1609" s="234"/>
      <c r="AO1609" s="234"/>
    </row>
    <row r="1610" spans="1:45" ht="14.4" x14ac:dyDescent="0.3">
      <c r="A1610" s="233"/>
      <c r="B1610" s="234"/>
      <c r="AO1610" s="234"/>
    </row>
    <row r="1611" spans="1:45" ht="14.4" x14ac:dyDescent="0.3">
      <c r="A1611" s="233"/>
      <c r="B1611" s="234"/>
      <c r="AO1611" s="234"/>
    </row>
    <row r="1612" spans="1:45" ht="14.4" x14ac:dyDescent="0.3">
      <c r="A1612" s="233"/>
      <c r="B1612" s="234"/>
      <c r="AO1612" s="234"/>
    </row>
    <row r="1613" spans="1:45" ht="21.6" x14ac:dyDescent="0.3">
      <c r="A1613" s="233"/>
      <c r="B1613" s="234"/>
      <c r="AO1613" s="234"/>
      <c r="AP1613" s="244"/>
      <c r="AQ1613" s="231"/>
      <c r="AS1613"/>
    </row>
    <row r="1614" spans="1:45" ht="14.4" x14ac:dyDescent="0.3">
      <c r="A1614" s="233"/>
      <c r="B1614" s="234"/>
      <c r="AO1614" s="234"/>
    </row>
    <row r="1615" spans="1:45" ht="21.6" x14ac:dyDescent="0.3">
      <c r="A1615" s="233"/>
      <c r="B1615" s="234"/>
      <c r="AO1615" s="234"/>
      <c r="AP1615" s="244"/>
      <c r="AQ1615" s="231"/>
      <c r="AS1615"/>
    </row>
    <row r="1616" spans="1:45" ht="21.6" x14ac:dyDescent="0.3">
      <c r="A1616" s="233"/>
      <c r="B1616" s="234"/>
      <c r="AO1616" s="234"/>
      <c r="AP1616" s="244"/>
      <c r="AQ1616" s="231"/>
      <c r="AS1616"/>
    </row>
    <row r="1617" spans="1:45" ht="21.6" x14ac:dyDescent="0.3">
      <c r="A1617" s="233"/>
      <c r="B1617" s="234"/>
      <c r="AO1617" s="234"/>
      <c r="AP1617" s="244"/>
      <c r="AQ1617" s="231"/>
      <c r="AS1617"/>
    </row>
    <row r="1618" spans="1:45" ht="21.6" x14ac:dyDescent="0.3">
      <c r="A1618" s="233"/>
      <c r="B1618" s="234"/>
      <c r="AO1618" s="234"/>
      <c r="AP1618" s="244"/>
      <c r="AQ1618" s="231"/>
      <c r="AS1618"/>
    </row>
    <row r="1619" spans="1:45" ht="14.4" x14ac:dyDescent="0.3">
      <c r="A1619" s="233"/>
      <c r="B1619" s="234"/>
      <c r="AO1619" s="234"/>
    </row>
    <row r="1620" spans="1:45" ht="21.6" x14ac:dyDescent="0.65">
      <c r="A1620" s="233"/>
      <c r="B1620" s="234"/>
      <c r="AO1620" s="236"/>
      <c r="AP1620" s="243"/>
      <c r="AQ1620" s="243"/>
      <c r="AS1620"/>
    </row>
    <row r="1621" spans="1:45" ht="21.6" x14ac:dyDescent="0.3">
      <c r="A1621" s="233"/>
      <c r="B1621" s="234"/>
      <c r="AO1621" s="234"/>
      <c r="AP1621" s="244"/>
      <c r="AQ1621" s="231"/>
      <c r="AS1621"/>
    </row>
    <row r="1622" spans="1:45" ht="14.4" x14ac:dyDescent="0.3">
      <c r="A1622" s="233"/>
      <c r="B1622" s="234"/>
      <c r="AO1622" s="234"/>
    </row>
    <row r="1623" spans="1:45" ht="14.4" x14ac:dyDescent="0.3">
      <c r="A1623" s="233"/>
      <c r="B1623" s="234"/>
      <c r="AO1623" s="234"/>
    </row>
    <row r="1624" spans="1:45" ht="21.6" x14ac:dyDescent="0.3">
      <c r="A1624" s="233"/>
      <c r="B1624" s="234"/>
      <c r="AO1624" s="234"/>
      <c r="AP1624" s="244"/>
      <c r="AQ1624" s="231"/>
      <c r="AS1624"/>
    </row>
    <row r="1625" spans="1:45" ht="21.6" x14ac:dyDescent="0.3">
      <c r="A1625" s="233"/>
      <c r="B1625" s="234"/>
      <c r="AO1625" s="234"/>
      <c r="AP1625" s="244"/>
      <c r="AQ1625" s="231"/>
      <c r="AS1625"/>
    </row>
    <row r="1626" spans="1:45" ht="21.6" x14ac:dyDescent="0.3">
      <c r="A1626" s="233"/>
      <c r="B1626" s="234"/>
      <c r="AO1626" s="234"/>
      <c r="AP1626" s="244"/>
      <c r="AQ1626" s="231"/>
      <c r="AS1626"/>
    </row>
    <row r="1627" spans="1:45" ht="14.4" x14ac:dyDescent="0.3">
      <c r="A1627" s="233"/>
      <c r="B1627" s="234"/>
      <c r="AO1627" s="234"/>
    </row>
    <row r="1628" spans="1:45" ht="21.6" x14ac:dyDescent="0.3">
      <c r="A1628" s="233"/>
      <c r="B1628" s="234"/>
      <c r="AO1628" s="234"/>
      <c r="AP1628" s="244"/>
      <c r="AQ1628" s="231"/>
      <c r="AS1628"/>
    </row>
    <row r="1629" spans="1:45" ht="21.6" x14ac:dyDescent="0.3">
      <c r="A1629" s="233"/>
      <c r="B1629" s="234"/>
      <c r="AO1629" s="234"/>
      <c r="AP1629" s="244"/>
      <c r="AQ1629" s="231"/>
      <c r="AS1629"/>
    </row>
    <row r="1630" spans="1:45" ht="14.4" x14ac:dyDescent="0.3">
      <c r="A1630" s="233"/>
      <c r="B1630" s="234"/>
      <c r="AO1630" s="234"/>
    </row>
    <row r="1631" spans="1:45" ht="21.6" x14ac:dyDescent="0.3">
      <c r="A1631" s="233"/>
      <c r="B1631" s="234"/>
      <c r="AO1631" s="234"/>
      <c r="AP1631" s="244"/>
      <c r="AQ1631" s="231"/>
      <c r="AS1631"/>
    </row>
    <row r="1632" spans="1:45" ht="14.4" x14ac:dyDescent="0.3">
      <c r="A1632" s="233"/>
      <c r="B1632" s="234"/>
      <c r="AO1632" s="234"/>
    </row>
    <row r="1633" spans="1:45" ht="21.6" x14ac:dyDescent="0.3">
      <c r="A1633" s="233"/>
      <c r="B1633" s="234"/>
      <c r="AO1633" s="234"/>
      <c r="AP1633" s="244"/>
      <c r="AQ1633" s="231"/>
      <c r="AS1633"/>
    </row>
    <row r="1634" spans="1:45" ht="14.4" x14ac:dyDescent="0.3">
      <c r="A1634" s="233"/>
      <c r="B1634" s="234"/>
      <c r="AO1634" s="234"/>
    </row>
    <row r="1635" spans="1:45" ht="14.4" x14ac:dyDescent="0.3">
      <c r="A1635" s="233"/>
      <c r="B1635" s="234"/>
      <c r="AO1635" s="234"/>
    </row>
    <row r="1636" spans="1:45" ht="14.4" x14ac:dyDescent="0.3">
      <c r="A1636" s="233"/>
      <c r="B1636" s="234"/>
      <c r="AO1636" s="234"/>
    </row>
    <row r="1637" spans="1:45" ht="21.6" x14ac:dyDescent="0.3">
      <c r="A1637" s="233"/>
      <c r="B1637" s="234"/>
      <c r="AO1637" s="234"/>
      <c r="AP1637" s="244"/>
      <c r="AQ1637" s="231"/>
      <c r="AS1637"/>
    </row>
    <row r="1638" spans="1:45" ht="14.4" x14ac:dyDescent="0.3">
      <c r="A1638" s="233"/>
      <c r="B1638" s="234"/>
      <c r="AO1638" s="234"/>
    </row>
    <row r="1639" spans="1:45" ht="21.6" x14ac:dyDescent="0.3">
      <c r="A1639" s="233"/>
      <c r="B1639" s="234"/>
      <c r="AO1639" s="234"/>
      <c r="AP1639" s="244"/>
      <c r="AQ1639" s="231"/>
      <c r="AS1639"/>
    </row>
    <row r="1640" spans="1:45" ht="14.4" x14ac:dyDescent="0.3">
      <c r="A1640" s="233"/>
      <c r="B1640" s="234"/>
      <c r="AO1640" s="234"/>
    </row>
    <row r="1641" spans="1:45" ht="21.6" x14ac:dyDescent="0.3">
      <c r="A1641" s="233"/>
      <c r="B1641" s="234"/>
      <c r="AO1641" s="234"/>
      <c r="AP1641" s="244"/>
      <c r="AQ1641" s="231"/>
      <c r="AS1641"/>
    </row>
    <row r="1642" spans="1:45" ht="14.4" x14ac:dyDescent="0.3">
      <c r="A1642" s="233"/>
      <c r="B1642" s="234"/>
      <c r="AO1642" s="234"/>
    </row>
    <row r="1643" spans="1:45" ht="14.4" x14ac:dyDescent="0.3">
      <c r="A1643" s="233"/>
      <c r="B1643" s="234"/>
      <c r="AO1643" s="234"/>
    </row>
    <row r="1644" spans="1:45" ht="14.4" x14ac:dyDescent="0.3">
      <c r="A1644" s="233"/>
      <c r="B1644" s="234"/>
      <c r="AO1644" s="234"/>
    </row>
    <row r="1645" spans="1:45" ht="14.4" x14ac:dyDescent="0.3">
      <c r="A1645" s="233"/>
      <c r="B1645" s="234"/>
      <c r="AO1645" s="237"/>
      <c r="AP1645" s="243"/>
      <c r="AQ1645" s="243"/>
      <c r="AS1645"/>
    </row>
    <row r="1646" spans="1:45" ht="14.4" x14ac:dyDescent="0.3">
      <c r="A1646" s="233"/>
      <c r="B1646" s="234"/>
      <c r="AO1646" s="234"/>
    </row>
    <row r="1647" spans="1:45" ht="21.6" x14ac:dyDescent="0.3">
      <c r="A1647" s="233"/>
      <c r="B1647" s="234"/>
      <c r="AO1647" s="234"/>
      <c r="AP1647" s="244"/>
      <c r="AQ1647" s="231"/>
      <c r="AS1647"/>
    </row>
    <row r="1648" spans="1:45" ht="14.4" x14ac:dyDescent="0.3">
      <c r="A1648" s="233"/>
      <c r="B1648" s="234"/>
      <c r="AO1648" s="234"/>
    </row>
    <row r="1649" spans="1:45" ht="21.6" x14ac:dyDescent="0.3">
      <c r="A1649" s="233"/>
      <c r="B1649" s="234"/>
      <c r="AO1649" s="234"/>
      <c r="AP1649" s="244"/>
      <c r="AQ1649" s="231"/>
      <c r="AS1649"/>
    </row>
    <row r="1650" spans="1:45" ht="21.6" x14ac:dyDescent="0.3">
      <c r="A1650" s="233"/>
      <c r="B1650" s="234"/>
      <c r="AO1650" s="234"/>
      <c r="AP1650" s="244"/>
      <c r="AQ1650" s="231"/>
      <c r="AS1650"/>
    </row>
    <row r="1651" spans="1:45" ht="14.4" x14ac:dyDescent="0.3">
      <c r="A1651" s="233"/>
      <c r="B1651" s="234"/>
      <c r="AO1651" s="234"/>
    </row>
    <row r="1652" spans="1:45" ht="21.6" x14ac:dyDescent="0.3">
      <c r="A1652" s="233"/>
      <c r="B1652" s="234"/>
      <c r="AO1652" s="234"/>
      <c r="AP1652" s="244"/>
      <c r="AQ1652" s="231"/>
      <c r="AS1652"/>
    </row>
    <row r="1653" spans="1:45" ht="14.4" x14ac:dyDescent="0.3">
      <c r="A1653" s="233"/>
      <c r="B1653" s="234"/>
      <c r="AO1653" s="234"/>
    </row>
    <row r="1654" spans="1:45" ht="14.4" x14ac:dyDescent="0.3">
      <c r="A1654" s="233"/>
      <c r="B1654" s="234"/>
      <c r="AO1654" s="234"/>
    </row>
    <row r="1655" spans="1:45" ht="14.4" x14ac:dyDescent="0.3">
      <c r="A1655" s="233"/>
      <c r="B1655" s="234"/>
      <c r="AO1655" s="234"/>
    </row>
    <row r="1656" spans="1:45" ht="21.6" x14ac:dyDescent="0.3">
      <c r="A1656" s="233"/>
      <c r="B1656" s="234"/>
      <c r="AO1656" s="234"/>
      <c r="AP1656" s="244"/>
      <c r="AQ1656" s="231"/>
      <c r="AS1656"/>
    </row>
    <row r="1657" spans="1:45" ht="14.4" x14ac:dyDescent="0.3">
      <c r="A1657" s="233"/>
      <c r="B1657" s="234"/>
      <c r="AO1657" s="234"/>
    </row>
    <row r="1658" spans="1:45" ht="14.4" x14ac:dyDescent="0.3">
      <c r="A1658" s="233"/>
      <c r="B1658" s="234"/>
      <c r="AO1658" s="234"/>
    </row>
    <row r="1659" spans="1:45" ht="14.4" x14ac:dyDescent="0.3">
      <c r="A1659" s="233"/>
      <c r="B1659" s="234"/>
      <c r="AO1659" s="234"/>
    </row>
    <row r="1660" spans="1:45" ht="21.6" x14ac:dyDescent="0.3">
      <c r="A1660" s="233"/>
      <c r="B1660" s="234"/>
      <c r="AO1660" s="234"/>
      <c r="AP1660" s="244"/>
      <c r="AQ1660" s="231"/>
      <c r="AS1660"/>
    </row>
    <row r="1661" spans="1:45" ht="21.6" x14ac:dyDescent="0.3">
      <c r="A1661" s="233"/>
      <c r="B1661" s="234"/>
      <c r="AO1661" s="234"/>
      <c r="AP1661" s="244"/>
      <c r="AQ1661" s="231"/>
      <c r="AS1661"/>
    </row>
    <row r="1662" spans="1:45" ht="14.4" x14ac:dyDescent="0.3">
      <c r="A1662" s="233"/>
      <c r="B1662" s="234"/>
      <c r="AO1662" s="234"/>
    </row>
    <row r="1663" spans="1:45" ht="21.6" x14ac:dyDescent="0.3">
      <c r="A1663" s="233"/>
      <c r="B1663" s="234"/>
      <c r="AO1663" s="234"/>
      <c r="AP1663" s="244"/>
      <c r="AQ1663" s="231"/>
      <c r="AS1663"/>
    </row>
    <row r="1664" spans="1:45" ht="14.4" x14ac:dyDescent="0.3">
      <c r="A1664" s="233"/>
      <c r="B1664" s="234"/>
      <c r="AO1664" s="234"/>
    </row>
    <row r="1665" spans="1:45" ht="14.4" x14ac:dyDescent="0.3">
      <c r="A1665" s="233"/>
      <c r="B1665" s="234"/>
      <c r="AO1665" s="234"/>
    </row>
    <row r="1666" spans="1:45" ht="14.4" x14ac:dyDescent="0.3">
      <c r="A1666" s="233"/>
      <c r="B1666" s="234"/>
      <c r="AO1666" s="234"/>
    </row>
    <row r="1667" spans="1:45" ht="14.4" x14ac:dyDescent="0.3">
      <c r="A1667" s="233"/>
      <c r="B1667" s="234"/>
      <c r="AO1667" s="234"/>
    </row>
    <row r="1668" spans="1:45" ht="14.4" x14ac:dyDescent="0.3">
      <c r="A1668" s="233"/>
      <c r="B1668" s="234"/>
      <c r="AO1668" s="234"/>
    </row>
    <row r="1669" spans="1:45" ht="14.4" x14ac:dyDescent="0.3">
      <c r="A1669" s="233"/>
      <c r="B1669" s="234"/>
      <c r="AO1669" s="234"/>
    </row>
    <row r="1670" spans="1:45" ht="14.4" x14ac:dyDescent="0.3">
      <c r="A1670" s="233"/>
      <c r="B1670" s="234"/>
      <c r="AO1670" s="234"/>
    </row>
    <row r="1671" spans="1:45" ht="21.6" x14ac:dyDescent="0.3">
      <c r="A1671" s="233"/>
      <c r="B1671" s="234"/>
      <c r="AO1671" s="234"/>
      <c r="AP1671" s="244"/>
      <c r="AQ1671" s="231"/>
      <c r="AS1671"/>
    </row>
    <row r="1672" spans="1:45" ht="21.6" x14ac:dyDescent="0.3">
      <c r="A1672" s="233"/>
      <c r="B1672" s="234"/>
      <c r="AO1672" s="234"/>
      <c r="AP1672" s="244"/>
      <c r="AQ1672" s="231"/>
      <c r="AS1672"/>
    </row>
    <row r="1673" spans="1:45" ht="14.4" x14ac:dyDescent="0.3">
      <c r="A1673" s="233"/>
      <c r="B1673" s="234"/>
      <c r="AO1673" s="234"/>
    </row>
    <row r="1674" spans="1:45" ht="21.6" x14ac:dyDescent="0.3">
      <c r="A1674" s="233"/>
      <c r="B1674" s="234"/>
      <c r="AO1674" s="234"/>
      <c r="AP1674" s="244"/>
      <c r="AQ1674" s="231"/>
      <c r="AS1674"/>
    </row>
    <row r="1675" spans="1:45" ht="14.4" x14ac:dyDescent="0.3">
      <c r="A1675" s="233"/>
      <c r="B1675" s="234"/>
      <c r="AO1675" s="234"/>
    </row>
    <row r="1676" spans="1:45" ht="21.6" x14ac:dyDescent="0.3">
      <c r="A1676" s="233"/>
      <c r="B1676" s="234"/>
      <c r="AO1676" s="234"/>
      <c r="AP1676" s="244"/>
      <c r="AQ1676" s="231"/>
      <c r="AS1676"/>
    </row>
    <row r="1677" spans="1:45" ht="14.4" x14ac:dyDescent="0.3">
      <c r="A1677" s="233"/>
      <c r="B1677" s="234"/>
      <c r="AO1677" s="234"/>
    </row>
    <row r="1678" spans="1:45" ht="14.4" x14ac:dyDescent="0.3">
      <c r="A1678" s="233"/>
      <c r="B1678" s="234"/>
      <c r="AO1678" s="234"/>
    </row>
    <row r="1679" spans="1:45" ht="21.6" x14ac:dyDescent="0.3">
      <c r="A1679" s="233"/>
      <c r="B1679" s="234"/>
      <c r="AO1679" s="234"/>
      <c r="AP1679" s="244"/>
      <c r="AQ1679" s="231"/>
      <c r="AS1679"/>
    </row>
    <row r="1680" spans="1:45" ht="21.6" x14ac:dyDescent="0.3">
      <c r="A1680" s="233"/>
      <c r="B1680" s="234"/>
      <c r="AO1680" s="234"/>
      <c r="AP1680" s="244"/>
      <c r="AQ1680" s="231"/>
      <c r="AS1680"/>
    </row>
    <row r="1681" spans="1:45" ht="21.6" x14ac:dyDescent="0.3">
      <c r="A1681" s="233"/>
      <c r="B1681" s="234"/>
      <c r="AO1681" s="234"/>
      <c r="AP1681" s="244"/>
      <c r="AQ1681" s="231"/>
      <c r="AS1681"/>
    </row>
    <row r="1682" spans="1:45" ht="14.4" x14ac:dyDescent="0.3">
      <c r="A1682" s="233"/>
      <c r="B1682" s="234"/>
      <c r="AO1682" s="234"/>
    </row>
    <row r="1683" spans="1:45" ht="21.6" x14ac:dyDescent="0.3">
      <c r="A1683" s="233"/>
      <c r="B1683" s="234"/>
      <c r="AO1683" s="234"/>
      <c r="AP1683" s="244"/>
      <c r="AQ1683" s="231"/>
      <c r="AS1683"/>
    </row>
    <row r="1684" spans="1:45" ht="21.6" x14ac:dyDescent="0.3">
      <c r="A1684" s="233"/>
      <c r="B1684" s="234"/>
      <c r="AO1684" s="234"/>
      <c r="AP1684" s="244"/>
      <c r="AQ1684" s="231"/>
      <c r="AS1684"/>
    </row>
    <row r="1685" spans="1:45" ht="21.6" x14ac:dyDescent="0.3">
      <c r="A1685" s="233"/>
      <c r="B1685" s="234"/>
      <c r="AO1685" s="234"/>
      <c r="AP1685" s="244"/>
      <c r="AQ1685" s="231"/>
      <c r="AS1685"/>
    </row>
    <row r="1686" spans="1:45" ht="14.4" x14ac:dyDescent="0.3">
      <c r="A1686" s="233"/>
      <c r="B1686" s="234"/>
      <c r="AO1686" s="234"/>
    </row>
    <row r="1687" spans="1:45" ht="21.6" x14ac:dyDescent="0.3">
      <c r="A1687" s="233"/>
      <c r="B1687" s="234"/>
      <c r="AO1687" s="234"/>
      <c r="AP1687" s="244"/>
      <c r="AQ1687" s="231"/>
      <c r="AS1687"/>
    </row>
    <row r="1688" spans="1:45" ht="21.6" x14ac:dyDescent="0.3">
      <c r="A1688" s="233"/>
      <c r="B1688" s="234"/>
      <c r="AO1688" s="234"/>
      <c r="AP1688" s="244"/>
      <c r="AQ1688" s="231"/>
      <c r="AS1688"/>
    </row>
    <row r="1689" spans="1:45" ht="21.6" x14ac:dyDescent="0.3">
      <c r="A1689" s="233"/>
      <c r="B1689" s="234"/>
      <c r="AO1689" s="234"/>
      <c r="AP1689" s="244"/>
      <c r="AQ1689" s="231"/>
      <c r="AS1689"/>
    </row>
    <row r="1690" spans="1:45" ht="21.6" x14ac:dyDescent="0.3">
      <c r="A1690" s="233"/>
      <c r="B1690" s="234"/>
      <c r="AO1690" s="234"/>
      <c r="AP1690" s="244"/>
      <c r="AQ1690" s="231"/>
      <c r="AS1690"/>
    </row>
    <row r="1691" spans="1:45" ht="21.6" x14ac:dyDescent="0.3">
      <c r="A1691" s="233"/>
      <c r="B1691" s="234"/>
      <c r="AO1691" s="234"/>
      <c r="AP1691" s="244"/>
      <c r="AQ1691" s="231"/>
      <c r="AS1691"/>
    </row>
    <row r="1692" spans="1:45" ht="21.6" x14ac:dyDescent="0.65">
      <c r="A1692" s="233"/>
      <c r="B1692" s="234"/>
      <c r="AO1692" s="236"/>
      <c r="AP1692" s="243"/>
      <c r="AQ1692" s="243"/>
      <c r="AS1692"/>
    </row>
    <row r="1693" spans="1:45" ht="21.6" x14ac:dyDescent="0.3">
      <c r="A1693" s="233"/>
      <c r="B1693" s="234"/>
      <c r="AO1693" s="234"/>
      <c r="AP1693" s="244"/>
      <c r="AQ1693" s="231"/>
      <c r="AS1693"/>
    </row>
    <row r="1694" spans="1:45" ht="21.6" x14ac:dyDescent="0.3">
      <c r="A1694" s="233"/>
      <c r="B1694" s="234"/>
      <c r="AO1694" s="234"/>
      <c r="AP1694" s="244"/>
      <c r="AQ1694" s="231"/>
      <c r="AS1694"/>
    </row>
    <row r="1695" spans="1:45" ht="14.4" x14ac:dyDescent="0.3">
      <c r="A1695" s="233"/>
      <c r="B1695" s="234"/>
      <c r="AO1695" s="234"/>
    </row>
    <row r="1696" spans="1:45" ht="21.6" x14ac:dyDescent="0.3">
      <c r="A1696" s="233"/>
      <c r="B1696" s="234"/>
      <c r="AO1696" s="234"/>
      <c r="AP1696" s="244"/>
      <c r="AQ1696" s="231"/>
      <c r="AS1696"/>
    </row>
    <row r="1697" spans="1:45" ht="14.4" x14ac:dyDescent="0.3">
      <c r="A1697" s="233"/>
      <c r="B1697" s="234"/>
      <c r="AO1697" s="234"/>
    </row>
    <row r="1698" spans="1:45" ht="14.4" x14ac:dyDescent="0.3">
      <c r="A1698" s="233"/>
      <c r="B1698" s="234"/>
      <c r="AO1698" s="234"/>
    </row>
    <row r="1699" spans="1:45" ht="14.4" x14ac:dyDescent="0.3">
      <c r="A1699" s="233"/>
      <c r="B1699" s="234"/>
      <c r="AO1699" s="234"/>
    </row>
    <row r="1700" spans="1:45" ht="14.4" x14ac:dyDescent="0.3">
      <c r="A1700" s="233"/>
      <c r="B1700" s="234"/>
      <c r="AO1700" s="234"/>
    </row>
    <row r="1701" spans="1:45" ht="21.6" x14ac:dyDescent="0.3">
      <c r="A1701" s="233"/>
      <c r="B1701" s="234"/>
      <c r="AO1701" s="234"/>
      <c r="AP1701" s="244"/>
      <c r="AQ1701" s="231"/>
      <c r="AS1701"/>
    </row>
    <row r="1702" spans="1:45" ht="14.4" x14ac:dyDescent="0.3">
      <c r="A1702" s="233"/>
      <c r="B1702" s="234"/>
      <c r="AO1702" s="234"/>
    </row>
    <row r="1703" spans="1:45" ht="14.4" x14ac:dyDescent="0.3">
      <c r="A1703" s="233"/>
      <c r="B1703" s="234"/>
      <c r="AO1703" s="234"/>
    </row>
    <row r="1704" spans="1:45" ht="14.4" x14ac:dyDescent="0.3">
      <c r="A1704" s="233"/>
      <c r="B1704" s="234"/>
      <c r="AO1704" s="234"/>
    </row>
    <row r="1705" spans="1:45" ht="14.4" x14ac:dyDescent="0.3">
      <c r="A1705" s="233"/>
      <c r="B1705" s="234"/>
      <c r="AO1705" s="234"/>
    </row>
    <row r="1706" spans="1:45" ht="14.4" x14ac:dyDescent="0.3">
      <c r="A1706" s="233"/>
      <c r="B1706" s="234"/>
      <c r="AO1706" s="234"/>
    </row>
    <row r="1707" spans="1:45" ht="14.4" x14ac:dyDescent="0.3">
      <c r="A1707" s="233"/>
      <c r="B1707" s="234"/>
      <c r="AO1707" s="234"/>
    </row>
    <row r="1708" spans="1:45" ht="14.4" x14ac:dyDescent="0.3">
      <c r="A1708" s="233"/>
      <c r="B1708" s="234"/>
      <c r="AO1708" s="237"/>
      <c r="AP1708" s="243"/>
      <c r="AQ1708" s="243"/>
      <c r="AS1708"/>
    </row>
    <row r="1709" spans="1:45" ht="14.4" x14ac:dyDescent="0.3">
      <c r="A1709" s="233"/>
      <c r="B1709" s="234"/>
      <c r="AO1709" s="234"/>
    </row>
    <row r="1710" spans="1:45" ht="14.4" x14ac:dyDescent="0.3">
      <c r="A1710" s="233"/>
      <c r="B1710" s="234"/>
      <c r="AO1710" s="234"/>
    </row>
    <row r="1711" spans="1:45" ht="21.6" x14ac:dyDescent="0.3">
      <c r="A1711" s="233"/>
      <c r="B1711" s="234"/>
      <c r="AO1711" s="234"/>
      <c r="AP1711" s="244"/>
      <c r="AQ1711" s="231"/>
      <c r="AS1711"/>
    </row>
    <row r="1712" spans="1:45" ht="21.6" x14ac:dyDescent="0.3">
      <c r="A1712" s="233"/>
      <c r="B1712" s="234"/>
      <c r="AO1712" s="234"/>
      <c r="AP1712" s="244"/>
      <c r="AQ1712" s="231"/>
      <c r="AS1712"/>
    </row>
    <row r="1713" spans="1:45" ht="21.6" x14ac:dyDescent="0.65">
      <c r="A1713" s="233"/>
      <c r="B1713" s="234"/>
      <c r="AO1713" s="236"/>
      <c r="AP1713" s="243"/>
      <c r="AQ1713" s="243"/>
      <c r="AS1713"/>
    </row>
    <row r="1714" spans="1:45" ht="14.4" x14ac:dyDescent="0.3">
      <c r="A1714" s="233"/>
      <c r="B1714" s="234"/>
      <c r="AO1714" s="234"/>
    </row>
    <row r="1715" spans="1:45" ht="21.6" x14ac:dyDescent="0.3">
      <c r="A1715" s="233"/>
      <c r="B1715" s="234"/>
      <c r="AO1715" s="234"/>
      <c r="AP1715" s="244"/>
      <c r="AQ1715" s="231"/>
      <c r="AS1715"/>
    </row>
    <row r="1716" spans="1:45" ht="14.4" x14ac:dyDescent="0.3">
      <c r="A1716" s="233"/>
      <c r="B1716" s="234"/>
      <c r="AO1716" s="234"/>
    </row>
    <row r="1717" spans="1:45" ht="14.4" x14ac:dyDescent="0.3">
      <c r="A1717" s="233"/>
      <c r="B1717" s="234"/>
      <c r="AO1717" s="237"/>
      <c r="AP1717" s="243"/>
      <c r="AQ1717" s="243"/>
      <c r="AS1717"/>
    </row>
    <row r="1718" spans="1:45" ht="14.4" x14ac:dyDescent="0.3">
      <c r="A1718" s="233"/>
      <c r="B1718" s="234"/>
      <c r="AO1718" s="234"/>
    </row>
    <row r="1719" spans="1:45" ht="14.4" x14ac:dyDescent="0.3">
      <c r="A1719" s="233"/>
      <c r="B1719" s="234"/>
      <c r="AO1719" s="234"/>
    </row>
    <row r="1720" spans="1:45" ht="21.6" x14ac:dyDescent="0.3">
      <c r="A1720" s="233"/>
      <c r="B1720" s="234"/>
      <c r="AO1720" s="234"/>
      <c r="AP1720" s="244"/>
      <c r="AQ1720" s="231"/>
      <c r="AS1720"/>
    </row>
    <row r="1721" spans="1:45" ht="14.4" x14ac:dyDescent="0.3">
      <c r="A1721" s="233"/>
      <c r="B1721" s="234"/>
      <c r="AO1721" s="234"/>
    </row>
    <row r="1722" spans="1:45" ht="21.6" x14ac:dyDescent="0.3">
      <c r="A1722" s="233"/>
      <c r="B1722" s="234"/>
      <c r="AO1722" s="234"/>
      <c r="AP1722" s="244"/>
      <c r="AQ1722" s="231"/>
      <c r="AS1722"/>
    </row>
    <row r="1723" spans="1:45" ht="21.6" x14ac:dyDescent="0.3">
      <c r="A1723" s="233"/>
      <c r="B1723" s="234"/>
      <c r="AO1723" s="234"/>
      <c r="AP1723" s="244"/>
      <c r="AQ1723" s="231"/>
      <c r="AS1723"/>
    </row>
    <row r="1724" spans="1:45" ht="21.6" x14ac:dyDescent="0.3">
      <c r="A1724" s="233"/>
      <c r="B1724" s="234"/>
      <c r="AO1724" s="234"/>
      <c r="AP1724" s="244"/>
      <c r="AQ1724" s="231"/>
      <c r="AS1724"/>
    </row>
    <row r="1725" spans="1:45" ht="14.4" x14ac:dyDescent="0.3">
      <c r="A1725" s="233"/>
      <c r="B1725" s="234"/>
      <c r="AO1725" s="234"/>
    </row>
    <row r="1726" spans="1:45" ht="14.4" x14ac:dyDescent="0.3">
      <c r="A1726" s="233"/>
      <c r="B1726" s="234"/>
      <c r="AO1726" s="234"/>
    </row>
    <row r="1727" spans="1:45" ht="14.4" x14ac:dyDescent="0.3">
      <c r="A1727" s="233"/>
      <c r="B1727" s="234"/>
      <c r="AO1727" s="234"/>
    </row>
    <row r="1728" spans="1:45" ht="14.4" x14ac:dyDescent="0.3">
      <c r="A1728" s="233"/>
      <c r="B1728" s="234"/>
      <c r="AO1728" s="234"/>
    </row>
    <row r="1729" spans="1:45" ht="21.6" x14ac:dyDescent="0.3">
      <c r="A1729" s="233"/>
      <c r="B1729" s="234"/>
      <c r="AO1729" s="234"/>
      <c r="AP1729" s="244"/>
      <c r="AQ1729" s="231"/>
      <c r="AS1729"/>
    </row>
    <row r="1730" spans="1:45" ht="21.6" x14ac:dyDescent="0.3">
      <c r="A1730" s="233"/>
      <c r="B1730" s="234"/>
      <c r="AO1730" s="234"/>
      <c r="AP1730" s="244"/>
      <c r="AQ1730" s="231"/>
      <c r="AS1730"/>
    </row>
    <row r="1731" spans="1:45" ht="14.4" x14ac:dyDescent="0.3">
      <c r="A1731" s="233"/>
      <c r="B1731" s="234"/>
      <c r="AO1731" s="234"/>
    </row>
    <row r="1732" spans="1:45" ht="14.4" x14ac:dyDescent="0.3">
      <c r="A1732" s="233"/>
      <c r="B1732" s="234"/>
      <c r="AO1732" s="234"/>
    </row>
    <row r="1733" spans="1:45" ht="21.6" x14ac:dyDescent="0.3">
      <c r="A1733" s="233"/>
      <c r="B1733" s="234"/>
      <c r="AO1733" s="234"/>
      <c r="AP1733" s="244"/>
      <c r="AQ1733" s="231"/>
      <c r="AS1733"/>
    </row>
    <row r="1734" spans="1:45" ht="14.4" x14ac:dyDescent="0.3">
      <c r="A1734" s="233"/>
      <c r="B1734" s="234"/>
      <c r="AO1734" s="234"/>
    </row>
    <row r="1735" spans="1:45" ht="14.4" x14ac:dyDescent="0.3">
      <c r="A1735" s="233"/>
      <c r="B1735" s="234"/>
      <c r="AO1735" s="234"/>
    </row>
    <row r="1736" spans="1:45" ht="21.6" x14ac:dyDescent="0.3">
      <c r="A1736" s="233"/>
      <c r="B1736" s="234"/>
      <c r="AO1736" s="234"/>
      <c r="AP1736" s="244"/>
      <c r="AQ1736" s="231"/>
      <c r="AS1736"/>
    </row>
    <row r="1737" spans="1:45" ht="14.4" x14ac:dyDescent="0.3">
      <c r="A1737" s="233"/>
      <c r="B1737" s="234"/>
      <c r="AO1737" s="234"/>
    </row>
    <row r="1738" spans="1:45" ht="14.4" x14ac:dyDescent="0.3">
      <c r="A1738" s="233"/>
      <c r="B1738" s="234"/>
      <c r="AO1738" s="234"/>
    </row>
    <row r="1739" spans="1:45" ht="14.4" x14ac:dyDescent="0.3">
      <c r="A1739" s="233"/>
      <c r="B1739" s="234"/>
      <c r="AO1739" s="234"/>
    </row>
    <row r="1740" spans="1:45" ht="21.6" x14ac:dyDescent="0.65">
      <c r="A1740" s="233"/>
      <c r="B1740" s="234"/>
      <c r="AO1740" s="236"/>
      <c r="AP1740" s="243"/>
      <c r="AQ1740" s="243"/>
      <c r="AS1740"/>
    </row>
    <row r="1741" spans="1:45" ht="21.6" x14ac:dyDescent="0.3">
      <c r="A1741" s="233"/>
      <c r="B1741" s="234"/>
      <c r="AO1741" s="234"/>
      <c r="AP1741" s="244"/>
      <c r="AQ1741" s="231"/>
      <c r="AS1741"/>
    </row>
    <row r="1742" spans="1:45" ht="14.4" x14ac:dyDescent="0.3">
      <c r="A1742" s="233"/>
      <c r="B1742" s="234"/>
      <c r="AO1742" s="234"/>
    </row>
    <row r="1743" spans="1:45" ht="21.6" x14ac:dyDescent="0.3">
      <c r="A1743" s="233"/>
      <c r="B1743" s="234"/>
      <c r="AO1743" s="234"/>
      <c r="AP1743" s="244"/>
      <c r="AQ1743" s="231"/>
      <c r="AS1743"/>
    </row>
    <row r="1744" spans="1:45" ht="14.4" x14ac:dyDescent="0.3">
      <c r="A1744" s="233"/>
      <c r="B1744" s="234"/>
      <c r="AO1744" s="234"/>
    </row>
    <row r="1745" spans="1:45" ht="14.4" x14ac:dyDescent="0.3">
      <c r="A1745" s="233"/>
      <c r="B1745" s="234"/>
      <c r="AO1745" s="234"/>
    </row>
    <row r="1746" spans="1:45" ht="14.4" x14ac:dyDescent="0.3">
      <c r="A1746" s="233"/>
      <c r="B1746" s="234"/>
      <c r="AO1746" s="234"/>
    </row>
    <row r="1747" spans="1:45" ht="21.6" x14ac:dyDescent="0.3">
      <c r="A1747" s="233"/>
      <c r="B1747" s="234"/>
      <c r="AO1747" s="234"/>
      <c r="AP1747" s="244"/>
      <c r="AQ1747" s="231"/>
      <c r="AS1747"/>
    </row>
    <row r="1748" spans="1:45" ht="21.6" x14ac:dyDescent="0.3">
      <c r="A1748" s="233"/>
      <c r="B1748" s="234"/>
      <c r="AO1748" s="234"/>
      <c r="AP1748" s="244"/>
      <c r="AQ1748" s="231"/>
      <c r="AS1748"/>
    </row>
    <row r="1749" spans="1:45" ht="14.4" x14ac:dyDescent="0.3">
      <c r="A1749" s="233"/>
      <c r="B1749" s="234"/>
      <c r="AO1749" s="234"/>
    </row>
    <row r="1750" spans="1:45" ht="14.4" x14ac:dyDescent="0.3">
      <c r="A1750" s="233"/>
      <c r="B1750" s="234"/>
      <c r="AO1750" s="234"/>
    </row>
    <row r="1751" spans="1:45" ht="14.4" x14ac:dyDescent="0.3">
      <c r="A1751" s="233"/>
      <c r="B1751" s="234"/>
      <c r="AO1751" s="234"/>
    </row>
    <row r="1752" spans="1:45" ht="21.6" x14ac:dyDescent="0.3">
      <c r="A1752" s="233"/>
      <c r="B1752" s="234"/>
      <c r="AO1752" s="234"/>
      <c r="AP1752" s="244"/>
      <c r="AQ1752" s="231"/>
      <c r="AS1752"/>
    </row>
    <row r="1753" spans="1:45" ht="14.4" x14ac:dyDescent="0.3">
      <c r="A1753" s="233"/>
      <c r="B1753" s="234"/>
      <c r="AO1753" s="234"/>
    </row>
    <row r="1754" spans="1:45" ht="21.6" x14ac:dyDescent="0.3">
      <c r="A1754" s="233"/>
      <c r="B1754" s="234"/>
      <c r="AO1754" s="234"/>
      <c r="AP1754" s="244"/>
      <c r="AQ1754" s="231"/>
      <c r="AS1754"/>
    </row>
    <row r="1755" spans="1:45" ht="14.4" x14ac:dyDescent="0.3">
      <c r="A1755" s="233"/>
      <c r="B1755" s="234"/>
      <c r="AO1755" s="234"/>
    </row>
    <row r="1756" spans="1:45" ht="21.6" x14ac:dyDescent="0.3">
      <c r="A1756" s="233"/>
      <c r="B1756" s="234"/>
      <c r="AO1756" s="234"/>
      <c r="AP1756" s="244"/>
      <c r="AQ1756" s="231"/>
      <c r="AS1756"/>
    </row>
    <row r="1757" spans="1:45" ht="21.6" x14ac:dyDescent="0.3">
      <c r="A1757" s="233"/>
      <c r="B1757" s="234"/>
      <c r="AO1757" s="234"/>
      <c r="AP1757" s="244"/>
      <c r="AQ1757" s="231"/>
      <c r="AS1757"/>
    </row>
    <row r="1758" spans="1:45" ht="21.6" x14ac:dyDescent="0.3">
      <c r="A1758" s="233"/>
      <c r="B1758" s="234"/>
      <c r="AO1758" s="234"/>
      <c r="AP1758" s="244"/>
      <c r="AQ1758" s="231"/>
      <c r="AS1758"/>
    </row>
    <row r="1759" spans="1:45" ht="14.4" x14ac:dyDescent="0.3">
      <c r="A1759" s="233"/>
      <c r="B1759" s="234"/>
      <c r="AO1759" s="234"/>
    </row>
    <row r="1760" spans="1:45" ht="14.4" x14ac:dyDescent="0.3">
      <c r="A1760" s="233"/>
      <c r="B1760" s="234"/>
      <c r="AO1760" s="234"/>
    </row>
    <row r="1761" spans="1:45" ht="21.6" x14ac:dyDescent="0.3">
      <c r="A1761" s="233"/>
      <c r="B1761" s="234"/>
      <c r="AO1761" s="234"/>
      <c r="AP1761" s="244"/>
      <c r="AQ1761" s="231"/>
      <c r="AS1761"/>
    </row>
    <row r="1762" spans="1:45" ht="21.6" x14ac:dyDescent="0.3">
      <c r="A1762" s="233"/>
      <c r="B1762" s="234"/>
      <c r="AO1762" s="234"/>
      <c r="AP1762" s="244"/>
      <c r="AQ1762" s="231"/>
      <c r="AS1762"/>
    </row>
    <row r="1763" spans="1:45" ht="21.6" x14ac:dyDescent="0.3">
      <c r="A1763" s="233"/>
      <c r="B1763" s="234"/>
      <c r="AO1763" s="234"/>
      <c r="AP1763" s="244"/>
      <c r="AQ1763" s="231"/>
      <c r="AS1763"/>
    </row>
    <row r="1764" spans="1:45" ht="21.6" x14ac:dyDescent="0.3">
      <c r="A1764" s="233"/>
      <c r="B1764" s="234"/>
      <c r="AO1764" s="234"/>
      <c r="AP1764" s="244"/>
      <c r="AQ1764" s="231"/>
      <c r="AS1764"/>
    </row>
    <row r="1765" spans="1:45" ht="14.4" x14ac:dyDescent="0.3">
      <c r="A1765" s="233"/>
      <c r="B1765" s="234"/>
      <c r="AO1765" s="237"/>
      <c r="AP1765" s="243"/>
      <c r="AQ1765" s="243"/>
      <c r="AS1765"/>
    </row>
    <row r="1766" spans="1:45" ht="14.4" x14ac:dyDescent="0.3">
      <c r="A1766" s="233"/>
      <c r="B1766" s="234"/>
      <c r="AO1766" s="234"/>
    </row>
    <row r="1767" spans="1:45" ht="14.4" x14ac:dyDescent="0.3">
      <c r="A1767" s="233"/>
      <c r="B1767" s="234"/>
      <c r="AO1767" s="234"/>
    </row>
    <row r="1768" spans="1:45" ht="14.4" x14ac:dyDescent="0.3">
      <c r="A1768" s="233"/>
      <c r="B1768" s="234"/>
      <c r="AO1768" s="234"/>
    </row>
    <row r="1769" spans="1:45" ht="21.6" x14ac:dyDescent="0.3">
      <c r="A1769" s="233"/>
      <c r="B1769" s="234"/>
      <c r="AO1769" s="234"/>
      <c r="AP1769" s="244"/>
      <c r="AQ1769" s="231"/>
      <c r="AS1769"/>
    </row>
    <row r="1770" spans="1:45" ht="14.4" x14ac:dyDescent="0.3">
      <c r="A1770" s="233"/>
      <c r="B1770" s="234"/>
      <c r="AO1770" s="234"/>
    </row>
    <row r="1771" spans="1:45" ht="14.4" x14ac:dyDescent="0.3">
      <c r="A1771" s="233"/>
      <c r="B1771" s="234"/>
      <c r="AO1771" s="234"/>
    </row>
    <row r="1772" spans="1:45" ht="14.4" x14ac:dyDescent="0.3">
      <c r="A1772" s="233"/>
      <c r="B1772" s="234"/>
      <c r="AO1772" s="234"/>
    </row>
    <row r="1773" spans="1:45" ht="21.6" x14ac:dyDescent="0.3">
      <c r="A1773" s="233"/>
      <c r="B1773" s="234"/>
      <c r="AO1773" s="234"/>
      <c r="AP1773" s="244"/>
      <c r="AQ1773" s="231"/>
      <c r="AS1773"/>
    </row>
    <row r="1774" spans="1:45" ht="21.6" x14ac:dyDescent="0.3">
      <c r="A1774" s="233"/>
      <c r="B1774" s="234"/>
      <c r="AO1774" s="234"/>
      <c r="AP1774" s="244"/>
      <c r="AQ1774" s="231"/>
      <c r="AS1774"/>
    </row>
    <row r="1775" spans="1:45" ht="14.4" x14ac:dyDescent="0.3">
      <c r="A1775" s="233"/>
      <c r="B1775" s="234"/>
      <c r="AO1775" s="234"/>
    </row>
    <row r="1776" spans="1:45" ht="14.4" x14ac:dyDescent="0.3">
      <c r="A1776" s="233"/>
      <c r="B1776" s="234"/>
      <c r="AO1776" s="234"/>
    </row>
    <row r="1777" spans="1:45" ht="21.6" x14ac:dyDescent="0.3">
      <c r="A1777" s="233"/>
      <c r="B1777" s="234"/>
      <c r="AO1777" s="234"/>
      <c r="AP1777" s="244"/>
      <c r="AQ1777" s="231"/>
      <c r="AS1777"/>
    </row>
    <row r="1778" spans="1:45" ht="21.6" x14ac:dyDescent="0.3">
      <c r="A1778" s="233"/>
      <c r="B1778" s="234"/>
      <c r="AO1778" s="234"/>
      <c r="AP1778" s="244"/>
      <c r="AQ1778" s="231"/>
      <c r="AS1778"/>
    </row>
    <row r="1779" spans="1:45" ht="14.4" x14ac:dyDescent="0.3">
      <c r="A1779" s="233"/>
      <c r="B1779" s="234"/>
      <c r="AO1779" s="234"/>
    </row>
    <row r="1780" spans="1:45" ht="21.6" x14ac:dyDescent="0.3">
      <c r="A1780" s="233"/>
      <c r="B1780" s="234"/>
      <c r="AO1780" s="234"/>
      <c r="AP1780" s="244"/>
      <c r="AQ1780" s="231"/>
      <c r="AS1780"/>
    </row>
    <row r="1781" spans="1:45" ht="21.6" x14ac:dyDescent="0.3">
      <c r="A1781" s="233"/>
      <c r="B1781" s="234"/>
      <c r="AO1781" s="234"/>
      <c r="AP1781" s="244"/>
      <c r="AQ1781" s="231"/>
      <c r="AS1781"/>
    </row>
    <row r="1782" spans="1:45" ht="21.6" x14ac:dyDescent="0.3">
      <c r="A1782" s="233"/>
      <c r="B1782" s="234"/>
      <c r="AO1782" s="234"/>
      <c r="AP1782" s="244"/>
      <c r="AQ1782" s="231"/>
      <c r="AS1782"/>
    </row>
    <row r="1783" spans="1:45" ht="14.4" x14ac:dyDescent="0.3">
      <c r="A1783" s="233"/>
      <c r="B1783" s="234"/>
      <c r="AO1783" s="234"/>
    </row>
    <row r="1784" spans="1:45" ht="21.6" x14ac:dyDescent="0.3">
      <c r="A1784" s="233"/>
      <c r="B1784" s="234"/>
      <c r="AO1784" s="234"/>
      <c r="AP1784" s="244"/>
      <c r="AQ1784" s="231"/>
      <c r="AS1784"/>
    </row>
    <row r="1785" spans="1:45" ht="21.6" x14ac:dyDescent="0.65">
      <c r="A1785" s="233"/>
      <c r="B1785" s="234"/>
      <c r="AO1785" s="236"/>
      <c r="AP1785" s="243"/>
      <c r="AQ1785" s="243"/>
      <c r="AS1785"/>
    </row>
    <row r="1786" spans="1:45" ht="14.4" x14ac:dyDescent="0.3">
      <c r="A1786" s="233"/>
      <c r="B1786" s="234"/>
      <c r="AO1786" s="234"/>
    </row>
    <row r="1787" spans="1:45" ht="21.6" x14ac:dyDescent="0.3">
      <c r="A1787" s="233"/>
      <c r="B1787" s="234"/>
      <c r="AO1787" s="234"/>
      <c r="AP1787" s="244"/>
      <c r="AQ1787" s="231"/>
      <c r="AS1787"/>
    </row>
    <row r="1788" spans="1:45" ht="14.4" x14ac:dyDescent="0.3">
      <c r="A1788" s="233"/>
      <c r="B1788" s="234"/>
      <c r="AO1788" s="234"/>
    </row>
    <row r="1789" spans="1:45" ht="21.6" x14ac:dyDescent="0.3">
      <c r="A1789" s="233"/>
      <c r="B1789" s="234"/>
      <c r="AO1789" s="234"/>
      <c r="AP1789" s="244"/>
      <c r="AQ1789" s="231"/>
      <c r="AS1789"/>
    </row>
    <row r="1790" spans="1:45" ht="21.6" x14ac:dyDescent="0.3">
      <c r="A1790" s="233"/>
      <c r="B1790" s="234"/>
      <c r="AO1790" s="234"/>
      <c r="AP1790" s="244"/>
      <c r="AQ1790" s="231"/>
      <c r="AS1790"/>
    </row>
    <row r="1791" spans="1:45" ht="14.4" x14ac:dyDescent="0.3">
      <c r="A1791" s="233"/>
      <c r="B1791" s="234"/>
      <c r="AO1791" s="234"/>
    </row>
    <row r="1792" spans="1:45" ht="14.4" x14ac:dyDescent="0.3">
      <c r="A1792" s="233"/>
      <c r="B1792" s="234"/>
      <c r="AO1792" s="234"/>
    </row>
    <row r="1793" spans="1:45" ht="14.4" x14ac:dyDescent="0.3">
      <c r="A1793" s="233"/>
      <c r="B1793" s="234"/>
      <c r="AO1793" s="234"/>
    </row>
    <row r="1794" spans="1:45" ht="21.6" x14ac:dyDescent="0.3">
      <c r="A1794" s="233"/>
      <c r="B1794" s="234"/>
      <c r="AO1794" s="234"/>
      <c r="AP1794" s="244"/>
      <c r="AQ1794" s="231"/>
      <c r="AS1794"/>
    </row>
    <row r="1795" spans="1:45" ht="21.6" x14ac:dyDescent="0.3">
      <c r="A1795" s="233"/>
      <c r="B1795" s="234"/>
      <c r="AO1795" s="234"/>
      <c r="AP1795" s="244"/>
      <c r="AQ1795" s="231"/>
      <c r="AS1795"/>
    </row>
    <row r="1796" spans="1:45" ht="21.6" x14ac:dyDescent="0.3">
      <c r="A1796" s="233"/>
      <c r="B1796" s="234"/>
      <c r="AO1796" s="234"/>
      <c r="AP1796" s="244"/>
      <c r="AQ1796" s="231"/>
      <c r="AS1796"/>
    </row>
    <row r="1797" spans="1:45" ht="14.4" x14ac:dyDescent="0.3">
      <c r="A1797" s="233"/>
      <c r="B1797" s="234"/>
      <c r="AO1797" s="234"/>
    </row>
    <row r="1798" spans="1:45" ht="14.4" x14ac:dyDescent="0.3">
      <c r="A1798" s="233"/>
      <c r="B1798" s="234"/>
      <c r="AO1798" s="234"/>
    </row>
    <row r="1799" spans="1:45" ht="14.4" x14ac:dyDescent="0.3">
      <c r="A1799" s="233"/>
      <c r="B1799" s="234"/>
      <c r="AO1799" s="234"/>
    </row>
    <row r="1800" spans="1:45" ht="14.4" x14ac:dyDescent="0.3">
      <c r="A1800" s="233"/>
      <c r="B1800" s="234"/>
      <c r="AO1800" s="234"/>
    </row>
    <row r="1801" spans="1:45" ht="14.4" x14ac:dyDescent="0.3">
      <c r="A1801" s="233"/>
      <c r="B1801" s="234"/>
      <c r="AO1801" s="234"/>
    </row>
    <row r="1802" spans="1:45" ht="21.6" x14ac:dyDescent="0.3">
      <c r="A1802" s="233"/>
      <c r="B1802" s="234"/>
      <c r="AO1802" s="234"/>
      <c r="AP1802" s="244"/>
      <c r="AQ1802" s="231"/>
      <c r="AS1802"/>
    </row>
    <row r="1803" spans="1:45" ht="21.6" x14ac:dyDescent="0.3">
      <c r="A1803" s="233"/>
      <c r="B1803" s="234"/>
      <c r="AO1803" s="234"/>
      <c r="AP1803" s="244"/>
      <c r="AQ1803" s="231"/>
      <c r="AS1803"/>
    </row>
    <row r="1804" spans="1:45" ht="14.4" x14ac:dyDescent="0.3">
      <c r="A1804" s="233"/>
      <c r="B1804" s="234"/>
      <c r="AO1804" s="234"/>
    </row>
    <row r="1805" spans="1:45" ht="21.6" x14ac:dyDescent="0.3">
      <c r="A1805" s="233"/>
      <c r="B1805" s="234"/>
      <c r="AO1805" s="234"/>
      <c r="AP1805" s="244"/>
      <c r="AQ1805" s="231"/>
      <c r="AS1805"/>
    </row>
    <row r="1806" spans="1:45" ht="21.6" x14ac:dyDescent="0.3">
      <c r="A1806" s="233"/>
      <c r="B1806" s="234"/>
      <c r="AO1806" s="234"/>
      <c r="AP1806" s="244"/>
      <c r="AQ1806" s="231"/>
      <c r="AS1806"/>
    </row>
    <row r="1807" spans="1:45" ht="14.4" x14ac:dyDescent="0.3">
      <c r="A1807" s="233"/>
      <c r="B1807" s="234"/>
      <c r="AO1807" s="234"/>
    </row>
    <row r="1808" spans="1:45" ht="21.6" x14ac:dyDescent="0.3">
      <c r="A1808" s="233"/>
      <c r="B1808" s="234"/>
      <c r="AO1808" s="234"/>
      <c r="AP1808" s="244"/>
      <c r="AQ1808" s="231"/>
      <c r="AS1808"/>
    </row>
    <row r="1809" spans="1:45" ht="21.6" x14ac:dyDescent="0.3">
      <c r="A1809" s="233"/>
      <c r="B1809" s="234"/>
      <c r="AO1809" s="234"/>
      <c r="AP1809" s="244"/>
      <c r="AQ1809" s="231"/>
      <c r="AS1809"/>
    </row>
    <row r="1810" spans="1:45" ht="21.6" x14ac:dyDescent="0.3">
      <c r="A1810" s="233"/>
      <c r="B1810" s="234"/>
      <c r="AO1810" s="234"/>
      <c r="AP1810" s="244"/>
      <c r="AQ1810" s="231"/>
      <c r="AS1810"/>
    </row>
    <row r="1811" spans="1:45" ht="21.6" x14ac:dyDescent="0.3">
      <c r="A1811" s="233"/>
      <c r="B1811" s="234"/>
      <c r="AO1811" s="234"/>
      <c r="AP1811" s="244"/>
      <c r="AQ1811" s="231"/>
      <c r="AS1811"/>
    </row>
    <row r="1812" spans="1:45" ht="14.4" x14ac:dyDescent="0.3">
      <c r="A1812" s="233"/>
      <c r="B1812" s="234"/>
      <c r="AO1812" s="234"/>
    </row>
    <row r="1813" spans="1:45" ht="21.6" x14ac:dyDescent="0.65">
      <c r="A1813" s="233"/>
      <c r="B1813" s="234"/>
      <c r="AO1813" s="236"/>
      <c r="AP1813" s="243"/>
      <c r="AQ1813" s="243"/>
      <c r="AS1813"/>
    </row>
    <row r="1814" spans="1:45" ht="21.6" x14ac:dyDescent="0.3">
      <c r="A1814" s="233"/>
      <c r="B1814" s="234"/>
      <c r="AO1814" s="234"/>
      <c r="AP1814" s="244"/>
      <c r="AQ1814" s="231"/>
      <c r="AS1814"/>
    </row>
    <row r="1815" spans="1:45" ht="21.6" x14ac:dyDescent="0.3">
      <c r="A1815" s="233"/>
      <c r="B1815" s="234"/>
      <c r="AO1815" s="234"/>
      <c r="AP1815" s="244"/>
      <c r="AQ1815" s="231"/>
      <c r="AS1815"/>
    </row>
    <row r="1816" spans="1:45" ht="21.6" x14ac:dyDescent="0.3">
      <c r="A1816" s="233"/>
      <c r="B1816" s="234"/>
      <c r="AO1816" s="234"/>
      <c r="AP1816" s="244"/>
      <c r="AQ1816" s="231"/>
      <c r="AS1816"/>
    </row>
    <row r="1817" spans="1:45" ht="21.6" x14ac:dyDescent="0.3">
      <c r="A1817" s="233"/>
      <c r="B1817" s="234"/>
      <c r="AO1817" s="234"/>
      <c r="AP1817" s="244"/>
      <c r="AQ1817" s="231"/>
      <c r="AS1817"/>
    </row>
    <row r="1818" spans="1:45" ht="21.6" x14ac:dyDescent="0.3">
      <c r="A1818" s="233"/>
      <c r="B1818" s="234"/>
      <c r="AO1818" s="234"/>
      <c r="AP1818" s="244"/>
      <c r="AQ1818" s="231"/>
      <c r="AS1818"/>
    </row>
    <row r="1819" spans="1:45" ht="21.6" x14ac:dyDescent="0.3">
      <c r="A1819" s="233"/>
      <c r="B1819" s="234"/>
      <c r="AO1819" s="234"/>
      <c r="AP1819" s="244"/>
      <c r="AQ1819" s="231"/>
      <c r="AS1819"/>
    </row>
    <row r="1820" spans="1:45" ht="14.4" x14ac:dyDescent="0.3">
      <c r="A1820" s="233"/>
      <c r="B1820" s="234"/>
      <c r="AO1820" s="234"/>
    </row>
    <row r="1821" spans="1:45" ht="14.4" x14ac:dyDescent="0.3">
      <c r="A1821" s="233"/>
      <c r="B1821" s="234"/>
      <c r="AO1821" s="234"/>
    </row>
    <row r="1822" spans="1:45" ht="14.4" x14ac:dyDescent="0.3">
      <c r="A1822" s="233"/>
      <c r="B1822" s="234"/>
      <c r="AO1822" s="234"/>
    </row>
    <row r="1823" spans="1:45" ht="21.6" x14ac:dyDescent="0.3">
      <c r="A1823" s="233"/>
      <c r="B1823" s="234"/>
      <c r="AO1823" s="234"/>
      <c r="AP1823" s="244"/>
      <c r="AQ1823" s="231"/>
      <c r="AS1823"/>
    </row>
    <row r="1824" spans="1:45" ht="21.6" x14ac:dyDescent="0.3">
      <c r="A1824" s="233"/>
      <c r="B1824" s="234"/>
      <c r="AO1824" s="234"/>
      <c r="AP1824" s="244"/>
      <c r="AQ1824" s="231"/>
      <c r="AS1824"/>
    </row>
    <row r="1825" spans="1:45" ht="21.6" x14ac:dyDescent="0.3">
      <c r="A1825" s="233"/>
      <c r="B1825" s="234"/>
      <c r="AO1825" s="234"/>
      <c r="AP1825" s="244"/>
      <c r="AQ1825" s="231"/>
      <c r="AS1825"/>
    </row>
    <row r="1826" spans="1:45" ht="14.4" x14ac:dyDescent="0.3">
      <c r="A1826" s="233"/>
      <c r="B1826" s="234"/>
      <c r="AO1826" s="234"/>
    </row>
    <row r="1827" spans="1:45" ht="21.6" x14ac:dyDescent="0.3">
      <c r="A1827" s="233"/>
      <c r="B1827" s="234"/>
      <c r="AO1827" s="234"/>
      <c r="AP1827" s="244"/>
      <c r="AQ1827" s="231"/>
      <c r="AS1827"/>
    </row>
    <row r="1828" spans="1:45" ht="14.4" x14ac:dyDescent="0.3">
      <c r="A1828" s="233"/>
      <c r="B1828" s="234"/>
      <c r="AO1828" s="234"/>
    </row>
    <row r="1829" spans="1:45" ht="14.4" x14ac:dyDescent="0.3">
      <c r="A1829" s="233"/>
      <c r="B1829" s="234"/>
      <c r="AO1829" s="234"/>
    </row>
    <row r="1830" spans="1:45" ht="14.4" x14ac:dyDescent="0.3">
      <c r="A1830" s="233"/>
      <c r="B1830" s="234"/>
      <c r="AO1830" s="234"/>
    </row>
    <row r="1831" spans="1:45" ht="21.6" x14ac:dyDescent="0.3">
      <c r="A1831" s="233"/>
      <c r="B1831" s="234"/>
      <c r="AO1831" s="234"/>
      <c r="AP1831" s="244"/>
      <c r="AQ1831" s="231"/>
      <c r="AS1831"/>
    </row>
    <row r="1832" spans="1:45" ht="21.6" x14ac:dyDescent="0.3">
      <c r="A1832" s="233"/>
      <c r="B1832" s="234"/>
      <c r="AO1832" s="234"/>
      <c r="AP1832" s="244"/>
      <c r="AQ1832" s="231"/>
      <c r="AS1832"/>
    </row>
    <row r="1833" spans="1:45" ht="14.4" x14ac:dyDescent="0.3">
      <c r="A1833" s="233"/>
      <c r="B1833" s="234"/>
      <c r="AO1833" s="234"/>
    </row>
    <row r="1834" spans="1:45" ht="14.4" x14ac:dyDescent="0.3">
      <c r="A1834" s="233"/>
      <c r="B1834" s="234"/>
      <c r="AO1834" s="234"/>
    </row>
    <row r="1835" spans="1:45" ht="14.4" x14ac:dyDescent="0.3">
      <c r="A1835" s="233"/>
      <c r="B1835" s="234"/>
      <c r="AO1835" s="237"/>
      <c r="AP1835" s="243"/>
      <c r="AQ1835" s="243"/>
      <c r="AS1835"/>
    </row>
    <row r="1836" spans="1:45" ht="21.6" x14ac:dyDescent="0.3">
      <c r="A1836" s="233"/>
      <c r="B1836" s="234"/>
      <c r="AO1836" s="234"/>
      <c r="AP1836" s="244"/>
      <c r="AQ1836" s="231"/>
      <c r="AS1836"/>
    </row>
    <row r="1837" spans="1:45" ht="14.4" x14ac:dyDescent="0.3">
      <c r="A1837" s="233"/>
      <c r="B1837" s="234"/>
      <c r="AO1837" s="234"/>
    </row>
    <row r="1838" spans="1:45" ht="21.6" x14ac:dyDescent="0.65">
      <c r="A1838" s="233"/>
      <c r="B1838" s="234"/>
      <c r="AO1838" s="236"/>
      <c r="AP1838" s="243"/>
      <c r="AQ1838" s="243"/>
      <c r="AS1838"/>
    </row>
    <row r="1839" spans="1:45" ht="14.4" x14ac:dyDescent="0.3">
      <c r="A1839" s="233"/>
      <c r="B1839" s="234"/>
      <c r="AO1839" s="234"/>
    </row>
    <row r="1840" spans="1:45" ht="14.4" x14ac:dyDescent="0.3">
      <c r="A1840" s="233"/>
      <c r="B1840" s="234"/>
      <c r="AO1840" s="234"/>
    </row>
    <row r="1841" spans="1:45" ht="14.4" x14ac:dyDescent="0.3">
      <c r="A1841" s="233"/>
      <c r="B1841" s="234"/>
      <c r="AO1841" s="234"/>
    </row>
    <row r="1842" spans="1:45" ht="21.6" x14ac:dyDescent="0.3">
      <c r="A1842" s="233"/>
      <c r="B1842" s="234"/>
      <c r="AO1842" s="234"/>
      <c r="AP1842" s="244"/>
      <c r="AQ1842" s="231"/>
      <c r="AS1842"/>
    </row>
    <row r="1843" spans="1:45" ht="14.4" x14ac:dyDescent="0.3">
      <c r="A1843" s="233"/>
      <c r="B1843" s="234"/>
      <c r="AO1843" s="234"/>
    </row>
    <row r="1844" spans="1:45" ht="14.4" x14ac:dyDescent="0.3">
      <c r="A1844" s="233"/>
      <c r="B1844" s="234"/>
      <c r="AO1844" s="234"/>
    </row>
    <row r="1845" spans="1:45" ht="21.6" x14ac:dyDescent="0.3">
      <c r="A1845" s="233"/>
      <c r="B1845" s="234"/>
      <c r="AO1845" s="234"/>
      <c r="AP1845" s="244"/>
      <c r="AQ1845" s="231"/>
      <c r="AS1845"/>
    </row>
    <row r="1846" spans="1:45" ht="21.6" x14ac:dyDescent="0.3">
      <c r="A1846" s="233"/>
      <c r="B1846" s="234"/>
      <c r="AO1846" s="234"/>
      <c r="AP1846" s="244"/>
      <c r="AQ1846" s="231"/>
      <c r="AS1846"/>
    </row>
    <row r="1847" spans="1:45" ht="21.6" x14ac:dyDescent="0.3">
      <c r="A1847" s="233"/>
      <c r="B1847" s="234"/>
      <c r="AO1847" s="234"/>
      <c r="AP1847" s="244"/>
      <c r="AQ1847" s="231"/>
      <c r="AS1847"/>
    </row>
    <row r="1848" spans="1:45" ht="21.6" x14ac:dyDescent="0.3">
      <c r="A1848" s="233"/>
      <c r="B1848" s="234"/>
      <c r="AO1848" s="234"/>
      <c r="AP1848" s="244"/>
      <c r="AQ1848" s="231"/>
      <c r="AS1848"/>
    </row>
    <row r="1849" spans="1:45" ht="14.4" x14ac:dyDescent="0.3">
      <c r="A1849" s="233"/>
      <c r="B1849" s="234"/>
      <c r="AO1849" s="237"/>
      <c r="AP1849" s="243"/>
      <c r="AQ1849" s="243"/>
      <c r="AS1849"/>
    </row>
    <row r="1850" spans="1:45" ht="21.6" x14ac:dyDescent="0.3">
      <c r="A1850" s="233"/>
      <c r="B1850" s="234"/>
      <c r="AO1850" s="234"/>
      <c r="AP1850" s="244"/>
      <c r="AQ1850" s="231"/>
      <c r="AS1850"/>
    </row>
    <row r="1851" spans="1:45" ht="14.4" x14ac:dyDescent="0.3">
      <c r="A1851" s="233"/>
      <c r="B1851" s="234"/>
      <c r="AO1851" s="234"/>
    </row>
    <row r="1852" spans="1:45" ht="14.4" x14ac:dyDescent="0.3">
      <c r="A1852" s="233"/>
      <c r="B1852" s="234"/>
      <c r="AO1852" s="234"/>
    </row>
    <row r="1853" spans="1:45" ht="14.4" x14ac:dyDescent="0.3">
      <c r="A1853" s="233"/>
      <c r="B1853" s="234"/>
      <c r="AO1853" s="234"/>
    </row>
    <row r="1854" spans="1:45" ht="21.6" x14ac:dyDescent="0.3">
      <c r="A1854" s="233"/>
      <c r="B1854" s="234"/>
      <c r="AO1854" s="234"/>
      <c r="AP1854" s="244"/>
      <c r="AQ1854" s="231"/>
      <c r="AS1854"/>
    </row>
    <row r="1855" spans="1:45" ht="14.4" x14ac:dyDescent="0.3">
      <c r="A1855" s="233"/>
      <c r="B1855" s="234"/>
      <c r="AO1855" s="234"/>
    </row>
    <row r="1856" spans="1:45" ht="14.4" x14ac:dyDescent="0.3">
      <c r="A1856" s="233"/>
      <c r="B1856" s="234"/>
      <c r="AO1856" s="234"/>
    </row>
    <row r="1857" spans="1:45" ht="21.6" x14ac:dyDescent="0.3">
      <c r="A1857" s="233"/>
      <c r="B1857" s="234"/>
      <c r="AO1857" s="234"/>
      <c r="AP1857" s="244"/>
      <c r="AQ1857" s="231"/>
      <c r="AS1857"/>
    </row>
    <row r="1858" spans="1:45" ht="14.4" x14ac:dyDescent="0.3">
      <c r="A1858" s="233"/>
      <c r="B1858" s="234"/>
      <c r="AO1858" s="234"/>
    </row>
    <row r="1859" spans="1:45" ht="21.6" x14ac:dyDescent="0.3">
      <c r="A1859" s="233"/>
      <c r="B1859" s="234"/>
      <c r="AO1859" s="234"/>
      <c r="AP1859" s="244"/>
      <c r="AQ1859" s="231"/>
      <c r="AS1859"/>
    </row>
    <row r="1860" spans="1:45" ht="14.4" x14ac:dyDescent="0.3">
      <c r="A1860" s="233"/>
      <c r="B1860" s="234"/>
      <c r="AO1860" s="234"/>
    </row>
    <row r="1861" spans="1:45" ht="21.6" x14ac:dyDescent="0.3">
      <c r="A1861" s="233"/>
      <c r="B1861" s="234"/>
      <c r="AO1861" s="234"/>
      <c r="AP1861" s="244"/>
      <c r="AQ1861" s="231"/>
      <c r="AS1861"/>
    </row>
    <row r="1862" spans="1:45" ht="21.6" x14ac:dyDescent="0.3">
      <c r="A1862" s="233"/>
      <c r="B1862" s="234"/>
      <c r="AO1862" s="234"/>
      <c r="AP1862" s="244"/>
      <c r="AQ1862" s="231"/>
      <c r="AS1862"/>
    </row>
    <row r="1863" spans="1:45" ht="21.6" x14ac:dyDescent="0.3">
      <c r="A1863" s="233"/>
      <c r="B1863" s="234"/>
      <c r="AO1863" s="234"/>
      <c r="AP1863" s="244"/>
      <c r="AQ1863" s="231"/>
      <c r="AS1863"/>
    </row>
    <row r="1864" spans="1:45" ht="14.4" x14ac:dyDescent="0.3">
      <c r="A1864" s="233"/>
      <c r="B1864" s="234"/>
      <c r="AO1864" s="234"/>
    </row>
    <row r="1865" spans="1:45" ht="14.4" x14ac:dyDescent="0.3">
      <c r="A1865" s="233"/>
      <c r="B1865" s="234"/>
      <c r="AO1865" s="234"/>
    </row>
    <row r="1866" spans="1:45" ht="14.4" x14ac:dyDescent="0.3">
      <c r="A1866" s="233"/>
      <c r="B1866" s="234"/>
      <c r="AO1866" s="234"/>
    </row>
    <row r="1867" spans="1:45" ht="14.4" x14ac:dyDescent="0.3">
      <c r="A1867" s="233"/>
      <c r="B1867" s="234"/>
      <c r="AO1867" s="234"/>
    </row>
    <row r="1868" spans="1:45" ht="21.6" x14ac:dyDescent="0.3">
      <c r="A1868" s="233"/>
      <c r="B1868" s="234"/>
      <c r="AO1868" s="234"/>
      <c r="AP1868" s="244"/>
      <c r="AQ1868" s="231"/>
      <c r="AS1868"/>
    </row>
    <row r="1869" spans="1:45" ht="21.6" x14ac:dyDescent="0.65">
      <c r="A1869" s="233"/>
      <c r="B1869" s="234"/>
      <c r="AO1869" s="236"/>
      <c r="AP1869" s="243"/>
      <c r="AQ1869" s="243"/>
      <c r="AS1869"/>
    </row>
    <row r="1870" spans="1:45" ht="21.6" x14ac:dyDescent="0.3">
      <c r="A1870" s="233"/>
      <c r="B1870" s="234"/>
      <c r="AO1870" s="234"/>
      <c r="AP1870" s="244"/>
      <c r="AQ1870" s="231"/>
      <c r="AS1870"/>
    </row>
    <row r="1871" spans="1:45" ht="14.4" x14ac:dyDescent="0.3">
      <c r="A1871" s="233"/>
      <c r="B1871" s="234"/>
      <c r="AO1871" s="234"/>
    </row>
    <row r="1872" spans="1:45" ht="21.6" x14ac:dyDescent="0.3">
      <c r="A1872" s="233"/>
      <c r="B1872" s="234"/>
      <c r="AO1872" s="234"/>
      <c r="AP1872" s="244"/>
      <c r="AQ1872" s="231"/>
      <c r="AS1872"/>
    </row>
    <row r="1873" spans="1:45" ht="14.4" x14ac:dyDescent="0.3">
      <c r="A1873" s="233"/>
      <c r="B1873" s="234"/>
      <c r="AO1873" s="234"/>
    </row>
    <row r="1874" spans="1:45" ht="21.6" x14ac:dyDescent="0.3">
      <c r="A1874" s="233"/>
      <c r="B1874" s="234"/>
      <c r="AO1874" s="234"/>
      <c r="AP1874" s="244"/>
      <c r="AQ1874" s="231"/>
      <c r="AS1874"/>
    </row>
    <row r="1875" spans="1:45" ht="21.6" x14ac:dyDescent="0.3">
      <c r="A1875" s="233"/>
      <c r="B1875" s="234"/>
      <c r="AO1875" s="234"/>
      <c r="AP1875" s="244"/>
      <c r="AQ1875" s="231"/>
      <c r="AS1875"/>
    </row>
    <row r="1876" spans="1:45" ht="21.6" x14ac:dyDescent="0.3">
      <c r="A1876" s="233"/>
      <c r="B1876" s="234"/>
      <c r="AO1876" s="234"/>
      <c r="AP1876" s="244"/>
      <c r="AQ1876" s="231"/>
      <c r="AS1876"/>
    </row>
    <row r="1877" spans="1:45" ht="21.6" x14ac:dyDescent="0.3">
      <c r="A1877" s="233"/>
      <c r="B1877" s="234"/>
      <c r="AO1877" s="234"/>
      <c r="AP1877" s="244"/>
      <c r="AQ1877" s="231"/>
      <c r="AS1877"/>
    </row>
    <row r="1878" spans="1:45" ht="14.4" x14ac:dyDescent="0.3">
      <c r="A1878" s="233"/>
      <c r="B1878" s="234"/>
      <c r="AO1878" s="234"/>
    </row>
    <row r="1879" spans="1:45" ht="14.4" x14ac:dyDescent="0.3">
      <c r="A1879" s="233"/>
      <c r="B1879" s="234"/>
      <c r="AO1879" s="234"/>
    </row>
    <row r="1880" spans="1:45" ht="14.4" x14ac:dyDescent="0.3">
      <c r="A1880" s="233"/>
      <c r="B1880" s="234"/>
      <c r="AO1880" s="234"/>
    </row>
    <row r="1881" spans="1:45" ht="14.4" x14ac:dyDescent="0.3">
      <c r="A1881" s="233"/>
      <c r="B1881" s="234"/>
      <c r="AO1881" s="234"/>
    </row>
    <row r="1882" spans="1:45" ht="14.4" x14ac:dyDescent="0.3">
      <c r="A1882" s="233"/>
      <c r="B1882" s="234"/>
      <c r="AO1882" s="234"/>
    </row>
    <row r="1883" spans="1:45" ht="21.6" x14ac:dyDescent="0.3">
      <c r="A1883" s="233"/>
      <c r="B1883" s="234"/>
      <c r="AO1883" s="234"/>
      <c r="AP1883" s="244"/>
      <c r="AQ1883" s="231"/>
      <c r="AS1883"/>
    </row>
    <row r="1884" spans="1:45" ht="14.4" x14ac:dyDescent="0.3">
      <c r="A1884" s="233"/>
      <c r="B1884" s="234"/>
      <c r="AO1884" s="234"/>
    </row>
    <row r="1885" spans="1:45" ht="14.4" x14ac:dyDescent="0.3">
      <c r="A1885" s="233"/>
      <c r="B1885" s="234"/>
      <c r="AO1885" s="234"/>
    </row>
    <row r="1886" spans="1:45" ht="14.4" x14ac:dyDescent="0.3">
      <c r="A1886" s="233"/>
      <c r="B1886" s="234"/>
      <c r="AO1886" s="234"/>
    </row>
    <row r="1887" spans="1:45" ht="14.4" x14ac:dyDescent="0.3">
      <c r="A1887" s="233"/>
      <c r="B1887" s="234"/>
      <c r="AO1887" s="234"/>
    </row>
    <row r="1888" spans="1:45" ht="21.6" x14ac:dyDescent="0.3">
      <c r="A1888" s="233"/>
      <c r="B1888" s="234"/>
      <c r="AO1888" s="234"/>
      <c r="AP1888" s="244"/>
      <c r="AQ1888" s="231"/>
      <c r="AS1888"/>
    </row>
    <row r="1889" spans="1:45" ht="21.6" x14ac:dyDescent="0.3">
      <c r="A1889" s="233"/>
      <c r="B1889" s="234"/>
      <c r="AO1889" s="234"/>
      <c r="AP1889" s="244"/>
      <c r="AQ1889" s="231"/>
      <c r="AS1889"/>
    </row>
    <row r="1890" spans="1:45" ht="14.4" x14ac:dyDescent="0.3">
      <c r="A1890" s="233"/>
      <c r="B1890" s="234"/>
      <c r="AO1890" s="234"/>
    </row>
    <row r="1891" spans="1:45" ht="14.4" x14ac:dyDescent="0.3">
      <c r="A1891" s="233"/>
      <c r="B1891" s="234"/>
      <c r="AO1891" s="234"/>
    </row>
    <row r="1892" spans="1:45" ht="21.6" x14ac:dyDescent="0.3">
      <c r="A1892" s="233"/>
      <c r="B1892" s="234"/>
      <c r="AO1892" s="234"/>
      <c r="AP1892" s="244"/>
      <c r="AQ1892" s="231"/>
      <c r="AS1892"/>
    </row>
    <row r="1893" spans="1:45" ht="14.4" x14ac:dyDescent="0.3">
      <c r="A1893" s="233"/>
      <c r="B1893" s="234"/>
      <c r="AO1893" s="234"/>
    </row>
    <row r="1894" spans="1:45" ht="14.4" x14ac:dyDescent="0.3">
      <c r="A1894" s="233"/>
      <c r="B1894" s="234"/>
      <c r="AO1894" s="234"/>
    </row>
    <row r="1895" spans="1:45" ht="21.6" x14ac:dyDescent="0.3">
      <c r="A1895" s="233"/>
      <c r="B1895" s="234"/>
      <c r="AO1895" s="234"/>
      <c r="AP1895" s="244"/>
      <c r="AQ1895" s="231"/>
      <c r="AS1895"/>
    </row>
    <row r="1896" spans="1:45" ht="21.6" x14ac:dyDescent="0.3">
      <c r="A1896" s="233"/>
      <c r="B1896" s="234"/>
      <c r="AO1896" s="234"/>
      <c r="AP1896" s="244"/>
      <c r="AQ1896" s="231"/>
      <c r="AS1896"/>
    </row>
    <row r="1897" spans="1:45" ht="21.6" x14ac:dyDescent="0.3">
      <c r="A1897" s="233"/>
      <c r="B1897" s="234"/>
      <c r="AO1897" s="234"/>
      <c r="AP1897" s="244"/>
      <c r="AQ1897" s="231"/>
      <c r="AS1897"/>
    </row>
    <row r="1898" spans="1:45" ht="21.6" x14ac:dyDescent="0.3">
      <c r="A1898" s="233"/>
      <c r="B1898" s="234"/>
      <c r="AO1898" s="234"/>
      <c r="AP1898" s="244"/>
      <c r="AQ1898" s="231"/>
      <c r="AS1898"/>
    </row>
    <row r="1899" spans="1:45" ht="14.4" x14ac:dyDescent="0.3">
      <c r="A1899" s="233"/>
      <c r="B1899" s="234"/>
      <c r="AO1899" s="234"/>
    </row>
    <row r="1900" spans="1:45" ht="21.6" x14ac:dyDescent="0.3">
      <c r="A1900" s="233"/>
      <c r="B1900" s="234"/>
      <c r="AO1900" s="234"/>
      <c r="AP1900" s="244"/>
      <c r="AQ1900" s="231"/>
      <c r="AS1900"/>
    </row>
    <row r="1901" spans="1:45" ht="21.6" x14ac:dyDescent="0.3">
      <c r="A1901" s="233"/>
      <c r="B1901" s="234"/>
      <c r="AO1901" s="234"/>
      <c r="AP1901" s="244"/>
      <c r="AQ1901" s="231"/>
      <c r="AS1901"/>
    </row>
    <row r="1902" spans="1:45" ht="14.4" x14ac:dyDescent="0.3">
      <c r="A1902" s="233"/>
      <c r="B1902" s="234"/>
      <c r="AO1902" s="234"/>
    </row>
    <row r="1903" spans="1:45" ht="14.4" x14ac:dyDescent="0.3">
      <c r="A1903" s="233"/>
      <c r="B1903" s="234"/>
      <c r="AO1903" s="234"/>
    </row>
    <row r="1904" spans="1:45" ht="14.4" x14ac:dyDescent="0.3">
      <c r="A1904" s="233"/>
      <c r="B1904" s="234"/>
      <c r="AO1904" s="234"/>
    </row>
    <row r="1905" spans="1:45" ht="14.4" x14ac:dyDescent="0.3">
      <c r="A1905" s="233"/>
      <c r="B1905" s="234"/>
      <c r="AO1905" s="234"/>
    </row>
    <row r="1906" spans="1:45" ht="21.6" x14ac:dyDescent="0.3">
      <c r="A1906" s="233"/>
      <c r="B1906" s="234"/>
      <c r="AO1906" s="234"/>
      <c r="AP1906" s="244"/>
      <c r="AQ1906" s="231"/>
      <c r="AS1906"/>
    </row>
    <row r="1907" spans="1:45" ht="14.4" x14ac:dyDescent="0.3">
      <c r="A1907" s="233"/>
      <c r="B1907" s="234"/>
      <c r="AO1907" s="234"/>
    </row>
    <row r="1908" spans="1:45" ht="14.4" x14ac:dyDescent="0.3">
      <c r="A1908" s="233"/>
      <c r="B1908" s="234"/>
      <c r="AO1908" s="234"/>
    </row>
    <row r="1909" spans="1:45" ht="21.6" x14ac:dyDescent="0.3">
      <c r="A1909" s="233"/>
      <c r="B1909" s="234"/>
      <c r="AO1909" s="234"/>
      <c r="AP1909" s="244"/>
      <c r="AQ1909" s="231"/>
      <c r="AS1909"/>
    </row>
    <row r="1910" spans="1:45" ht="21.6" x14ac:dyDescent="0.3">
      <c r="A1910" s="233"/>
      <c r="B1910" s="234"/>
      <c r="AO1910" s="234"/>
      <c r="AP1910" s="244"/>
      <c r="AQ1910" s="231"/>
      <c r="AS1910"/>
    </row>
    <row r="1911" spans="1:45" ht="21.6" x14ac:dyDescent="0.3">
      <c r="A1911" s="233"/>
      <c r="B1911" s="234"/>
      <c r="AO1911" s="234"/>
      <c r="AP1911" s="244"/>
      <c r="AQ1911" s="231"/>
      <c r="AS1911"/>
    </row>
    <row r="1912" spans="1:45" ht="21.6" x14ac:dyDescent="0.3">
      <c r="A1912" s="233"/>
      <c r="B1912" s="234"/>
      <c r="AO1912" s="234"/>
      <c r="AP1912" s="244"/>
      <c r="AQ1912" s="231"/>
      <c r="AS1912"/>
    </row>
    <row r="1913" spans="1:45" ht="21.6" x14ac:dyDescent="0.3">
      <c r="A1913" s="233"/>
      <c r="B1913" s="234"/>
      <c r="AO1913" s="234"/>
      <c r="AP1913" s="244"/>
      <c r="AQ1913" s="231"/>
      <c r="AS1913"/>
    </row>
    <row r="1914" spans="1:45" ht="21.6" x14ac:dyDescent="0.3">
      <c r="A1914" s="233"/>
      <c r="B1914" s="234"/>
      <c r="AO1914" s="234"/>
      <c r="AP1914" s="244"/>
      <c r="AQ1914" s="231"/>
      <c r="AS1914"/>
    </row>
    <row r="1915" spans="1:45" ht="21.6" x14ac:dyDescent="0.3">
      <c r="A1915" s="233"/>
      <c r="B1915" s="234"/>
      <c r="AO1915" s="234"/>
      <c r="AP1915" s="244"/>
      <c r="AQ1915" s="231"/>
      <c r="AS1915"/>
    </row>
    <row r="1916" spans="1:45" ht="21.6" x14ac:dyDescent="0.3">
      <c r="A1916" s="233"/>
      <c r="B1916" s="234"/>
      <c r="AO1916" s="234"/>
      <c r="AP1916" s="244"/>
      <c r="AQ1916" s="231"/>
      <c r="AS1916"/>
    </row>
    <row r="1917" spans="1:45" ht="14.4" x14ac:dyDescent="0.3">
      <c r="A1917" s="233"/>
      <c r="B1917" s="234"/>
      <c r="AO1917" s="234"/>
    </row>
    <row r="1918" spans="1:45" ht="21.6" x14ac:dyDescent="0.65">
      <c r="A1918" s="233"/>
      <c r="B1918" s="234"/>
      <c r="AO1918" s="236"/>
      <c r="AP1918" s="243"/>
      <c r="AQ1918" s="243"/>
      <c r="AS1918"/>
    </row>
    <row r="1919" spans="1:45" ht="14.4" x14ac:dyDescent="0.3">
      <c r="A1919" s="233"/>
      <c r="B1919" s="234"/>
      <c r="AO1919" s="234"/>
    </row>
    <row r="1920" spans="1:45" ht="21.6" x14ac:dyDescent="0.3">
      <c r="A1920" s="233"/>
      <c r="B1920" s="234"/>
      <c r="AO1920" s="234"/>
      <c r="AP1920" s="244"/>
      <c r="AQ1920" s="231"/>
      <c r="AS1920"/>
    </row>
    <row r="1921" spans="1:45" ht="21.6" x14ac:dyDescent="0.3">
      <c r="A1921" s="233"/>
      <c r="B1921" s="234"/>
      <c r="AO1921" s="234"/>
      <c r="AP1921" s="244"/>
      <c r="AQ1921" s="231"/>
      <c r="AS1921"/>
    </row>
    <row r="1922" spans="1:45" ht="21.6" x14ac:dyDescent="0.3">
      <c r="A1922" s="233"/>
      <c r="B1922" s="234"/>
      <c r="AO1922" s="234"/>
      <c r="AP1922" s="244"/>
      <c r="AQ1922" s="231"/>
      <c r="AS1922"/>
    </row>
    <row r="1923" spans="1:45" ht="14.4" x14ac:dyDescent="0.3">
      <c r="A1923" s="233"/>
      <c r="B1923" s="234"/>
      <c r="AO1923" s="234"/>
    </row>
    <row r="1924" spans="1:45" ht="14.4" x14ac:dyDescent="0.3">
      <c r="A1924" s="233"/>
      <c r="B1924" s="234"/>
      <c r="AO1924" s="234"/>
    </row>
    <row r="1925" spans="1:45" ht="14.4" x14ac:dyDescent="0.3">
      <c r="A1925" s="233"/>
      <c r="B1925" s="234"/>
      <c r="AO1925" s="234"/>
    </row>
    <row r="1926" spans="1:45" ht="21.6" x14ac:dyDescent="0.3">
      <c r="A1926" s="233"/>
      <c r="B1926" s="234"/>
      <c r="AO1926" s="234"/>
      <c r="AP1926" s="244"/>
      <c r="AQ1926" s="231"/>
      <c r="AS1926"/>
    </row>
    <row r="1927" spans="1:45" ht="14.4" x14ac:dyDescent="0.3">
      <c r="A1927" s="233"/>
      <c r="B1927" s="234"/>
      <c r="AO1927" s="234"/>
    </row>
    <row r="1928" spans="1:45" ht="14.4" x14ac:dyDescent="0.3">
      <c r="A1928" s="233"/>
      <c r="B1928" s="234"/>
      <c r="AO1928" s="237"/>
      <c r="AP1928" s="243"/>
      <c r="AQ1928" s="243"/>
      <c r="AS1928"/>
    </row>
    <row r="1929" spans="1:45" ht="14.4" x14ac:dyDescent="0.3">
      <c r="A1929" s="233"/>
      <c r="B1929" s="234"/>
      <c r="AO1929" s="234"/>
    </row>
    <row r="1930" spans="1:45" ht="14.4" x14ac:dyDescent="0.3">
      <c r="A1930" s="233"/>
      <c r="B1930" s="234"/>
      <c r="AO1930" s="234"/>
    </row>
    <row r="1931" spans="1:45" ht="14.4" x14ac:dyDescent="0.3">
      <c r="A1931" s="233"/>
      <c r="B1931" s="234"/>
      <c r="AO1931" s="234"/>
    </row>
    <row r="1932" spans="1:45" ht="14.4" x14ac:dyDescent="0.3">
      <c r="A1932" s="233"/>
      <c r="B1932" s="234"/>
      <c r="AO1932" s="234"/>
    </row>
    <row r="1933" spans="1:45" ht="21.6" x14ac:dyDescent="0.3">
      <c r="A1933" s="233"/>
      <c r="B1933" s="234"/>
      <c r="AO1933" s="234"/>
      <c r="AP1933" s="244"/>
      <c r="AQ1933" s="231"/>
      <c r="AS1933"/>
    </row>
    <row r="1934" spans="1:45" ht="21.6" x14ac:dyDescent="0.3">
      <c r="A1934" s="233"/>
      <c r="B1934" s="234"/>
      <c r="AO1934" s="234"/>
      <c r="AP1934" s="244"/>
      <c r="AQ1934" s="231"/>
      <c r="AS1934"/>
    </row>
    <row r="1935" spans="1:45" ht="14.4" x14ac:dyDescent="0.3">
      <c r="A1935" s="233"/>
      <c r="B1935" s="234"/>
      <c r="AO1935" s="234"/>
    </row>
    <row r="1936" spans="1:45" ht="14.4" x14ac:dyDescent="0.3">
      <c r="A1936" s="233"/>
      <c r="B1936" s="234"/>
      <c r="AO1936" s="234"/>
    </row>
    <row r="1937" spans="1:45" ht="14.4" x14ac:dyDescent="0.3">
      <c r="A1937" s="233"/>
      <c r="B1937" s="234"/>
      <c r="AO1937" s="234"/>
    </row>
    <row r="1938" spans="1:45" ht="21.6" x14ac:dyDescent="0.3">
      <c r="A1938" s="233"/>
      <c r="B1938" s="234"/>
      <c r="AO1938" s="234"/>
      <c r="AP1938" s="244"/>
      <c r="AQ1938" s="231"/>
      <c r="AS1938"/>
    </row>
    <row r="1939" spans="1:45" ht="14.4" x14ac:dyDescent="0.3">
      <c r="A1939" s="233"/>
      <c r="B1939" s="234"/>
      <c r="AO1939" s="234"/>
    </row>
    <row r="1940" spans="1:45" ht="21.6" x14ac:dyDescent="0.3">
      <c r="A1940" s="233"/>
      <c r="B1940" s="234"/>
      <c r="AO1940" s="234"/>
      <c r="AP1940" s="244"/>
      <c r="AQ1940" s="231"/>
      <c r="AS1940"/>
    </row>
    <row r="1941" spans="1:45" ht="21.6" x14ac:dyDescent="0.3">
      <c r="A1941" s="233"/>
      <c r="B1941" s="234"/>
      <c r="AO1941" s="234"/>
      <c r="AP1941" s="244"/>
      <c r="AQ1941" s="231"/>
      <c r="AS1941"/>
    </row>
    <row r="1942" spans="1:45" ht="21.6" x14ac:dyDescent="0.3">
      <c r="A1942" s="233"/>
      <c r="B1942" s="234"/>
      <c r="AO1942" s="234"/>
      <c r="AP1942" s="244"/>
      <c r="AQ1942" s="231"/>
      <c r="AS1942"/>
    </row>
    <row r="1943" spans="1:45" ht="21.6" x14ac:dyDescent="0.3">
      <c r="A1943" s="233"/>
      <c r="B1943" s="234"/>
      <c r="AO1943" s="234"/>
      <c r="AP1943" s="244"/>
      <c r="AQ1943" s="231"/>
      <c r="AS1943"/>
    </row>
    <row r="1944" spans="1:45" ht="14.4" x14ac:dyDescent="0.3">
      <c r="A1944" s="233"/>
      <c r="B1944" s="234"/>
      <c r="AO1944" s="234"/>
    </row>
    <row r="1945" spans="1:45" ht="21.6" x14ac:dyDescent="0.3">
      <c r="A1945" s="233"/>
      <c r="B1945" s="234"/>
      <c r="AO1945" s="234"/>
      <c r="AP1945" s="244"/>
      <c r="AQ1945" s="231"/>
      <c r="AS1945"/>
    </row>
    <row r="1946" spans="1:45" ht="14.4" x14ac:dyDescent="0.3">
      <c r="A1946" s="233"/>
      <c r="B1946" s="234"/>
      <c r="AO1946" s="234"/>
    </row>
    <row r="1947" spans="1:45" ht="21.6" x14ac:dyDescent="0.65">
      <c r="A1947" s="233"/>
      <c r="B1947" s="234"/>
      <c r="AO1947" s="236"/>
      <c r="AP1947" s="243"/>
      <c r="AQ1947" s="243"/>
      <c r="AS1947"/>
    </row>
    <row r="1948" spans="1:45" ht="14.4" x14ac:dyDescent="0.3">
      <c r="A1948" s="233"/>
      <c r="B1948" s="234"/>
      <c r="AO1948" s="234"/>
    </row>
    <row r="1949" spans="1:45" ht="21.6" x14ac:dyDescent="0.3">
      <c r="A1949" s="233"/>
      <c r="B1949" s="234"/>
      <c r="AO1949" s="234"/>
      <c r="AP1949" s="244"/>
      <c r="AQ1949" s="231"/>
      <c r="AS1949"/>
    </row>
    <row r="1950" spans="1:45" ht="21.6" x14ac:dyDescent="0.3">
      <c r="A1950" s="233"/>
      <c r="B1950" s="234"/>
      <c r="AO1950" s="234"/>
      <c r="AP1950" s="244"/>
      <c r="AQ1950" s="231"/>
      <c r="AS1950"/>
    </row>
    <row r="1951" spans="1:45" ht="14.4" x14ac:dyDescent="0.3">
      <c r="A1951" s="233"/>
      <c r="B1951" s="234"/>
      <c r="AO1951" s="234"/>
    </row>
    <row r="1952" spans="1:45" ht="21.6" x14ac:dyDescent="0.3">
      <c r="A1952" s="233"/>
      <c r="B1952" s="234"/>
      <c r="AO1952" s="234"/>
      <c r="AP1952" s="244"/>
      <c r="AQ1952" s="231"/>
      <c r="AS1952"/>
    </row>
    <row r="1953" spans="1:45" ht="21.6" x14ac:dyDescent="0.3">
      <c r="A1953" s="233"/>
      <c r="B1953" s="234"/>
      <c r="AO1953" s="234"/>
      <c r="AP1953" s="244"/>
      <c r="AQ1953" s="231"/>
      <c r="AS1953"/>
    </row>
    <row r="1954" spans="1:45" ht="14.4" x14ac:dyDescent="0.3">
      <c r="A1954" s="233"/>
      <c r="B1954" s="234"/>
      <c r="AO1954" s="234"/>
    </row>
    <row r="1955" spans="1:45" ht="21.6" x14ac:dyDescent="0.3">
      <c r="A1955" s="233"/>
      <c r="B1955" s="234"/>
      <c r="AO1955" s="234"/>
      <c r="AP1955" s="244"/>
      <c r="AQ1955" s="231"/>
      <c r="AS1955"/>
    </row>
    <row r="1956" spans="1:45" ht="14.4" x14ac:dyDescent="0.3">
      <c r="A1956" s="233"/>
      <c r="B1956" s="234"/>
      <c r="AO1956" s="234"/>
    </row>
    <row r="1957" spans="1:45" ht="14.4" x14ac:dyDescent="0.3">
      <c r="A1957" s="233"/>
      <c r="B1957" s="234"/>
      <c r="AO1957" s="234"/>
    </row>
    <row r="1958" spans="1:45" ht="14.4" x14ac:dyDescent="0.3">
      <c r="A1958" s="233"/>
      <c r="B1958" s="234"/>
      <c r="AO1958" s="234"/>
    </row>
    <row r="1959" spans="1:45" ht="21.6" x14ac:dyDescent="0.3">
      <c r="A1959" s="233"/>
      <c r="B1959" s="234"/>
      <c r="AO1959" s="234"/>
      <c r="AP1959" s="244"/>
      <c r="AQ1959" s="231"/>
      <c r="AS1959"/>
    </row>
    <row r="1960" spans="1:45" ht="21.6" x14ac:dyDescent="0.3">
      <c r="A1960" s="233"/>
      <c r="B1960" s="234"/>
      <c r="AO1960" s="234"/>
      <c r="AP1960" s="244"/>
      <c r="AQ1960" s="231"/>
      <c r="AS1960"/>
    </row>
    <row r="1961" spans="1:45" ht="14.4" x14ac:dyDescent="0.3">
      <c r="A1961" s="233"/>
      <c r="B1961" s="234"/>
      <c r="AO1961" s="234"/>
    </row>
    <row r="1962" spans="1:45" ht="21.6" x14ac:dyDescent="0.3">
      <c r="A1962" s="233"/>
      <c r="B1962" s="234"/>
      <c r="AO1962" s="234"/>
      <c r="AP1962" s="244"/>
      <c r="AQ1962" s="231"/>
      <c r="AS1962"/>
    </row>
    <row r="1963" spans="1:45" ht="21.6" x14ac:dyDescent="0.3">
      <c r="A1963" s="233"/>
      <c r="B1963" s="234"/>
      <c r="AO1963" s="234"/>
      <c r="AP1963" s="244"/>
      <c r="AQ1963" s="231"/>
      <c r="AS1963"/>
    </row>
    <row r="1964" spans="1:45" ht="14.4" x14ac:dyDescent="0.3">
      <c r="A1964" s="233"/>
      <c r="B1964" s="234"/>
      <c r="AO1964" s="237"/>
      <c r="AP1964" s="243"/>
      <c r="AQ1964" s="243"/>
      <c r="AS1964"/>
    </row>
    <row r="1965" spans="1:45" ht="14.4" x14ac:dyDescent="0.3">
      <c r="A1965" s="233"/>
      <c r="B1965" s="234"/>
      <c r="AO1965" s="234"/>
    </row>
    <row r="1966" spans="1:45" ht="21.6" x14ac:dyDescent="0.3">
      <c r="A1966" s="233"/>
      <c r="B1966" s="234"/>
      <c r="AO1966" s="234"/>
      <c r="AP1966" s="244"/>
      <c r="AQ1966" s="231"/>
      <c r="AS1966"/>
    </row>
    <row r="1967" spans="1:45" ht="14.4" x14ac:dyDescent="0.3">
      <c r="A1967" s="233"/>
      <c r="B1967" s="234"/>
      <c r="AO1967" s="234"/>
    </row>
    <row r="1968" spans="1:45" ht="21.6" x14ac:dyDescent="0.3">
      <c r="A1968" s="233"/>
      <c r="B1968" s="234"/>
      <c r="AO1968" s="234"/>
      <c r="AP1968" s="244"/>
      <c r="AQ1968" s="231"/>
      <c r="AS1968"/>
    </row>
    <row r="1969" spans="1:45" ht="21.6" x14ac:dyDescent="0.3">
      <c r="A1969" s="233"/>
      <c r="B1969" s="234"/>
      <c r="AO1969" s="234"/>
      <c r="AP1969" s="244"/>
      <c r="AQ1969" s="231"/>
      <c r="AS1969"/>
    </row>
    <row r="1970" spans="1:45" ht="21.6" x14ac:dyDescent="0.3">
      <c r="A1970" s="233"/>
      <c r="B1970" s="234"/>
      <c r="AO1970" s="234"/>
      <c r="AP1970" s="244"/>
      <c r="AQ1970" s="231"/>
      <c r="AS1970"/>
    </row>
    <row r="1971" spans="1:45" ht="14.4" x14ac:dyDescent="0.3">
      <c r="A1971" s="233"/>
      <c r="B1971" s="234"/>
      <c r="AO1971" s="234"/>
    </row>
    <row r="1972" spans="1:45" ht="21.6" x14ac:dyDescent="0.3">
      <c r="A1972" s="233"/>
      <c r="B1972" s="234"/>
      <c r="AO1972" s="234"/>
      <c r="AP1972" s="244"/>
      <c r="AQ1972" s="231"/>
      <c r="AS1972"/>
    </row>
    <row r="1973" spans="1:45" ht="14.4" x14ac:dyDescent="0.3">
      <c r="A1973" s="233"/>
      <c r="B1973" s="234"/>
      <c r="AO1973" s="234"/>
    </row>
    <row r="1974" spans="1:45" ht="21.6" x14ac:dyDescent="0.3">
      <c r="A1974" s="233"/>
      <c r="B1974" s="234"/>
      <c r="AO1974" s="234"/>
      <c r="AP1974" s="244"/>
      <c r="AQ1974" s="231"/>
      <c r="AS1974"/>
    </row>
    <row r="1975" spans="1:45" ht="14.4" x14ac:dyDescent="0.3">
      <c r="A1975" s="233"/>
      <c r="B1975" s="234"/>
      <c r="AO1975" s="234"/>
    </row>
    <row r="1976" spans="1:45" ht="14.4" x14ac:dyDescent="0.3">
      <c r="A1976" s="233"/>
      <c r="B1976" s="234"/>
      <c r="AO1976" s="234"/>
    </row>
    <row r="1977" spans="1:45" ht="21.6" x14ac:dyDescent="0.3">
      <c r="A1977" s="233"/>
      <c r="B1977" s="234"/>
      <c r="AO1977" s="234"/>
      <c r="AP1977" s="244"/>
      <c r="AQ1977" s="231"/>
      <c r="AS1977"/>
    </row>
    <row r="1978" spans="1:45" ht="14.4" x14ac:dyDescent="0.3">
      <c r="A1978" s="233"/>
      <c r="B1978" s="234"/>
      <c r="AO1978" s="234"/>
    </row>
    <row r="1979" spans="1:45" ht="21.6" x14ac:dyDescent="0.3">
      <c r="A1979" s="233"/>
      <c r="B1979" s="234"/>
      <c r="AO1979" s="234"/>
      <c r="AP1979" s="244"/>
      <c r="AQ1979" s="231"/>
      <c r="AS1979"/>
    </row>
    <row r="1980" spans="1:45" ht="14.4" x14ac:dyDescent="0.3">
      <c r="A1980" s="233"/>
      <c r="B1980" s="234"/>
      <c r="AO1980" s="234"/>
    </row>
    <row r="1981" spans="1:45" ht="14.4" x14ac:dyDescent="0.3">
      <c r="A1981" s="233"/>
      <c r="B1981" s="234"/>
      <c r="AO1981" s="234"/>
    </row>
    <row r="1982" spans="1:45" ht="14.4" x14ac:dyDescent="0.3">
      <c r="A1982" s="233"/>
      <c r="B1982" s="234"/>
      <c r="AO1982" s="234"/>
    </row>
    <row r="1983" spans="1:45" ht="14.4" x14ac:dyDescent="0.3">
      <c r="A1983" s="233"/>
      <c r="B1983" s="234"/>
      <c r="AO1983" s="234"/>
    </row>
    <row r="1984" spans="1:45" ht="21.6" x14ac:dyDescent="0.65">
      <c r="A1984" s="233"/>
      <c r="B1984" s="234"/>
      <c r="AO1984" s="236"/>
      <c r="AP1984" s="243"/>
      <c r="AQ1984" s="243"/>
      <c r="AS1984"/>
    </row>
    <row r="1985" spans="1:45" ht="14.4" x14ac:dyDescent="0.3">
      <c r="A1985" s="233"/>
      <c r="B1985" s="234"/>
      <c r="AO1985" s="234"/>
    </row>
    <row r="1986" spans="1:45" ht="21.6" x14ac:dyDescent="0.3">
      <c r="A1986" s="233"/>
      <c r="B1986" s="234"/>
      <c r="AO1986" s="234"/>
      <c r="AP1986" s="244"/>
      <c r="AQ1986" s="231"/>
      <c r="AS1986"/>
    </row>
    <row r="1987" spans="1:45" ht="14.4" x14ac:dyDescent="0.3">
      <c r="A1987" s="233"/>
      <c r="B1987" s="234"/>
      <c r="AO1987" s="234"/>
    </row>
    <row r="1988" spans="1:45" ht="14.4" x14ac:dyDescent="0.3">
      <c r="A1988" s="233"/>
      <c r="B1988" s="234"/>
      <c r="AO1988" s="237"/>
      <c r="AP1988" s="243"/>
      <c r="AQ1988" s="243"/>
      <c r="AS1988"/>
    </row>
    <row r="1989" spans="1:45" ht="14.4" x14ac:dyDescent="0.3">
      <c r="A1989" s="233"/>
      <c r="B1989" s="234"/>
      <c r="AO1989" s="234"/>
    </row>
    <row r="1990" spans="1:45" ht="21.6" x14ac:dyDescent="0.3">
      <c r="A1990" s="233"/>
      <c r="B1990" s="234"/>
      <c r="AO1990" s="234"/>
      <c r="AP1990" s="244"/>
      <c r="AQ1990" s="231"/>
      <c r="AS1990"/>
    </row>
    <row r="1991" spans="1:45" ht="14.4" x14ac:dyDescent="0.3">
      <c r="A1991" s="233"/>
      <c r="B1991" s="234"/>
      <c r="AO1991" s="234"/>
    </row>
    <row r="1992" spans="1:45" ht="14.4" x14ac:dyDescent="0.3">
      <c r="A1992" s="233"/>
      <c r="B1992" s="234"/>
      <c r="AO1992" s="234"/>
    </row>
    <row r="1993" spans="1:45" ht="14.4" x14ac:dyDescent="0.3">
      <c r="A1993" s="233"/>
      <c r="B1993" s="234"/>
      <c r="AO1993" s="234"/>
    </row>
    <row r="1994" spans="1:45" ht="21.6" x14ac:dyDescent="0.65">
      <c r="A1994" s="233"/>
      <c r="B1994" s="234"/>
      <c r="AO1994" s="236"/>
      <c r="AP1994" s="243"/>
      <c r="AQ1994" s="243"/>
      <c r="AS1994"/>
    </row>
    <row r="1995" spans="1:45" ht="14.4" x14ac:dyDescent="0.3">
      <c r="A1995" s="233"/>
      <c r="B1995" s="234"/>
      <c r="AO1995" s="234"/>
    </row>
    <row r="1996" spans="1:45" ht="14.4" x14ac:dyDescent="0.3">
      <c r="A1996" s="233"/>
      <c r="B1996" s="234"/>
      <c r="AO1996" s="234"/>
    </row>
    <row r="1997" spans="1:45" ht="21.6" x14ac:dyDescent="0.3">
      <c r="A1997" s="233"/>
      <c r="B1997" s="234"/>
      <c r="AO1997" s="234"/>
      <c r="AP1997" s="244"/>
      <c r="AQ1997" s="231"/>
      <c r="AS1997"/>
    </row>
    <row r="1998" spans="1:45" ht="21.6" x14ac:dyDescent="0.3">
      <c r="A1998" s="233"/>
      <c r="B1998" s="234"/>
      <c r="AO1998" s="234"/>
      <c r="AP1998" s="244"/>
      <c r="AQ1998" s="231"/>
      <c r="AS1998"/>
    </row>
    <row r="1999" spans="1:45" ht="21.6" x14ac:dyDescent="0.3">
      <c r="A1999" s="233"/>
      <c r="B1999" s="234"/>
      <c r="AO1999" s="234"/>
      <c r="AP1999" s="244"/>
      <c r="AQ1999" s="231"/>
      <c r="AS1999"/>
    </row>
    <row r="2000" spans="1:45" ht="14.4" x14ac:dyDescent="0.3">
      <c r="A2000" s="233"/>
      <c r="B2000" s="234"/>
      <c r="AO2000" s="237"/>
      <c r="AP2000" s="243"/>
      <c r="AQ2000" s="243"/>
      <c r="AS2000"/>
    </row>
    <row r="2001" spans="1:45" ht="14.4" x14ac:dyDescent="0.3">
      <c r="A2001" s="233"/>
      <c r="B2001" s="234"/>
      <c r="AO2001" s="234"/>
    </row>
    <row r="2002" spans="1:45" ht="21.6" x14ac:dyDescent="0.3">
      <c r="A2002" s="233"/>
      <c r="B2002" s="234"/>
      <c r="AO2002" s="234"/>
      <c r="AP2002" s="244"/>
      <c r="AQ2002" s="231"/>
      <c r="AS2002"/>
    </row>
    <row r="2003" spans="1:45" ht="21.6" x14ac:dyDescent="0.3">
      <c r="A2003" s="233"/>
      <c r="B2003" s="234"/>
      <c r="AO2003" s="234"/>
      <c r="AP2003" s="244"/>
      <c r="AQ2003" s="231"/>
      <c r="AS2003"/>
    </row>
    <row r="2004" spans="1:45" ht="14.4" x14ac:dyDescent="0.3">
      <c r="A2004" s="233"/>
      <c r="B2004" s="234"/>
      <c r="AO2004" s="234"/>
    </row>
    <row r="2005" spans="1:45" ht="21.6" x14ac:dyDescent="0.3">
      <c r="A2005" s="233"/>
      <c r="B2005" s="234"/>
      <c r="AO2005" s="234"/>
      <c r="AP2005" s="244"/>
      <c r="AQ2005" s="231"/>
      <c r="AS2005"/>
    </row>
    <row r="2006" spans="1:45" ht="21.6" x14ac:dyDescent="0.65">
      <c r="A2006" s="233"/>
      <c r="B2006" s="234"/>
      <c r="AO2006" s="236"/>
      <c r="AP2006" s="243"/>
      <c r="AQ2006" s="243"/>
      <c r="AS2006"/>
    </row>
    <row r="2007" spans="1:45" ht="14.4" x14ac:dyDescent="0.3">
      <c r="A2007" s="233"/>
      <c r="B2007" s="234"/>
      <c r="AO2007" s="234"/>
    </row>
    <row r="2008" spans="1:45" ht="21.6" x14ac:dyDescent="0.3">
      <c r="A2008" s="233"/>
      <c r="B2008" s="234"/>
      <c r="AO2008" s="234"/>
      <c r="AP2008" s="244"/>
      <c r="AQ2008" s="231"/>
      <c r="AS2008"/>
    </row>
    <row r="2009" spans="1:45" ht="14.4" x14ac:dyDescent="0.3">
      <c r="A2009" s="233"/>
      <c r="B2009" s="234"/>
      <c r="AO2009" s="234"/>
    </row>
    <row r="2010" spans="1:45" ht="14.4" x14ac:dyDescent="0.3">
      <c r="A2010" s="233"/>
      <c r="B2010" s="234"/>
      <c r="AO2010" s="234"/>
    </row>
    <row r="2011" spans="1:45" ht="14.4" x14ac:dyDescent="0.3">
      <c r="A2011" s="233"/>
      <c r="B2011" s="234"/>
      <c r="AO2011" s="234"/>
    </row>
    <row r="2012" spans="1:45" ht="14.4" x14ac:dyDescent="0.3">
      <c r="A2012" s="233"/>
      <c r="B2012" s="234"/>
      <c r="AO2012" s="237"/>
      <c r="AP2012" s="243"/>
      <c r="AQ2012" s="243"/>
      <c r="AS2012"/>
    </row>
    <row r="2013" spans="1:45" ht="21.6" x14ac:dyDescent="0.3">
      <c r="A2013" s="233"/>
      <c r="B2013" s="234"/>
      <c r="AO2013" s="234"/>
      <c r="AP2013" s="244"/>
      <c r="AQ2013" s="231"/>
      <c r="AS2013"/>
    </row>
    <row r="2014" spans="1:45" ht="14.4" x14ac:dyDescent="0.3">
      <c r="A2014" s="233"/>
      <c r="B2014" s="234"/>
      <c r="AO2014" s="234"/>
    </row>
    <row r="2015" spans="1:45" ht="14.4" x14ac:dyDescent="0.3">
      <c r="A2015" s="233"/>
      <c r="B2015" s="234"/>
      <c r="AO2015" s="234"/>
    </row>
    <row r="2016" spans="1:45" ht="21.6" x14ac:dyDescent="0.3">
      <c r="A2016" s="233"/>
      <c r="B2016" s="234"/>
      <c r="AO2016" s="234"/>
      <c r="AP2016" s="244"/>
      <c r="AQ2016" s="231"/>
      <c r="AS2016"/>
    </row>
    <row r="2017" spans="1:45" ht="14.4" x14ac:dyDescent="0.3">
      <c r="A2017" s="233"/>
      <c r="B2017" s="234"/>
      <c r="AO2017" s="234"/>
    </row>
    <row r="2018" spans="1:45" ht="14.4" x14ac:dyDescent="0.3">
      <c r="A2018" s="233"/>
      <c r="B2018" s="234"/>
      <c r="AO2018" s="234"/>
    </row>
    <row r="2019" spans="1:45" ht="21.6" x14ac:dyDescent="0.3">
      <c r="A2019" s="233"/>
      <c r="B2019" s="234"/>
      <c r="AO2019" s="234"/>
      <c r="AP2019" s="244"/>
      <c r="AQ2019" s="231"/>
      <c r="AS2019"/>
    </row>
    <row r="2020" spans="1:45" ht="21.6" x14ac:dyDescent="0.3">
      <c r="A2020" s="233"/>
      <c r="B2020" s="234"/>
      <c r="AO2020" s="234"/>
      <c r="AP2020" s="244"/>
      <c r="AQ2020" s="231"/>
      <c r="AS2020"/>
    </row>
    <row r="2021" spans="1:45" ht="14.4" x14ac:dyDescent="0.3">
      <c r="A2021" s="233"/>
      <c r="B2021" s="234"/>
      <c r="AO2021" s="234"/>
    </row>
    <row r="2022" spans="1:45" ht="21.6" x14ac:dyDescent="0.3">
      <c r="A2022" s="233"/>
      <c r="B2022" s="234"/>
      <c r="AO2022" s="234"/>
      <c r="AP2022" s="244"/>
      <c r="AQ2022" s="231"/>
      <c r="AS2022"/>
    </row>
    <row r="2023" spans="1:45" ht="14.4" x14ac:dyDescent="0.3">
      <c r="A2023" s="233"/>
      <c r="B2023" s="234"/>
      <c r="AO2023" s="234"/>
    </row>
    <row r="2024" spans="1:45" ht="21.6" x14ac:dyDescent="0.3">
      <c r="A2024" s="233"/>
      <c r="B2024" s="234"/>
      <c r="AO2024" s="234"/>
      <c r="AP2024" s="244"/>
      <c r="AQ2024" s="231"/>
      <c r="AS2024"/>
    </row>
    <row r="2025" spans="1:45" ht="14.4" x14ac:dyDescent="0.3">
      <c r="A2025" s="233"/>
      <c r="B2025" s="234"/>
      <c r="AO2025" s="234"/>
    </row>
    <row r="2026" spans="1:45" ht="21.6" x14ac:dyDescent="0.3">
      <c r="A2026" s="233"/>
      <c r="B2026" s="234"/>
      <c r="AO2026" s="234"/>
      <c r="AP2026" s="244"/>
      <c r="AQ2026" s="231"/>
      <c r="AS2026"/>
    </row>
    <row r="2027" spans="1:45" ht="14.4" x14ac:dyDescent="0.3">
      <c r="A2027" s="233"/>
      <c r="B2027" s="234"/>
      <c r="AO2027" s="234"/>
    </row>
    <row r="2028" spans="1:45" ht="21.6" x14ac:dyDescent="0.65">
      <c r="A2028" s="233"/>
      <c r="B2028" s="234"/>
      <c r="AO2028" s="236"/>
      <c r="AP2028" s="243"/>
      <c r="AQ2028" s="243"/>
      <c r="AS2028"/>
    </row>
    <row r="2029" spans="1:45" ht="21.6" x14ac:dyDescent="0.3">
      <c r="A2029" s="233"/>
      <c r="B2029" s="234"/>
      <c r="AO2029" s="234"/>
      <c r="AP2029" s="244"/>
      <c r="AQ2029" s="231"/>
      <c r="AS2029"/>
    </row>
    <row r="2030" spans="1:45" ht="21.6" x14ac:dyDescent="0.3">
      <c r="A2030" s="233"/>
      <c r="B2030" s="234"/>
      <c r="AO2030" s="234"/>
      <c r="AP2030" s="244"/>
      <c r="AQ2030" s="231"/>
      <c r="AS2030"/>
    </row>
    <row r="2031" spans="1:45" ht="21.6" x14ac:dyDescent="0.3">
      <c r="A2031" s="233"/>
      <c r="B2031" s="234"/>
      <c r="AO2031" s="234"/>
      <c r="AP2031" s="244"/>
      <c r="AQ2031" s="231"/>
      <c r="AS2031"/>
    </row>
    <row r="2032" spans="1:45" ht="21.6" x14ac:dyDescent="0.3">
      <c r="A2032" s="233"/>
      <c r="B2032" s="234"/>
      <c r="AO2032" s="234"/>
      <c r="AP2032" s="244"/>
      <c r="AQ2032" s="231"/>
      <c r="AS2032"/>
    </row>
    <row r="2033" spans="1:45" ht="14.4" x14ac:dyDescent="0.3">
      <c r="A2033" s="233"/>
      <c r="B2033" s="234"/>
      <c r="AO2033" s="234"/>
    </row>
    <row r="2034" spans="1:45" ht="21.6" x14ac:dyDescent="0.3">
      <c r="A2034" s="233"/>
      <c r="B2034" s="234"/>
      <c r="AO2034" s="234"/>
      <c r="AP2034" s="244"/>
      <c r="AQ2034" s="231"/>
      <c r="AS2034"/>
    </row>
    <row r="2035" spans="1:45" ht="21.6" x14ac:dyDescent="0.3">
      <c r="A2035" s="233"/>
      <c r="B2035" s="234"/>
      <c r="AO2035" s="234"/>
      <c r="AP2035" s="244"/>
      <c r="AQ2035" s="231"/>
      <c r="AS2035"/>
    </row>
    <row r="2036" spans="1:45" ht="21.6" x14ac:dyDescent="0.3">
      <c r="A2036" s="233"/>
      <c r="B2036" s="234"/>
      <c r="AO2036" s="234"/>
      <c r="AP2036" s="244"/>
      <c r="AQ2036" s="231"/>
      <c r="AS2036"/>
    </row>
    <row r="2037" spans="1:45" ht="21.6" x14ac:dyDescent="0.3">
      <c r="A2037" s="233"/>
      <c r="B2037" s="234"/>
      <c r="AO2037" s="234"/>
      <c r="AP2037" s="244"/>
      <c r="AQ2037" s="231"/>
      <c r="AS2037"/>
    </row>
    <row r="2038" spans="1:45" ht="14.4" x14ac:dyDescent="0.3">
      <c r="A2038" s="233"/>
      <c r="B2038" s="234"/>
      <c r="AO2038" s="234"/>
    </row>
    <row r="2039" spans="1:45" ht="21.6" x14ac:dyDescent="0.3">
      <c r="A2039" s="233"/>
      <c r="B2039" s="234"/>
      <c r="AO2039" s="234"/>
      <c r="AP2039" s="244"/>
      <c r="AQ2039" s="231"/>
      <c r="AS2039"/>
    </row>
    <row r="2040" spans="1:45" ht="21.6" x14ac:dyDescent="0.3">
      <c r="A2040" s="233"/>
      <c r="B2040" s="234"/>
      <c r="AO2040" s="234"/>
      <c r="AP2040" s="244"/>
      <c r="AQ2040" s="231"/>
      <c r="AS2040"/>
    </row>
    <row r="2041" spans="1:45" ht="21.6" x14ac:dyDescent="0.3">
      <c r="A2041" s="233"/>
      <c r="B2041" s="234"/>
      <c r="AO2041" s="234"/>
      <c r="AP2041" s="244"/>
      <c r="AQ2041" s="231"/>
      <c r="AS2041"/>
    </row>
    <row r="2042" spans="1:45" ht="14.4" x14ac:dyDescent="0.3">
      <c r="A2042" s="233"/>
      <c r="B2042" s="234"/>
      <c r="AO2042" s="234"/>
    </row>
    <row r="2043" spans="1:45" ht="21.6" x14ac:dyDescent="0.3">
      <c r="A2043" s="233"/>
      <c r="B2043" s="234"/>
      <c r="AO2043" s="234"/>
      <c r="AP2043" s="244"/>
      <c r="AQ2043" s="231"/>
      <c r="AS2043"/>
    </row>
    <row r="2044" spans="1:45" ht="21.6" x14ac:dyDescent="0.3">
      <c r="A2044" s="233"/>
      <c r="B2044" s="234"/>
      <c r="AO2044" s="234"/>
      <c r="AP2044" s="244"/>
      <c r="AQ2044" s="231"/>
      <c r="AS2044"/>
    </row>
    <row r="2045" spans="1:45" ht="21.6" x14ac:dyDescent="0.3">
      <c r="A2045" s="233"/>
      <c r="B2045" s="234"/>
      <c r="AO2045" s="234"/>
      <c r="AP2045" s="244"/>
      <c r="AQ2045" s="231"/>
      <c r="AS2045"/>
    </row>
    <row r="2046" spans="1:45" ht="21.6" x14ac:dyDescent="0.3">
      <c r="A2046" s="233"/>
      <c r="B2046" s="234"/>
      <c r="AO2046" s="234"/>
      <c r="AP2046" s="244"/>
      <c r="AQ2046" s="231"/>
      <c r="AS2046"/>
    </row>
    <row r="2047" spans="1:45" ht="21.6" x14ac:dyDescent="0.3">
      <c r="A2047" s="233"/>
      <c r="B2047" s="234"/>
      <c r="AO2047" s="234"/>
      <c r="AP2047" s="244"/>
      <c r="AQ2047" s="231"/>
      <c r="AS2047"/>
    </row>
    <row r="2048" spans="1:45" ht="21.6" x14ac:dyDescent="0.3">
      <c r="A2048" s="233"/>
      <c r="B2048" s="234"/>
      <c r="AO2048" s="234"/>
      <c r="AP2048" s="244"/>
      <c r="AQ2048" s="231"/>
      <c r="AS2048"/>
    </row>
    <row r="2049" spans="1:45" ht="14.4" x14ac:dyDescent="0.3">
      <c r="A2049" s="233"/>
      <c r="B2049" s="234"/>
      <c r="AO2049" s="234"/>
    </row>
    <row r="2050" spans="1:45" ht="14.4" x14ac:dyDescent="0.3">
      <c r="A2050" s="233"/>
      <c r="B2050" s="234"/>
      <c r="AO2050" s="234"/>
    </row>
    <row r="2051" spans="1:45" ht="14.4" x14ac:dyDescent="0.3">
      <c r="A2051" s="233"/>
      <c r="B2051" s="234"/>
      <c r="AO2051" s="234"/>
    </row>
    <row r="2052" spans="1:45" ht="14.4" x14ac:dyDescent="0.3">
      <c r="A2052" s="233"/>
      <c r="B2052" s="234"/>
      <c r="AO2052" s="234"/>
    </row>
    <row r="2053" spans="1:45" ht="14.4" x14ac:dyDescent="0.3">
      <c r="A2053" s="233"/>
      <c r="B2053" s="234"/>
      <c r="AO2053" s="234"/>
    </row>
    <row r="2054" spans="1:45" ht="21.6" x14ac:dyDescent="0.3">
      <c r="A2054" s="233"/>
      <c r="B2054" s="234"/>
      <c r="AO2054" s="234"/>
      <c r="AP2054" s="244"/>
      <c r="AQ2054" s="231"/>
      <c r="AS2054"/>
    </row>
    <row r="2055" spans="1:45" ht="21.6" x14ac:dyDescent="0.3">
      <c r="A2055" s="233"/>
      <c r="B2055" s="234"/>
      <c r="AO2055" s="234"/>
      <c r="AP2055" s="244"/>
      <c r="AQ2055" s="231"/>
      <c r="AS2055"/>
    </row>
    <row r="2056" spans="1:45" ht="21.6" x14ac:dyDescent="0.3">
      <c r="A2056" s="233"/>
      <c r="B2056" s="234"/>
      <c r="AO2056" s="234"/>
      <c r="AP2056" s="244"/>
      <c r="AQ2056" s="231"/>
      <c r="AS2056"/>
    </row>
    <row r="2057" spans="1:45" ht="14.4" x14ac:dyDescent="0.3">
      <c r="A2057" s="233"/>
      <c r="B2057" s="234"/>
      <c r="AO2057" s="234"/>
    </row>
    <row r="2058" spans="1:45" ht="21.6" x14ac:dyDescent="0.3">
      <c r="A2058" s="233"/>
      <c r="B2058" s="234"/>
      <c r="AO2058" s="234"/>
      <c r="AP2058" s="244"/>
      <c r="AQ2058" s="231"/>
      <c r="AS2058"/>
    </row>
    <row r="2059" spans="1:45" ht="14.4" x14ac:dyDescent="0.3">
      <c r="A2059" s="233"/>
      <c r="B2059" s="234"/>
      <c r="AO2059" s="234"/>
    </row>
    <row r="2060" spans="1:45" ht="21.6" x14ac:dyDescent="0.3">
      <c r="A2060" s="233"/>
      <c r="B2060" s="234"/>
      <c r="AO2060" s="234"/>
      <c r="AP2060" s="244"/>
      <c r="AQ2060" s="231"/>
      <c r="AS2060"/>
    </row>
    <row r="2061" spans="1:45" ht="14.4" x14ac:dyDescent="0.3">
      <c r="A2061" s="233"/>
      <c r="B2061" s="234"/>
      <c r="AO2061" s="234"/>
    </row>
    <row r="2062" spans="1:45" ht="14.4" x14ac:dyDescent="0.3">
      <c r="A2062" s="233"/>
      <c r="B2062" s="234"/>
      <c r="AO2062" s="234"/>
    </row>
    <row r="2063" spans="1:45" ht="21.6" x14ac:dyDescent="0.3">
      <c r="A2063" s="233"/>
      <c r="B2063" s="234"/>
      <c r="AO2063" s="234"/>
      <c r="AP2063" s="244"/>
      <c r="AQ2063" s="231"/>
      <c r="AS2063"/>
    </row>
    <row r="2064" spans="1:45" ht="21.6" x14ac:dyDescent="0.3">
      <c r="A2064" s="233"/>
      <c r="B2064" s="234"/>
      <c r="AO2064" s="234"/>
      <c r="AP2064" s="244"/>
      <c r="AQ2064" s="231"/>
      <c r="AS2064"/>
    </row>
    <row r="2065" spans="1:45" ht="21.6" x14ac:dyDescent="0.3">
      <c r="A2065" s="233"/>
      <c r="B2065" s="234"/>
      <c r="AO2065" s="234"/>
      <c r="AP2065" s="244"/>
      <c r="AQ2065" s="231"/>
      <c r="AS2065"/>
    </row>
    <row r="2066" spans="1:45" ht="14.4" x14ac:dyDescent="0.3">
      <c r="A2066" s="233"/>
      <c r="B2066" s="234"/>
      <c r="AO2066" s="234"/>
    </row>
    <row r="2067" spans="1:45" ht="21.6" x14ac:dyDescent="0.3">
      <c r="A2067" s="233"/>
      <c r="B2067" s="234"/>
      <c r="AO2067" s="234"/>
      <c r="AP2067" s="244"/>
      <c r="AQ2067" s="231"/>
      <c r="AS2067"/>
    </row>
    <row r="2068" spans="1:45" ht="21.6" x14ac:dyDescent="0.65">
      <c r="A2068" s="233"/>
      <c r="B2068" s="234"/>
      <c r="AO2068" s="236"/>
      <c r="AP2068" s="243"/>
      <c r="AQ2068" s="243"/>
      <c r="AS2068"/>
    </row>
    <row r="2069" spans="1:45" ht="21.6" x14ac:dyDescent="0.3">
      <c r="A2069" s="233"/>
      <c r="B2069" s="234"/>
      <c r="AO2069" s="234"/>
      <c r="AP2069" s="244"/>
      <c r="AQ2069" s="231"/>
      <c r="AS2069"/>
    </row>
    <row r="2070" spans="1:45" ht="21.6" x14ac:dyDescent="0.3">
      <c r="A2070" s="233"/>
      <c r="B2070" s="234"/>
      <c r="AO2070" s="234"/>
      <c r="AP2070" s="244"/>
      <c r="AQ2070" s="231"/>
      <c r="AS2070"/>
    </row>
    <row r="2071" spans="1:45" ht="14.4" x14ac:dyDescent="0.3">
      <c r="A2071" s="233"/>
      <c r="B2071" s="234"/>
      <c r="AO2071" s="237"/>
      <c r="AP2071" s="243"/>
      <c r="AQ2071" s="243"/>
      <c r="AS2071"/>
    </row>
    <row r="2072" spans="1:45" ht="21.6" x14ac:dyDescent="0.3">
      <c r="A2072" s="233"/>
      <c r="B2072" s="234"/>
      <c r="AO2072" s="234"/>
      <c r="AP2072" s="244"/>
      <c r="AQ2072" s="231"/>
      <c r="AS2072"/>
    </row>
    <row r="2073" spans="1:45" ht="21.6" x14ac:dyDescent="0.3">
      <c r="A2073" s="233"/>
      <c r="B2073" s="234"/>
      <c r="AO2073" s="234"/>
      <c r="AP2073" s="244"/>
      <c r="AQ2073" s="231"/>
      <c r="AS2073"/>
    </row>
    <row r="2074" spans="1:45" ht="14.4" x14ac:dyDescent="0.3">
      <c r="A2074" s="233"/>
      <c r="B2074" s="234"/>
      <c r="AO2074" s="234"/>
    </row>
    <row r="2075" spans="1:45" ht="21.6" x14ac:dyDescent="0.3">
      <c r="A2075" s="233"/>
      <c r="B2075" s="234"/>
      <c r="AO2075" s="234"/>
      <c r="AP2075" s="244"/>
      <c r="AQ2075" s="231"/>
      <c r="AS2075"/>
    </row>
    <row r="2076" spans="1:45" ht="21.6" x14ac:dyDescent="0.3">
      <c r="A2076" s="233"/>
      <c r="B2076" s="234"/>
      <c r="AO2076" s="234"/>
      <c r="AP2076" s="244"/>
      <c r="AQ2076" s="231"/>
      <c r="AS2076"/>
    </row>
    <row r="2077" spans="1:45" ht="14.4" x14ac:dyDescent="0.3">
      <c r="A2077" s="233"/>
      <c r="B2077" s="234"/>
      <c r="AO2077" s="234"/>
    </row>
    <row r="2078" spans="1:45" ht="21.6" x14ac:dyDescent="0.3">
      <c r="A2078" s="233"/>
      <c r="B2078" s="234"/>
      <c r="AO2078" s="234"/>
      <c r="AP2078" s="244"/>
      <c r="AQ2078" s="231"/>
      <c r="AS2078"/>
    </row>
    <row r="2079" spans="1:45" ht="21.6" x14ac:dyDescent="0.3">
      <c r="A2079" s="233"/>
      <c r="B2079" s="234"/>
      <c r="AO2079" s="234"/>
      <c r="AP2079" s="244"/>
      <c r="AQ2079" s="231"/>
      <c r="AS2079"/>
    </row>
    <row r="2080" spans="1:45" ht="14.4" x14ac:dyDescent="0.3">
      <c r="A2080" s="233"/>
      <c r="B2080" s="234"/>
      <c r="AO2080" s="234"/>
    </row>
    <row r="2081" spans="1:45" ht="21.6" x14ac:dyDescent="0.3">
      <c r="A2081" s="233"/>
      <c r="B2081" s="234"/>
      <c r="AO2081" s="234"/>
      <c r="AP2081" s="244"/>
      <c r="AQ2081" s="231"/>
      <c r="AS2081"/>
    </row>
    <row r="2082" spans="1:45" ht="21.6" x14ac:dyDescent="0.65">
      <c r="A2082" s="233"/>
      <c r="B2082" s="234"/>
      <c r="AO2082" s="236"/>
      <c r="AP2082" s="243"/>
      <c r="AQ2082" s="243"/>
      <c r="AS2082"/>
    </row>
    <row r="2083" spans="1:45" ht="21.6" x14ac:dyDescent="0.3">
      <c r="A2083" s="233"/>
      <c r="B2083" s="234"/>
      <c r="AO2083" s="234"/>
      <c r="AP2083" s="244"/>
      <c r="AQ2083" s="231"/>
      <c r="AS2083"/>
    </row>
    <row r="2084" spans="1:45" ht="14.4" x14ac:dyDescent="0.3">
      <c r="A2084" s="233"/>
      <c r="B2084" s="234"/>
      <c r="AO2084" s="234"/>
    </row>
    <row r="2085" spans="1:45" ht="14.4" x14ac:dyDescent="0.3">
      <c r="A2085" s="233"/>
      <c r="B2085" s="234"/>
      <c r="AO2085" s="234"/>
    </row>
    <row r="2086" spans="1:45" ht="21.6" x14ac:dyDescent="0.3">
      <c r="A2086" s="233"/>
      <c r="B2086" s="234"/>
      <c r="AO2086" s="234"/>
      <c r="AP2086" s="244"/>
      <c r="AQ2086" s="231"/>
      <c r="AS2086"/>
    </row>
    <row r="2087" spans="1:45" ht="21.6" x14ac:dyDescent="0.3">
      <c r="A2087" s="233"/>
      <c r="B2087" s="234"/>
      <c r="AO2087" s="234"/>
      <c r="AP2087" s="244"/>
      <c r="AQ2087" s="231"/>
      <c r="AS2087"/>
    </row>
    <row r="2088" spans="1:45" ht="21.6" x14ac:dyDescent="0.3">
      <c r="A2088" s="233"/>
      <c r="B2088" s="234"/>
      <c r="AO2088" s="234"/>
      <c r="AP2088" s="244"/>
      <c r="AQ2088" s="231"/>
      <c r="AS2088"/>
    </row>
    <row r="2089" spans="1:45" ht="14.4" x14ac:dyDescent="0.3">
      <c r="A2089" s="233"/>
      <c r="B2089" s="234"/>
      <c r="AO2089" s="234"/>
    </row>
    <row r="2090" spans="1:45" ht="21.6" x14ac:dyDescent="0.3">
      <c r="A2090" s="233"/>
      <c r="B2090" s="234"/>
      <c r="AO2090" s="234"/>
      <c r="AP2090" s="244"/>
      <c r="AQ2090" s="231"/>
      <c r="AS2090"/>
    </row>
    <row r="2091" spans="1:45" ht="14.4" x14ac:dyDescent="0.3">
      <c r="A2091" s="233"/>
      <c r="B2091" s="234"/>
      <c r="AO2091" s="237"/>
      <c r="AP2091" s="243"/>
      <c r="AQ2091" s="243"/>
      <c r="AS2091"/>
    </row>
    <row r="2092" spans="1:45" ht="14.4" x14ac:dyDescent="0.3">
      <c r="A2092" s="233"/>
      <c r="B2092" s="234"/>
      <c r="AO2092" s="234"/>
    </row>
    <row r="2093" spans="1:45" ht="21.6" x14ac:dyDescent="0.3">
      <c r="A2093" s="233"/>
      <c r="B2093" s="234"/>
      <c r="AO2093" s="234"/>
      <c r="AP2093" s="244"/>
      <c r="AQ2093" s="231"/>
      <c r="AS2093"/>
    </row>
    <row r="2094" spans="1:45" ht="21.6" x14ac:dyDescent="0.3">
      <c r="A2094" s="233"/>
      <c r="B2094" s="234"/>
      <c r="AO2094" s="234"/>
      <c r="AP2094" s="244"/>
      <c r="AQ2094" s="231"/>
      <c r="AS2094"/>
    </row>
    <row r="2095" spans="1:45" ht="21.6" x14ac:dyDescent="0.3">
      <c r="A2095" s="233"/>
      <c r="B2095" s="234"/>
      <c r="AO2095" s="234"/>
      <c r="AP2095" s="244"/>
      <c r="AQ2095" s="231"/>
      <c r="AS2095"/>
    </row>
    <row r="2096" spans="1:45" ht="21.6" x14ac:dyDescent="0.3">
      <c r="A2096" s="233"/>
      <c r="B2096" s="234"/>
      <c r="AO2096" s="234"/>
      <c r="AP2096" s="244"/>
      <c r="AQ2096" s="231"/>
      <c r="AS2096"/>
    </row>
    <row r="2097" spans="1:45" ht="14.4" x14ac:dyDescent="0.3">
      <c r="A2097" s="233"/>
      <c r="B2097" s="234"/>
      <c r="AO2097" s="234"/>
    </row>
    <row r="2098" spans="1:45" ht="21.6" x14ac:dyDescent="0.3">
      <c r="A2098" s="233"/>
      <c r="B2098" s="234"/>
      <c r="AO2098" s="234"/>
      <c r="AP2098" s="244"/>
      <c r="AQ2098" s="231"/>
      <c r="AS2098"/>
    </row>
    <row r="2099" spans="1:45" ht="14.4" x14ac:dyDescent="0.3">
      <c r="A2099" s="233"/>
      <c r="B2099" s="234"/>
      <c r="AO2099" s="234"/>
    </row>
    <row r="2100" spans="1:45" ht="14.4" x14ac:dyDescent="0.3">
      <c r="A2100" s="233"/>
      <c r="B2100" s="234"/>
      <c r="AO2100" s="234"/>
    </row>
    <row r="2101" spans="1:45" ht="14.4" x14ac:dyDescent="0.3">
      <c r="A2101" s="233"/>
      <c r="B2101" s="234"/>
      <c r="AO2101" s="234"/>
    </row>
    <row r="2102" spans="1:45" ht="21.6" x14ac:dyDescent="0.3">
      <c r="A2102" s="233"/>
      <c r="B2102" s="234"/>
      <c r="AO2102" s="234"/>
      <c r="AP2102" s="244"/>
      <c r="AQ2102" s="231"/>
      <c r="AS2102"/>
    </row>
    <row r="2103" spans="1:45" ht="21.6" x14ac:dyDescent="0.3">
      <c r="A2103" s="233"/>
      <c r="B2103" s="234"/>
      <c r="AO2103" s="234"/>
      <c r="AP2103" s="244"/>
      <c r="AQ2103" s="231"/>
      <c r="AS2103"/>
    </row>
    <row r="2104" spans="1:45" ht="21.6" x14ac:dyDescent="0.65">
      <c r="A2104" s="233"/>
      <c r="B2104" s="234"/>
      <c r="AO2104" s="236"/>
      <c r="AP2104" s="243"/>
      <c r="AQ2104" s="243"/>
      <c r="AS2104"/>
    </row>
    <row r="2105" spans="1:45" ht="14.4" x14ac:dyDescent="0.3">
      <c r="A2105" s="233"/>
      <c r="B2105" s="234"/>
      <c r="AO2105" s="234"/>
    </row>
    <row r="2106" spans="1:45" ht="14.4" x14ac:dyDescent="0.3">
      <c r="A2106" s="233"/>
      <c r="B2106" s="234"/>
      <c r="AO2106" s="234"/>
    </row>
    <row r="2107" spans="1:45" ht="14.4" x14ac:dyDescent="0.3">
      <c r="A2107" s="233"/>
      <c r="B2107" s="234"/>
      <c r="AO2107" s="234"/>
    </row>
    <row r="2108" spans="1:45" ht="21.6" x14ac:dyDescent="0.3">
      <c r="A2108" s="233"/>
      <c r="B2108" s="234"/>
      <c r="AO2108" s="234"/>
      <c r="AP2108" s="244"/>
      <c r="AQ2108" s="231"/>
      <c r="AS2108"/>
    </row>
    <row r="2109" spans="1:45" ht="14.4" x14ac:dyDescent="0.3">
      <c r="A2109" s="233"/>
      <c r="B2109" s="234"/>
      <c r="AO2109" s="234"/>
    </row>
    <row r="2110" spans="1:45" ht="14.4" x14ac:dyDescent="0.3">
      <c r="A2110" s="233"/>
      <c r="B2110" s="234"/>
      <c r="AO2110" s="234"/>
    </row>
    <row r="2111" spans="1:45" ht="21.6" x14ac:dyDescent="0.3">
      <c r="A2111" s="233"/>
      <c r="B2111" s="234"/>
      <c r="AO2111" s="234"/>
      <c r="AP2111" s="244"/>
      <c r="AQ2111" s="231"/>
      <c r="AS2111"/>
    </row>
    <row r="2112" spans="1:45" ht="21.6" x14ac:dyDescent="0.3">
      <c r="A2112" s="233"/>
      <c r="B2112" s="234"/>
      <c r="AO2112" s="234"/>
      <c r="AP2112" s="244"/>
      <c r="AQ2112" s="231"/>
      <c r="AS2112"/>
    </row>
    <row r="2113" spans="1:45" ht="14.4" x14ac:dyDescent="0.3">
      <c r="A2113" s="233"/>
      <c r="B2113" s="234"/>
      <c r="AO2113" s="234"/>
    </row>
    <row r="2114" spans="1:45" ht="21.6" x14ac:dyDescent="0.3">
      <c r="A2114" s="233"/>
      <c r="B2114" s="234"/>
      <c r="AO2114" s="234"/>
      <c r="AP2114" s="244"/>
      <c r="AQ2114" s="231"/>
      <c r="AS2114"/>
    </row>
    <row r="2115" spans="1:45" ht="14.4" x14ac:dyDescent="0.3">
      <c r="A2115" s="233"/>
      <c r="B2115" s="234"/>
      <c r="AO2115" s="234"/>
    </row>
    <row r="2116" spans="1:45" ht="21.6" x14ac:dyDescent="0.3">
      <c r="A2116" s="233"/>
      <c r="B2116" s="234"/>
      <c r="AO2116" s="234"/>
      <c r="AP2116" s="244"/>
      <c r="AQ2116" s="231"/>
      <c r="AS2116"/>
    </row>
    <row r="2117" spans="1:45" ht="14.4" x14ac:dyDescent="0.3">
      <c r="A2117" s="233"/>
      <c r="B2117" s="234"/>
      <c r="AO2117" s="234"/>
    </row>
    <row r="2118" spans="1:45" ht="21.6" x14ac:dyDescent="0.3">
      <c r="A2118" s="233"/>
      <c r="B2118" s="234"/>
      <c r="AO2118" s="234"/>
      <c r="AP2118" s="244"/>
      <c r="AQ2118" s="231"/>
      <c r="AS2118"/>
    </row>
    <row r="2119" spans="1:45" ht="21.6" x14ac:dyDescent="0.3">
      <c r="A2119" s="233"/>
      <c r="B2119" s="234"/>
      <c r="AO2119" s="234"/>
      <c r="AP2119" s="244"/>
      <c r="AQ2119" s="231"/>
      <c r="AS2119"/>
    </row>
    <row r="2120" spans="1:45" ht="14.4" x14ac:dyDescent="0.3">
      <c r="A2120" s="233"/>
      <c r="B2120" s="234"/>
      <c r="AO2120" s="234"/>
    </row>
    <row r="2121" spans="1:45" ht="14.4" x14ac:dyDescent="0.3">
      <c r="A2121" s="233"/>
      <c r="B2121" s="234"/>
      <c r="AO2121" s="234"/>
    </row>
    <row r="2122" spans="1:45" ht="21.6" x14ac:dyDescent="0.3">
      <c r="A2122" s="233"/>
      <c r="B2122" s="234"/>
      <c r="AO2122" s="234"/>
      <c r="AP2122" s="244"/>
      <c r="AQ2122" s="231"/>
      <c r="AS2122"/>
    </row>
    <row r="2123" spans="1:45" ht="14.4" x14ac:dyDescent="0.3">
      <c r="A2123" s="233"/>
      <c r="B2123" s="234"/>
      <c r="AO2123" s="234"/>
    </row>
    <row r="2124" spans="1:45" ht="14.4" x14ac:dyDescent="0.3">
      <c r="A2124" s="233"/>
      <c r="B2124" s="234"/>
      <c r="AO2124" s="234"/>
    </row>
    <row r="2125" spans="1:45" ht="14.4" x14ac:dyDescent="0.3">
      <c r="A2125" s="233"/>
      <c r="B2125" s="234"/>
      <c r="AO2125" s="234"/>
    </row>
    <row r="2126" spans="1:45" ht="21.6" x14ac:dyDescent="0.3">
      <c r="A2126" s="233"/>
      <c r="B2126" s="234"/>
      <c r="AO2126" s="234"/>
      <c r="AP2126" s="244"/>
      <c r="AQ2126" s="231"/>
      <c r="AS2126"/>
    </row>
    <row r="2127" spans="1:45" ht="21.6" x14ac:dyDescent="0.3">
      <c r="A2127" s="233"/>
      <c r="B2127" s="234"/>
      <c r="AO2127" s="234"/>
      <c r="AP2127" s="244"/>
      <c r="AQ2127" s="231"/>
      <c r="AS2127"/>
    </row>
    <row r="2128" spans="1:45" ht="14.4" x14ac:dyDescent="0.3">
      <c r="A2128" s="233"/>
      <c r="B2128" s="234"/>
      <c r="AO2128" s="234"/>
    </row>
    <row r="2129" spans="1:45" ht="14.4" x14ac:dyDescent="0.3">
      <c r="A2129" s="233"/>
      <c r="B2129" s="234"/>
      <c r="AO2129" s="234"/>
    </row>
    <row r="2130" spans="1:45" ht="14.4" x14ac:dyDescent="0.3">
      <c r="A2130" s="233"/>
      <c r="B2130" s="234"/>
      <c r="AO2130" s="234"/>
    </row>
    <row r="2131" spans="1:45" ht="21.6" x14ac:dyDescent="0.3">
      <c r="A2131" s="233"/>
      <c r="B2131" s="234"/>
      <c r="AO2131" s="234"/>
      <c r="AP2131" s="244"/>
      <c r="AQ2131" s="231"/>
      <c r="AS2131"/>
    </row>
    <row r="2132" spans="1:45" ht="21.6" x14ac:dyDescent="0.3">
      <c r="A2132" s="233"/>
      <c r="B2132" s="234"/>
      <c r="AO2132" s="234"/>
      <c r="AP2132" s="244"/>
      <c r="AQ2132" s="231"/>
      <c r="AS2132"/>
    </row>
    <row r="2133" spans="1:45" ht="14.4" x14ac:dyDescent="0.3">
      <c r="A2133" s="233"/>
      <c r="B2133" s="234"/>
      <c r="AO2133" s="234"/>
    </row>
    <row r="2134" spans="1:45" ht="14.4" x14ac:dyDescent="0.3">
      <c r="A2134" s="233"/>
      <c r="B2134" s="234"/>
      <c r="AO2134" s="234"/>
    </row>
    <row r="2135" spans="1:45" ht="14.4" x14ac:dyDescent="0.3">
      <c r="A2135" s="233"/>
      <c r="B2135" s="234"/>
      <c r="AO2135" s="234"/>
    </row>
    <row r="2136" spans="1:45" ht="14.4" x14ac:dyDescent="0.3">
      <c r="A2136" s="233"/>
      <c r="B2136" s="234"/>
      <c r="AO2136" s="234"/>
    </row>
    <row r="2137" spans="1:45" ht="14.4" x14ac:dyDescent="0.3">
      <c r="A2137" s="233"/>
      <c r="B2137" s="234"/>
      <c r="AO2137" s="234"/>
    </row>
    <row r="2138" spans="1:45" ht="21.6" x14ac:dyDescent="0.3">
      <c r="A2138" s="233"/>
      <c r="B2138" s="234"/>
      <c r="AO2138" s="234"/>
      <c r="AP2138" s="244"/>
      <c r="AQ2138" s="231"/>
      <c r="AS2138"/>
    </row>
    <row r="2139" spans="1:45" ht="14.4" x14ac:dyDescent="0.3">
      <c r="A2139" s="233"/>
      <c r="B2139" s="234"/>
      <c r="AO2139" s="234"/>
    </row>
    <row r="2140" spans="1:45" ht="21.6" x14ac:dyDescent="0.3">
      <c r="A2140" s="233"/>
      <c r="B2140" s="234"/>
      <c r="AO2140" s="234"/>
      <c r="AP2140" s="244"/>
      <c r="AQ2140" s="231"/>
      <c r="AS2140"/>
    </row>
    <row r="2141" spans="1:45" ht="21.6" x14ac:dyDescent="0.3">
      <c r="A2141" s="233"/>
      <c r="B2141" s="234"/>
      <c r="AO2141" s="234"/>
      <c r="AP2141" s="244"/>
      <c r="AQ2141" s="231"/>
      <c r="AS2141"/>
    </row>
    <row r="2142" spans="1:45" ht="21.6" x14ac:dyDescent="0.3">
      <c r="A2142" s="233"/>
      <c r="B2142" s="234"/>
      <c r="AO2142" s="234"/>
      <c r="AP2142" s="244"/>
      <c r="AQ2142" s="231"/>
      <c r="AS2142"/>
    </row>
    <row r="2143" spans="1:45" ht="14.4" x14ac:dyDescent="0.3">
      <c r="A2143" s="233"/>
      <c r="B2143" s="234"/>
      <c r="AO2143" s="237"/>
      <c r="AP2143" s="243"/>
      <c r="AQ2143" s="243"/>
      <c r="AS2143"/>
    </row>
    <row r="2144" spans="1:45" ht="21.6" x14ac:dyDescent="0.3">
      <c r="A2144" s="233"/>
      <c r="B2144" s="234"/>
      <c r="AO2144" s="234"/>
      <c r="AP2144" s="244"/>
      <c r="AQ2144" s="231"/>
      <c r="AS2144"/>
    </row>
    <row r="2145" spans="1:45" ht="14.4" x14ac:dyDescent="0.3">
      <c r="A2145" s="233"/>
      <c r="B2145" s="234"/>
      <c r="AO2145" s="234"/>
    </row>
    <row r="2146" spans="1:45" ht="21.6" x14ac:dyDescent="0.65">
      <c r="A2146" s="233"/>
      <c r="B2146" s="234"/>
      <c r="AO2146" s="236"/>
      <c r="AP2146" s="243"/>
      <c r="AQ2146" s="243"/>
      <c r="AS2146"/>
    </row>
    <row r="2147" spans="1:45" ht="21.6" x14ac:dyDescent="0.3">
      <c r="A2147" s="233"/>
      <c r="B2147" s="234"/>
      <c r="AO2147" s="234"/>
      <c r="AP2147" s="244"/>
      <c r="AQ2147" s="231"/>
      <c r="AS2147"/>
    </row>
    <row r="2148" spans="1:45" ht="21.6" x14ac:dyDescent="0.3">
      <c r="A2148" s="233"/>
      <c r="B2148" s="234"/>
      <c r="AO2148" s="234"/>
      <c r="AP2148" s="244"/>
      <c r="AQ2148" s="231"/>
      <c r="AS2148"/>
    </row>
    <row r="2149" spans="1:45" ht="14.4" x14ac:dyDescent="0.3">
      <c r="A2149" s="233"/>
      <c r="B2149" s="234"/>
      <c r="AO2149" s="234"/>
    </row>
    <row r="2150" spans="1:45" ht="14.4" x14ac:dyDescent="0.3">
      <c r="A2150" s="233"/>
      <c r="B2150" s="234"/>
      <c r="AO2150" s="234"/>
    </row>
    <row r="2151" spans="1:45" ht="14.4" x14ac:dyDescent="0.3">
      <c r="A2151" s="233"/>
      <c r="B2151" s="234"/>
      <c r="AO2151" s="234"/>
    </row>
    <row r="2152" spans="1:45" ht="14.4" x14ac:dyDescent="0.3">
      <c r="A2152" s="233"/>
      <c r="B2152" s="234"/>
      <c r="AO2152" s="234"/>
    </row>
    <row r="2153" spans="1:45" ht="14.4" x14ac:dyDescent="0.3">
      <c r="A2153" s="233"/>
      <c r="B2153" s="234"/>
      <c r="AO2153" s="234"/>
    </row>
    <row r="2154" spans="1:45" ht="14.4" x14ac:dyDescent="0.3">
      <c r="A2154" s="233"/>
      <c r="B2154" s="234"/>
      <c r="AO2154" s="234"/>
    </row>
    <row r="2155" spans="1:45" ht="14.4" x14ac:dyDescent="0.3">
      <c r="A2155" s="233"/>
      <c r="B2155" s="234"/>
      <c r="AO2155" s="234"/>
    </row>
    <row r="2156" spans="1:45" ht="14.4" x14ac:dyDescent="0.3">
      <c r="A2156" s="233"/>
      <c r="B2156" s="234"/>
      <c r="AO2156" s="234"/>
    </row>
    <row r="2157" spans="1:45" ht="21.6" x14ac:dyDescent="0.3">
      <c r="A2157" s="233"/>
      <c r="B2157" s="234"/>
      <c r="AO2157" s="234"/>
      <c r="AP2157" s="244"/>
      <c r="AQ2157" s="231"/>
      <c r="AS2157"/>
    </row>
    <row r="2158" spans="1:45" ht="21.6" x14ac:dyDescent="0.3">
      <c r="A2158" s="233"/>
      <c r="B2158" s="234"/>
      <c r="AO2158" s="234"/>
      <c r="AP2158" s="244"/>
      <c r="AQ2158" s="231"/>
      <c r="AS2158"/>
    </row>
    <row r="2159" spans="1:45" ht="21.6" x14ac:dyDescent="0.3">
      <c r="A2159" s="233"/>
      <c r="B2159" s="234"/>
      <c r="AO2159" s="234"/>
      <c r="AP2159" s="244"/>
      <c r="AQ2159" s="231"/>
      <c r="AS2159"/>
    </row>
    <row r="2160" spans="1:45" ht="14.4" x14ac:dyDescent="0.3">
      <c r="A2160" s="233"/>
      <c r="B2160" s="234"/>
      <c r="AO2160" s="234"/>
    </row>
    <row r="2161" spans="1:45" ht="14.4" x14ac:dyDescent="0.3">
      <c r="A2161" s="233"/>
      <c r="B2161" s="234"/>
      <c r="AO2161" s="234"/>
    </row>
    <row r="2162" spans="1:45" ht="21.6" x14ac:dyDescent="0.3">
      <c r="A2162" s="233"/>
      <c r="B2162" s="234"/>
      <c r="AO2162" s="234"/>
      <c r="AP2162" s="244"/>
      <c r="AQ2162" s="231"/>
      <c r="AS2162"/>
    </row>
    <row r="2163" spans="1:45" ht="14.4" x14ac:dyDescent="0.3">
      <c r="A2163" s="233"/>
      <c r="B2163" s="234"/>
      <c r="AO2163" s="234"/>
    </row>
    <row r="2164" spans="1:45" ht="14.4" x14ac:dyDescent="0.3">
      <c r="A2164" s="233"/>
      <c r="B2164" s="234"/>
      <c r="AO2164" s="234"/>
    </row>
    <row r="2165" spans="1:45" ht="14.4" x14ac:dyDescent="0.3">
      <c r="A2165" s="233"/>
      <c r="B2165" s="234"/>
      <c r="AO2165" s="234"/>
    </row>
    <row r="2166" spans="1:45" ht="21.6" x14ac:dyDescent="0.65">
      <c r="A2166" s="233"/>
      <c r="B2166" s="234"/>
      <c r="AO2166" s="236"/>
      <c r="AP2166" s="243"/>
      <c r="AQ2166" s="243"/>
      <c r="AS2166"/>
    </row>
    <row r="2167" spans="1:45" ht="14.4" x14ac:dyDescent="0.3">
      <c r="A2167" s="233"/>
      <c r="B2167" s="234"/>
      <c r="AO2167" s="234"/>
    </row>
    <row r="2168" spans="1:45" ht="14.4" x14ac:dyDescent="0.3">
      <c r="A2168" s="233"/>
      <c r="B2168" s="234"/>
      <c r="AO2168" s="234"/>
    </row>
    <row r="2169" spans="1:45" ht="21.6" x14ac:dyDescent="0.3">
      <c r="A2169" s="233"/>
      <c r="B2169" s="234"/>
      <c r="AO2169" s="234"/>
      <c r="AP2169" s="244"/>
      <c r="AQ2169" s="231"/>
      <c r="AS2169"/>
    </row>
    <row r="2170" spans="1:45" ht="21.6" x14ac:dyDescent="0.3">
      <c r="A2170" s="233"/>
      <c r="B2170" s="234"/>
      <c r="AO2170" s="234"/>
      <c r="AP2170" s="244"/>
      <c r="AQ2170" s="231"/>
      <c r="AS2170"/>
    </row>
    <row r="2171" spans="1:45" ht="14.4" x14ac:dyDescent="0.3">
      <c r="A2171" s="233"/>
      <c r="B2171" s="234"/>
      <c r="AO2171" s="234"/>
    </row>
    <row r="2172" spans="1:45" ht="21.6" x14ac:dyDescent="0.3">
      <c r="A2172" s="233"/>
      <c r="B2172" s="234"/>
      <c r="AO2172" s="234"/>
      <c r="AP2172" s="244"/>
      <c r="AQ2172" s="231"/>
      <c r="AS2172"/>
    </row>
    <row r="2173" spans="1:45" ht="21.6" x14ac:dyDescent="0.3">
      <c r="A2173" s="233"/>
      <c r="B2173" s="234"/>
      <c r="AO2173" s="234"/>
      <c r="AP2173" s="244"/>
      <c r="AQ2173" s="231"/>
      <c r="AS2173"/>
    </row>
    <row r="2174" spans="1:45" ht="14.4" x14ac:dyDescent="0.3">
      <c r="A2174" s="233"/>
      <c r="B2174" s="234"/>
      <c r="AO2174" s="234"/>
    </row>
    <row r="2175" spans="1:45" ht="21.6" x14ac:dyDescent="0.3">
      <c r="A2175" s="233"/>
      <c r="B2175" s="234"/>
      <c r="AO2175" s="234"/>
      <c r="AP2175" s="244"/>
      <c r="AQ2175" s="231"/>
      <c r="AS2175"/>
    </row>
    <row r="2176" spans="1:45" ht="14.4" x14ac:dyDescent="0.3">
      <c r="A2176" s="233"/>
      <c r="B2176" s="234"/>
      <c r="AO2176" s="237"/>
      <c r="AP2176" s="243"/>
      <c r="AQ2176" s="243"/>
      <c r="AS2176"/>
    </row>
    <row r="2177" spans="1:45" ht="14.4" x14ac:dyDescent="0.3">
      <c r="A2177" s="233"/>
      <c r="B2177" s="234"/>
      <c r="AO2177" s="234"/>
    </row>
    <row r="2178" spans="1:45" ht="21.6" x14ac:dyDescent="0.3">
      <c r="A2178" s="233"/>
      <c r="B2178" s="234"/>
      <c r="AO2178" s="234"/>
      <c r="AP2178" s="244"/>
      <c r="AQ2178" s="231"/>
      <c r="AS2178"/>
    </row>
    <row r="2179" spans="1:45" ht="21.6" x14ac:dyDescent="0.3">
      <c r="A2179" s="233"/>
      <c r="B2179" s="234"/>
      <c r="AO2179" s="234"/>
      <c r="AP2179" s="244"/>
      <c r="AQ2179" s="231"/>
      <c r="AS2179"/>
    </row>
    <row r="2180" spans="1:45" ht="14.4" x14ac:dyDescent="0.3">
      <c r="A2180" s="233"/>
      <c r="B2180" s="234"/>
      <c r="AO2180" s="234"/>
    </row>
    <row r="2181" spans="1:45" ht="14.4" x14ac:dyDescent="0.3">
      <c r="A2181" s="233"/>
      <c r="B2181" s="234"/>
      <c r="AO2181" s="234"/>
    </row>
    <row r="2182" spans="1:45" ht="21.6" x14ac:dyDescent="0.3">
      <c r="A2182" s="233"/>
      <c r="B2182" s="234"/>
      <c r="AO2182" s="234"/>
      <c r="AP2182" s="244"/>
      <c r="AQ2182" s="231"/>
      <c r="AS2182"/>
    </row>
    <row r="2183" spans="1:45" ht="14.4" x14ac:dyDescent="0.3">
      <c r="A2183" s="233"/>
      <c r="B2183" s="234"/>
      <c r="AO2183" s="234"/>
    </row>
    <row r="2184" spans="1:45" ht="21.6" x14ac:dyDescent="0.3">
      <c r="A2184" s="233"/>
      <c r="B2184" s="234"/>
      <c r="AO2184" s="234"/>
      <c r="AP2184" s="244"/>
      <c r="AQ2184" s="231"/>
      <c r="AS2184"/>
    </row>
    <row r="2185" spans="1:45" ht="21.6" x14ac:dyDescent="0.65">
      <c r="A2185" s="233"/>
      <c r="B2185" s="234"/>
      <c r="AO2185" s="236"/>
      <c r="AP2185" s="243"/>
      <c r="AQ2185" s="243"/>
      <c r="AS2185"/>
    </row>
    <row r="2186" spans="1:45" ht="21.6" x14ac:dyDescent="0.3">
      <c r="A2186" s="233"/>
      <c r="B2186" s="234"/>
      <c r="AO2186" s="234"/>
      <c r="AP2186" s="244"/>
      <c r="AQ2186" s="231"/>
      <c r="AS2186"/>
    </row>
    <row r="2187" spans="1:45" ht="21.6" x14ac:dyDescent="0.3">
      <c r="A2187" s="233"/>
      <c r="B2187" s="234"/>
      <c r="AO2187" s="234"/>
      <c r="AP2187" s="244"/>
      <c r="AQ2187" s="231"/>
      <c r="AS2187"/>
    </row>
    <row r="2188" spans="1:45" ht="14.4" x14ac:dyDescent="0.3">
      <c r="A2188" s="233"/>
      <c r="B2188" s="234"/>
      <c r="AO2188" s="234"/>
    </row>
    <row r="2189" spans="1:45" ht="14.4" x14ac:dyDescent="0.3">
      <c r="A2189" s="233"/>
      <c r="B2189" s="234"/>
      <c r="AO2189" s="234"/>
    </row>
    <row r="2190" spans="1:45" ht="21.6" x14ac:dyDescent="0.3">
      <c r="A2190" s="233"/>
      <c r="B2190" s="234"/>
      <c r="AO2190" s="234"/>
      <c r="AP2190" s="244"/>
      <c r="AQ2190" s="231"/>
      <c r="AS2190"/>
    </row>
    <row r="2191" spans="1:45" ht="14.4" x14ac:dyDescent="0.3">
      <c r="A2191" s="233"/>
      <c r="B2191" s="234"/>
      <c r="AO2191" s="234"/>
    </row>
    <row r="2192" spans="1:45" ht="14.4" x14ac:dyDescent="0.3">
      <c r="A2192" s="233"/>
      <c r="B2192" s="234"/>
      <c r="AO2192" s="234"/>
    </row>
    <row r="2193" spans="1:45" ht="21.6" x14ac:dyDescent="0.3">
      <c r="A2193" s="233"/>
      <c r="B2193" s="234"/>
      <c r="AO2193" s="234"/>
      <c r="AP2193" s="244"/>
      <c r="AQ2193" s="231"/>
      <c r="AS2193"/>
    </row>
    <row r="2194" spans="1:45" ht="21.6" x14ac:dyDescent="0.3">
      <c r="A2194" s="233"/>
      <c r="B2194" s="234"/>
      <c r="AO2194" s="234"/>
      <c r="AP2194" s="244"/>
      <c r="AQ2194" s="231"/>
      <c r="AS2194"/>
    </row>
    <row r="2195" spans="1:45" ht="14.4" x14ac:dyDescent="0.3">
      <c r="A2195" s="233"/>
      <c r="B2195" s="234"/>
      <c r="AO2195" s="234"/>
    </row>
    <row r="2196" spans="1:45" ht="21.6" x14ac:dyDescent="0.3">
      <c r="A2196" s="233"/>
      <c r="B2196" s="234"/>
      <c r="AO2196" s="234"/>
      <c r="AP2196" s="244"/>
      <c r="AQ2196" s="231"/>
      <c r="AS2196"/>
    </row>
    <row r="2197" spans="1:45" ht="14.4" x14ac:dyDescent="0.3">
      <c r="A2197" s="233"/>
      <c r="B2197" s="234"/>
      <c r="AO2197" s="234"/>
    </row>
    <row r="2198" spans="1:45" ht="14.4" x14ac:dyDescent="0.3">
      <c r="A2198" s="233"/>
      <c r="B2198" s="234"/>
      <c r="AO2198" s="234"/>
    </row>
    <row r="2199" spans="1:45" ht="14.4" x14ac:dyDescent="0.3">
      <c r="A2199" s="233"/>
      <c r="B2199" s="234"/>
      <c r="AO2199" s="234"/>
    </row>
    <row r="2200" spans="1:45" ht="14.4" x14ac:dyDescent="0.3">
      <c r="A2200" s="233"/>
      <c r="B2200" s="234"/>
      <c r="AO2200" s="234"/>
    </row>
    <row r="2201" spans="1:45" ht="21.6" x14ac:dyDescent="0.3">
      <c r="A2201" s="233"/>
      <c r="B2201" s="234"/>
      <c r="AO2201" s="234"/>
      <c r="AP2201" s="244"/>
      <c r="AQ2201" s="231"/>
      <c r="AS2201"/>
    </row>
    <row r="2202" spans="1:45" ht="21.6" x14ac:dyDescent="0.3">
      <c r="A2202" s="233"/>
      <c r="B2202" s="234"/>
      <c r="AO2202" s="234"/>
      <c r="AP2202" s="244"/>
      <c r="AQ2202" s="231"/>
      <c r="AS2202"/>
    </row>
    <row r="2203" spans="1:45" ht="21.6" x14ac:dyDescent="0.3">
      <c r="A2203" s="233"/>
      <c r="B2203" s="234"/>
      <c r="AO2203" s="234"/>
      <c r="AP2203" s="244"/>
      <c r="AQ2203" s="231"/>
      <c r="AS2203"/>
    </row>
    <row r="2204" spans="1:45" ht="21.6" x14ac:dyDescent="0.3">
      <c r="A2204" s="233"/>
      <c r="B2204" s="234"/>
      <c r="AO2204" s="234"/>
      <c r="AP2204" s="244"/>
      <c r="AQ2204" s="231"/>
      <c r="AS2204"/>
    </row>
    <row r="2205" spans="1:45" ht="21.6" x14ac:dyDescent="0.65">
      <c r="A2205" s="233"/>
      <c r="B2205" s="234"/>
      <c r="AO2205" s="236"/>
      <c r="AP2205" s="243"/>
      <c r="AQ2205" s="243"/>
      <c r="AS2205"/>
    </row>
    <row r="2206" spans="1:45" ht="21.6" x14ac:dyDescent="0.3">
      <c r="A2206" s="233"/>
      <c r="B2206" s="234"/>
      <c r="AO2206" s="234"/>
      <c r="AP2206" s="244"/>
      <c r="AQ2206" s="231"/>
      <c r="AS2206"/>
    </row>
    <row r="2207" spans="1:45" ht="21.6" x14ac:dyDescent="0.3">
      <c r="A2207" s="233"/>
      <c r="B2207" s="234"/>
      <c r="AO2207" s="234"/>
      <c r="AP2207" s="244"/>
      <c r="AQ2207" s="231"/>
      <c r="AS2207"/>
    </row>
    <row r="2208" spans="1:45" ht="14.4" x14ac:dyDescent="0.3">
      <c r="A2208" s="233"/>
      <c r="B2208" s="234"/>
      <c r="AO2208" s="234"/>
    </row>
    <row r="2209" spans="1:45" ht="14.4" x14ac:dyDescent="0.3">
      <c r="A2209" s="233"/>
      <c r="B2209" s="234"/>
      <c r="AO2209" s="234"/>
    </row>
    <row r="2210" spans="1:45" ht="21.6" x14ac:dyDescent="0.65">
      <c r="A2210" s="233"/>
      <c r="B2210" s="234"/>
      <c r="AO2210" s="236"/>
      <c r="AP2210" s="243"/>
      <c r="AQ2210" s="243"/>
      <c r="AS2210"/>
    </row>
    <row r="2211" spans="1:45" ht="21.6" x14ac:dyDescent="0.3">
      <c r="A2211" s="233"/>
      <c r="B2211" s="234"/>
      <c r="AO2211" s="234"/>
      <c r="AP2211" s="244"/>
      <c r="AQ2211" s="231"/>
      <c r="AS2211"/>
    </row>
    <row r="2212" spans="1:45" ht="14.4" x14ac:dyDescent="0.3">
      <c r="A2212" s="233"/>
      <c r="B2212" s="234"/>
      <c r="AO2212" s="234"/>
    </row>
    <row r="2213" spans="1:45" ht="14.4" x14ac:dyDescent="0.3">
      <c r="A2213" s="233"/>
      <c r="B2213" s="234"/>
      <c r="AO2213" s="234"/>
    </row>
    <row r="2214" spans="1:45" ht="14.4" x14ac:dyDescent="0.3">
      <c r="A2214" s="233"/>
      <c r="B2214" s="234"/>
      <c r="AO2214" s="234"/>
    </row>
    <row r="2215" spans="1:45" ht="14.4" x14ac:dyDescent="0.3">
      <c r="A2215" s="233"/>
      <c r="B2215" s="234"/>
      <c r="AO2215" s="234"/>
    </row>
    <row r="2216" spans="1:45" ht="21.6" x14ac:dyDescent="0.3">
      <c r="A2216" s="233"/>
      <c r="B2216" s="234"/>
      <c r="AO2216" s="234"/>
      <c r="AP2216" s="244"/>
      <c r="AQ2216" s="231"/>
      <c r="AS2216"/>
    </row>
    <row r="2217" spans="1:45" ht="14.4" x14ac:dyDescent="0.3">
      <c r="A2217" s="233"/>
      <c r="B2217" s="234"/>
      <c r="AO2217" s="234"/>
    </row>
    <row r="2218" spans="1:45" ht="21.6" x14ac:dyDescent="0.3">
      <c r="A2218" s="233"/>
      <c r="B2218" s="234"/>
      <c r="AO2218" s="234"/>
      <c r="AP2218" s="244"/>
      <c r="AQ2218" s="231"/>
      <c r="AS2218"/>
    </row>
    <row r="2219" spans="1:45" ht="21.6" x14ac:dyDescent="0.3">
      <c r="A2219" s="233"/>
      <c r="B2219" s="234"/>
      <c r="AO2219" s="234"/>
      <c r="AP2219" s="244"/>
      <c r="AQ2219" s="231"/>
      <c r="AS2219"/>
    </row>
    <row r="2220" spans="1:45" ht="14.4" x14ac:dyDescent="0.3">
      <c r="A2220" s="233"/>
      <c r="B2220" s="234"/>
      <c r="AO2220" s="234"/>
    </row>
    <row r="2221" spans="1:45" ht="21.6" x14ac:dyDescent="0.3">
      <c r="A2221" s="233"/>
      <c r="B2221" s="234"/>
      <c r="AO2221" s="234"/>
      <c r="AP2221" s="244"/>
      <c r="AQ2221" s="231"/>
      <c r="AS2221"/>
    </row>
    <row r="2222" spans="1:45" ht="21.6" x14ac:dyDescent="0.3">
      <c r="A2222" s="233"/>
      <c r="B2222" s="234"/>
      <c r="AO2222" s="234"/>
      <c r="AP2222" s="244"/>
      <c r="AQ2222" s="231"/>
      <c r="AS2222"/>
    </row>
    <row r="2223" spans="1:45" ht="21.6" x14ac:dyDescent="0.3">
      <c r="A2223" s="233"/>
      <c r="B2223" s="234"/>
      <c r="AO2223" s="234"/>
      <c r="AP2223" s="244"/>
      <c r="AQ2223" s="231"/>
      <c r="AS2223"/>
    </row>
    <row r="2224" spans="1:45" ht="14.4" x14ac:dyDescent="0.3">
      <c r="A2224" s="233"/>
      <c r="B2224" s="234"/>
      <c r="AO2224" s="234"/>
    </row>
    <row r="2225" spans="1:45" ht="21.6" x14ac:dyDescent="0.3">
      <c r="A2225" s="233"/>
      <c r="B2225" s="234"/>
      <c r="AO2225" s="234"/>
      <c r="AP2225" s="244"/>
      <c r="AQ2225" s="231"/>
      <c r="AS2225"/>
    </row>
    <row r="2226" spans="1:45" ht="21.6" x14ac:dyDescent="0.3">
      <c r="A2226" s="233"/>
      <c r="B2226" s="234"/>
      <c r="AO2226" s="234"/>
      <c r="AP2226" s="244"/>
      <c r="AQ2226" s="231"/>
      <c r="AS2226"/>
    </row>
    <row r="2227" spans="1:45" ht="21.6" x14ac:dyDescent="0.3">
      <c r="A2227" s="233"/>
      <c r="B2227" s="234"/>
      <c r="AO2227" s="234"/>
      <c r="AP2227" s="244"/>
      <c r="AQ2227" s="231"/>
      <c r="AS2227"/>
    </row>
    <row r="2228" spans="1:45" ht="21.6" x14ac:dyDescent="0.3">
      <c r="A2228" s="233"/>
      <c r="B2228" s="234"/>
      <c r="AO2228" s="234"/>
      <c r="AP2228" s="244"/>
      <c r="AQ2228" s="231"/>
      <c r="AS2228"/>
    </row>
    <row r="2229" spans="1:45" ht="21.6" x14ac:dyDescent="0.3">
      <c r="A2229" s="233"/>
      <c r="B2229" s="234"/>
      <c r="AO2229" s="234"/>
      <c r="AP2229" s="244"/>
      <c r="AQ2229" s="231"/>
      <c r="AS2229"/>
    </row>
    <row r="2230" spans="1:45" ht="14.4" x14ac:dyDescent="0.3">
      <c r="A2230" s="233"/>
      <c r="B2230" s="234"/>
      <c r="AO2230" s="234"/>
    </row>
    <row r="2231" spans="1:45" ht="21.6" x14ac:dyDescent="0.3">
      <c r="A2231" s="233"/>
      <c r="B2231" s="234"/>
      <c r="AO2231" s="234"/>
      <c r="AP2231" s="244"/>
      <c r="AQ2231" s="231"/>
      <c r="AS2231"/>
    </row>
    <row r="2232" spans="1:45" ht="21.6" x14ac:dyDescent="0.3">
      <c r="A2232" s="233"/>
      <c r="B2232" s="234"/>
      <c r="AO2232" s="234"/>
      <c r="AP2232" s="244"/>
      <c r="AQ2232" s="231"/>
      <c r="AS2232"/>
    </row>
    <row r="2233" spans="1:45" ht="21.6" x14ac:dyDescent="0.3">
      <c r="A2233" s="233"/>
      <c r="B2233" s="234"/>
      <c r="AO2233" s="234"/>
      <c r="AP2233" s="244"/>
      <c r="AQ2233" s="231"/>
      <c r="AS2233"/>
    </row>
    <row r="2234" spans="1:45" ht="14.4" x14ac:dyDescent="0.3">
      <c r="A2234" s="233"/>
      <c r="B2234" s="234"/>
      <c r="AO2234" s="234"/>
    </row>
    <row r="2235" spans="1:45" ht="21.6" x14ac:dyDescent="0.3">
      <c r="A2235" s="233"/>
      <c r="B2235" s="234"/>
      <c r="AO2235" s="234"/>
      <c r="AP2235" s="244"/>
      <c r="AQ2235" s="231"/>
      <c r="AS2235"/>
    </row>
    <row r="2236" spans="1:45" ht="14.4" x14ac:dyDescent="0.3">
      <c r="A2236" s="233"/>
      <c r="B2236" s="234"/>
      <c r="AO2236" s="234"/>
    </row>
    <row r="2237" spans="1:45" ht="14.4" x14ac:dyDescent="0.3">
      <c r="A2237" s="233"/>
      <c r="B2237" s="234"/>
      <c r="AO2237" s="237"/>
      <c r="AP2237" s="243"/>
      <c r="AQ2237" s="243"/>
      <c r="AS2237"/>
    </row>
    <row r="2238" spans="1:45" ht="21.6" x14ac:dyDescent="0.3">
      <c r="A2238" s="233"/>
      <c r="B2238" s="234"/>
      <c r="AO2238" s="234"/>
      <c r="AP2238" s="244"/>
      <c r="AQ2238" s="231"/>
      <c r="AS2238"/>
    </row>
    <row r="2239" spans="1:45" ht="21.6" x14ac:dyDescent="0.3">
      <c r="A2239" s="233"/>
      <c r="B2239" s="234"/>
      <c r="AO2239" s="234"/>
      <c r="AP2239" s="244"/>
      <c r="AQ2239" s="231"/>
      <c r="AS2239"/>
    </row>
    <row r="2240" spans="1:45" ht="21.6" x14ac:dyDescent="0.3">
      <c r="A2240" s="233"/>
      <c r="B2240" s="234"/>
      <c r="AO2240" s="234"/>
      <c r="AP2240" s="244"/>
      <c r="AQ2240" s="231"/>
      <c r="AS2240"/>
    </row>
    <row r="2241" spans="1:45" ht="21.6" x14ac:dyDescent="0.65">
      <c r="A2241" s="233"/>
      <c r="B2241" s="234"/>
      <c r="AO2241" s="236"/>
      <c r="AP2241" s="243"/>
      <c r="AQ2241" s="243"/>
      <c r="AS2241"/>
    </row>
    <row r="2242" spans="1:45" ht="21.6" x14ac:dyDescent="0.3">
      <c r="A2242" s="233"/>
      <c r="B2242" s="234"/>
      <c r="AO2242" s="234"/>
      <c r="AP2242" s="244"/>
      <c r="AQ2242" s="231"/>
      <c r="AS2242"/>
    </row>
    <row r="2243" spans="1:45" ht="14.4" x14ac:dyDescent="0.3">
      <c r="A2243" s="233"/>
      <c r="B2243" s="234"/>
      <c r="AO2243" s="234"/>
    </row>
    <row r="2244" spans="1:45" ht="21.6" x14ac:dyDescent="0.3">
      <c r="A2244" s="233"/>
      <c r="B2244" s="234"/>
      <c r="AO2244" s="234"/>
      <c r="AP2244" s="244"/>
      <c r="AQ2244" s="231"/>
      <c r="AS2244"/>
    </row>
    <row r="2245" spans="1:45" ht="14.4" x14ac:dyDescent="0.3">
      <c r="A2245" s="233"/>
      <c r="B2245" s="234"/>
      <c r="AO2245" s="234"/>
    </row>
    <row r="2246" spans="1:45" ht="14.4" x14ac:dyDescent="0.3">
      <c r="A2246" s="233"/>
      <c r="B2246" s="234"/>
      <c r="AO2246" s="234"/>
    </row>
    <row r="2247" spans="1:45" ht="14.4" x14ac:dyDescent="0.3">
      <c r="A2247" s="233"/>
      <c r="B2247" s="234"/>
      <c r="AO2247" s="237"/>
      <c r="AP2247" s="243"/>
      <c r="AQ2247" s="243"/>
      <c r="AS2247"/>
    </row>
    <row r="2248" spans="1:45" ht="21.6" x14ac:dyDescent="0.3">
      <c r="A2248" s="233"/>
      <c r="B2248" s="234"/>
      <c r="AO2248" s="234"/>
      <c r="AP2248" s="244"/>
      <c r="AQ2248" s="231"/>
      <c r="AS2248"/>
    </row>
    <row r="2249" spans="1:45" ht="14.4" x14ac:dyDescent="0.3">
      <c r="A2249" s="233"/>
      <c r="B2249" s="234"/>
      <c r="AO2249" s="234"/>
    </row>
    <row r="2250" spans="1:45" ht="21.6" x14ac:dyDescent="0.3">
      <c r="A2250" s="233"/>
      <c r="B2250" s="234"/>
      <c r="AO2250" s="234"/>
      <c r="AP2250" s="244"/>
      <c r="AQ2250" s="231"/>
      <c r="AS2250"/>
    </row>
    <row r="2251" spans="1:45" ht="14.4" x14ac:dyDescent="0.3">
      <c r="A2251" s="233"/>
      <c r="B2251" s="234"/>
      <c r="AO2251" s="234"/>
    </row>
    <row r="2252" spans="1:45" ht="21.6" x14ac:dyDescent="0.65">
      <c r="A2252" s="233"/>
      <c r="B2252" s="234"/>
      <c r="AO2252" s="236"/>
      <c r="AP2252" s="243"/>
      <c r="AQ2252" s="243"/>
      <c r="AS2252"/>
    </row>
    <row r="2253" spans="1:45" ht="14.4" x14ac:dyDescent="0.3">
      <c r="A2253" s="233"/>
      <c r="B2253" s="234"/>
      <c r="AO2253" s="234"/>
    </row>
    <row r="2254" spans="1:45" ht="21.6" x14ac:dyDescent="0.3">
      <c r="A2254" s="233"/>
      <c r="B2254" s="234"/>
      <c r="AO2254" s="234"/>
      <c r="AP2254" s="244"/>
      <c r="AQ2254" s="231"/>
      <c r="AS2254"/>
    </row>
    <row r="2255" spans="1:45" ht="14.4" x14ac:dyDescent="0.3">
      <c r="A2255" s="233"/>
      <c r="B2255" s="234"/>
      <c r="AO2255" s="234"/>
    </row>
    <row r="2256" spans="1:45" ht="21.6" x14ac:dyDescent="0.3">
      <c r="A2256" s="233"/>
      <c r="B2256" s="234"/>
      <c r="AO2256" s="234"/>
      <c r="AP2256" s="244"/>
      <c r="AQ2256" s="231"/>
      <c r="AS2256"/>
    </row>
    <row r="2257" spans="1:45" ht="14.4" x14ac:dyDescent="0.3">
      <c r="A2257" s="233"/>
      <c r="B2257" s="234"/>
      <c r="AO2257" s="234"/>
    </row>
    <row r="2258" spans="1:45" ht="14.4" x14ac:dyDescent="0.3">
      <c r="A2258" s="233"/>
      <c r="B2258" s="234"/>
      <c r="AO2258" s="234"/>
    </row>
    <row r="2259" spans="1:45" ht="14.4" x14ac:dyDescent="0.3">
      <c r="A2259" s="233"/>
      <c r="B2259" s="234"/>
      <c r="AO2259" s="234"/>
    </row>
    <row r="2260" spans="1:45" ht="14.4" x14ac:dyDescent="0.3">
      <c r="A2260" s="233"/>
      <c r="B2260" s="234"/>
      <c r="AO2260" s="234"/>
    </row>
    <row r="2261" spans="1:45" ht="21.6" x14ac:dyDescent="0.3">
      <c r="A2261" s="233"/>
      <c r="B2261" s="234"/>
      <c r="AO2261" s="234"/>
      <c r="AP2261" s="244"/>
      <c r="AQ2261" s="231"/>
      <c r="AS2261"/>
    </row>
    <row r="2262" spans="1:45" ht="14.4" x14ac:dyDescent="0.3">
      <c r="A2262" s="233"/>
      <c r="B2262" s="234"/>
      <c r="AO2262" s="234"/>
    </row>
    <row r="2263" spans="1:45" ht="14.4" x14ac:dyDescent="0.3">
      <c r="A2263" s="233"/>
      <c r="B2263" s="234"/>
      <c r="AO2263" s="234"/>
    </row>
    <row r="2264" spans="1:45" ht="21.6" x14ac:dyDescent="0.3">
      <c r="A2264" s="233"/>
      <c r="B2264" s="234"/>
      <c r="AO2264" s="234"/>
      <c r="AP2264" s="244"/>
      <c r="AQ2264" s="231"/>
      <c r="AS2264"/>
    </row>
    <row r="2265" spans="1:45" ht="21.6" x14ac:dyDescent="0.3">
      <c r="A2265" s="233"/>
      <c r="B2265" s="234"/>
      <c r="AO2265" s="234"/>
      <c r="AP2265" s="244"/>
      <c r="AQ2265" s="231"/>
      <c r="AS2265"/>
    </row>
    <row r="2266" spans="1:45" ht="21.6" x14ac:dyDescent="0.3">
      <c r="A2266" s="233"/>
      <c r="B2266" s="234"/>
      <c r="AO2266" s="234"/>
      <c r="AP2266" s="244"/>
      <c r="AQ2266" s="231"/>
      <c r="AS2266"/>
    </row>
    <row r="2267" spans="1:45" ht="21.6" x14ac:dyDescent="0.3">
      <c r="A2267" s="233"/>
      <c r="B2267" s="234"/>
      <c r="AO2267" s="234"/>
      <c r="AP2267" s="244"/>
      <c r="AQ2267" s="231"/>
      <c r="AS2267"/>
    </row>
    <row r="2268" spans="1:45" ht="21.6" x14ac:dyDescent="0.3">
      <c r="A2268" s="233"/>
      <c r="B2268" s="234"/>
      <c r="AO2268" s="234"/>
      <c r="AP2268" s="244"/>
      <c r="AQ2268" s="231"/>
      <c r="AS2268"/>
    </row>
    <row r="2269" spans="1:45" ht="14.4" x14ac:dyDescent="0.3">
      <c r="A2269" s="233"/>
      <c r="B2269" s="234"/>
      <c r="AO2269" s="234"/>
    </row>
    <row r="2270" spans="1:45" ht="21.6" x14ac:dyDescent="0.3">
      <c r="A2270" s="233"/>
      <c r="B2270" s="234"/>
      <c r="AO2270" s="234"/>
      <c r="AP2270" s="244"/>
      <c r="AQ2270" s="231"/>
      <c r="AS2270"/>
    </row>
    <row r="2271" spans="1:45" ht="14.4" x14ac:dyDescent="0.3">
      <c r="A2271" s="233"/>
      <c r="B2271" s="234"/>
      <c r="AO2271" s="234"/>
    </row>
    <row r="2272" spans="1:45" ht="21.6" x14ac:dyDescent="0.3">
      <c r="A2272" s="233"/>
      <c r="B2272" s="234"/>
      <c r="AO2272" s="234"/>
      <c r="AP2272" s="244"/>
      <c r="AQ2272" s="231"/>
      <c r="AS2272"/>
    </row>
    <row r="2273" spans="1:45" ht="14.4" x14ac:dyDescent="0.3">
      <c r="A2273" s="233"/>
      <c r="B2273" s="234"/>
      <c r="AO2273" s="237"/>
      <c r="AP2273" s="243"/>
      <c r="AQ2273" s="243"/>
      <c r="AS2273"/>
    </row>
    <row r="2274" spans="1:45" ht="21.6" x14ac:dyDescent="0.3">
      <c r="A2274" s="233"/>
      <c r="B2274" s="234"/>
      <c r="AO2274" s="234"/>
      <c r="AP2274" s="244"/>
      <c r="AQ2274" s="231"/>
      <c r="AS2274"/>
    </row>
    <row r="2275" spans="1:45" ht="21.6" x14ac:dyDescent="0.3">
      <c r="A2275" s="233"/>
      <c r="B2275" s="234"/>
      <c r="AO2275" s="234"/>
      <c r="AP2275" s="244"/>
      <c r="AQ2275" s="231"/>
      <c r="AS2275"/>
    </row>
    <row r="2276" spans="1:45" ht="21.6" x14ac:dyDescent="0.3">
      <c r="A2276" s="233"/>
      <c r="B2276" s="234"/>
      <c r="AO2276" s="234"/>
      <c r="AP2276" s="244"/>
      <c r="AQ2276" s="231"/>
      <c r="AS2276"/>
    </row>
    <row r="2277" spans="1:45" ht="21.6" x14ac:dyDescent="0.3">
      <c r="A2277" s="233"/>
      <c r="B2277" s="234"/>
      <c r="AO2277" s="234"/>
      <c r="AP2277" s="244"/>
      <c r="AQ2277" s="231"/>
      <c r="AS2277"/>
    </row>
    <row r="2278" spans="1:45" ht="14.4" x14ac:dyDescent="0.3">
      <c r="A2278" s="233"/>
      <c r="B2278" s="234"/>
      <c r="AO2278" s="234"/>
    </row>
    <row r="2279" spans="1:45" ht="21.6" x14ac:dyDescent="0.3">
      <c r="A2279" s="233"/>
      <c r="B2279" s="234"/>
      <c r="AO2279" s="234"/>
      <c r="AP2279" s="244"/>
      <c r="AQ2279" s="231"/>
      <c r="AS2279"/>
    </row>
    <row r="2280" spans="1:45" ht="14.4" x14ac:dyDescent="0.3">
      <c r="A2280" s="233"/>
      <c r="B2280" s="234"/>
      <c r="AO2280" s="234"/>
    </row>
    <row r="2281" spans="1:45" ht="21.6" x14ac:dyDescent="0.3">
      <c r="A2281" s="233"/>
      <c r="B2281" s="234"/>
      <c r="AO2281" s="234"/>
      <c r="AP2281" s="244"/>
      <c r="AQ2281" s="231"/>
      <c r="AS2281"/>
    </row>
    <row r="2282" spans="1:45" ht="14.4" x14ac:dyDescent="0.3">
      <c r="A2282" s="233"/>
      <c r="B2282" s="234"/>
      <c r="AO2282" s="234"/>
    </row>
    <row r="2283" spans="1:45" ht="21.6" x14ac:dyDescent="0.3">
      <c r="A2283" s="233"/>
      <c r="B2283" s="234"/>
      <c r="AO2283" s="234"/>
      <c r="AP2283" s="244"/>
      <c r="AQ2283" s="231"/>
      <c r="AS2283"/>
    </row>
    <row r="2284" spans="1:45" ht="21.6" x14ac:dyDescent="0.3">
      <c r="A2284" s="233"/>
      <c r="B2284" s="234"/>
      <c r="AO2284" s="234"/>
      <c r="AP2284" s="244"/>
      <c r="AQ2284" s="231"/>
      <c r="AS2284"/>
    </row>
    <row r="2285" spans="1:45" ht="21.6" x14ac:dyDescent="0.65">
      <c r="A2285" s="233"/>
      <c r="B2285" s="234"/>
      <c r="AO2285" s="236"/>
      <c r="AP2285" s="243"/>
      <c r="AQ2285" s="243"/>
      <c r="AS2285"/>
    </row>
    <row r="2286" spans="1:45" ht="14.4" x14ac:dyDescent="0.3">
      <c r="A2286" s="233"/>
      <c r="B2286" s="234"/>
      <c r="AO2286" s="234"/>
    </row>
    <row r="2287" spans="1:45" ht="21.6" x14ac:dyDescent="0.3">
      <c r="A2287" s="233"/>
      <c r="B2287" s="234"/>
      <c r="AO2287" s="234"/>
      <c r="AP2287" s="244"/>
      <c r="AQ2287" s="231"/>
      <c r="AS2287"/>
    </row>
    <row r="2288" spans="1:45" ht="21.6" x14ac:dyDescent="0.3">
      <c r="A2288" s="233"/>
      <c r="B2288" s="234"/>
      <c r="AO2288" s="234"/>
      <c r="AP2288" s="244"/>
      <c r="AQ2288" s="231"/>
      <c r="AS2288"/>
    </row>
    <row r="2289" spans="1:45" ht="21.6" x14ac:dyDescent="0.3">
      <c r="A2289" s="233"/>
      <c r="B2289" s="234"/>
      <c r="AO2289" s="234"/>
      <c r="AP2289" s="244"/>
      <c r="AQ2289" s="231"/>
      <c r="AS2289"/>
    </row>
    <row r="2290" spans="1:45" ht="14.4" x14ac:dyDescent="0.3">
      <c r="A2290" s="233"/>
      <c r="B2290" s="234"/>
      <c r="AO2290" s="234"/>
    </row>
    <row r="2291" spans="1:45" ht="14.4" x14ac:dyDescent="0.3">
      <c r="A2291" s="233"/>
      <c r="B2291" s="234"/>
      <c r="AO2291" s="234"/>
    </row>
    <row r="2292" spans="1:45" ht="21.6" x14ac:dyDescent="0.3">
      <c r="A2292" s="233"/>
      <c r="B2292" s="234"/>
      <c r="AO2292" s="234"/>
      <c r="AP2292" s="244"/>
      <c r="AQ2292" s="231"/>
      <c r="AS2292"/>
    </row>
    <row r="2293" spans="1:45" ht="14.4" x14ac:dyDescent="0.3">
      <c r="A2293" s="233"/>
      <c r="B2293" s="234"/>
      <c r="AO2293" s="234"/>
    </row>
    <row r="2294" spans="1:45" ht="21.6" x14ac:dyDescent="0.3">
      <c r="A2294" s="233"/>
      <c r="B2294" s="234"/>
      <c r="AO2294" s="234"/>
      <c r="AP2294" s="244"/>
      <c r="AQ2294" s="231"/>
      <c r="AS2294"/>
    </row>
    <row r="2295" spans="1:45" ht="14.4" x14ac:dyDescent="0.3">
      <c r="A2295" s="233"/>
      <c r="B2295" s="234"/>
      <c r="AO2295" s="234"/>
    </row>
    <row r="2296" spans="1:45" ht="21.6" x14ac:dyDescent="0.3">
      <c r="A2296" s="233"/>
      <c r="B2296" s="234"/>
      <c r="AO2296" s="234"/>
      <c r="AP2296" s="244"/>
      <c r="AQ2296" s="231"/>
      <c r="AS2296"/>
    </row>
    <row r="2297" spans="1:45" ht="21.6" x14ac:dyDescent="0.3">
      <c r="A2297" s="233"/>
      <c r="B2297" s="234"/>
      <c r="AO2297" s="234"/>
      <c r="AP2297" s="244"/>
      <c r="AQ2297" s="231"/>
      <c r="AS2297"/>
    </row>
    <row r="2298" spans="1:45" ht="14.4" x14ac:dyDescent="0.3">
      <c r="A2298" s="233"/>
      <c r="B2298" s="234"/>
      <c r="AO2298" s="234"/>
    </row>
    <row r="2299" spans="1:45" ht="21.6" x14ac:dyDescent="0.3">
      <c r="A2299" s="233"/>
      <c r="B2299" s="234"/>
      <c r="AO2299" s="234"/>
      <c r="AP2299" s="244"/>
      <c r="AQ2299" s="231"/>
      <c r="AS2299"/>
    </row>
    <row r="2300" spans="1:45" ht="14.4" x14ac:dyDescent="0.3">
      <c r="A2300" s="233"/>
      <c r="B2300" s="234"/>
      <c r="AO2300" s="234"/>
    </row>
    <row r="2301" spans="1:45" ht="14.4" x14ac:dyDescent="0.3">
      <c r="A2301" s="233"/>
      <c r="B2301" s="234"/>
      <c r="AO2301" s="237"/>
      <c r="AP2301" s="243"/>
      <c r="AQ2301" s="243"/>
      <c r="AS2301"/>
    </row>
    <row r="2302" spans="1:45" ht="14.4" x14ac:dyDescent="0.3">
      <c r="A2302" s="233"/>
      <c r="B2302" s="234"/>
      <c r="AO2302" s="234"/>
    </row>
    <row r="2303" spans="1:45" ht="14.4" x14ac:dyDescent="0.3">
      <c r="A2303" s="233"/>
      <c r="B2303" s="234"/>
      <c r="AO2303" s="234"/>
    </row>
    <row r="2304" spans="1:45" ht="14.4" x14ac:dyDescent="0.3">
      <c r="A2304" s="233"/>
      <c r="B2304" s="234"/>
      <c r="AO2304" s="234"/>
    </row>
    <row r="2305" spans="1:45" ht="21.6" x14ac:dyDescent="0.3">
      <c r="A2305" s="233"/>
      <c r="B2305" s="234"/>
      <c r="AO2305" s="234"/>
      <c r="AP2305" s="244"/>
      <c r="AQ2305" s="231"/>
      <c r="AS2305"/>
    </row>
    <row r="2306" spans="1:45" ht="21.6" x14ac:dyDescent="0.3">
      <c r="A2306" s="233"/>
      <c r="B2306" s="234"/>
      <c r="AO2306" s="234"/>
      <c r="AP2306" s="244"/>
      <c r="AQ2306" s="231"/>
      <c r="AS2306"/>
    </row>
    <row r="2307" spans="1:45" ht="21.6" x14ac:dyDescent="0.3">
      <c r="A2307" s="233"/>
      <c r="B2307" s="234"/>
      <c r="AO2307" s="234"/>
      <c r="AP2307" s="244"/>
      <c r="AQ2307" s="231"/>
      <c r="AS2307"/>
    </row>
    <row r="2308" spans="1:45" ht="21.6" x14ac:dyDescent="0.3">
      <c r="A2308" s="233"/>
      <c r="B2308" s="234"/>
      <c r="AO2308" s="234"/>
      <c r="AP2308" s="244"/>
      <c r="AQ2308" s="231"/>
      <c r="AS2308"/>
    </row>
    <row r="2309" spans="1:45" ht="21.6" x14ac:dyDescent="0.3">
      <c r="A2309" s="233"/>
      <c r="B2309" s="234"/>
      <c r="AO2309" s="234"/>
      <c r="AP2309" s="244"/>
      <c r="AQ2309" s="231"/>
      <c r="AS2309"/>
    </row>
    <row r="2310" spans="1:45" ht="21.6" x14ac:dyDescent="0.3">
      <c r="A2310" s="233"/>
      <c r="B2310" s="234"/>
      <c r="AO2310" s="234"/>
      <c r="AP2310" s="244"/>
      <c r="AQ2310" s="231"/>
      <c r="AS2310"/>
    </row>
    <row r="2311" spans="1:45" ht="21.6" x14ac:dyDescent="0.3">
      <c r="A2311" s="233"/>
      <c r="B2311" s="234"/>
      <c r="AO2311" s="234"/>
      <c r="AP2311" s="244"/>
      <c r="AQ2311" s="231"/>
      <c r="AS2311"/>
    </row>
    <row r="2312" spans="1:45" ht="14.4" x14ac:dyDescent="0.3">
      <c r="A2312" s="233"/>
      <c r="B2312" s="234"/>
      <c r="AO2312" s="234"/>
    </row>
    <row r="2313" spans="1:45" ht="14.4" x14ac:dyDescent="0.3">
      <c r="A2313" s="233"/>
      <c r="B2313" s="234"/>
      <c r="AO2313" s="234"/>
    </row>
    <row r="2314" spans="1:45" ht="21.6" x14ac:dyDescent="0.3">
      <c r="A2314" s="233"/>
      <c r="B2314" s="234"/>
      <c r="AO2314" s="234"/>
      <c r="AP2314" s="244"/>
      <c r="AQ2314" s="231"/>
      <c r="AS2314"/>
    </row>
    <row r="2315" spans="1:45" ht="14.4" x14ac:dyDescent="0.3">
      <c r="A2315" s="233"/>
      <c r="B2315" s="234"/>
      <c r="AO2315" s="234"/>
    </row>
    <row r="2316" spans="1:45" ht="21.6" x14ac:dyDescent="0.3">
      <c r="A2316" s="233"/>
      <c r="B2316" s="234"/>
      <c r="AO2316" s="234"/>
      <c r="AP2316" s="244"/>
      <c r="AQ2316" s="231"/>
      <c r="AS2316"/>
    </row>
    <row r="2317" spans="1:45" ht="21.6" x14ac:dyDescent="0.3">
      <c r="A2317" s="233"/>
      <c r="B2317" s="234"/>
      <c r="AO2317" s="234"/>
      <c r="AP2317" s="244"/>
      <c r="AQ2317" s="231"/>
      <c r="AS2317"/>
    </row>
    <row r="2318" spans="1:45" ht="21.6" x14ac:dyDescent="0.3">
      <c r="A2318" s="233"/>
      <c r="B2318" s="234"/>
      <c r="AO2318" s="234"/>
      <c r="AP2318" s="244"/>
      <c r="AQ2318" s="231"/>
      <c r="AS2318"/>
    </row>
    <row r="2319" spans="1:45" ht="21.6" x14ac:dyDescent="0.3">
      <c r="A2319" s="233"/>
      <c r="B2319" s="234"/>
      <c r="AO2319" s="234"/>
      <c r="AP2319" s="244"/>
      <c r="AQ2319" s="231"/>
      <c r="AS2319"/>
    </row>
    <row r="2320" spans="1:45" ht="14.4" x14ac:dyDescent="0.3">
      <c r="A2320" s="233"/>
      <c r="B2320" s="234"/>
      <c r="AO2320" s="234"/>
    </row>
    <row r="2321" spans="1:45" ht="21.6" x14ac:dyDescent="0.3">
      <c r="A2321" s="233"/>
      <c r="B2321" s="234"/>
      <c r="AO2321" s="234"/>
      <c r="AP2321" s="244"/>
      <c r="AQ2321" s="231"/>
      <c r="AS2321"/>
    </row>
    <row r="2322" spans="1:45" ht="21.6" x14ac:dyDescent="0.3">
      <c r="A2322" s="233"/>
      <c r="B2322" s="234"/>
      <c r="AO2322" s="234"/>
      <c r="AP2322" s="244"/>
      <c r="AQ2322" s="231"/>
      <c r="AS2322"/>
    </row>
    <row r="2323" spans="1:45" ht="21.6" x14ac:dyDescent="0.3">
      <c r="A2323" s="233"/>
      <c r="B2323" s="234"/>
      <c r="AO2323" s="234"/>
      <c r="AP2323" s="244"/>
      <c r="AQ2323" s="231"/>
      <c r="AS2323"/>
    </row>
    <row r="2324" spans="1:45" ht="21.6" x14ac:dyDescent="0.65">
      <c r="A2324" s="233"/>
      <c r="B2324" s="234"/>
      <c r="AO2324" s="236"/>
      <c r="AP2324" s="243"/>
      <c r="AQ2324" s="243"/>
      <c r="AS2324"/>
    </row>
    <row r="2325" spans="1:45" ht="14.4" x14ac:dyDescent="0.3">
      <c r="A2325" s="233"/>
      <c r="B2325" s="234"/>
      <c r="AO2325" s="234"/>
    </row>
    <row r="2326" spans="1:45" ht="21.6" x14ac:dyDescent="0.3">
      <c r="A2326" s="233"/>
      <c r="B2326" s="234"/>
      <c r="AO2326" s="234"/>
      <c r="AP2326" s="244"/>
      <c r="AQ2326" s="231"/>
      <c r="AS2326"/>
    </row>
    <row r="2327" spans="1:45" ht="14.4" x14ac:dyDescent="0.3">
      <c r="A2327" s="233"/>
      <c r="B2327" s="234"/>
      <c r="AO2327" s="237"/>
      <c r="AP2327" s="243"/>
      <c r="AQ2327" s="243"/>
      <c r="AS2327"/>
    </row>
    <row r="2328" spans="1:45" ht="21.6" x14ac:dyDescent="0.3">
      <c r="A2328" s="233"/>
      <c r="B2328" s="234"/>
      <c r="AO2328" s="234"/>
      <c r="AP2328" s="244"/>
      <c r="AQ2328" s="231"/>
      <c r="AS2328"/>
    </row>
    <row r="2329" spans="1:45" ht="21.6" x14ac:dyDescent="0.3">
      <c r="A2329" s="233"/>
      <c r="B2329" s="234"/>
      <c r="AO2329" s="234"/>
      <c r="AP2329" s="244"/>
      <c r="AQ2329" s="231"/>
      <c r="AS2329"/>
    </row>
    <row r="2330" spans="1:45" ht="21.6" x14ac:dyDescent="0.3">
      <c r="A2330" s="233"/>
      <c r="B2330" s="234"/>
      <c r="AO2330" s="234"/>
      <c r="AP2330" s="244"/>
      <c r="AQ2330" s="231"/>
      <c r="AS2330"/>
    </row>
    <row r="2331" spans="1:45" ht="21.6" x14ac:dyDescent="0.3">
      <c r="A2331" s="233"/>
      <c r="B2331" s="234"/>
      <c r="AO2331" s="234"/>
      <c r="AP2331" s="244"/>
      <c r="AQ2331" s="231"/>
      <c r="AS2331"/>
    </row>
    <row r="2332" spans="1:45" ht="21.6" x14ac:dyDescent="0.3">
      <c r="A2332" s="233"/>
      <c r="B2332" s="234"/>
      <c r="AO2332" s="234"/>
      <c r="AP2332" s="244"/>
      <c r="AQ2332" s="231"/>
      <c r="AS2332"/>
    </row>
    <row r="2333" spans="1:45" ht="14.4" x14ac:dyDescent="0.3">
      <c r="A2333" s="233"/>
      <c r="B2333" s="234"/>
      <c r="AO2333" s="234"/>
    </row>
    <row r="2334" spans="1:45" ht="14.4" x14ac:dyDescent="0.3">
      <c r="A2334" s="233"/>
      <c r="B2334" s="234"/>
      <c r="AO2334" s="234"/>
    </row>
    <row r="2335" spans="1:45" ht="21.6" x14ac:dyDescent="0.3">
      <c r="A2335" s="233"/>
      <c r="B2335" s="234"/>
      <c r="AO2335" s="234"/>
      <c r="AP2335" s="244"/>
      <c r="AQ2335" s="231"/>
      <c r="AS2335"/>
    </row>
    <row r="2336" spans="1:45" ht="21.6" x14ac:dyDescent="0.65">
      <c r="A2336" s="233"/>
      <c r="B2336" s="234"/>
      <c r="AO2336" s="236"/>
      <c r="AP2336" s="243"/>
      <c r="AQ2336" s="243"/>
      <c r="AS2336"/>
    </row>
    <row r="2337" spans="1:45" ht="21.6" x14ac:dyDescent="0.3">
      <c r="A2337" s="233"/>
      <c r="B2337" s="234"/>
      <c r="AO2337" s="234"/>
      <c r="AP2337" s="244"/>
      <c r="AQ2337" s="231"/>
      <c r="AS2337"/>
    </row>
    <row r="2338" spans="1:45" ht="14.4" x14ac:dyDescent="0.3">
      <c r="A2338" s="233"/>
      <c r="B2338" s="234"/>
      <c r="AO2338" s="237"/>
      <c r="AP2338" s="243"/>
      <c r="AQ2338" s="243"/>
      <c r="AS2338"/>
    </row>
    <row r="2339" spans="1:45" ht="21.6" x14ac:dyDescent="0.3">
      <c r="A2339" s="233"/>
      <c r="B2339" s="234"/>
      <c r="AO2339" s="234"/>
      <c r="AP2339" s="244"/>
      <c r="AQ2339" s="231"/>
      <c r="AS2339"/>
    </row>
    <row r="2340" spans="1:45" ht="21.6" x14ac:dyDescent="0.3">
      <c r="A2340" s="233"/>
      <c r="B2340" s="234"/>
      <c r="AO2340" s="234"/>
      <c r="AP2340" s="244"/>
      <c r="AQ2340" s="231"/>
      <c r="AS2340"/>
    </row>
    <row r="2341" spans="1:45" ht="21.6" x14ac:dyDescent="0.3">
      <c r="A2341" s="233"/>
      <c r="B2341" s="234"/>
      <c r="AO2341" s="234"/>
      <c r="AP2341" s="244"/>
      <c r="AQ2341" s="231"/>
      <c r="AS2341"/>
    </row>
    <row r="2342" spans="1:45" ht="21.6" x14ac:dyDescent="0.3">
      <c r="A2342" s="233"/>
      <c r="B2342" s="234"/>
      <c r="AO2342" s="234"/>
      <c r="AP2342" s="244"/>
      <c r="AQ2342" s="231"/>
      <c r="AS2342"/>
    </row>
    <row r="2343" spans="1:45" ht="21.6" x14ac:dyDescent="0.3">
      <c r="A2343" s="233"/>
      <c r="B2343" s="234"/>
      <c r="AO2343" s="234"/>
      <c r="AP2343" s="244"/>
      <c r="AQ2343" s="231"/>
      <c r="AS2343"/>
    </row>
    <row r="2344" spans="1:45" ht="21.6" x14ac:dyDescent="0.3">
      <c r="A2344" s="233"/>
      <c r="B2344" s="234"/>
      <c r="AO2344" s="234"/>
      <c r="AP2344" s="244"/>
      <c r="AQ2344" s="231"/>
      <c r="AS2344"/>
    </row>
    <row r="2345" spans="1:45" ht="21.6" x14ac:dyDescent="0.3">
      <c r="A2345" s="233"/>
      <c r="B2345" s="234"/>
      <c r="AO2345" s="234"/>
      <c r="AP2345" s="244"/>
      <c r="AQ2345" s="231"/>
      <c r="AS2345"/>
    </row>
    <row r="2346" spans="1:45" ht="21.6" x14ac:dyDescent="0.3">
      <c r="A2346" s="233"/>
      <c r="B2346" s="234"/>
      <c r="AO2346" s="234"/>
      <c r="AP2346" s="244"/>
      <c r="AQ2346" s="231"/>
      <c r="AS2346"/>
    </row>
    <row r="2347" spans="1:45" ht="21.6" x14ac:dyDescent="0.3">
      <c r="A2347" s="233"/>
      <c r="B2347" s="234"/>
      <c r="AO2347" s="234"/>
      <c r="AP2347" s="244"/>
      <c r="AQ2347" s="231"/>
      <c r="AS2347"/>
    </row>
    <row r="2348" spans="1:45" ht="14.4" x14ac:dyDescent="0.3">
      <c r="A2348" s="233"/>
      <c r="B2348" s="234"/>
      <c r="AO2348" s="234"/>
    </row>
    <row r="2349" spans="1:45" ht="21.6" x14ac:dyDescent="0.3">
      <c r="A2349" s="233"/>
      <c r="B2349" s="234"/>
      <c r="AO2349" s="234"/>
      <c r="AP2349" s="244"/>
      <c r="AQ2349" s="231"/>
      <c r="AS2349"/>
    </row>
    <row r="2350" spans="1:45" ht="21.6" x14ac:dyDescent="0.3">
      <c r="A2350" s="233"/>
      <c r="B2350" s="234"/>
      <c r="AO2350" s="234"/>
      <c r="AP2350" s="244"/>
      <c r="AQ2350" s="231"/>
      <c r="AS2350"/>
    </row>
    <row r="2351" spans="1:45" ht="14.4" x14ac:dyDescent="0.3">
      <c r="A2351" s="233"/>
      <c r="B2351" s="234"/>
      <c r="AO2351" s="234"/>
    </row>
    <row r="2352" spans="1:45" ht="21.6" x14ac:dyDescent="0.3">
      <c r="A2352" s="233"/>
      <c r="B2352" s="234"/>
      <c r="AO2352" s="234"/>
      <c r="AP2352" s="244"/>
      <c r="AQ2352" s="231"/>
      <c r="AS2352"/>
    </row>
    <row r="2353" spans="1:45" ht="21.6" x14ac:dyDescent="0.3">
      <c r="A2353" s="233"/>
      <c r="B2353" s="234"/>
      <c r="AO2353" s="234"/>
      <c r="AP2353" s="244"/>
      <c r="AQ2353" s="231"/>
      <c r="AS2353"/>
    </row>
    <row r="2354" spans="1:45" ht="14.4" x14ac:dyDescent="0.3">
      <c r="A2354" s="233"/>
      <c r="B2354" s="234"/>
      <c r="AO2354" s="234"/>
    </row>
    <row r="2355" spans="1:45" ht="21.6" x14ac:dyDescent="0.3">
      <c r="A2355" s="233"/>
      <c r="B2355" s="234"/>
      <c r="AO2355" s="234"/>
      <c r="AP2355" s="244"/>
      <c r="AQ2355" s="231"/>
      <c r="AS2355"/>
    </row>
    <row r="2356" spans="1:45" ht="21.6" x14ac:dyDescent="0.65">
      <c r="A2356" s="233"/>
      <c r="B2356" s="234"/>
      <c r="AO2356" s="236"/>
      <c r="AP2356" s="243"/>
      <c r="AQ2356" s="243"/>
      <c r="AS2356"/>
    </row>
    <row r="2357" spans="1:45" ht="14.4" x14ac:dyDescent="0.3">
      <c r="A2357" s="233"/>
      <c r="B2357" s="234"/>
      <c r="AO2357" s="234"/>
    </row>
    <row r="2358" spans="1:45" ht="21.6" x14ac:dyDescent="0.3">
      <c r="A2358" s="233"/>
      <c r="B2358" s="234"/>
      <c r="AO2358" s="234"/>
      <c r="AP2358" s="244"/>
      <c r="AQ2358" s="231"/>
      <c r="AS2358"/>
    </row>
    <row r="2359" spans="1:45" ht="14.4" x14ac:dyDescent="0.3">
      <c r="A2359" s="233"/>
      <c r="B2359" s="234"/>
      <c r="AO2359" s="234"/>
    </row>
    <row r="2360" spans="1:45" ht="21.6" x14ac:dyDescent="0.3">
      <c r="A2360" s="233"/>
      <c r="B2360" s="234"/>
      <c r="AO2360" s="234"/>
      <c r="AP2360" s="244"/>
      <c r="AQ2360" s="231"/>
      <c r="AS2360"/>
    </row>
    <row r="2361" spans="1:45" ht="14.4" x14ac:dyDescent="0.3">
      <c r="A2361" s="233"/>
      <c r="B2361" s="234"/>
      <c r="AO2361" s="234"/>
    </row>
    <row r="2362" spans="1:45" ht="21.6" x14ac:dyDescent="0.3">
      <c r="A2362" s="233"/>
      <c r="B2362" s="234"/>
      <c r="AO2362" s="234"/>
      <c r="AP2362" s="244"/>
      <c r="AQ2362" s="231"/>
      <c r="AS2362"/>
    </row>
    <row r="2363" spans="1:45" ht="14.4" x14ac:dyDescent="0.3">
      <c r="A2363" s="233"/>
      <c r="B2363" s="234"/>
      <c r="AO2363" s="234"/>
    </row>
    <row r="2364" spans="1:45" ht="21.6" x14ac:dyDescent="0.3">
      <c r="A2364" s="233"/>
      <c r="B2364" s="234"/>
      <c r="AO2364" s="234"/>
      <c r="AP2364" s="244"/>
      <c r="AQ2364" s="231"/>
      <c r="AS2364"/>
    </row>
    <row r="2365" spans="1:45" ht="21.6" x14ac:dyDescent="0.3">
      <c r="A2365" s="233"/>
      <c r="B2365" s="234"/>
      <c r="AO2365" s="234"/>
      <c r="AP2365" s="244"/>
      <c r="AQ2365" s="231"/>
      <c r="AS2365"/>
    </row>
    <row r="2366" spans="1:45" ht="21.6" x14ac:dyDescent="0.3">
      <c r="A2366" s="233"/>
      <c r="B2366" s="234"/>
      <c r="AO2366" s="234"/>
      <c r="AP2366" s="244"/>
      <c r="AQ2366" s="231"/>
      <c r="AS2366"/>
    </row>
    <row r="2367" spans="1:45" ht="21.6" x14ac:dyDescent="0.3">
      <c r="A2367" s="233"/>
      <c r="B2367" s="234"/>
      <c r="AO2367" s="234"/>
      <c r="AP2367" s="244"/>
      <c r="AQ2367" s="231"/>
      <c r="AS2367"/>
    </row>
    <row r="2368" spans="1:45" ht="14.4" x14ac:dyDescent="0.3">
      <c r="A2368" s="233"/>
      <c r="B2368" s="234"/>
      <c r="AO2368" s="237"/>
      <c r="AP2368" s="243"/>
      <c r="AQ2368" s="243"/>
      <c r="AS2368"/>
    </row>
    <row r="2369" spans="1:45" ht="14.4" x14ac:dyDescent="0.3">
      <c r="A2369" s="233"/>
      <c r="B2369" s="234"/>
      <c r="AO2369" s="234"/>
    </row>
    <row r="2370" spans="1:45" ht="14.4" x14ac:dyDescent="0.3">
      <c r="A2370" s="233"/>
      <c r="B2370" s="234"/>
      <c r="AO2370" s="234"/>
    </row>
    <row r="2371" spans="1:45" ht="14.4" x14ac:dyDescent="0.3">
      <c r="A2371" s="233"/>
      <c r="B2371" s="234"/>
      <c r="AO2371" s="234"/>
    </row>
    <row r="2372" spans="1:45" ht="21.6" x14ac:dyDescent="0.3">
      <c r="A2372" s="233"/>
      <c r="B2372" s="234"/>
      <c r="AO2372" s="234"/>
      <c r="AP2372" s="244"/>
      <c r="AQ2372" s="231"/>
      <c r="AS2372"/>
    </row>
    <row r="2373" spans="1:45" ht="21.6" x14ac:dyDescent="0.3">
      <c r="A2373" s="233"/>
      <c r="B2373" s="234"/>
      <c r="AO2373" s="234"/>
      <c r="AP2373" s="244"/>
      <c r="AQ2373" s="231"/>
      <c r="AS2373"/>
    </row>
    <row r="2374" spans="1:45" ht="14.4" x14ac:dyDescent="0.3">
      <c r="A2374" s="233"/>
      <c r="B2374" s="234"/>
      <c r="AO2374" s="234"/>
    </row>
    <row r="2375" spans="1:45" ht="21.6" x14ac:dyDescent="0.3">
      <c r="A2375" s="233"/>
      <c r="B2375" s="234"/>
      <c r="AO2375" s="234"/>
      <c r="AP2375" s="244"/>
      <c r="AQ2375" s="231"/>
      <c r="AS2375"/>
    </row>
    <row r="2376" spans="1:45" ht="14.4" x14ac:dyDescent="0.3">
      <c r="A2376" s="233"/>
      <c r="B2376" s="234"/>
      <c r="AO2376" s="234"/>
    </row>
    <row r="2377" spans="1:45" ht="21.6" x14ac:dyDescent="0.65">
      <c r="A2377" s="233"/>
      <c r="B2377" s="234"/>
      <c r="AO2377" s="236"/>
      <c r="AP2377" s="243"/>
      <c r="AQ2377" s="243"/>
      <c r="AS2377"/>
    </row>
    <row r="2378" spans="1:45" ht="14.4" x14ac:dyDescent="0.3">
      <c r="A2378" s="233"/>
      <c r="B2378" s="234"/>
      <c r="AO2378" s="237"/>
      <c r="AP2378" s="243"/>
      <c r="AQ2378" s="243"/>
      <c r="AS2378"/>
    </row>
    <row r="2379" spans="1:45" ht="14.4" x14ac:dyDescent="0.3">
      <c r="A2379" s="233"/>
      <c r="B2379" s="234"/>
      <c r="AO2379" s="234"/>
    </row>
    <row r="2380" spans="1:45" ht="14.4" x14ac:dyDescent="0.3">
      <c r="A2380" s="233"/>
      <c r="B2380" s="234"/>
      <c r="AO2380" s="234"/>
    </row>
    <row r="2381" spans="1:45" ht="14.4" x14ac:dyDescent="0.3">
      <c r="A2381" s="233"/>
      <c r="B2381" s="234"/>
      <c r="AO2381" s="234"/>
    </row>
    <row r="2382" spans="1:45" ht="14.4" x14ac:dyDescent="0.3">
      <c r="A2382" s="233"/>
      <c r="B2382" s="234"/>
      <c r="AO2382" s="234"/>
    </row>
    <row r="2383" spans="1:45" ht="21.6" x14ac:dyDescent="0.3">
      <c r="A2383" s="233"/>
      <c r="B2383" s="234"/>
      <c r="AO2383" s="234"/>
      <c r="AP2383" s="244"/>
      <c r="AQ2383" s="231"/>
      <c r="AS2383"/>
    </row>
    <row r="2384" spans="1:45" ht="21.6" x14ac:dyDescent="0.3">
      <c r="A2384" s="233"/>
      <c r="B2384" s="234"/>
      <c r="AO2384" s="234"/>
      <c r="AP2384" s="244"/>
      <c r="AQ2384" s="231"/>
      <c r="AS2384"/>
    </row>
    <row r="2385" spans="1:45" ht="21.6" x14ac:dyDescent="0.3">
      <c r="A2385" s="233"/>
      <c r="B2385" s="234"/>
      <c r="AO2385" s="234"/>
      <c r="AP2385" s="244"/>
      <c r="AQ2385" s="231"/>
      <c r="AS2385"/>
    </row>
    <row r="2386" spans="1:45" ht="14.4" x14ac:dyDescent="0.3">
      <c r="A2386" s="233"/>
      <c r="B2386" s="234"/>
      <c r="AO2386" s="234"/>
    </row>
    <row r="2387" spans="1:45" ht="14.4" x14ac:dyDescent="0.3">
      <c r="A2387" s="233"/>
      <c r="B2387" s="234"/>
      <c r="AO2387" s="234"/>
    </row>
    <row r="2388" spans="1:45" ht="21.6" x14ac:dyDescent="0.3">
      <c r="A2388" s="233"/>
      <c r="B2388" s="234"/>
      <c r="AO2388" s="234"/>
      <c r="AP2388" s="244"/>
      <c r="AQ2388" s="231"/>
      <c r="AS2388"/>
    </row>
    <row r="2389" spans="1:45" ht="21.6" x14ac:dyDescent="0.3">
      <c r="A2389" s="233"/>
      <c r="B2389" s="234"/>
      <c r="AO2389" s="234"/>
      <c r="AP2389" s="244"/>
      <c r="AQ2389" s="231"/>
      <c r="AS2389"/>
    </row>
    <row r="2390" spans="1:45" ht="21.6" x14ac:dyDescent="0.3">
      <c r="A2390" s="233"/>
      <c r="B2390" s="234"/>
      <c r="AO2390" s="234"/>
      <c r="AP2390" s="244"/>
      <c r="AQ2390" s="231"/>
      <c r="AS2390"/>
    </row>
    <row r="2391" spans="1:45" ht="21.6" x14ac:dyDescent="0.3">
      <c r="A2391" s="233"/>
      <c r="B2391" s="234"/>
      <c r="AO2391" s="234"/>
      <c r="AP2391" s="244"/>
      <c r="AQ2391" s="231"/>
      <c r="AS2391"/>
    </row>
    <row r="2392" spans="1:45" ht="14.4" x14ac:dyDescent="0.3">
      <c r="A2392" s="233"/>
      <c r="B2392" s="234"/>
      <c r="AO2392" s="234"/>
    </row>
    <row r="2393" spans="1:45" ht="14.4" x14ac:dyDescent="0.3">
      <c r="A2393" s="233"/>
      <c r="B2393" s="234"/>
      <c r="AO2393" s="234"/>
    </row>
    <row r="2394" spans="1:45" ht="21.6" x14ac:dyDescent="0.3">
      <c r="A2394" s="233"/>
      <c r="B2394" s="234"/>
      <c r="AO2394" s="234"/>
      <c r="AP2394" s="244"/>
      <c r="AQ2394" s="231"/>
      <c r="AS2394"/>
    </row>
    <row r="2395" spans="1:45" ht="21.6" x14ac:dyDescent="0.3">
      <c r="A2395" s="233"/>
      <c r="B2395" s="234"/>
      <c r="AO2395" s="234"/>
      <c r="AP2395" s="244"/>
      <c r="AQ2395" s="231"/>
      <c r="AS2395"/>
    </row>
    <row r="2396" spans="1:45" ht="21.6" x14ac:dyDescent="0.3">
      <c r="A2396" s="233"/>
      <c r="B2396" s="234"/>
      <c r="AO2396" s="234"/>
      <c r="AP2396" s="244"/>
      <c r="AQ2396" s="231"/>
      <c r="AS2396"/>
    </row>
    <row r="2397" spans="1:45" ht="14.4" x14ac:dyDescent="0.3">
      <c r="A2397" s="233"/>
      <c r="B2397" s="234"/>
      <c r="AO2397" s="234"/>
    </row>
    <row r="2398" spans="1:45" ht="14.4" x14ac:dyDescent="0.3">
      <c r="A2398" s="233"/>
      <c r="B2398" s="234"/>
      <c r="AO2398" s="234"/>
    </row>
    <row r="2399" spans="1:45" ht="21.6" x14ac:dyDescent="0.3">
      <c r="A2399" s="233"/>
      <c r="B2399" s="234"/>
      <c r="AO2399" s="234"/>
      <c r="AP2399" s="244"/>
      <c r="AQ2399" s="231"/>
      <c r="AS2399"/>
    </row>
    <row r="2400" spans="1:45" ht="14.4" x14ac:dyDescent="0.3">
      <c r="A2400" s="233"/>
      <c r="B2400" s="234"/>
      <c r="AO2400" s="234"/>
    </row>
    <row r="2401" spans="1:45" ht="21.6" x14ac:dyDescent="0.3">
      <c r="A2401" s="233"/>
      <c r="B2401" s="234"/>
      <c r="AO2401" s="234"/>
      <c r="AP2401" s="244"/>
      <c r="AQ2401" s="231"/>
      <c r="AS2401"/>
    </row>
    <row r="2402" spans="1:45" ht="21.6" x14ac:dyDescent="0.3">
      <c r="A2402" s="233"/>
      <c r="B2402" s="234"/>
      <c r="AO2402" s="234"/>
      <c r="AP2402" s="244"/>
      <c r="AQ2402" s="231"/>
      <c r="AS2402"/>
    </row>
    <row r="2403" spans="1:45" ht="14.4" x14ac:dyDescent="0.3">
      <c r="A2403" s="233"/>
      <c r="B2403" s="234"/>
      <c r="AO2403" s="234"/>
    </row>
    <row r="2404" spans="1:45" ht="14.4" x14ac:dyDescent="0.3">
      <c r="A2404" s="233"/>
      <c r="B2404" s="234"/>
      <c r="AO2404" s="234"/>
    </row>
    <row r="2405" spans="1:45" ht="14.4" x14ac:dyDescent="0.3">
      <c r="A2405" s="233"/>
      <c r="B2405" s="234"/>
      <c r="AO2405" s="234"/>
    </row>
    <row r="2406" spans="1:45" ht="21.6" x14ac:dyDescent="0.3">
      <c r="A2406" s="233"/>
      <c r="B2406" s="234"/>
      <c r="AO2406" s="234"/>
      <c r="AP2406" s="244"/>
      <c r="AQ2406" s="231"/>
      <c r="AS2406"/>
    </row>
    <row r="2407" spans="1:45" ht="21.6" x14ac:dyDescent="0.3">
      <c r="A2407" s="233"/>
      <c r="B2407" s="234"/>
      <c r="AO2407" s="234"/>
      <c r="AP2407" s="244"/>
      <c r="AQ2407" s="231"/>
      <c r="AS2407"/>
    </row>
    <row r="2408" spans="1:45" ht="14.4" x14ac:dyDescent="0.3">
      <c r="A2408" s="233"/>
      <c r="B2408" s="234"/>
      <c r="AO2408" s="234"/>
    </row>
    <row r="2409" spans="1:45" ht="14.4" x14ac:dyDescent="0.3">
      <c r="A2409" s="233"/>
      <c r="B2409" s="234"/>
      <c r="AO2409" s="234"/>
    </row>
    <row r="2410" spans="1:45" ht="14.4" x14ac:dyDescent="0.3">
      <c r="A2410" s="233"/>
      <c r="B2410" s="234"/>
      <c r="AO2410" s="234"/>
    </row>
    <row r="2411" spans="1:45" ht="14.4" x14ac:dyDescent="0.3">
      <c r="A2411" s="233"/>
      <c r="B2411" s="234"/>
      <c r="AO2411" s="234"/>
    </row>
    <row r="2412" spans="1:45" ht="21.6" x14ac:dyDescent="0.3">
      <c r="A2412" s="233"/>
      <c r="B2412" s="234"/>
      <c r="AO2412" s="234"/>
      <c r="AP2412" s="244"/>
      <c r="AQ2412" s="231"/>
      <c r="AS2412"/>
    </row>
    <row r="2413" spans="1:45" ht="21.6" x14ac:dyDescent="0.3">
      <c r="A2413" s="233"/>
      <c r="B2413" s="234"/>
      <c r="AO2413" s="234"/>
      <c r="AP2413" s="244"/>
      <c r="AQ2413" s="231"/>
      <c r="AS2413"/>
    </row>
    <row r="2414" spans="1:45" ht="21.6" x14ac:dyDescent="0.3">
      <c r="A2414" s="233"/>
      <c r="B2414" s="234"/>
      <c r="AO2414" s="234"/>
      <c r="AP2414" s="244"/>
      <c r="AQ2414" s="231"/>
      <c r="AS2414"/>
    </row>
    <row r="2415" spans="1:45" ht="14.4" x14ac:dyDescent="0.3">
      <c r="A2415" s="233"/>
      <c r="B2415" s="234"/>
      <c r="AO2415" s="234"/>
    </row>
    <row r="2416" spans="1:45" ht="21.6" x14ac:dyDescent="0.3">
      <c r="A2416" s="233"/>
      <c r="B2416" s="234"/>
      <c r="AO2416" s="234"/>
      <c r="AP2416" s="244"/>
      <c r="AQ2416" s="231"/>
      <c r="AS2416"/>
    </row>
    <row r="2417" spans="1:45" ht="14.4" x14ac:dyDescent="0.3">
      <c r="A2417" s="233"/>
      <c r="B2417" s="234"/>
      <c r="AO2417" s="234"/>
    </row>
    <row r="2418" spans="1:45" ht="21.6" x14ac:dyDescent="0.3">
      <c r="A2418" s="233"/>
      <c r="B2418" s="234"/>
      <c r="AO2418" s="234"/>
      <c r="AP2418" s="244"/>
      <c r="AQ2418" s="231"/>
      <c r="AS2418"/>
    </row>
    <row r="2419" spans="1:45" ht="14.4" x14ac:dyDescent="0.3">
      <c r="A2419" s="233"/>
      <c r="B2419" s="234"/>
      <c r="AO2419" s="234"/>
    </row>
    <row r="2420" spans="1:45" ht="21.6" x14ac:dyDescent="0.65">
      <c r="A2420" s="233"/>
      <c r="B2420" s="234"/>
      <c r="AO2420" s="236"/>
      <c r="AP2420" s="243"/>
      <c r="AQ2420" s="243"/>
      <c r="AS2420"/>
    </row>
    <row r="2421" spans="1:45" ht="14.4" x14ac:dyDescent="0.3">
      <c r="A2421" s="233"/>
      <c r="B2421" s="234"/>
      <c r="AO2421" s="234"/>
      <c r="AP2421" s="246"/>
      <c r="AQ2421" s="246"/>
      <c r="AS2421"/>
    </row>
    <row r="2422" spans="1:45" ht="14.4" x14ac:dyDescent="0.3">
      <c r="A2422" s="233"/>
      <c r="B2422" s="234"/>
      <c r="AO2422" s="234"/>
    </row>
    <row r="2423" spans="1:45" ht="14.4" x14ac:dyDescent="0.3">
      <c r="A2423" s="233"/>
      <c r="B2423" s="234"/>
      <c r="AO2423" s="234"/>
    </row>
    <row r="2424" spans="1:45" ht="14.4" x14ac:dyDescent="0.3">
      <c r="A2424" s="233"/>
      <c r="B2424" s="234"/>
      <c r="AO2424" s="234"/>
      <c r="AP2424" s="243"/>
      <c r="AQ2424" s="243"/>
      <c r="AS2424"/>
    </row>
    <row r="2425" spans="1:45" ht="14.4" x14ac:dyDescent="0.3">
      <c r="A2425" s="233"/>
      <c r="B2425" s="234"/>
      <c r="AO2425" s="234"/>
    </row>
    <row r="2426" spans="1:45" ht="14.4" x14ac:dyDescent="0.3">
      <c r="A2426" s="233"/>
      <c r="B2426" s="234"/>
      <c r="AO2426" s="234"/>
    </row>
    <row r="2427" spans="1:45" ht="14.4" x14ac:dyDescent="0.3">
      <c r="A2427" s="233"/>
      <c r="B2427" s="234"/>
      <c r="C2427" s="235"/>
      <c r="D2427" s="235"/>
      <c r="E2427" s="235"/>
      <c r="F2427" s="235"/>
      <c r="G2427" s="235"/>
      <c r="H2427" s="235"/>
      <c r="I2427" s="235"/>
      <c r="J2427" s="235"/>
      <c r="K2427" s="235"/>
      <c r="L2427" s="235"/>
      <c r="M2427" s="235"/>
      <c r="N2427" s="235"/>
      <c r="O2427" s="235"/>
      <c r="P2427" s="235"/>
      <c r="Q2427" s="235"/>
      <c r="R2427" s="235"/>
      <c r="S2427" s="235"/>
      <c r="T2427" s="235"/>
      <c r="Z2427" s="235"/>
      <c r="AA2427" s="235"/>
      <c r="AB2427" s="235"/>
      <c r="AC2427" s="235"/>
      <c r="AD2427" s="235"/>
      <c r="AE2427" s="235"/>
      <c r="AF2427" s="235"/>
      <c r="AG2427" s="235"/>
      <c r="AH2427" s="235"/>
      <c r="AI2427" s="235"/>
      <c r="AJ2427" s="235"/>
      <c r="AK2427" s="235"/>
      <c r="AL2427" s="235"/>
      <c r="AM2427" s="235"/>
      <c r="AN2427" s="235"/>
      <c r="AO2427" s="234"/>
      <c r="AP2427" s="243"/>
      <c r="AQ2427" s="243"/>
      <c r="AS2427"/>
    </row>
    <row r="2428" spans="1:45" ht="14.4" x14ac:dyDescent="0.3">
      <c r="A2428" s="233"/>
      <c r="B2428" s="234"/>
      <c r="AO2428" s="234"/>
      <c r="AP2428" s="243"/>
      <c r="AQ2428" s="243"/>
      <c r="AS2428"/>
    </row>
    <row r="2429" spans="1:45" ht="14.4" x14ac:dyDescent="0.3">
      <c r="A2429" s="233"/>
      <c r="B2429" s="234"/>
      <c r="AO2429" s="234"/>
      <c r="AP2429" s="243"/>
      <c r="AQ2429" s="243"/>
      <c r="AS2429"/>
    </row>
    <row r="2430" spans="1:45" ht="14.4" x14ac:dyDescent="0.3">
      <c r="A2430" s="233"/>
      <c r="B2430" s="234"/>
      <c r="AO2430" s="234"/>
      <c r="AP2430" s="243"/>
      <c r="AQ2430" s="243"/>
      <c r="AS2430"/>
    </row>
    <row r="2431" spans="1:45" ht="14.4" x14ac:dyDescent="0.3">
      <c r="A2431" s="233"/>
      <c r="B2431" s="234"/>
      <c r="AO2431" s="234"/>
    </row>
    <row r="2432" spans="1:45" ht="14.4" x14ac:dyDescent="0.3">
      <c r="A2432" s="233"/>
      <c r="B2432" s="234"/>
      <c r="AO2432" s="234"/>
    </row>
    <row r="2433" spans="1:45" ht="14.4" x14ac:dyDescent="0.3">
      <c r="A2433" s="233"/>
      <c r="B2433" s="234"/>
      <c r="AO2433" s="234"/>
    </row>
    <row r="2434" spans="1:45" ht="14.4" x14ac:dyDescent="0.3">
      <c r="A2434" s="233"/>
      <c r="B2434" s="234"/>
      <c r="AO2434" s="234"/>
    </row>
    <row r="2435" spans="1:45" ht="14.4" x14ac:dyDescent="0.3">
      <c r="A2435" s="233"/>
      <c r="B2435" s="234"/>
      <c r="AO2435" s="234"/>
      <c r="AP2435" s="243"/>
      <c r="AQ2435" s="243"/>
      <c r="AS2435"/>
    </row>
    <row r="2436" spans="1:45" ht="14.4" x14ac:dyDescent="0.3">
      <c r="A2436" s="233"/>
      <c r="B2436" s="234"/>
      <c r="AO2436" s="234"/>
      <c r="AP2436" s="243"/>
      <c r="AQ2436" s="243"/>
      <c r="AS2436"/>
    </row>
    <row r="2437" spans="1:45" ht="14.4" x14ac:dyDescent="0.3">
      <c r="A2437" s="233"/>
      <c r="B2437" s="234"/>
      <c r="AO2437" s="234"/>
    </row>
    <row r="2438" spans="1:45" ht="14.4" x14ac:dyDescent="0.3">
      <c r="A2438" s="233"/>
      <c r="B2438" s="234"/>
      <c r="AO2438" s="234"/>
      <c r="AP2438" s="243"/>
      <c r="AQ2438" s="243"/>
      <c r="AS2438"/>
    </row>
    <row r="2439" spans="1:45" ht="14.4" x14ac:dyDescent="0.3">
      <c r="A2439" s="233"/>
      <c r="B2439" s="234"/>
      <c r="AO2439" s="234"/>
      <c r="AP2439" s="243"/>
      <c r="AQ2439" s="243"/>
      <c r="AS2439"/>
    </row>
    <row r="2440" spans="1:45" ht="14.4" x14ac:dyDescent="0.3">
      <c r="A2440" s="233"/>
      <c r="B2440" s="234"/>
      <c r="AO2440" s="234"/>
      <c r="AP2440" s="243"/>
      <c r="AQ2440" s="243"/>
      <c r="AS2440"/>
    </row>
    <row r="2441" spans="1:45" ht="14.4" x14ac:dyDescent="0.3">
      <c r="A2441" s="233"/>
      <c r="B2441" s="234"/>
      <c r="AO2441" s="234"/>
      <c r="AP2441" s="243"/>
      <c r="AQ2441" s="243"/>
      <c r="AS2441"/>
    </row>
    <row r="2442" spans="1:45" ht="14.4" x14ac:dyDescent="0.3">
      <c r="A2442" s="233"/>
      <c r="B2442" s="234"/>
      <c r="AO2442" s="234"/>
      <c r="AP2442" s="243"/>
      <c r="AQ2442" s="243"/>
      <c r="AS2442"/>
    </row>
    <row r="2443" spans="1:45" ht="14.4" x14ac:dyDescent="0.3">
      <c r="A2443" s="233"/>
      <c r="B2443" s="234"/>
      <c r="AO2443" s="234"/>
      <c r="AP2443" s="243"/>
      <c r="AQ2443" s="243"/>
      <c r="AS2443"/>
    </row>
    <row r="2444" spans="1:45" ht="14.4" x14ac:dyDescent="0.3">
      <c r="A2444" s="233"/>
      <c r="B2444" s="234"/>
      <c r="AO2444" s="234"/>
      <c r="AP2444" s="243"/>
      <c r="AQ2444" s="243"/>
      <c r="AS2444"/>
    </row>
    <row r="2445" spans="1:45" ht="14.4" x14ac:dyDescent="0.3">
      <c r="A2445" s="233"/>
      <c r="B2445" s="234"/>
      <c r="AO2445" s="237"/>
      <c r="AP2445" s="243"/>
      <c r="AQ2445" s="243"/>
      <c r="AS2445"/>
    </row>
    <row r="2446" spans="1:45" ht="14.4" x14ac:dyDescent="0.3">
      <c r="A2446" s="233"/>
      <c r="B2446" s="234"/>
      <c r="AO2446" s="234"/>
    </row>
    <row r="2447" spans="1:45" ht="14.4" x14ac:dyDescent="0.3">
      <c r="A2447" s="233"/>
      <c r="B2447" s="234"/>
      <c r="AO2447" s="234"/>
      <c r="AP2447" s="243"/>
      <c r="AQ2447" s="243"/>
      <c r="AS2447"/>
    </row>
    <row r="2448" spans="1:45" ht="14.4" x14ac:dyDescent="0.3">
      <c r="A2448" s="233"/>
      <c r="B2448" s="234"/>
      <c r="AO2448" s="234"/>
    </row>
    <row r="2449" spans="1:45" ht="14.4" x14ac:dyDescent="0.3">
      <c r="A2449" s="233"/>
      <c r="B2449" s="234"/>
      <c r="AO2449" s="234"/>
    </row>
    <row r="2450" spans="1:45" ht="14.4" x14ac:dyDescent="0.3">
      <c r="A2450" s="233"/>
      <c r="B2450" s="234"/>
      <c r="AO2450" s="234"/>
      <c r="AP2450" s="243"/>
      <c r="AQ2450" s="243"/>
      <c r="AS2450"/>
    </row>
    <row r="2451" spans="1:45" ht="14.4" x14ac:dyDescent="0.3">
      <c r="A2451" s="233"/>
      <c r="B2451" s="234"/>
      <c r="AO2451" s="234"/>
    </row>
    <row r="2452" spans="1:45" ht="14.4" x14ac:dyDescent="0.3">
      <c r="A2452" s="233"/>
      <c r="B2452" s="234"/>
      <c r="AO2452" s="234"/>
    </row>
    <row r="2453" spans="1:45" ht="14.4" x14ac:dyDescent="0.3">
      <c r="A2453" s="233"/>
      <c r="B2453" s="234"/>
      <c r="AO2453" s="234"/>
      <c r="AP2453" s="243"/>
      <c r="AQ2453" s="243"/>
      <c r="AS2453"/>
    </row>
    <row r="2454" spans="1:45" ht="21.6" x14ac:dyDescent="0.65">
      <c r="A2454" s="233"/>
      <c r="B2454" s="234"/>
      <c r="AO2454" s="236"/>
      <c r="AP2454" s="243"/>
      <c r="AQ2454" s="243"/>
      <c r="AS2454"/>
    </row>
    <row r="2455" spans="1:45" ht="14.4" x14ac:dyDescent="0.3">
      <c r="A2455" s="233"/>
      <c r="B2455" s="234"/>
      <c r="AO2455" s="234"/>
      <c r="AP2455" s="243"/>
      <c r="AQ2455" s="243"/>
      <c r="AS2455"/>
    </row>
    <row r="2456" spans="1:45" ht="14.4" x14ac:dyDescent="0.3">
      <c r="A2456" s="233"/>
      <c r="B2456" s="234"/>
      <c r="AO2456" s="234"/>
      <c r="AP2456" s="243"/>
      <c r="AQ2456" s="243"/>
      <c r="AS2456"/>
    </row>
    <row r="2457" spans="1:45" ht="14.4" x14ac:dyDescent="0.3">
      <c r="A2457" s="233"/>
      <c r="B2457" s="234"/>
      <c r="AO2457" s="234"/>
      <c r="AP2457" s="243"/>
      <c r="AQ2457" s="243"/>
      <c r="AS2457"/>
    </row>
    <row r="2458" spans="1:45" ht="14.4" x14ac:dyDescent="0.3">
      <c r="A2458" s="233"/>
      <c r="B2458" s="234"/>
      <c r="AO2458" s="234"/>
      <c r="AP2458" s="243"/>
      <c r="AQ2458" s="243"/>
      <c r="AS2458"/>
    </row>
    <row r="2459" spans="1:45" ht="14.4" x14ac:dyDescent="0.3">
      <c r="A2459" s="233"/>
      <c r="B2459" s="234"/>
      <c r="AO2459" s="234"/>
    </row>
    <row r="2460" spans="1:45" ht="14.4" x14ac:dyDescent="0.3">
      <c r="A2460" s="233"/>
      <c r="B2460" s="234"/>
      <c r="AO2460" s="234"/>
      <c r="AP2460" s="243"/>
      <c r="AQ2460" s="243"/>
      <c r="AS2460"/>
    </row>
    <row r="2461" spans="1:45" ht="14.4" x14ac:dyDescent="0.3">
      <c r="A2461" s="233"/>
      <c r="B2461" s="234"/>
      <c r="AO2461" s="234"/>
    </row>
    <row r="2462" spans="1:45" ht="14.4" x14ac:dyDescent="0.3">
      <c r="A2462" s="233"/>
      <c r="B2462" s="234"/>
      <c r="AO2462" s="234"/>
      <c r="AP2462" s="243"/>
      <c r="AQ2462" s="243"/>
      <c r="AS2462"/>
    </row>
    <row r="2463" spans="1:45" ht="14.4" x14ac:dyDescent="0.3">
      <c r="A2463" s="233"/>
      <c r="B2463" s="234"/>
      <c r="AO2463" s="234"/>
      <c r="AP2463" s="243"/>
      <c r="AQ2463" s="243"/>
      <c r="AS2463"/>
    </row>
    <row r="2464" spans="1:45" ht="14.4" x14ac:dyDescent="0.3">
      <c r="A2464" s="233"/>
      <c r="B2464" s="234"/>
      <c r="AO2464" s="234"/>
      <c r="AP2464" s="243"/>
      <c r="AQ2464" s="243"/>
      <c r="AS2464"/>
    </row>
    <row r="2465" spans="1:45" ht="14.4" x14ac:dyDescent="0.3">
      <c r="A2465" s="233"/>
      <c r="B2465" s="234"/>
      <c r="AO2465" s="234"/>
    </row>
    <row r="2466" spans="1:45" ht="14.4" x14ac:dyDescent="0.3">
      <c r="A2466" s="233"/>
      <c r="B2466" s="234"/>
      <c r="AO2466" s="234"/>
    </row>
    <row r="2467" spans="1:45" ht="14.4" x14ac:dyDescent="0.3">
      <c r="A2467" s="233"/>
      <c r="B2467" s="234"/>
      <c r="AO2467" s="237"/>
      <c r="AP2467" s="243"/>
      <c r="AQ2467" s="243"/>
      <c r="AS2467"/>
    </row>
    <row r="2468" spans="1:45" ht="21.6" x14ac:dyDescent="0.65">
      <c r="A2468" s="233"/>
      <c r="B2468" s="234"/>
      <c r="AO2468" s="236"/>
      <c r="AP2468" s="243"/>
      <c r="AQ2468" s="243"/>
      <c r="AS2468"/>
    </row>
    <row r="2469" spans="1:45" ht="14.4" x14ac:dyDescent="0.3">
      <c r="A2469" s="233"/>
      <c r="B2469" s="234"/>
      <c r="AO2469" s="234"/>
      <c r="AP2469" s="243"/>
      <c r="AQ2469" s="243"/>
      <c r="AS2469"/>
    </row>
    <row r="2470" spans="1:45" ht="14.4" x14ac:dyDescent="0.3">
      <c r="A2470" s="233"/>
      <c r="B2470" s="234"/>
      <c r="AO2470" s="234"/>
    </row>
    <row r="2471" spans="1:45" ht="14.4" x14ac:dyDescent="0.3">
      <c r="A2471" s="233"/>
      <c r="B2471" s="234"/>
      <c r="AO2471" s="234"/>
    </row>
    <row r="2472" spans="1:45" ht="14.4" x14ac:dyDescent="0.3">
      <c r="A2472" s="233"/>
      <c r="B2472" s="234"/>
      <c r="AO2472" s="234"/>
      <c r="AP2472" s="243"/>
      <c r="AQ2472" s="243"/>
      <c r="AS2472"/>
    </row>
    <row r="2473" spans="1:45" ht="14.4" x14ac:dyDescent="0.3">
      <c r="A2473" s="233"/>
      <c r="B2473" s="234"/>
      <c r="AO2473" s="234"/>
      <c r="AP2473" s="243"/>
      <c r="AQ2473" s="243"/>
      <c r="AS2473"/>
    </row>
    <row r="2474" spans="1:45" ht="14.4" x14ac:dyDescent="0.3">
      <c r="A2474" s="233"/>
      <c r="B2474" s="234"/>
      <c r="AO2474" s="234"/>
      <c r="AP2474" s="243"/>
      <c r="AQ2474" s="243"/>
      <c r="AS2474"/>
    </row>
    <row r="2475" spans="1:45" ht="14.4" x14ac:dyDescent="0.3">
      <c r="A2475" s="233"/>
      <c r="B2475" s="234"/>
      <c r="AO2475" s="237"/>
      <c r="AP2475" s="243"/>
      <c r="AQ2475" s="243"/>
      <c r="AS2475"/>
    </row>
    <row r="2476" spans="1:45" ht="14.4" x14ac:dyDescent="0.3">
      <c r="A2476" s="233"/>
      <c r="B2476" s="234"/>
      <c r="AO2476" s="234"/>
      <c r="AP2476" s="243"/>
      <c r="AQ2476" s="243"/>
      <c r="AS2476"/>
    </row>
    <row r="2477" spans="1:45" ht="14.4" x14ac:dyDescent="0.3">
      <c r="A2477" s="233"/>
      <c r="B2477" s="234"/>
      <c r="AO2477" s="234"/>
    </row>
    <row r="2478" spans="1:45" ht="14.4" x14ac:dyDescent="0.3">
      <c r="A2478" s="233"/>
      <c r="B2478" s="234"/>
      <c r="AO2478" s="234"/>
      <c r="AP2478" s="243"/>
      <c r="AQ2478" s="243"/>
      <c r="AS2478"/>
    </row>
    <row r="2479" spans="1:45" ht="14.4" x14ac:dyDescent="0.3">
      <c r="A2479" s="233"/>
      <c r="B2479" s="234"/>
      <c r="AO2479" s="234"/>
    </row>
    <row r="2480" spans="1:45" ht="14.4" x14ac:dyDescent="0.3">
      <c r="A2480" s="233"/>
      <c r="B2480" s="234"/>
      <c r="AO2480" s="234"/>
      <c r="AP2480" s="243"/>
      <c r="AQ2480" s="243"/>
      <c r="AS2480"/>
    </row>
    <row r="2481" spans="1:45" ht="14.4" x14ac:dyDescent="0.3">
      <c r="A2481" s="233"/>
      <c r="B2481" s="234"/>
      <c r="AO2481" s="234"/>
      <c r="AP2481" s="243"/>
      <c r="AQ2481" s="243"/>
      <c r="AS2481"/>
    </row>
    <row r="2482" spans="1:45" ht="14.4" x14ac:dyDescent="0.3">
      <c r="A2482" s="233"/>
      <c r="B2482" s="234"/>
      <c r="AO2482" s="234"/>
      <c r="AP2482" s="243"/>
      <c r="AQ2482" s="243"/>
      <c r="AS2482"/>
    </row>
    <row r="2483" spans="1:45" ht="14.4" x14ac:dyDescent="0.3">
      <c r="A2483" s="233"/>
      <c r="B2483" s="234"/>
      <c r="AO2483" s="234"/>
      <c r="AP2483" s="243"/>
      <c r="AQ2483" s="243"/>
      <c r="AS2483"/>
    </row>
    <row r="2484" spans="1:45" ht="14.4" x14ac:dyDescent="0.3">
      <c r="A2484" s="233"/>
      <c r="B2484" s="234"/>
      <c r="AO2484" s="234"/>
    </row>
    <row r="2485" spans="1:45" ht="14.4" x14ac:dyDescent="0.3">
      <c r="A2485" s="233"/>
      <c r="B2485" s="234"/>
      <c r="AO2485" s="234"/>
    </row>
    <row r="2486" spans="1:45" ht="14.4" x14ac:dyDescent="0.3">
      <c r="A2486" s="233"/>
      <c r="B2486" s="234"/>
      <c r="AO2486" s="234"/>
      <c r="AP2486" s="243"/>
      <c r="AQ2486" s="243"/>
      <c r="AS2486"/>
    </row>
    <row r="2487" spans="1:45" ht="14.4" x14ac:dyDescent="0.3">
      <c r="A2487" s="233"/>
      <c r="B2487" s="234"/>
      <c r="AO2487" s="234"/>
      <c r="AP2487" s="243"/>
      <c r="AQ2487" s="243"/>
      <c r="AS2487"/>
    </row>
    <row r="2488" spans="1:45" ht="21.6" x14ac:dyDescent="0.65">
      <c r="A2488" s="233"/>
      <c r="B2488" s="234"/>
      <c r="AO2488" s="236"/>
      <c r="AP2488" s="243"/>
      <c r="AQ2488" s="243"/>
      <c r="AS2488"/>
    </row>
    <row r="2489" spans="1:45" ht="14.4" x14ac:dyDescent="0.3">
      <c r="A2489" s="233"/>
      <c r="B2489" s="234"/>
      <c r="AO2489" s="234"/>
      <c r="AP2489" s="243"/>
      <c r="AQ2489" s="243"/>
      <c r="AS2489"/>
    </row>
    <row r="2490" spans="1:45" ht="14.4" x14ac:dyDescent="0.3">
      <c r="A2490" s="233"/>
      <c r="B2490" s="234"/>
      <c r="AO2490" s="234"/>
      <c r="AP2490" s="243"/>
      <c r="AQ2490" s="243"/>
      <c r="AS2490"/>
    </row>
    <row r="2491" spans="1:45" ht="14.4" x14ac:dyDescent="0.3">
      <c r="A2491" s="233"/>
      <c r="B2491" s="234"/>
      <c r="AO2491" s="234"/>
    </row>
    <row r="2492" spans="1:45" ht="14.4" x14ac:dyDescent="0.3">
      <c r="A2492" s="233"/>
      <c r="B2492" s="234"/>
      <c r="AO2492" s="234"/>
      <c r="AP2492" s="243"/>
      <c r="AQ2492" s="243"/>
      <c r="AS2492"/>
    </row>
    <row r="2493" spans="1:45" ht="14.4" x14ac:dyDescent="0.3">
      <c r="A2493" s="233"/>
      <c r="B2493" s="234"/>
      <c r="AO2493" s="234"/>
    </row>
    <row r="2494" spans="1:45" ht="14.4" x14ac:dyDescent="0.3">
      <c r="A2494" s="233"/>
      <c r="B2494" s="234"/>
      <c r="AO2494" s="234"/>
      <c r="AP2494" s="243"/>
      <c r="AQ2494" s="243"/>
      <c r="AS2494"/>
    </row>
    <row r="2495" spans="1:45" ht="14.4" x14ac:dyDescent="0.3">
      <c r="A2495" s="233"/>
      <c r="B2495" s="234"/>
      <c r="AO2495" s="234"/>
      <c r="AP2495" s="243"/>
      <c r="AQ2495" s="243"/>
      <c r="AS2495"/>
    </row>
    <row r="2496" spans="1:45" ht="21.6" x14ac:dyDescent="0.65">
      <c r="A2496" s="233"/>
      <c r="B2496" s="234"/>
      <c r="AO2496" s="236"/>
      <c r="AP2496" s="243"/>
      <c r="AQ2496" s="243"/>
      <c r="AS2496"/>
    </row>
    <row r="2497" spans="1:45" ht="14.4" x14ac:dyDescent="0.3">
      <c r="A2497" s="233"/>
      <c r="B2497" s="234"/>
      <c r="AO2497" s="234"/>
      <c r="AP2497" s="243"/>
      <c r="AQ2497" s="243"/>
      <c r="AS2497"/>
    </row>
    <row r="2498" spans="1:45" ht="14.4" x14ac:dyDescent="0.3">
      <c r="A2498" s="233"/>
      <c r="B2498" s="234"/>
      <c r="AO2498" s="234"/>
    </row>
    <row r="2499" spans="1:45" ht="14.4" x14ac:dyDescent="0.3">
      <c r="A2499" s="233"/>
      <c r="B2499" s="234"/>
      <c r="AO2499" s="234"/>
      <c r="AP2499" s="243"/>
      <c r="AQ2499" s="243"/>
      <c r="AS2499"/>
    </row>
    <row r="2500" spans="1:45" ht="14.4" x14ac:dyDescent="0.3">
      <c r="A2500" s="233"/>
      <c r="B2500" s="234"/>
      <c r="AO2500" s="234"/>
      <c r="AP2500" s="243"/>
      <c r="AQ2500" s="243"/>
      <c r="AS2500"/>
    </row>
    <row r="2501" spans="1:45" ht="14.4" x14ac:dyDescent="0.3">
      <c r="A2501" s="233"/>
      <c r="B2501" s="234"/>
      <c r="AO2501" s="234"/>
    </row>
    <row r="2502" spans="1:45" ht="14.4" x14ac:dyDescent="0.3">
      <c r="A2502" s="233"/>
      <c r="B2502" s="234"/>
      <c r="AO2502" s="234"/>
      <c r="AP2502" s="243"/>
      <c r="AQ2502" s="243"/>
      <c r="AS2502"/>
    </row>
    <row r="2503" spans="1:45" ht="14.4" x14ac:dyDescent="0.3">
      <c r="A2503" s="233"/>
      <c r="B2503" s="234"/>
      <c r="AO2503" s="234"/>
    </row>
    <row r="2504" spans="1:45" ht="14.4" x14ac:dyDescent="0.3">
      <c r="A2504" s="233"/>
      <c r="B2504" s="234"/>
      <c r="AO2504" s="234"/>
      <c r="AP2504" s="243"/>
      <c r="AQ2504" s="243"/>
      <c r="AS2504"/>
    </row>
    <row r="2505" spans="1:45" ht="14.4" x14ac:dyDescent="0.3">
      <c r="A2505" s="233"/>
      <c r="B2505" s="234"/>
      <c r="AO2505" s="234"/>
    </row>
    <row r="2506" spans="1:45" ht="14.4" x14ac:dyDescent="0.3">
      <c r="A2506" s="233"/>
      <c r="B2506" s="234"/>
      <c r="AO2506" s="234"/>
    </row>
    <row r="2507" spans="1:45" ht="14.4" x14ac:dyDescent="0.3">
      <c r="A2507" s="233"/>
      <c r="B2507" s="234"/>
      <c r="AO2507" s="237"/>
      <c r="AP2507" s="243"/>
      <c r="AQ2507" s="243"/>
      <c r="AS2507"/>
    </row>
    <row r="2508" spans="1:45" ht="14.4" x14ac:dyDescent="0.3">
      <c r="A2508" s="233"/>
      <c r="B2508" s="234"/>
      <c r="AO2508" s="234"/>
    </row>
    <row r="2509" spans="1:45" ht="21.6" x14ac:dyDescent="0.65">
      <c r="A2509" s="233"/>
      <c r="B2509" s="234"/>
      <c r="AO2509" s="236"/>
      <c r="AP2509" s="243"/>
      <c r="AQ2509" s="243"/>
      <c r="AS2509"/>
    </row>
    <row r="2510" spans="1:45" ht="14.4" x14ac:dyDescent="0.3">
      <c r="A2510" s="233"/>
      <c r="B2510" s="234"/>
      <c r="AO2510" s="234"/>
      <c r="AP2510" s="243"/>
      <c r="AQ2510" s="243"/>
      <c r="AS2510"/>
    </row>
    <row r="2511" spans="1:45" ht="14.4" x14ac:dyDescent="0.3">
      <c r="A2511" s="233"/>
      <c r="B2511" s="234"/>
      <c r="AO2511" s="234"/>
    </row>
    <row r="2512" spans="1:45" ht="14.4" x14ac:dyDescent="0.3">
      <c r="A2512" s="233"/>
      <c r="B2512" s="234"/>
      <c r="AO2512" s="234"/>
      <c r="AP2512" s="243"/>
      <c r="AQ2512" s="243"/>
      <c r="AS2512"/>
    </row>
    <row r="2513" spans="1:45" ht="14.4" x14ac:dyDescent="0.3">
      <c r="A2513" s="233"/>
      <c r="B2513" s="234"/>
      <c r="AO2513" s="234"/>
      <c r="AP2513" s="243"/>
      <c r="AQ2513" s="243"/>
      <c r="AS2513"/>
    </row>
    <row r="2514" spans="1:45" ht="14.4" x14ac:dyDescent="0.3">
      <c r="A2514" s="233"/>
      <c r="B2514" s="234"/>
      <c r="AO2514" s="234"/>
      <c r="AP2514" s="243"/>
      <c r="AQ2514" s="243"/>
      <c r="AS2514"/>
    </row>
    <row r="2515" spans="1:45" ht="14.4" x14ac:dyDescent="0.3">
      <c r="A2515" s="233"/>
      <c r="B2515" s="234"/>
      <c r="AO2515" s="234"/>
    </row>
    <row r="2516" spans="1:45" ht="14.4" x14ac:dyDescent="0.3">
      <c r="A2516" s="233"/>
      <c r="B2516" s="234"/>
      <c r="AO2516" s="234"/>
    </row>
    <row r="2517" spans="1:45" ht="14.4" x14ac:dyDescent="0.3">
      <c r="A2517" s="233"/>
      <c r="B2517" s="234"/>
      <c r="AO2517" s="234"/>
      <c r="AP2517" s="243"/>
      <c r="AQ2517" s="243"/>
      <c r="AS2517"/>
    </row>
    <row r="2518" spans="1:45" ht="14.4" x14ac:dyDescent="0.3">
      <c r="A2518" s="233"/>
      <c r="B2518" s="234"/>
      <c r="AO2518" s="234"/>
      <c r="AP2518" s="243"/>
      <c r="AQ2518" s="243"/>
      <c r="AS2518"/>
    </row>
    <row r="2519" spans="1:45" ht="14.4" x14ac:dyDescent="0.3">
      <c r="A2519" s="233"/>
      <c r="B2519" s="234"/>
      <c r="AO2519" s="234"/>
    </row>
    <row r="2520" spans="1:45" ht="14.4" x14ac:dyDescent="0.3">
      <c r="A2520" s="233"/>
      <c r="B2520" s="234"/>
      <c r="AO2520" s="234"/>
      <c r="AP2520" s="243"/>
      <c r="AQ2520" s="243"/>
      <c r="AS2520"/>
    </row>
    <row r="2521" spans="1:45" ht="14.4" x14ac:dyDescent="0.3">
      <c r="A2521" s="233"/>
      <c r="B2521" s="234"/>
      <c r="AO2521" s="234"/>
      <c r="AP2521" s="243"/>
      <c r="AQ2521" s="243"/>
      <c r="AS2521"/>
    </row>
    <row r="2522" spans="1:45" ht="14.4" x14ac:dyDescent="0.3">
      <c r="A2522" s="233"/>
      <c r="B2522" s="234"/>
      <c r="AO2522" s="234"/>
    </row>
    <row r="2523" spans="1:45" ht="14.4" x14ac:dyDescent="0.3">
      <c r="A2523" s="233"/>
      <c r="B2523" s="234"/>
      <c r="AO2523" s="234"/>
      <c r="AP2523" s="243"/>
      <c r="AQ2523" s="243"/>
      <c r="AS2523"/>
    </row>
    <row r="2524" spans="1:45" ht="14.4" x14ac:dyDescent="0.3">
      <c r="A2524" s="233"/>
      <c r="B2524" s="234"/>
      <c r="AO2524" s="234"/>
    </row>
    <row r="2525" spans="1:45" ht="14.4" x14ac:dyDescent="0.3">
      <c r="A2525" s="233"/>
      <c r="B2525" s="234"/>
      <c r="AO2525" s="234"/>
    </row>
    <row r="2526" spans="1:45" ht="14.4" x14ac:dyDescent="0.3">
      <c r="A2526" s="233"/>
      <c r="B2526" s="234"/>
      <c r="AO2526" s="234"/>
      <c r="AP2526" s="243"/>
      <c r="AQ2526" s="243"/>
      <c r="AS2526"/>
    </row>
    <row r="2527" spans="1:45" ht="14.4" x14ac:dyDescent="0.3">
      <c r="A2527" s="233"/>
      <c r="B2527" s="234"/>
      <c r="AO2527" s="234"/>
    </row>
    <row r="2528" spans="1:45" ht="14.4" x14ac:dyDescent="0.3">
      <c r="A2528" s="233"/>
      <c r="B2528" s="234"/>
      <c r="AO2528" s="234"/>
      <c r="AP2528" s="243"/>
      <c r="AQ2528" s="243"/>
      <c r="AS2528"/>
    </row>
    <row r="2529" spans="1:45" ht="14.4" x14ac:dyDescent="0.3">
      <c r="A2529" s="233"/>
      <c r="B2529" s="234"/>
      <c r="AO2529" s="234"/>
      <c r="AP2529" s="243"/>
      <c r="AQ2529" s="243"/>
      <c r="AS2529"/>
    </row>
    <row r="2530" spans="1:45" ht="14.4" x14ac:dyDescent="0.3">
      <c r="A2530" s="233"/>
      <c r="B2530" s="234"/>
      <c r="AO2530" s="237"/>
      <c r="AP2530" s="243"/>
      <c r="AQ2530" s="243"/>
      <c r="AS2530"/>
    </row>
    <row r="2531" spans="1:45" ht="14.4" x14ac:dyDescent="0.3">
      <c r="A2531" s="233"/>
      <c r="B2531" s="234"/>
      <c r="AO2531" s="234"/>
      <c r="AP2531" s="243"/>
      <c r="AQ2531" s="243"/>
      <c r="AS2531"/>
    </row>
    <row r="2532" spans="1:45" ht="14.4" x14ac:dyDescent="0.3">
      <c r="A2532" s="233"/>
      <c r="B2532" s="234"/>
      <c r="AO2532" s="234"/>
      <c r="AP2532" s="243"/>
      <c r="AQ2532" s="243"/>
      <c r="AS2532"/>
    </row>
    <row r="2533" spans="1:45" ht="14.4" x14ac:dyDescent="0.3">
      <c r="A2533" s="233"/>
      <c r="B2533" s="234"/>
      <c r="AO2533" s="234"/>
      <c r="AP2533" s="243"/>
      <c r="AQ2533" s="243"/>
      <c r="AS2533"/>
    </row>
    <row r="2534" spans="1:45" ht="14.4" x14ac:dyDescent="0.3">
      <c r="A2534" s="233"/>
      <c r="B2534" s="234"/>
      <c r="AO2534" s="234"/>
      <c r="AP2534" s="243"/>
      <c r="AQ2534" s="243"/>
      <c r="AS2534"/>
    </row>
    <row r="2535" spans="1:45" ht="14.4" x14ac:dyDescent="0.3">
      <c r="A2535" s="233"/>
      <c r="B2535" s="234"/>
      <c r="AO2535" s="234"/>
      <c r="AP2535" s="243"/>
      <c r="AQ2535" s="243"/>
      <c r="AS2535"/>
    </row>
    <row r="2536" spans="1:45" ht="14.4" x14ac:dyDescent="0.3">
      <c r="A2536" s="233"/>
      <c r="B2536" s="234"/>
      <c r="AO2536" s="234"/>
      <c r="AP2536" s="243"/>
      <c r="AQ2536" s="243"/>
      <c r="AS2536"/>
    </row>
    <row r="2537" spans="1:45" ht="14.4" x14ac:dyDescent="0.3">
      <c r="A2537" s="233"/>
      <c r="B2537" s="234"/>
      <c r="AO2537" s="234"/>
    </row>
    <row r="2538" spans="1:45" ht="14.4" x14ac:dyDescent="0.3">
      <c r="A2538" s="233"/>
      <c r="B2538" s="234"/>
      <c r="AO2538" s="234"/>
    </row>
    <row r="2539" spans="1:45" ht="14.4" x14ac:dyDescent="0.3">
      <c r="A2539" s="233"/>
      <c r="B2539" s="234"/>
      <c r="AO2539" s="234"/>
      <c r="AP2539" s="243"/>
      <c r="AQ2539" s="243"/>
      <c r="AS2539"/>
    </row>
    <row r="2540" spans="1:45" ht="14.4" x14ac:dyDescent="0.3">
      <c r="A2540" s="233"/>
      <c r="B2540" s="234"/>
      <c r="AO2540" s="234"/>
      <c r="AP2540" s="243"/>
      <c r="AQ2540" s="243"/>
      <c r="AS2540"/>
    </row>
    <row r="2541" spans="1:45" ht="14.4" x14ac:dyDescent="0.3">
      <c r="A2541" s="233"/>
      <c r="B2541" s="234"/>
      <c r="AO2541" s="234"/>
      <c r="AP2541" s="243"/>
      <c r="AQ2541" s="243"/>
      <c r="AS2541"/>
    </row>
    <row r="2542" spans="1:45" ht="14.4" x14ac:dyDescent="0.3">
      <c r="A2542" s="233"/>
      <c r="B2542" s="234"/>
      <c r="AO2542" s="234"/>
    </row>
    <row r="2543" spans="1:45" ht="14.4" x14ac:dyDescent="0.3">
      <c r="A2543" s="233"/>
      <c r="B2543" s="234"/>
      <c r="AO2543" s="234"/>
    </row>
    <row r="2544" spans="1:45" ht="14.4" x14ac:dyDescent="0.3">
      <c r="A2544" s="233"/>
      <c r="B2544" s="234"/>
      <c r="AO2544" s="234"/>
      <c r="AP2544" s="243"/>
      <c r="AQ2544" s="243"/>
      <c r="AS2544"/>
    </row>
    <row r="2545" spans="1:45" ht="14.4" x14ac:dyDescent="0.3">
      <c r="A2545" s="233"/>
      <c r="B2545" s="234"/>
      <c r="AO2545" s="234"/>
    </row>
    <row r="2546" spans="1:45" ht="14.4" x14ac:dyDescent="0.3">
      <c r="A2546" s="233"/>
      <c r="B2546" s="234"/>
      <c r="AO2546" s="234"/>
      <c r="AP2546" s="243"/>
      <c r="AQ2546" s="243"/>
      <c r="AS2546"/>
    </row>
    <row r="2547" spans="1:45" ht="14.4" x14ac:dyDescent="0.3">
      <c r="A2547" s="233"/>
      <c r="B2547" s="234"/>
      <c r="AO2547" s="234"/>
      <c r="AP2547" s="243"/>
      <c r="AQ2547" s="243"/>
      <c r="AS2547"/>
    </row>
    <row r="2548" spans="1:45" ht="14.4" x14ac:dyDescent="0.3">
      <c r="A2548" s="233"/>
      <c r="B2548" s="234"/>
      <c r="AO2548" s="234"/>
      <c r="AP2548" s="243"/>
      <c r="AQ2548" s="243"/>
      <c r="AS2548"/>
    </row>
    <row r="2549" spans="1:45" ht="14.4" x14ac:dyDescent="0.3">
      <c r="A2549" s="233"/>
      <c r="B2549" s="234"/>
      <c r="AO2549" s="234"/>
      <c r="AP2549" s="243"/>
      <c r="AQ2549" s="243"/>
      <c r="AS2549"/>
    </row>
    <row r="2550" spans="1:45" ht="14.4" x14ac:dyDescent="0.3">
      <c r="A2550" s="233"/>
      <c r="B2550" s="234"/>
      <c r="AO2550" s="234"/>
    </row>
    <row r="2551" spans="1:45" ht="21.6" x14ac:dyDescent="0.65">
      <c r="A2551" s="233"/>
      <c r="B2551" s="234"/>
      <c r="AO2551" s="236"/>
      <c r="AP2551" s="243"/>
      <c r="AQ2551" s="243"/>
      <c r="AS2551"/>
    </row>
    <row r="2552" spans="1:45" ht="14.4" x14ac:dyDescent="0.3">
      <c r="A2552" s="233"/>
      <c r="B2552" s="234"/>
      <c r="AO2552" s="234"/>
      <c r="AP2552" s="243"/>
      <c r="AQ2552" s="243"/>
      <c r="AS2552"/>
    </row>
    <row r="2553" spans="1:45" ht="14.4" x14ac:dyDescent="0.3">
      <c r="A2553" s="233"/>
      <c r="B2553" s="234"/>
      <c r="AO2553" s="234"/>
    </row>
    <row r="2554" spans="1:45" ht="14.4" x14ac:dyDescent="0.3">
      <c r="A2554" s="233"/>
      <c r="B2554" s="234"/>
      <c r="AO2554" s="234"/>
      <c r="AP2554" s="243"/>
      <c r="AQ2554" s="243"/>
      <c r="AS2554"/>
    </row>
    <row r="2555" spans="1:45" ht="14.4" x14ac:dyDescent="0.3">
      <c r="A2555" s="233"/>
      <c r="B2555" s="234"/>
      <c r="AO2555" s="237"/>
      <c r="AP2555" s="243"/>
      <c r="AQ2555" s="243"/>
      <c r="AS2555"/>
    </row>
    <row r="2556" spans="1:45" ht="14.4" x14ac:dyDescent="0.3">
      <c r="A2556" s="233"/>
      <c r="B2556" s="234"/>
      <c r="AO2556" s="234"/>
      <c r="AP2556" s="243"/>
      <c r="AQ2556" s="243"/>
      <c r="AS2556"/>
    </row>
    <row r="2557" spans="1:45" ht="14.4" x14ac:dyDescent="0.3">
      <c r="A2557" s="233"/>
      <c r="B2557" s="234"/>
      <c r="AO2557" s="234"/>
      <c r="AP2557" s="243"/>
      <c r="AQ2557" s="243"/>
      <c r="AS2557"/>
    </row>
    <row r="2558" spans="1:45" ht="21.6" x14ac:dyDescent="0.65">
      <c r="A2558" s="233"/>
      <c r="B2558" s="234"/>
      <c r="AO2558" s="236"/>
      <c r="AP2558" s="243"/>
      <c r="AQ2558" s="243"/>
      <c r="AS2558"/>
    </row>
    <row r="2559" spans="1:45" ht="14.4" x14ac:dyDescent="0.3">
      <c r="A2559" s="233"/>
      <c r="B2559" s="234"/>
      <c r="AO2559" s="234"/>
    </row>
    <row r="2560" spans="1:45" ht="14.4" x14ac:dyDescent="0.3">
      <c r="A2560" s="233"/>
      <c r="B2560" s="234"/>
      <c r="AO2560" s="234"/>
      <c r="AP2560" s="243"/>
      <c r="AQ2560" s="243"/>
      <c r="AS2560"/>
    </row>
    <row r="2561" spans="1:45" ht="14.4" x14ac:dyDescent="0.3">
      <c r="A2561" s="233"/>
      <c r="B2561" s="234"/>
      <c r="AO2561" s="234"/>
    </row>
    <row r="2562" spans="1:45" ht="14.4" x14ac:dyDescent="0.3">
      <c r="A2562" s="233"/>
      <c r="B2562" s="234"/>
      <c r="AO2562" s="234"/>
      <c r="AP2562" s="243"/>
      <c r="AQ2562" s="243"/>
      <c r="AS2562"/>
    </row>
    <row r="2563" spans="1:45" ht="14.4" x14ac:dyDescent="0.3">
      <c r="A2563" s="233"/>
      <c r="B2563" s="234"/>
      <c r="AO2563" s="234"/>
    </row>
    <row r="2564" spans="1:45" ht="14.4" x14ac:dyDescent="0.3">
      <c r="A2564" s="233"/>
      <c r="B2564" s="234"/>
      <c r="AO2564" s="234"/>
    </row>
    <row r="2565" spans="1:45" ht="14.4" x14ac:dyDescent="0.3">
      <c r="A2565" s="233"/>
      <c r="B2565" s="234"/>
      <c r="AO2565" s="234"/>
    </row>
    <row r="2566" spans="1:45" ht="14.4" x14ac:dyDescent="0.3">
      <c r="A2566" s="233"/>
      <c r="B2566" s="234"/>
      <c r="AO2566" s="234"/>
      <c r="AP2566" s="243"/>
      <c r="AQ2566" s="243"/>
      <c r="AS2566"/>
    </row>
    <row r="2567" spans="1:45" ht="14.4" x14ac:dyDescent="0.3">
      <c r="A2567" s="233"/>
      <c r="B2567" s="234"/>
      <c r="AO2567" s="234"/>
      <c r="AP2567" s="243"/>
      <c r="AQ2567" s="243"/>
      <c r="AS2567"/>
    </row>
    <row r="2568" spans="1:45" ht="21.6" x14ac:dyDescent="0.65">
      <c r="A2568" s="233"/>
      <c r="B2568" s="234"/>
      <c r="AO2568" s="236"/>
      <c r="AP2568" s="243"/>
      <c r="AQ2568" s="243"/>
      <c r="AS2568"/>
    </row>
    <row r="2569" spans="1:45" ht="14.4" x14ac:dyDescent="0.3">
      <c r="A2569" s="233"/>
      <c r="B2569" s="234"/>
      <c r="AO2569" s="234"/>
    </row>
    <row r="2570" spans="1:45" ht="14.4" x14ac:dyDescent="0.3">
      <c r="A2570" s="233"/>
      <c r="B2570" s="234"/>
      <c r="AO2570" s="234"/>
    </row>
    <row r="2571" spans="1:45" ht="14.4" x14ac:dyDescent="0.3">
      <c r="A2571" s="233"/>
      <c r="B2571" s="234"/>
      <c r="AO2571" s="234"/>
      <c r="AP2571" s="243"/>
      <c r="AQ2571" s="243"/>
      <c r="AS2571"/>
    </row>
    <row r="2572" spans="1:45" ht="14.4" x14ac:dyDescent="0.3">
      <c r="A2572" s="233"/>
      <c r="B2572" s="234"/>
      <c r="AO2572" s="234"/>
      <c r="AP2572" s="243"/>
      <c r="AQ2572" s="243"/>
      <c r="AS2572"/>
    </row>
    <row r="2573" spans="1:45" ht="14.4" x14ac:dyDescent="0.3">
      <c r="A2573" s="233"/>
      <c r="B2573" s="234"/>
      <c r="AO2573" s="234"/>
      <c r="AP2573" s="243"/>
      <c r="AQ2573" s="243"/>
      <c r="AS2573"/>
    </row>
    <row r="2574" spans="1:45" ht="14.4" x14ac:dyDescent="0.3">
      <c r="A2574" s="233"/>
      <c r="B2574" s="234"/>
      <c r="AO2574" s="234"/>
    </row>
    <row r="2575" spans="1:45" ht="14.4" x14ac:dyDescent="0.3">
      <c r="A2575" s="233"/>
      <c r="B2575" s="234"/>
      <c r="AO2575" s="234"/>
      <c r="AP2575" s="243"/>
      <c r="AQ2575" s="243"/>
      <c r="AS2575"/>
    </row>
    <row r="2576" spans="1:45" ht="14.4" x14ac:dyDescent="0.3">
      <c r="A2576" s="233"/>
      <c r="B2576" s="234"/>
      <c r="AO2576" s="237"/>
      <c r="AP2576" s="243"/>
      <c r="AQ2576" s="243"/>
      <c r="AS2576"/>
    </row>
    <row r="2577" spans="1:45" ht="14.4" x14ac:dyDescent="0.3">
      <c r="A2577" s="233"/>
      <c r="B2577" s="234"/>
      <c r="AO2577" s="234"/>
    </row>
    <row r="2578" spans="1:45" ht="14.4" x14ac:dyDescent="0.3">
      <c r="A2578" s="233"/>
      <c r="B2578" s="234"/>
      <c r="AO2578" s="234"/>
      <c r="AP2578" s="243"/>
      <c r="AQ2578" s="243"/>
      <c r="AS2578"/>
    </row>
    <row r="2579" spans="1:45" ht="14.4" x14ac:dyDescent="0.3">
      <c r="A2579" s="233"/>
      <c r="B2579" s="234"/>
      <c r="AO2579" s="234"/>
      <c r="AP2579" s="243"/>
      <c r="AQ2579" s="243"/>
      <c r="AS2579"/>
    </row>
    <row r="2580" spans="1:45" ht="14.4" x14ac:dyDescent="0.3">
      <c r="A2580" s="233"/>
      <c r="B2580" s="234"/>
      <c r="AO2580" s="234"/>
    </row>
    <row r="2581" spans="1:45" ht="14.4" x14ac:dyDescent="0.3">
      <c r="A2581" s="233"/>
      <c r="B2581" s="234"/>
      <c r="AO2581" s="234"/>
    </row>
    <row r="2582" spans="1:45" ht="14.4" x14ac:dyDescent="0.3">
      <c r="A2582" s="233"/>
      <c r="B2582" s="234"/>
      <c r="AO2582" s="234"/>
    </row>
    <row r="2583" spans="1:45" ht="14.4" x14ac:dyDescent="0.3">
      <c r="A2583" s="233"/>
      <c r="B2583" s="234"/>
      <c r="AO2583" s="234"/>
    </row>
    <row r="2584" spans="1:45" ht="14.4" x14ac:dyDescent="0.3">
      <c r="A2584" s="233"/>
      <c r="B2584" s="234"/>
      <c r="AO2584" s="234"/>
      <c r="AP2584" s="243"/>
      <c r="AQ2584" s="243"/>
      <c r="AS2584"/>
    </row>
    <row r="2585" spans="1:45" ht="14.4" x14ac:dyDescent="0.3">
      <c r="A2585" s="233"/>
      <c r="B2585" s="234"/>
      <c r="AO2585" s="234"/>
      <c r="AP2585" s="243"/>
      <c r="AQ2585" s="243"/>
      <c r="AS2585"/>
    </row>
    <row r="2586" spans="1:45" ht="14.4" x14ac:dyDescent="0.3">
      <c r="A2586" s="233"/>
      <c r="B2586" s="234"/>
      <c r="AO2586" s="234"/>
      <c r="AP2586" s="243"/>
      <c r="AQ2586" s="243"/>
      <c r="AS2586"/>
    </row>
    <row r="2587" spans="1:45" ht="14.4" x14ac:dyDescent="0.3">
      <c r="A2587" s="233"/>
      <c r="B2587" s="234"/>
      <c r="AO2587" s="234"/>
    </row>
    <row r="2588" spans="1:45" ht="14.4" x14ac:dyDescent="0.3">
      <c r="A2588" s="233"/>
      <c r="B2588" s="234"/>
      <c r="AO2588" s="234"/>
      <c r="AP2588" s="243"/>
      <c r="AQ2588" s="243"/>
      <c r="AS2588"/>
    </row>
    <row r="2589" spans="1:45" ht="21.6" x14ac:dyDescent="0.65">
      <c r="A2589" s="233"/>
      <c r="B2589" s="234"/>
      <c r="AO2589" s="236"/>
      <c r="AP2589" s="243"/>
      <c r="AQ2589" s="243"/>
      <c r="AS2589"/>
    </row>
    <row r="2590" spans="1:45" ht="14.4" x14ac:dyDescent="0.3">
      <c r="A2590" s="233"/>
      <c r="B2590" s="234"/>
      <c r="AO2590" s="234"/>
      <c r="AP2590" s="243"/>
      <c r="AQ2590" s="243"/>
      <c r="AS2590"/>
    </row>
    <row r="2591" spans="1:45" ht="14.4" x14ac:dyDescent="0.3">
      <c r="A2591" s="233"/>
      <c r="B2591" s="234"/>
      <c r="AO2591" s="234"/>
      <c r="AP2591" s="243"/>
      <c r="AQ2591" s="243"/>
      <c r="AS2591"/>
    </row>
    <row r="2592" spans="1:45" ht="14.4" x14ac:dyDescent="0.3">
      <c r="A2592" s="233"/>
      <c r="B2592" s="234"/>
      <c r="AO2592" s="234"/>
      <c r="AP2592" s="243"/>
      <c r="AQ2592" s="243"/>
      <c r="AS2592"/>
    </row>
    <row r="2593" spans="1:45" ht="14.4" x14ac:dyDescent="0.3">
      <c r="A2593" s="233"/>
      <c r="B2593" s="234"/>
      <c r="AO2593" s="234"/>
      <c r="AP2593" s="243"/>
      <c r="AQ2593" s="243"/>
      <c r="AS2593"/>
    </row>
    <row r="2594" spans="1:45" ht="14.4" x14ac:dyDescent="0.3">
      <c r="A2594" s="233"/>
      <c r="B2594" s="234"/>
      <c r="AO2594" s="234"/>
    </row>
    <row r="2595" spans="1:45" ht="14.4" x14ac:dyDescent="0.3">
      <c r="A2595" s="233"/>
      <c r="B2595" s="234"/>
      <c r="AO2595" s="234"/>
      <c r="AP2595" s="243"/>
      <c r="AQ2595" s="243"/>
      <c r="AS2595"/>
    </row>
    <row r="2596" spans="1:45" ht="14.4" x14ac:dyDescent="0.3">
      <c r="A2596" s="233"/>
      <c r="B2596" s="234"/>
      <c r="AO2596" s="234"/>
    </row>
    <row r="2597" spans="1:45" ht="14.4" x14ac:dyDescent="0.3">
      <c r="A2597" s="233"/>
      <c r="B2597" s="234"/>
      <c r="AO2597" s="234"/>
      <c r="AP2597" s="243"/>
      <c r="AQ2597" s="243"/>
      <c r="AS2597"/>
    </row>
    <row r="2598" spans="1:45" ht="14.4" x14ac:dyDescent="0.3">
      <c r="A2598" s="233"/>
      <c r="B2598" s="234"/>
      <c r="AO2598" s="234"/>
      <c r="AP2598" s="243"/>
      <c r="AQ2598" s="243"/>
      <c r="AS2598"/>
    </row>
    <row r="2599" spans="1:45" ht="14.4" x14ac:dyDescent="0.3">
      <c r="A2599" s="233"/>
      <c r="B2599" s="234"/>
      <c r="AO2599" s="234"/>
    </row>
    <row r="2600" spans="1:45" ht="14.4" x14ac:dyDescent="0.3">
      <c r="A2600" s="233"/>
      <c r="B2600" s="234"/>
      <c r="AO2600" s="237"/>
      <c r="AP2600" s="243"/>
      <c r="AQ2600" s="243"/>
      <c r="AS2600"/>
    </row>
    <row r="2601" spans="1:45" ht="14.4" x14ac:dyDescent="0.3">
      <c r="A2601" s="233"/>
      <c r="B2601" s="234"/>
      <c r="AO2601" s="234"/>
      <c r="AP2601" s="243"/>
      <c r="AQ2601" s="243"/>
      <c r="AS2601"/>
    </row>
    <row r="2602" spans="1:45" ht="14.4" x14ac:dyDescent="0.3">
      <c r="A2602" s="233"/>
      <c r="B2602" s="234"/>
      <c r="AO2602" s="234"/>
      <c r="AP2602" s="243"/>
      <c r="AQ2602" s="243"/>
      <c r="AS2602"/>
    </row>
    <row r="2603" spans="1:45" ht="14.4" x14ac:dyDescent="0.3">
      <c r="A2603" s="233"/>
      <c r="B2603" s="234"/>
      <c r="AO2603" s="234"/>
      <c r="AP2603" s="243"/>
      <c r="AQ2603" s="243"/>
      <c r="AS2603"/>
    </row>
    <row r="2604" spans="1:45" ht="21.6" x14ac:dyDescent="0.65">
      <c r="A2604" s="233"/>
      <c r="B2604" s="234"/>
      <c r="AO2604" s="236"/>
      <c r="AP2604" s="243"/>
      <c r="AQ2604" s="243"/>
      <c r="AS2604"/>
    </row>
    <row r="2605" spans="1:45" ht="14.4" x14ac:dyDescent="0.3">
      <c r="A2605" s="233"/>
      <c r="B2605" s="234"/>
      <c r="AO2605" s="234"/>
      <c r="AP2605" s="243"/>
      <c r="AQ2605" s="243"/>
      <c r="AS2605"/>
    </row>
    <row r="2606" spans="1:45" ht="14.4" x14ac:dyDescent="0.3">
      <c r="A2606" s="233"/>
      <c r="B2606" s="234"/>
      <c r="AO2606" s="234"/>
      <c r="AP2606" s="243"/>
      <c r="AQ2606" s="243"/>
      <c r="AS2606"/>
    </row>
    <row r="2607" spans="1:45" ht="14.4" x14ac:dyDescent="0.3">
      <c r="A2607" s="233"/>
      <c r="B2607" s="234"/>
      <c r="AO2607" s="234"/>
      <c r="AP2607" s="243"/>
      <c r="AQ2607" s="243"/>
      <c r="AS2607"/>
    </row>
    <row r="2608" spans="1:45" ht="14.4" x14ac:dyDescent="0.3">
      <c r="A2608" s="233"/>
      <c r="B2608" s="234"/>
      <c r="AO2608" s="234"/>
      <c r="AP2608" s="243"/>
      <c r="AQ2608" s="243"/>
      <c r="AS2608"/>
    </row>
    <row r="2609" spans="1:45" ht="14.4" x14ac:dyDescent="0.3">
      <c r="A2609" s="233"/>
      <c r="B2609" s="234"/>
      <c r="AO2609" s="234"/>
      <c r="AP2609" s="243"/>
      <c r="AQ2609" s="243"/>
      <c r="AS2609"/>
    </row>
    <row r="2610" spans="1:45" ht="14.4" x14ac:dyDescent="0.3">
      <c r="A2610" s="233"/>
      <c r="B2610" s="234"/>
      <c r="AO2610" s="234"/>
      <c r="AP2610" s="243"/>
      <c r="AQ2610" s="243"/>
      <c r="AS2610"/>
    </row>
    <row r="2611" spans="1:45" ht="14.4" x14ac:dyDescent="0.3">
      <c r="A2611" s="233"/>
      <c r="B2611" s="234"/>
      <c r="AO2611" s="234"/>
    </row>
    <row r="2612" spans="1:45" ht="14.4" x14ac:dyDescent="0.3">
      <c r="A2612" s="233"/>
      <c r="B2612" s="234"/>
      <c r="AO2612" s="234"/>
      <c r="AP2612" s="243"/>
      <c r="AQ2612" s="243"/>
      <c r="AS2612"/>
    </row>
    <row r="2613" spans="1:45" ht="14.4" x14ac:dyDescent="0.3">
      <c r="A2613" s="233"/>
      <c r="B2613" s="234"/>
      <c r="AO2613" s="234"/>
    </row>
    <row r="2614" spans="1:45" ht="14.4" x14ac:dyDescent="0.3">
      <c r="A2614" s="233"/>
      <c r="B2614" s="234"/>
      <c r="AO2614" s="234"/>
      <c r="AP2614" s="243"/>
      <c r="AQ2614" s="243"/>
      <c r="AS2614"/>
    </row>
    <row r="2615" spans="1:45" ht="14.4" x14ac:dyDescent="0.3">
      <c r="A2615" s="233"/>
      <c r="B2615" s="234"/>
      <c r="AO2615" s="234"/>
      <c r="AP2615" s="243"/>
      <c r="AQ2615" s="243"/>
      <c r="AS2615"/>
    </row>
    <row r="2616" spans="1:45" ht="14.4" x14ac:dyDescent="0.3">
      <c r="A2616" s="233"/>
      <c r="B2616" s="234"/>
      <c r="AO2616" s="234"/>
    </row>
    <row r="2617" spans="1:45" ht="14.4" x14ac:dyDescent="0.3">
      <c r="A2617" s="233"/>
      <c r="B2617" s="234"/>
      <c r="AO2617" s="234"/>
      <c r="AP2617" s="243"/>
      <c r="AQ2617" s="243"/>
      <c r="AS2617"/>
    </row>
    <row r="2618" spans="1:45" ht="14.4" x14ac:dyDescent="0.3">
      <c r="A2618" s="233"/>
      <c r="B2618" s="234"/>
      <c r="AO2618" s="234"/>
    </row>
    <row r="2619" spans="1:45" ht="14.4" x14ac:dyDescent="0.3">
      <c r="A2619" s="233"/>
      <c r="B2619" s="234"/>
      <c r="AO2619" s="234"/>
    </row>
    <row r="2620" spans="1:45" ht="14.4" x14ac:dyDescent="0.3">
      <c r="A2620" s="233"/>
      <c r="B2620" s="234"/>
      <c r="AO2620" s="234"/>
    </row>
    <row r="2621" spans="1:45" ht="14.4" x14ac:dyDescent="0.3">
      <c r="A2621" s="233"/>
      <c r="B2621" s="234"/>
      <c r="AO2621" s="234"/>
      <c r="AP2621" s="243"/>
      <c r="AQ2621" s="243"/>
      <c r="AS2621"/>
    </row>
    <row r="2622" spans="1:45" ht="14.4" x14ac:dyDescent="0.3">
      <c r="A2622" s="233"/>
      <c r="B2622" s="234"/>
      <c r="AO2622" s="234"/>
      <c r="AP2622" s="243"/>
      <c r="AQ2622" s="243"/>
      <c r="AS2622"/>
    </row>
    <row r="2623" spans="1:45" ht="14.4" x14ac:dyDescent="0.3">
      <c r="A2623" s="233"/>
      <c r="B2623" s="234"/>
      <c r="AO2623" s="234"/>
      <c r="AP2623" s="243"/>
      <c r="AQ2623" s="243"/>
      <c r="AS2623"/>
    </row>
    <row r="2624" spans="1:45" ht="14.4" x14ac:dyDescent="0.3">
      <c r="A2624" s="233"/>
      <c r="B2624" s="234"/>
      <c r="AO2624" s="234"/>
      <c r="AP2624" s="243"/>
      <c r="AQ2624" s="243"/>
      <c r="AS2624"/>
    </row>
    <row r="2625" spans="1:45" ht="14.4" x14ac:dyDescent="0.3">
      <c r="A2625" s="233"/>
      <c r="B2625" s="234"/>
      <c r="AO2625" s="234"/>
      <c r="AP2625" s="243"/>
      <c r="AQ2625" s="243"/>
      <c r="AS2625"/>
    </row>
    <row r="2626" spans="1:45" ht="14.4" x14ac:dyDescent="0.3">
      <c r="A2626" s="233"/>
      <c r="B2626" s="234"/>
      <c r="AO2626" s="234"/>
      <c r="AP2626" s="243"/>
      <c r="AQ2626" s="243"/>
      <c r="AS2626"/>
    </row>
    <row r="2627" spans="1:45" ht="21.6" x14ac:dyDescent="0.65">
      <c r="A2627" s="233"/>
      <c r="B2627" s="234"/>
      <c r="AO2627" s="236"/>
      <c r="AP2627" s="243"/>
      <c r="AQ2627" s="243"/>
      <c r="AS2627"/>
    </row>
    <row r="2628" spans="1:45" ht="14.4" x14ac:dyDescent="0.3">
      <c r="A2628" s="233"/>
      <c r="B2628" s="234"/>
      <c r="AO2628" s="234"/>
      <c r="AP2628" s="243"/>
      <c r="AQ2628" s="243"/>
      <c r="AS2628"/>
    </row>
    <row r="2629" spans="1:45" ht="14.4" x14ac:dyDescent="0.3">
      <c r="A2629" s="233"/>
      <c r="B2629" s="234"/>
      <c r="AO2629" s="237"/>
      <c r="AP2629" s="243"/>
      <c r="AQ2629" s="243"/>
      <c r="AS2629"/>
    </row>
    <row r="2630" spans="1:45" ht="21.6" x14ac:dyDescent="0.65">
      <c r="A2630" s="233"/>
      <c r="B2630" s="234"/>
      <c r="AO2630" s="236"/>
      <c r="AP2630" s="243"/>
      <c r="AQ2630" s="243"/>
      <c r="AS2630"/>
    </row>
    <row r="2631" spans="1:45" ht="14.4" x14ac:dyDescent="0.3">
      <c r="A2631" s="233"/>
      <c r="B2631" s="234"/>
      <c r="AO2631" s="237"/>
      <c r="AP2631" s="243"/>
      <c r="AQ2631" s="243"/>
      <c r="AS2631"/>
    </row>
    <row r="2632" spans="1:45" ht="14.4" x14ac:dyDescent="0.3">
      <c r="A2632" s="233"/>
      <c r="B2632" s="234"/>
      <c r="AO2632" s="234"/>
      <c r="AP2632" s="243"/>
      <c r="AQ2632" s="243"/>
      <c r="AS2632"/>
    </row>
    <row r="2633" spans="1:45" ht="14.4" x14ac:dyDescent="0.3">
      <c r="A2633" s="233"/>
      <c r="B2633" s="234"/>
      <c r="AO2633" s="234"/>
      <c r="AP2633" s="243"/>
      <c r="AQ2633" s="243"/>
      <c r="AS2633"/>
    </row>
    <row r="2634" spans="1:45" ht="14.4" x14ac:dyDescent="0.3">
      <c r="A2634" s="233"/>
      <c r="B2634" s="234"/>
      <c r="AO2634" s="234"/>
      <c r="AP2634" s="243"/>
      <c r="AQ2634" s="243"/>
      <c r="AS2634"/>
    </row>
    <row r="2635" spans="1:45" ht="14.4" x14ac:dyDescent="0.3">
      <c r="A2635" s="233"/>
      <c r="B2635" s="234"/>
      <c r="AO2635" s="234"/>
      <c r="AP2635" s="243"/>
      <c r="AQ2635" s="243"/>
      <c r="AS2635"/>
    </row>
    <row r="2636" spans="1:45" ht="14.4" x14ac:dyDescent="0.3">
      <c r="A2636" s="233"/>
      <c r="B2636" s="234"/>
      <c r="AO2636" s="234"/>
      <c r="AP2636" s="243"/>
      <c r="AQ2636" s="243"/>
      <c r="AS2636"/>
    </row>
    <row r="2637" spans="1:45" ht="14.4" x14ac:dyDescent="0.3">
      <c r="A2637" s="233"/>
      <c r="B2637" s="234"/>
      <c r="AO2637" s="234"/>
      <c r="AP2637" s="243"/>
      <c r="AQ2637" s="243"/>
      <c r="AS2637"/>
    </row>
    <row r="2638" spans="1:45" ht="14.4" x14ac:dyDescent="0.3">
      <c r="A2638" s="233"/>
      <c r="B2638" s="234"/>
      <c r="AO2638" s="234"/>
      <c r="AP2638" s="243"/>
      <c r="AQ2638" s="243"/>
      <c r="AS2638"/>
    </row>
    <row r="2639" spans="1:45" ht="14.4" x14ac:dyDescent="0.3">
      <c r="A2639" s="233"/>
      <c r="B2639" s="234"/>
      <c r="AO2639" s="234"/>
      <c r="AP2639" s="243"/>
      <c r="AQ2639" s="243"/>
      <c r="AS2639"/>
    </row>
    <row r="2640" spans="1:45" ht="21.6" x14ac:dyDescent="0.65">
      <c r="A2640" s="233"/>
      <c r="B2640" s="234"/>
      <c r="AO2640" s="236"/>
      <c r="AP2640" s="243"/>
      <c r="AQ2640" s="243"/>
      <c r="AS2640"/>
    </row>
    <row r="2641" spans="1:45" ht="14.4" x14ac:dyDescent="0.3">
      <c r="A2641" s="233"/>
      <c r="B2641" s="234"/>
      <c r="AO2641" s="234"/>
      <c r="AP2641" s="243"/>
      <c r="AQ2641" s="243"/>
      <c r="AS2641"/>
    </row>
    <row r="2642" spans="1:45" ht="14.4" x14ac:dyDescent="0.3">
      <c r="A2642" s="233"/>
      <c r="B2642" s="234"/>
      <c r="AO2642" s="234"/>
      <c r="AP2642" s="243"/>
      <c r="AQ2642" s="243"/>
      <c r="AS2642"/>
    </row>
    <row r="2643" spans="1:45" ht="14.4" x14ac:dyDescent="0.3">
      <c r="A2643" s="233"/>
      <c r="B2643" s="234"/>
      <c r="AO2643" s="234"/>
      <c r="AP2643" s="243"/>
      <c r="AQ2643" s="243"/>
      <c r="AS2643"/>
    </row>
    <row r="2644" spans="1:45" ht="14.4" x14ac:dyDescent="0.3">
      <c r="A2644" s="233"/>
      <c r="B2644" s="234"/>
      <c r="AO2644" s="234"/>
      <c r="AP2644" s="243"/>
      <c r="AQ2644" s="243"/>
      <c r="AS2644"/>
    </row>
    <row r="2645" spans="1:45" ht="14.4" x14ac:dyDescent="0.3">
      <c r="A2645" s="233"/>
      <c r="B2645" s="234"/>
      <c r="AO2645" s="234"/>
      <c r="AP2645" s="243"/>
      <c r="AQ2645" s="243"/>
      <c r="AS2645"/>
    </row>
    <row r="2646" spans="1:45" ht="14.4" x14ac:dyDescent="0.3">
      <c r="A2646" s="233"/>
      <c r="B2646" s="234"/>
      <c r="AO2646" s="234"/>
      <c r="AP2646" s="243"/>
      <c r="AQ2646" s="243"/>
      <c r="AS2646"/>
    </row>
    <row r="2647" spans="1:45" ht="14.4" x14ac:dyDescent="0.3">
      <c r="A2647" s="233"/>
      <c r="B2647" s="234"/>
      <c r="AO2647" s="234"/>
      <c r="AP2647" s="243"/>
      <c r="AQ2647" s="243"/>
      <c r="AS2647"/>
    </row>
    <row r="2648" spans="1:45" ht="14.4" x14ac:dyDescent="0.3">
      <c r="A2648" s="233"/>
      <c r="B2648" s="234"/>
      <c r="AO2648" s="234"/>
      <c r="AP2648" s="243"/>
      <c r="AQ2648" s="243"/>
      <c r="AS2648"/>
    </row>
    <row r="2649" spans="1:45" ht="14.4" x14ac:dyDescent="0.3">
      <c r="A2649" s="233"/>
      <c r="B2649" s="234"/>
      <c r="AO2649" s="234"/>
      <c r="AP2649" s="243"/>
      <c r="AQ2649" s="243"/>
      <c r="AS2649"/>
    </row>
    <row r="2650" spans="1:45" ht="14.4" x14ac:dyDescent="0.3">
      <c r="A2650" s="233"/>
      <c r="B2650" s="234"/>
      <c r="AO2650" s="234"/>
      <c r="AP2650" s="243"/>
      <c r="AQ2650" s="243"/>
      <c r="AS2650"/>
    </row>
    <row r="2651" spans="1:45" ht="14.4" x14ac:dyDescent="0.3">
      <c r="A2651" s="233"/>
      <c r="B2651" s="234"/>
      <c r="AO2651" s="234"/>
      <c r="AP2651" s="243"/>
      <c r="AQ2651" s="243"/>
      <c r="AS2651"/>
    </row>
    <row r="2652" spans="1:45" ht="14.4" x14ac:dyDescent="0.3">
      <c r="A2652" s="233"/>
      <c r="B2652" s="234"/>
      <c r="AO2652" s="234"/>
      <c r="AP2652" s="243"/>
      <c r="AQ2652" s="243"/>
      <c r="AS2652"/>
    </row>
    <row r="2653" spans="1:45" ht="14.4" x14ac:dyDescent="0.3">
      <c r="A2653" s="233"/>
      <c r="B2653" s="234"/>
      <c r="AO2653" s="234"/>
      <c r="AP2653" s="243"/>
      <c r="AQ2653" s="243"/>
      <c r="AS2653"/>
    </row>
    <row r="2654" spans="1:45" ht="14.4" x14ac:dyDescent="0.3">
      <c r="A2654" s="233"/>
      <c r="B2654" s="234"/>
      <c r="AO2654" s="237"/>
      <c r="AP2654" s="243"/>
      <c r="AQ2654" s="243"/>
      <c r="AS2654"/>
    </row>
    <row r="2655" spans="1:45" ht="21.6" x14ac:dyDescent="0.65">
      <c r="A2655" s="233"/>
      <c r="B2655" s="234"/>
      <c r="AO2655" s="236"/>
      <c r="AP2655" s="243"/>
      <c r="AQ2655" s="243"/>
      <c r="AS2655"/>
    </row>
    <row r="2656" spans="1:45" ht="14.4" x14ac:dyDescent="0.3">
      <c r="A2656" s="233"/>
      <c r="B2656" s="234"/>
      <c r="AO2656" s="237"/>
      <c r="AP2656" s="243"/>
      <c r="AQ2656" s="243"/>
      <c r="AS2656"/>
    </row>
    <row r="2657" spans="1:45" ht="14.4" x14ac:dyDescent="0.3">
      <c r="A2657" s="233"/>
      <c r="B2657" s="234"/>
      <c r="AO2657" s="234"/>
      <c r="AP2657" s="243"/>
      <c r="AQ2657" s="243"/>
      <c r="AS2657"/>
    </row>
    <row r="2658" spans="1:45" ht="14.4" x14ac:dyDescent="0.3">
      <c r="A2658" s="233"/>
      <c r="B2658" s="234"/>
      <c r="AO2658" s="234"/>
      <c r="AP2658" s="243"/>
      <c r="AQ2658" s="243"/>
      <c r="AS2658"/>
    </row>
    <row r="2659" spans="1:45" ht="14.4" x14ac:dyDescent="0.3">
      <c r="A2659" s="233"/>
      <c r="B2659" s="234"/>
      <c r="AO2659" s="234"/>
      <c r="AP2659" s="243"/>
      <c r="AQ2659" s="243"/>
      <c r="AS2659"/>
    </row>
    <row r="2660" spans="1:45" ht="21.6" x14ac:dyDescent="0.65">
      <c r="A2660" s="233"/>
      <c r="B2660" s="234"/>
      <c r="AO2660" s="236"/>
      <c r="AP2660" s="243"/>
      <c r="AQ2660" s="243"/>
      <c r="AS2660"/>
    </row>
    <row r="2661" spans="1:45" ht="14.4" x14ac:dyDescent="0.3">
      <c r="A2661" s="233"/>
      <c r="B2661" s="234"/>
      <c r="AO2661" s="234"/>
      <c r="AP2661" s="243"/>
      <c r="AQ2661" s="243"/>
      <c r="AS2661"/>
    </row>
    <row r="2662" spans="1:45" ht="14.4" x14ac:dyDescent="0.3">
      <c r="A2662" s="233"/>
      <c r="B2662" s="234"/>
      <c r="AO2662" s="237"/>
      <c r="AP2662" s="243"/>
      <c r="AQ2662" s="243"/>
      <c r="AS2662"/>
    </row>
    <row r="2663" spans="1:45" ht="14.4" x14ac:dyDescent="0.3">
      <c r="A2663" s="233"/>
      <c r="B2663" s="234"/>
      <c r="AO2663" s="234"/>
      <c r="AP2663" s="243"/>
      <c r="AQ2663" s="243"/>
      <c r="AS2663"/>
    </row>
    <row r="2664" spans="1:45" ht="14.4" x14ac:dyDescent="0.3">
      <c r="A2664" s="233"/>
      <c r="B2664" s="234"/>
      <c r="AO2664" s="234"/>
      <c r="AP2664" s="243"/>
      <c r="AQ2664" s="243"/>
      <c r="AS2664"/>
    </row>
    <row r="2665" spans="1:45" ht="14.4" x14ac:dyDescent="0.3">
      <c r="A2665" s="233"/>
      <c r="B2665" s="234"/>
      <c r="AO2665" s="234"/>
      <c r="AP2665" s="243"/>
      <c r="AQ2665" s="243"/>
      <c r="AS2665"/>
    </row>
    <row r="2666" spans="1:45" ht="14.4" x14ac:dyDescent="0.3">
      <c r="A2666" s="233"/>
      <c r="B2666" s="234"/>
      <c r="AO2666" s="234"/>
      <c r="AP2666" s="243"/>
      <c r="AQ2666" s="243"/>
      <c r="AS2666"/>
    </row>
    <row r="2667" spans="1:45" ht="14.4" x14ac:dyDescent="0.3">
      <c r="A2667" s="233"/>
      <c r="B2667" s="234"/>
      <c r="AO2667" s="234"/>
      <c r="AP2667" s="243"/>
      <c r="AQ2667" s="243"/>
      <c r="AS2667"/>
    </row>
    <row r="2668" spans="1:45" ht="14.4" x14ac:dyDescent="0.3">
      <c r="A2668" s="233"/>
      <c r="B2668" s="234"/>
      <c r="AO2668" s="234"/>
      <c r="AP2668" s="243"/>
      <c r="AQ2668" s="243"/>
      <c r="AS2668"/>
    </row>
    <row r="2669" spans="1:45" ht="14.4" x14ac:dyDescent="0.3">
      <c r="A2669" s="233"/>
      <c r="B2669" s="234"/>
      <c r="AO2669" s="234"/>
      <c r="AP2669" s="243"/>
      <c r="AQ2669" s="243"/>
      <c r="AS2669"/>
    </row>
    <row r="2670" spans="1:45" ht="21.6" x14ac:dyDescent="0.65">
      <c r="A2670" s="233"/>
      <c r="B2670" s="234"/>
      <c r="AO2670" s="236"/>
      <c r="AP2670" s="243"/>
      <c r="AQ2670" s="243"/>
      <c r="AS2670"/>
    </row>
    <row r="2671" spans="1:45" ht="21.6" x14ac:dyDescent="0.65">
      <c r="A2671" s="233"/>
      <c r="B2671" s="234"/>
      <c r="AO2671" s="236"/>
      <c r="AP2671" s="243"/>
      <c r="AQ2671" s="243"/>
      <c r="AS2671"/>
    </row>
    <row r="2672" spans="1:45" ht="14.4" x14ac:dyDescent="0.3">
      <c r="A2672" s="233"/>
      <c r="B2672" s="234"/>
      <c r="AO2672" s="234"/>
      <c r="AP2672" s="243"/>
      <c r="AQ2672" s="243"/>
      <c r="AS2672"/>
    </row>
    <row r="2673" spans="1:45" ht="14.4" x14ac:dyDescent="0.3">
      <c r="A2673" s="233"/>
      <c r="B2673" s="234"/>
      <c r="AO2673" s="234"/>
      <c r="AP2673" s="243"/>
      <c r="AQ2673" s="243"/>
      <c r="AS2673"/>
    </row>
    <row r="2674" spans="1:45" ht="14.4" x14ac:dyDescent="0.3">
      <c r="A2674" s="233"/>
      <c r="B2674" s="234"/>
      <c r="AO2674" s="234"/>
      <c r="AP2674" s="243"/>
      <c r="AQ2674" s="243"/>
      <c r="AS2674"/>
    </row>
    <row r="2675" spans="1:45" ht="14.4" x14ac:dyDescent="0.3">
      <c r="A2675" s="233"/>
      <c r="B2675" s="234"/>
      <c r="AO2675" s="234"/>
      <c r="AP2675" s="243"/>
      <c r="AQ2675" s="243"/>
      <c r="AS2675"/>
    </row>
    <row r="2676" spans="1:45" ht="14.4" x14ac:dyDescent="0.3">
      <c r="A2676" s="233"/>
      <c r="B2676" s="234"/>
      <c r="AO2676" s="234"/>
      <c r="AP2676" s="243"/>
      <c r="AQ2676" s="243"/>
      <c r="AS2676"/>
    </row>
    <row r="2677" spans="1:45" ht="14.4" x14ac:dyDescent="0.3">
      <c r="A2677" s="233"/>
      <c r="B2677" s="234"/>
      <c r="AO2677" s="234"/>
      <c r="AP2677" s="243"/>
      <c r="AQ2677" s="243"/>
      <c r="AS2677"/>
    </row>
    <row r="2678" spans="1:45" ht="21.6" x14ac:dyDescent="0.65">
      <c r="A2678" s="233"/>
      <c r="B2678" s="234"/>
      <c r="AO2678" s="236"/>
      <c r="AP2678" s="243"/>
      <c r="AQ2678" s="243"/>
      <c r="AS2678"/>
    </row>
    <row r="2679" spans="1:45" ht="14.4" x14ac:dyDescent="0.3">
      <c r="A2679" s="233"/>
      <c r="B2679" s="234"/>
      <c r="AO2679" s="234"/>
      <c r="AP2679" s="243"/>
      <c r="AQ2679" s="243"/>
      <c r="AS2679"/>
    </row>
    <row r="2680" spans="1:45" ht="14.4" x14ac:dyDescent="0.3">
      <c r="A2680" s="233"/>
      <c r="B2680" s="234"/>
      <c r="AO2680" s="234"/>
      <c r="AP2680" s="243"/>
      <c r="AQ2680" s="243"/>
      <c r="AS2680"/>
    </row>
    <row r="2681" spans="1:45" ht="14.4" x14ac:dyDescent="0.3">
      <c r="A2681" s="233"/>
      <c r="B2681" s="234"/>
      <c r="AO2681" s="234"/>
      <c r="AP2681" s="243"/>
      <c r="AQ2681" s="243"/>
      <c r="AS2681"/>
    </row>
    <row r="2682" spans="1:45" ht="14.4" x14ac:dyDescent="0.3">
      <c r="A2682" s="233"/>
      <c r="B2682" s="234"/>
      <c r="AO2682" s="237"/>
      <c r="AP2682" s="243"/>
      <c r="AQ2682" s="243"/>
      <c r="AS2682"/>
    </row>
    <row r="2683" spans="1:45" ht="21.6" x14ac:dyDescent="0.65">
      <c r="A2683" s="233"/>
      <c r="B2683" s="234"/>
      <c r="AO2683" s="236"/>
      <c r="AP2683" s="243"/>
      <c r="AQ2683" s="243"/>
      <c r="AS2683"/>
    </row>
    <row r="2684" spans="1:45" ht="14.4" x14ac:dyDescent="0.3">
      <c r="A2684" s="233"/>
      <c r="B2684" s="234"/>
      <c r="AO2684" s="237"/>
      <c r="AP2684" s="243"/>
      <c r="AQ2684" s="243"/>
      <c r="AS2684"/>
    </row>
    <row r="2685" spans="1:45" ht="14.4" x14ac:dyDescent="0.3">
      <c r="A2685" s="233"/>
      <c r="B2685" s="234"/>
      <c r="AO2685" s="234"/>
      <c r="AP2685" s="243"/>
      <c r="AQ2685" s="243"/>
      <c r="AS2685"/>
    </row>
    <row r="2686" spans="1:45" ht="14.4" x14ac:dyDescent="0.3">
      <c r="A2686" s="233"/>
      <c r="B2686" s="234"/>
      <c r="AO2686" s="234"/>
      <c r="AP2686" s="243"/>
      <c r="AQ2686" s="243"/>
      <c r="AS2686"/>
    </row>
    <row r="2687" spans="1:45" ht="14.4" x14ac:dyDescent="0.3">
      <c r="A2687" s="233"/>
      <c r="B2687" s="234"/>
      <c r="AO2687" s="234"/>
      <c r="AP2687" s="243"/>
      <c r="AQ2687" s="243"/>
      <c r="AS2687"/>
    </row>
    <row r="2688" spans="1:45" ht="14.4" x14ac:dyDescent="0.3">
      <c r="A2688" s="233"/>
      <c r="B2688" s="234"/>
      <c r="AO2688" s="234"/>
      <c r="AP2688" s="243"/>
      <c r="AQ2688" s="243"/>
      <c r="AS2688"/>
    </row>
    <row r="2689" spans="1:45" ht="21.6" x14ac:dyDescent="0.65">
      <c r="A2689" s="233"/>
      <c r="B2689" s="234"/>
      <c r="AO2689" s="236"/>
      <c r="AP2689" s="243"/>
      <c r="AQ2689" s="243"/>
      <c r="AS2689"/>
    </row>
    <row r="2690" spans="1:45" ht="14.4" x14ac:dyDescent="0.3">
      <c r="A2690" s="233"/>
      <c r="B2690" s="234"/>
      <c r="AO2690" s="234"/>
      <c r="AP2690" s="243"/>
      <c r="AQ2690" s="243"/>
      <c r="AS2690"/>
    </row>
    <row r="2691" spans="1:45" ht="21.6" x14ac:dyDescent="0.65">
      <c r="A2691" s="233"/>
      <c r="B2691" s="234"/>
      <c r="AO2691" s="236"/>
      <c r="AP2691" s="243"/>
      <c r="AQ2691" s="243"/>
      <c r="AS2691"/>
    </row>
    <row r="2692" spans="1:45" ht="14.4" x14ac:dyDescent="0.3">
      <c r="A2692" s="233"/>
      <c r="B2692" s="234"/>
      <c r="AO2692" s="237"/>
      <c r="AP2692" s="243"/>
      <c r="AQ2692" s="243"/>
      <c r="AS2692"/>
    </row>
    <row r="2693" spans="1:45" ht="14.4" x14ac:dyDescent="0.3">
      <c r="A2693" s="233"/>
      <c r="B2693" s="234"/>
      <c r="AO2693" s="234"/>
      <c r="AP2693" s="243"/>
      <c r="AQ2693" s="243"/>
      <c r="AS2693"/>
    </row>
    <row r="2694" spans="1:45" ht="21.6" x14ac:dyDescent="0.65">
      <c r="A2694" s="233"/>
      <c r="B2694" s="234"/>
      <c r="AO2694" s="236"/>
      <c r="AP2694" s="243"/>
      <c r="AQ2694" s="243"/>
      <c r="AS2694"/>
    </row>
    <row r="2695" spans="1:45" ht="21.6" x14ac:dyDescent="0.65">
      <c r="A2695" s="233"/>
      <c r="B2695" s="234"/>
      <c r="AO2695" s="236"/>
      <c r="AP2695" s="243"/>
      <c r="AQ2695" s="243"/>
      <c r="AS2695"/>
    </row>
    <row r="2696" spans="1:45" ht="14.4" x14ac:dyDescent="0.3">
      <c r="A2696" s="233"/>
      <c r="B2696" s="234"/>
      <c r="AO2696" s="234"/>
      <c r="AP2696" s="243"/>
      <c r="AQ2696" s="243"/>
      <c r="AS2696"/>
    </row>
    <row r="2697" spans="1:45" ht="14.4" x14ac:dyDescent="0.3">
      <c r="A2697" s="233"/>
      <c r="B2697" s="234"/>
      <c r="AO2697" s="234"/>
      <c r="AP2697" s="243"/>
      <c r="AQ2697" s="243"/>
      <c r="AS2697"/>
    </row>
    <row r="2698" spans="1:45" ht="14.4" x14ac:dyDescent="0.3">
      <c r="A2698" s="233"/>
      <c r="B2698" s="234"/>
      <c r="AO2698" s="234"/>
      <c r="AP2698" s="243"/>
      <c r="AQ2698" s="243"/>
      <c r="AS2698"/>
    </row>
    <row r="2699" spans="1:45" ht="14.4" x14ac:dyDescent="0.3">
      <c r="A2699" s="233"/>
      <c r="B2699" s="234"/>
      <c r="AO2699" s="234"/>
      <c r="AP2699" s="243"/>
      <c r="AQ2699" s="243"/>
      <c r="AS2699"/>
    </row>
    <row r="2700" spans="1:45" ht="14.4" x14ac:dyDescent="0.3">
      <c r="A2700" s="233"/>
      <c r="B2700" s="234"/>
      <c r="AO2700" s="234"/>
      <c r="AP2700" s="243"/>
      <c r="AQ2700" s="243"/>
      <c r="AS2700"/>
    </row>
    <row r="2701" spans="1:45" ht="14.4" x14ac:dyDescent="0.3">
      <c r="A2701" s="233"/>
      <c r="B2701" s="234"/>
      <c r="AO2701" s="234"/>
      <c r="AP2701" s="243"/>
      <c r="AQ2701" s="243"/>
      <c r="AS2701"/>
    </row>
    <row r="2702" spans="1:45" ht="14.4" x14ac:dyDescent="0.3">
      <c r="A2702" s="233"/>
      <c r="B2702" s="234"/>
      <c r="AO2702" s="237"/>
      <c r="AP2702" s="243"/>
      <c r="AQ2702" s="243"/>
      <c r="AS2702"/>
    </row>
    <row r="2703" spans="1:45" ht="14.4" x14ac:dyDescent="0.3">
      <c r="A2703" s="233"/>
      <c r="B2703" s="234"/>
      <c r="AO2703" s="234"/>
      <c r="AP2703" s="243"/>
      <c r="AQ2703" s="243"/>
      <c r="AS2703"/>
    </row>
    <row r="2704" spans="1:45" ht="14.4" x14ac:dyDescent="0.3">
      <c r="A2704" s="233"/>
      <c r="B2704" s="234"/>
      <c r="AO2704" s="234"/>
      <c r="AP2704" s="243"/>
      <c r="AQ2704" s="243"/>
      <c r="AS2704"/>
    </row>
    <row r="2705" spans="1:45" ht="14.4" x14ac:dyDescent="0.3">
      <c r="A2705" s="233"/>
      <c r="B2705" s="234"/>
      <c r="AO2705" s="234"/>
      <c r="AP2705" s="243"/>
      <c r="AQ2705" s="243"/>
      <c r="AS2705"/>
    </row>
    <row r="2706" spans="1:45" ht="21.6" x14ac:dyDescent="0.65">
      <c r="A2706" s="233"/>
      <c r="B2706" s="234"/>
      <c r="AO2706" s="236"/>
      <c r="AP2706" s="243"/>
      <c r="AQ2706" s="243"/>
      <c r="AS2706"/>
    </row>
    <row r="2707" spans="1:45" ht="14.4" x14ac:dyDescent="0.3">
      <c r="A2707" s="233"/>
      <c r="B2707" s="234"/>
      <c r="AO2707" s="237"/>
      <c r="AP2707" s="243"/>
      <c r="AQ2707" s="243"/>
      <c r="AS2707"/>
    </row>
    <row r="2708" spans="1:45" ht="14.4" x14ac:dyDescent="0.3">
      <c r="A2708" s="233"/>
      <c r="B2708" s="234"/>
      <c r="AO2708" s="234"/>
      <c r="AP2708" s="243"/>
      <c r="AQ2708" s="243"/>
      <c r="AS2708"/>
    </row>
    <row r="2709" spans="1:45" ht="14.4" x14ac:dyDescent="0.3">
      <c r="A2709" s="233"/>
      <c r="B2709" s="234"/>
      <c r="AO2709" s="234"/>
      <c r="AP2709" s="243"/>
      <c r="AQ2709" s="243"/>
      <c r="AS2709"/>
    </row>
    <row r="2710" spans="1:45" ht="21.6" x14ac:dyDescent="0.65">
      <c r="A2710" s="233"/>
      <c r="B2710" s="234"/>
      <c r="AO2710" s="236"/>
      <c r="AP2710" s="243"/>
      <c r="AQ2710" s="243"/>
      <c r="AS2710"/>
    </row>
    <row r="2711" spans="1:45" ht="14.4" x14ac:dyDescent="0.3">
      <c r="A2711" s="233"/>
      <c r="B2711" s="234"/>
      <c r="AO2711" s="234"/>
      <c r="AP2711" s="243"/>
      <c r="AQ2711" s="243"/>
      <c r="AS2711"/>
    </row>
    <row r="2712" spans="1:45" ht="14.4" x14ac:dyDescent="0.3">
      <c r="A2712" s="233"/>
      <c r="B2712" s="234"/>
      <c r="AO2712" s="234"/>
      <c r="AP2712" s="243"/>
      <c r="AQ2712" s="243"/>
      <c r="AS2712"/>
    </row>
    <row r="2713" spans="1:45" ht="14.4" x14ac:dyDescent="0.3">
      <c r="A2713" s="233"/>
      <c r="B2713" s="234"/>
      <c r="AO2713" s="234"/>
      <c r="AP2713" s="243"/>
      <c r="AQ2713" s="243"/>
      <c r="AS2713"/>
    </row>
    <row r="2714" spans="1:45" ht="14.4" x14ac:dyDescent="0.3">
      <c r="A2714" s="233"/>
      <c r="B2714" s="234"/>
      <c r="AO2714" s="234"/>
      <c r="AP2714" s="243"/>
      <c r="AQ2714" s="243"/>
      <c r="AS2714"/>
    </row>
    <row r="2715" spans="1:45" ht="14.4" x14ac:dyDescent="0.3">
      <c r="A2715" s="233"/>
      <c r="B2715" s="234"/>
      <c r="AO2715" s="237"/>
      <c r="AP2715" s="243"/>
      <c r="AQ2715" s="243"/>
      <c r="AS2715"/>
    </row>
    <row r="2716" spans="1:45" ht="14.4" x14ac:dyDescent="0.3">
      <c r="A2716" s="233"/>
      <c r="B2716" s="234"/>
      <c r="AO2716" s="234"/>
      <c r="AP2716" s="243"/>
      <c r="AQ2716" s="243"/>
      <c r="AS2716"/>
    </row>
    <row r="2717" spans="1:45" ht="14.4" x14ac:dyDescent="0.3">
      <c r="A2717" s="233"/>
      <c r="B2717" s="234"/>
      <c r="AO2717" s="234"/>
      <c r="AP2717" s="243"/>
      <c r="AQ2717" s="243"/>
      <c r="AS2717"/>
    </row>
    <row r="2718" spans="1:45" ht="14.4" x14ac:dyDescent="0.3">
      <c r="A2718" s="233"/>
      <c r="B2718" s="234"/>
      <c r="AO2718" s="234"/>
      <c r="AP2718" s="243"/>
      <c r="AQ2718" s="243"/>
      <c r="AS2718"/>
    </row>
    <row r="2719" spans="1:45" ht="14.4" x14ac:dyDescent="0.3">
      <c r="A2719" s="233"/>
      <c r="B2719" s="234"/>
      <c r="AO2719" s="234"/>
      <c r="AP2719" s="243"/>
      <c r="AQ2719" s="243"/>
      <c r="AS2719"/>
    </row>
    <row r="2720" spans="1:45" ht="14.4" x14ac:dyDescent="0.3">
      <c r="A2720" s="233"/>
      <c r="B2720" s="234"/>
      <c r="AO2720" s="234"/>
      <c r="AP2720" s="243"/>
      <c r="AQ2720" s="243"/>
      <c r="AS2720"/>
    </row>
    <row r="2721" spans="1:45" ht="21.6" x14ac:dyDescent="0.65">
      <c r="A2721" s="233"/>
      <c r="B2721" s="234"/>
      <c r="AO2721" s="236"/>
      <c r="AP2721" s="243"/>
      <c r="AQ2721" s="243"/>
      <c r="AS2721"/>
    </row>
    <row r="2722" spans="1:45" ht="14.4" x14ac:dyDescent="0.3">
      <c r="A2722" s="233"/>
      <c r="B2722" s="234"/>
      <c r="AO2722" s="234"/>
      <c r="AP2722" s="243"/>
      <c r="AQ2722" s="243"/>
      <c r="AS2722"/>
    </row>
    <row r="2723" spans="1:45" ht="14.4" x14ac:dyDescent="0.3">
      <c r="A2723" s="233"/>
      <c r="B2723" s="234"/>
      <c r="AO2723" s="234"/>
      <c r="AP2723" s="243"/>
      <c r="AQ2723" s="243"/>
      <c r="AS2723"/>
    </row>
    <row r="2724" spans="1:45" ht="21.6" x14ac:dyDescent="0.65">
      <c r="A2724" s="233"/>
      <c r="B2724" s="234"/>
      <c r="AO2724" s="236"/>
      <c r="AP2724" s="243"/>
      <c r="AQ2724" s="243"/>
      <c r="AS2724"/>
    </row>
    <row r="2725" spans="1:45" ht="14.4" x14ac:dyDescent="0.3">
      <c r="A2725" s="233"/>
      <c r="B2725" s="234"/>
      <c r="AO2725" s="237"/>
      <c r="AP2725" s="243"/>
      <c r="AQ2725" s="243"/>
      <c r="AS2725"/>
    </row>
    <row r="2726" spans="1:45" ht="14.4" x14ac:dyDescent="0.3">
      <c r="A2726" s="233"/>
      <c r="B2726" s="234"/>
      <c r="AO2726" s="234"/>
      <c r="AP2726" s="243"/>
      <c r="AQ2726" s="243"/>
      <c r="AS2726"/>
    </row>
    <row r="2727" spans="1:45" ht="14.4" x14ac:dyDescent="0.3">
      <c r="A2727" s="233"/>
      <c r="B2727" s="234"/>
      <c r="AO2727" s="234"/>
      <c r="AP2727" s="243"/>
      <c r="AQ2727" s="243"/>
      <c r="AS2727"/>
    </row>
    <row r="2728" spans="1:45" ht="14.4" x14ac:dyDescent="0.3">
      <c r="A2728" s="233"/>
      <c r="B2728" s="234"/>
      <c r="AO2728" s="234"/>
      <c r="AP2728" s="243"/>
      <c r="AQ2728" s="243"/>
      <c r="AS2728"/>
    </row>
    <row r="2729" spans="1:45" ht="14.4" x14ac:dyDescent="0.3">
      <c r="A2729" s="233"/>
      <c r="B2729" s="234"/>
      <c r="AO2729" s="234"/>
      <c r="AP2729" s="243"/>
      <c r="AQ2729" s="243"/>
      <c r="AS2729"/>
    </row>
    <row r="2730" spans="1:45" ht="21.6" x14ac:dyDescent="0.65">
      <c r="A2730" s="233"/>
      <c r="B2730" s="234"/>
      <c r="AO2730" s="236"/>
      <c r="AP2730" s="243"/>
      <c r="AQ2730" s="243"/>
      <c r="AS2730"/>
    </row>
    <row r="2731" spans="1:45" ht="14.4" x14ac:dyDescent="0.3">
      <c r="A2731" s="233"/>
      <c r="B2731" s="234"/>
      <c r="AO2731" s="234"/>
      <c r="AP2731" s="243"/>
      <c r="AQ2731" s="243"/>
      <c r="AS2731"/>
    </row>
    <row r="2732" spans="1:45" ht="14.4" x14ac:dyDescent="0.3">
      <c r="A2732" s="233"/>
      <c r="B2732" s="234"/>
      <c r="AO2732" s="234"/>
      <c r="AP2732" s="243"/>
      <c r="AQ2732" s="243"/>
      <c r="AS2732"/>
    </row>
    <row r="2733" spans="1:45" ht="14.4" x14ac:dyDescent="0.3">
      <c r="A2733" s="233"/>
      <c r="B2733" s="234"/>
      <c r="AO2733" s="234"/>
      <c r="AP2733" s="243"/>
      <c r="AQ2733" s="243"/>
      <c r="AS2733"/>
    </row>
    <row r="2734" spans="1:45" ht="14.4" x14ac:dyDescent="0.3">
      <c r="A2734" s="233"/>
      <c r="B2734" s="234"/>
      <c r="AO2734" s="234"/>
      <c r="AP2734" s="243"/>
      <c r="AQ2734" s="243"/>
      <c r="AS2734"/>
    </row>
    <row r="2735" spans="1:45" ht="14.4" x14ac:dyDescent="0.3">
      <c r="A2735" s="233"/>
      <c r="B2735" s="234"/>
      <c r="AO2735" s="234"/>
      <c r="AP2735" s="243"/>
      <c r="AQ2735" s="243"/>
      <c r="AS2735"/>
    </row>
    <row r="2736" spans="1:45" ht="14.4" x14ac:dyDescent="0.3">
      <c r="A2736" s="233"/>
      <c r="B2736" s="234"/>
      <c r="AO2736" s="234"/>
      <c r="AP2736" s="243"/>
      <c r="AQ2736" s="243"/>
      <c r="AS2736"/>
    </row>
    <row r="2737" spans="1:45" ht="14.4" x14ac:dyDescent="0.3">
      <c r="A2737" s="233"/>
      <c r="B2737" s="234"/>
      <c r="AO2737" s="234"/>
      <c r="AP2737" s="243"/>
      <c r="AQ2737" s="243"/>
      <c r="AS2737"/>
    </row>
    <row r="2738" spans="1:45" ht="14.4" x14ac:dyDescent="0.3">
      <c r="A2738" s="233"/>
      <c r="B2738" s="234"/>
      <c r="AO2738" s="234"/>
      <c r="AP2738" s="243"/>
      <c r="AQ2738" s="243"/>
      <c r="AS2738"/>
    </row>
    <row r="2739" spans="1:45" ht="14.4" x14ac:dyDescent="0.3">
      <c r="A2739" s="233"/>
      <c r="B2739" s="234"/>
      <c r="AO2739" s="234"/>
      <c r="AP2739" s="243"/>
      <c r="AQ2739" s="243"/>
      <c r="AS2739"/>
    </row>
    <row r="2740" spans="1:45" ht="14.4" x14ac:dyDescent="0.3">
      <c r="A2740" s="233"/>
      <c r="B2740" s="234"/>
      <c r="AO2740" s="237"/>
      <c r="AP2740" s="243"/>
      <c r="AQ2740" s="243"/>
      <c r="AS2740"/>
    </row>
    <row r="2741" spans="1:45" ht="14.4" x14ac:dyDescent="0.3">
      <c r="A2741" s="233"/>
      <c r="B2741" s="234"/>
      <c r="AO2741" s="234"/>
      <c r="AP2741" s="243"/>
      <c r="AQ2741" s="243"/>
      <c r="AS2741"/>
    </row>
    <row r="2742" spans="1:45" ht="14.4" x14ac:dyDescent="0.3">
      <c r="A2742" s="233"/>
      <c r="B2742" s="234"/>
      <c r="AO2742" s="234"/>
      <c r="AP2742" s="243"/>
      <c r="AQ2742" s="243"/>
      <c r="AS2742"/>
    </row>
    <row r="2743" spans="1:45" ht="21.6" x14ac:dyDescent="0.65">
      <c r="A2743" s="233"/>
      <c r="B2743" s="234"/>
      <c r="AO2743" s="236"/>
      <c r="AP2743" s="243"/>
      <c r="AQ2743" s="243"/>
      <c r="AS2743"/>
    </row>
    <row r="2744" spans="1:45" ht="14.4" x14ac:dyDescent="0.3">
      <c r="A2744" s="233"/>
      <c r="B2744" s="234"/>
      <c r="AO2744" s="237"/>
      <c r="AP2744" s="243"/>
      <c r="AQ2744" s="243"/>
      <c r="AS2744"/>
    </row>
    <row r="2745" spans="1:45" ht="21.6" x14ac:dyDescent="0.65">
      <c r="A2745" s="233"/>
      <c r="B2745" s="234"/>
      <c r="AO2745" s="236"/>
      <c r="AP2745" s="243"/>
      <c r="AQ2745" s="243"/>
      <c r="AS2745"/>
    </row>
    <row r="2746" spans="1:45" ht="14.4" x14ac:dyDescent="0.3">
      <c r="A2746" s="233"/>
      <c r="B2746" s="234"/>
      <c r="AO2746" s="234"/>
      <c r="AP2746" s="243"/>
      <c r="AQ2746" s="243"/>
      <c r="AS2746"/>
    </row>
    <row r="2747" spans="1:45" ht="14.4" x14ac:dyDescent="0.3">
      <c r="A2747" s="233"/>
      <c r="B2747" s="234"/>
      <c r="AO2747" s="234"/>
      <c r="AP2747" s="243"/>
      <c r="AQ2747" s="243"/>
      <c r="AS2747"/>
    </row>
    <row r="2748" spans="1:45" ht="14.4" x14ac:dyDescent="0.3">
      <c r="A2748" s="233"/>
      <c r="B2748" s="234"/>
      <c r="AO2748" s="234"/>
      <c r="AP2748" s="243"/>
      <c r="AQ2748" s="243"/>
      <c r="AS2748"/>
    </row>
    <row r="2749" spans="1:45" ht="14.4" x14ac:dyDescent="0.3">
      <c r="A2749" s="233"/>
      <c r="B2749" s="234"/>
      <c r="AO2749" s="234"/>
      <c r="AP2749" s="243"/>
      <c r="AQ2749" s="243"/>
      <c r="AS2749"/>
    </row>
    <row r="2750" spans="1:45" ht="14.4" x14ac:dyDescent="0.3">
      <c r="A2750" s="233"/>
      <c r="B2750" s="234"/>
      <c r="AO2750" s="234"/>
      <c r="AP2750" s="243"/>
      <c r="AQ2750" s="243"/>
      <c r="AS2750"/>
    </row>
    <row r="2751" spans="1:45" ht="14.4" x14ac:dyDescent="0.3">
      <c r="A2751" s="233"/>
      <c r="B2751" s="234"/>
      <c r="AO2751" s="237"/>
      <c r="AP2751" s="243"/>
      <c r="AQ2751" s="243"/>
      <c r="AS2751"/>
    </row>
    <row r="2752" spans="1:45" ht="21.6" x14ac:dyDescent="0.65">
      <c r="A2752" s="233"/>
      <c r="B2752" s="234"/>
      <c r="AO2752" s="236"/>
      <c r="AP2752" s="243"/>
      <c r="AQ2752" s="243"/>
      <c r="AS2752"/>
    </row>
    <row r="2753" spans="1:45" ht="14.4" x14ac:dyDescent="0.3">
      <c r="A2753" s="233"/>
      <c r="B2753" s="234"/>
      <c r="AO2753" s="234"/>
      <c r="AP2753" s="243"/>
      <c r="AQ2753" s="243"/>
      <c r="AS2753"/>
    </row>
    <row r="2754" spans="1:45" ht="14.4" x14ac:dyDescent="0.3">
      <c r="A2754" s="233"/>
      <c r="B2754" s="234"/>
      <c r="AO2754" s="234"/>
      <c r="AP2754" s="243"/>
      <c r="AQ2754" s="243"/>
      <c r="AS2754"/>
    </row>
    <row r="2755" spans="1:45" ht="14.4" x14ac:dyDescent="0.3">
      <c r="A2755" s="233"/>
      <c r="B2755" s="234"/>
      <c r="AO2755" s="237"/>
      <c r="AP2755" s="243"/>
      <c r="AQ2755" s="243"/>
      <c r="AS2755"/>
    </row>
    <row r="2756" spans="1:45" ht="21.6" x14ac:dyDescent="0.65">
      <c r="A2756" s="233"/>
      <c r="B2756" s="234"/>
      <c r="AO2756" s="236"/>
      <c r="AP2756" s="243"/>
      <c r="AQ2756" s="243"/>
      <c r="AS2756"/>
    </row>
    <row r="2757" spans="1:45" ht="14.4" x14ac:dyDescent="0.3">
      <c r="A2757" s="233"/>
      <c r="B2757" s="234"/>
      <c r="AO2757" s="234"/>
      <c r="AP2757" s="243"/>
      <c r="AQ2757" s="243"/>
      <c r="AS2757"/>
    </row>
    <row r="2758" spans="1:45" ht="14.4" x14ac:dyDescent="0.3">
      <c r="A2758" s="233"/>
      <c r="B2758" s="234"/>
      <c r="AO2758" s="234"/>
      <c r="AP2758" s="243"/>
      <c r="AQ2758" s="243"/>
      <c r="AS2758"/>
    </row>
    <row r="2759" spans="1:45" ht="14.4" x14ac:dyDescent="0.3">
      <c r="A2759" s="233"/>
      <c r="B2759" s="234"/>
      <c r="AO2759" s="234"/>
      <c r="AP2759" s="243"/>
      <c r="AQ2759" s="243"/>
      <c r="AS2759"/>
    </row>
    <row r="2760" spans="1:45" ht="21.6" x14ac:dyDescent="0.65">
      <c r="A2760" s="233"/>
      <c r="B2760" s="234"/>
      <c r="AO2760" s="236"/>
      <c r="AP2760" s="243"/>
      <c r="AQ2760" s="243"/>
      <c r="AS2760"/>
    </row>
    <row r="2761" spans="1:45" ht="14.4" x14ac:dyDescent="0.3">
      <c r="A2761" s="233"/>
      <c r="B2761" s="234"/>
      <c r="AO2761" s="234"/>
      <c r="AP2761" s="243"/>
      <c r="AQ2761" s="243"/>
      <c r="AS2761"/>
    </row>
    <row r="2762" spans="1:45" ht="14.4" x14ac:dyDescent="0.3">
      <c r="A2762" s="233"/>
      <c r="B2762" s="234"/>
      <c r="AO2762" s="237"/>
      <c r="AP2762" s="243"/>
      <c r="AQ2762" s="243"/>
      <c r="AS2762"/>
    </row>
    <row r="2763" spans="1:45" ht="21.6" x14ac:dyDescent="0.65">
      <c r="A2763" s="233"/>
      <c r="B2763" s="234"/>
      <c r="AO2763" s="236"/>
      <c r="AP2763" s="243"/>
      <c r="AQ2763" s="243"/>
      <c r="AS2763"/>
    </row>
    <row r="2764" spans="1:45" ht="14.4" x14ac:dyDescent="0.3">
      <c r="A2764" s="233"/>
      <c r="B2764" s="234"/>
      <c r="AO2764" s="234"/>
      <c r="AP2764" s="243"/>
      <c r="AQ2764" s="243"/>
      <c r="AS2764"/>
    </row>
    <row r="2765" spans="1:45" ht="14.4" x14ac:dyDescent="0.3">
      <c r="A2765" s="233"/>
      <c r="B2765" s="234"/>
      <c r="AO2765" s="234"/>
      <c r="AP2765" s="243"/>
      <c r="AQ2765" s="243"/>
      <c r="AS2765"/>
    </row>
    <row r="2766" spans="1:45" ht="14.4" x14ac:dyDescent="0.3">
      <c r="A2766" s="233"/>
      <c r="B2766" s="234"/>
      <c r="AO2766" s="237"/>
      <c r="AP2766" s="243"/>
      <c r="AQ2766" s="243"/>
      <c r="AS2766"/>
    </row>
    <row r="2767" spans="1:45" ht="21.6" x14ac:dyDescent="0.65">
      <c r="A2767" s="233"/>
      <c r="B2767" s="234"/>
      <c r="AO2767" s="236"/>
      <c r="AP2767" s="243"/>
      <c r="AQ2767" s="243"/>
      <c r="AS2767"/>
    </row>
    <row r="2768" spans="1:45" ht="14.4" x14ac:dyDescent="0.3">
      <c r="A2768" s="233"/>
      <c r="B2768" s="234"/>
      <c r="AO2768" s="234"/>
      <c r="AP2768" s="243"/>
      <c r="AQ2768" s="243"/>
      <c r="AS2768"/>
    </row>
    <row r="2769" spans="1:45" ht="14.4" x14ac:dyDescent="0.3">
      <c r="A2769" s="233"/>
      <c r="B2769" s="234"/>
      <c r="AO2769" s="234"/>
      <c r="AP2769" s="243"/>
      <c r="AQ2769" s="243"/>
      <c r="AS2769"/>
    </row>
    <row r="2770" spans="1:45" ht="14.4" x14ac:dyDescent="0.3">
      <c r="A2770" s="233"/>
      <c r="B2770" s="234"/>
      <c r="AO2770" s="234"/>
      <c r="AP2770" s="243"/>
      <c r="AQ2770" s="243"/>
      <c r="AS2770"/>
    </row>
    <row r="2771" spans="1:45" ht="14.4" x14ac:dyDescent="0.3">
      <c r="A2771" s="233"/>
      <c r="B2771" s="234"/>
      <c r="AO2771" s="234"/>
      <c r="AP2771" s="243"/>
      <c r="AQ2771" s="243"/>
      <c r="AS2771"/>
    </row>
    <row r="2772" spans="1:45" ht="14.4" x14ac:dyDescent="0.3">
      <c r="A2772" s="233"/>
      <c r="B2772" s="234"/>
      <c r="AO2772" s="234"/>
      <c r="AP2772" s="243"/>
      <c r="AQ2772" s="243"/>
      <c r="AS2772"/>
    </row>
    <row r="2773" spans="1:45" ht="14.4" x14ac:dyDescent="0.3">
      <c r="A2773" s="233"/>
      <c r="B2773" s="234"/>
      <c r="AO2773" s="234"/>
      <c r="AP2773" s="243"/>
      <c r="AQ2773" s="243"/>
      <c r="AS2773"/>
    </row>
    <row r="2774" spans="1:45" ht="14.4" x14ac:dyDescent="0.3">
      <c r="A2774" s="233"/>
      <c r="B2774" s="234"/>
      <c r="AO2774" s="234"/>
      <c r="AP2774" s="243"/>
      <c r="AQ2774" s="243"/>
      <c r="AS2774"/>
    </row>
    <row r="2775" spans="1:45" ht="14.4" x14ac:dyDescent="0.3">
      <c r="A2775" s="233"/>
      <c r="B2775" s="234"/>
      <c r="AO2775" s="234"/>
      <c r="AP2775" s="243"/>
      <c r="AQ2775" s="243"/>
      <c r="AS2775"/>
    </row>
    <row r="2776" spans="1:45" ht="14.4" x14ac:dyDescent="0.3">
      <c r="A2776" s="233"/>
      <c r="B2776" s="234"/>
      <c r="AO2776" s="237"/>
      <c r="AP2776" s="243"/>
      <c r="AQ2776" s="243"/>
      <c r="AS2776"/>
    </row>
    <row r="2777" spans="1:45" ht="14.4" x14ac:dyDescent="0.3">
      <c r="A2777" s="233"/>
      <c r="B2777" s="234"/>
      <c r="AO2777" s="234"/>
      <c r="AP2777" s="243"/>
      <c r="AQ2777" s="243"/>
      <c r="AS2777"/>
    </row>
    <row r="2778" spans="1:45" ht="14.4" x14ac:dyDescent="0.3">
      <c r="A2778" s="233"/>
      <c r="B2778" s="234"/>
      <c r="AO2778" s="234"/>
      <c r="AP2778" s="243"/>
      <c r="AQ2778" s="243"/>
      <c r="AS2778"/>
    </row>
    <row r="2779" spans="1:45" ht="14.4" x14ac:dyDescent="0.3">
      <c r="A2779" s="233"/>
      <c r="B2779" s="234"/>
      <c r="AO2779" s="234"/>
      <c r="AP2779" s="243"/>
      <c r="AQ2779" s="243"/>
      <c r="AS2779"/>
    </row>
    <row r="2780" spans="1:45" ht="14.4" x14ac:dyDescent="0.3">
      <c r="A2780" s="233"/>
      <c r="B2780" s="234"/>
      <c r="AO2780" s="234"/>
      <c r="AP2780" s="243"/>
      <c r="AQ2780" s="243"/>
      <c r="AS2780"/>
    </row>
    <row r="2781" spans="1:45" ht="21.6" x14ac:dyDescent="0.65">
      <c r="A2781" s="233"/>
      <c r="B2781" s="234"/>
      <c r="AO2781" s="236"/>
      <c r="AP2781" s="243"/>
      <c r="AQ2781" s="243"/>
      <c r="AS2781"/>
    </row>
    <row r="2782" spans="1:45" ht="14.4" x14ac:dyDescent="0.3">
      <c r="A2782" s="233"/>
      <c r="B2782" s="234"/>
      <c r="AO2782" s="234"/>
      <c r="AP2782" s="243"/>
      <c r="AQ2782" s="243"/>
      <c r="AS2782"/>
    </row>
    <row r="2783" spans="1:45" ht="14.4" x14ac:dyDescent="0.3">
      <c r="A2783" s="233"/>
      <c r="B2783" s="234"/>
      <c r="AO2783" s="234"/>
      <c r="AP2783" s="243"/>
      <c r="AQ2783" s="243"/>
      <c r="AS2783"/>
    </row>
    <row r="2784" spans="1:45" ht="14.4" x14ac:dyDescent="0.3">
      <c r="A2784" s="233"/>
      <c r="B2784" s="234"/>
      <c r="AO2784" s="234"/>
      <c r="AP2784" s="243"/>
      <c r="AQ2784" s="243"/>
      <c r="AS2784"/>
    </row>
    <row r="2785" spans="1:45" ht="14.4" x14ac:dyDescent="0.3">
      <c r="A2785" s="233"/>
      <c r="B2785" s="234"/>
      <c r="AO2785" s="234"/>
      <c r="AP2785" s="243"/>
      <c r="AQ2785" s="243"/>
      <c r="AS2785"/>
    </row>
    <row r="2786" spans="1:45" ht="14.4" x14ac:dyDescent="0.3">
      <c r="A2786" s="233"/>
      <c r="B2786" s="234"/>
      <c r="AO2786" s="237"/>
      <c r="AP2786" s="243"/>
      <c r="AQ2786" s="243"/>
      <c r="AS2786"/>
    </row>
    <row r="2787" spans="1:45" ht="14.4" x14ac:dyDescent="0.3">
      <c r="A2787" s="233"/>
      <c r="B2787" s="234"/>
      <c r="AO2787" s="234"/>
      <c r="AP2787" s="243"/>
      <c r="AQ2787" s="243"/>
      <c r="AS2787"/>
    </row>
    <row r="2788" spans="1:45" ht="14.4" x14ac:dyDescent="0.3">
      <c r="A2788" s="233"/>
      <c r="B2788" s="234"/>
      <c r="AO2788" s="234"/>
      <c r="AP2788" s="243"/>
      <c r="AQ2788" s="243"/>
      <c r="AS2788"/>
    </row>
    <row r="2789" spans="1:45" ht="14.4" x14ac:dyDescent="0.3">
      <c r="A2789" s="233"/>
      <c r="B2789" s="234"/>
      <c r="AO2789" s="234"/>
      <c r="AP2789" s="243"/>
      <c r="AQ2789" s="243"/>
      <c r="AS2789"/>
    </row>
    <row r="2790" spans="1:45" ht="14.4" x14ac:dyDescent="0.3">
      <c r="A2790" s="233"/>
      <c r="B2790" s="234"/>
      <c r="AO2790" s="234"/>
      <c r="AP2790" s="243"/>
      <c r="AQ2790" s="243"/>
      <c r="AS2790"/>
    </row>
    <row r="2791" spans="1:45" ht="21.6" x14ac:dyDescent="0.65">
      <c r="A2791" s="233"/>
      <c r="B2791" s="234"/>
      <c r="AO2791" s="236"/>
      <c r="AP2791" s="243"/>
      <c r="AQ2791" s="243"/>
      <c r="AS2791"/>
    </row>
    <row r="2792" spans="1:45" ht="14.4" x14ac:dyDescent="0.3">
      <c r="A2792" s="233"/>
      <c r="B2792" s="234"/>
      <c r="AO2792" s="234"/>
      <c r="AP2792" s="243"/>
      <c r="AQ2792" s="243"/>
      <c r="AS2792"/>
    </row>
    <row r="2793" spans="1:45" ht="14.4" x14ac:dyDescent="0.3">
      <c r="A2793" s="233"/>
      <c r="B2793" s="234"/>
      <c r="AO2793" s="234"/>
      <c r="AP2793" s="243"/>
      <c r="AQ2793" s="243"/>
      <c r="AS2793"/>
    </row>
    <row r="2794" spans="1:45" ht="14.4" x14ac:dyDescent="0.3">
      <c r="A2794" s="233"/>
      <c r="B2794" s="234"/>
      <c r="AO2794" s="234"/>
      <c r="AP2794" s="243"/>
      <c r="AQ2794" s="243"/>
      <c r="AS2794"/>
    </row>
    <row r="2795" spans="1:45" ht="14.4" x14ac:dyDescent="0.3">
      <c r="A2795" s="233"/>
      <c r="B2795" s="234"/>
      <c r="AO2795" s="234"/>
      <c r="AP2795" s="243"/>
      <c r="AQ2795" s="243"/>
      <c r="AS2795"/>
    </row>
    <row r="2796" spans="1:45" ht="14.4" x14ac:dyDescent="0.3">
      <c r="A2796" s="233"/>
      <c r="B2796" s="234"/>
      <c r="AO2796" s="234"/>
      <c r="AP2796" s="243"/>
      <c r="AQ2796" s="243"/>
      <c r="AS2796"/>
    </row>
    <row r="2797" spans="1:45" ht="14.4" x14ac:dyDescent="0.3">
      <c r="A2797" s="233"/>
      <c r="B2797" s="234"/>
      <c r="AO2797" s="237"/>
      <c r="AP2797" s="243"/>
      <c r="AQ2797" s="243"/>
      <c r="AS2797"/>
    </row>
    <row r="2798" spans="1:45" ht="14.4" x14ac:dyDescent="0.3">
      <c r="A2798" s="233"/>
      <c r="B2798" s="234"/>
      <c r="AO2798" s="234"/>
      <c r="AP2798" s="243"/>
      <c r="AQ2798" s="243"/>
      <c r="AS2798"/>
    </row>
    <row r="2799" spans="1:45" ht="14.4" x14ac:dyDescent="0.3">
      <c r="A2799" s="233"/>
      <c r="B2799" s="234"/>
      <c r="AO2799" s="234"/>
      <c r="AP2799" s="243"/>
      <c r="AQ2799" s="243"/>
      <c r="AS2799"/>
    </row>
    <row r="2800" spans="1:45" ht="21.6" x14ac:dyDescent="0.65">
      <c r="A2800" s="233"/>
      <c r="B2800" s="234"/>
      <c r="AO2800" s="236"/>
      <c r="AP2800" s="243"/>
      <c r="AQ2800" s="243"/>
      <c r="AS2800"/>
    </row>
    <row r="2801" spans="1:45" ht="14.4" x14ac:dyDescent="0.3">
      <c r="A2801" s="233"/>
      <c r="B2801" s="234"/>
      <c r="AO2801" s="234"/>
      <c r="AP2801" s="243"/>
      <c r="AQ2801" s="243"/>
      <c r="AS2801"/>
    </row>
    <row r="2802" spans="1:45" ht="14.4" x14ac:dyDescent="0.3">
      <c r="A2802" s="233"/>
      <c r="B2802" s="234"/>
      <c r="AO2802" s="234"/>
      <c r="AP2802" s="243"/>
      <c r="AQ2802" s="243"/>
      <c r="AS2802"/>
    </row>
    <row r="2803" spans="1:45" ht="14.4" x14ac:dyDescent="0.3">
      <c r="A2803" s="233"/>
      <c r="B2803" s="234"/>
      <c r="AO2803" s="234"/>
      <c r="AP2803" s="243"/>
      <c r="AQ2803" s="243"/>
      <c r="AS2803"/>
    </row>
    <row r="2804" spans="1:45" ht="14.4" x14ac:dyDescent="0.3">
      <c r="A2804" s="233"/>
      <c r="B2804" s="234"/>
      <c r="AO2804" s="234"/>
      <c r="AP2804" s="243"/>
      <c r="AQ2804" s="243"/>
      <c r="AS2804"/>
    </row>
    <row r="2805" spans="1:45" ht="14.4" x14ac:dyDescent="0.3">
      <c r="A2805" s="233"/>
      <c r="B2805" s="234"/>
      <c r="AO2805" s="234"/>
      <c r="AP2805" s="243"/>
      <c r="AQ2805" s="243"/>
      <c r="AS2805"/>
    </row>
    <row r="2806" spans="1:45" ht="21.6" x14ac:dyDescent="0.65">
      <c r="A2806" s="233"/>
      <c r="B2806" s="234"/>
      <c r="AO2806" s="236"/>
      <c r="AP2806" s="243"/>
      <c r="AQ2806" s="243"/>
      <c r="AS2806"/>
    </row>
    <row r="2807" spans="1:45" ht="14.4" x14ac:dyDescent="0.3">
      <c r="A2807" s="233"/>
      <c r="B2807" s="234"/>
      <c r="AO2807" s="234"/>
      <c r="AP2807" s="243"/>
      <c r="AQ2807" s="243"/>
      <c r="AS2807"/>
    </row>
    <row r="2808" spans="1:45" ht="14.4" x14ac:dyDescent="0.3">
      <c r="A2808" s="233"/>
      <c r="B2808" s="234"/>
      <c r="AO2808" s="234"/>
      <c r="AP2808" s="243"/>
      <c r="AQ2808" s="243"/>
      <c r="AS2808"/>
    </row>
    <row r="2809" spans="1:45" ht="14.4" x14ac:dyDescent="0.3">
      <c r="A2809" s="233"/>
      <c r="B2809" s="234"/>
      <c r="AO2809" s="234"/>
      <c r="AP2809" s="243"/>
      <c r="AQ2809" s="243"/>
      <c r="AS2809"/>
    </row>
    <row r="2810" spans="1:45" ht="14.4" x14ac:dyDescent="0.3">
      <c r="A2810" s="233"/>
      <c r="B2810" s="234"/>
      <c r="AO2810" s="237"/>
      <c r="AP2810" s="243"/>
      <c r="AQ2810" s="243"/>
      <c r="AS2810"/>
    </row>
    <row r="2811" spans="1:45" ht="14.4" x14ac:dyDescent="0.3">
      <c r="A2811" s="233"/>
      <c r="B2811" s="234"/>
      <c r="AO2811" s="234"/>
      <c r="AP2811" s="243"/>
      <c r="AQ2811" s="243"/>
      <c r="AS2811"/>
    </row>
    <row r="2812" spans="1:45" ht="14.4" x14ac:dyDescent="0.3">
      <c r="A2812" s="233"/>
      <c r="B2812" s="234"/>
      <c r="AO2812" s="234"/>
      <c r="AP2812" s="243"/>
      <c r="AQ2812" s="243"/>
      <c r="AS2812"/>
    </row>
    <row r="2813" spans="1:45" ht="14.4" x14ac:dyDescent="0.3">
      <c r="A2813" s="233"/>
      <c r="B2813" s="234"/>
      <c r="AO2813" s="234"/>
      <c r="AP2813" s="243"/>
      <c r="AQ2813" s="243"/>
      <c r="AS2813"/>
    </row>
    <row r="2814" spans="1:45" ht="14.4" x14ac:dyDescent="0.3">
      <c r="A2814" s="233"/>
      <c r="B2814" s="234"/>
      <c r="AO2814" s="234"/>
      <c r="AP2814" s="243"/>
      <c r="AQ2814" s="243"/>
      <c r="AS2814"/>
    </row>
    <row r="2815" spans="1:45" ht="21.6" x14ac:dyDescent="0.65">
      <c r="A2815" s="233"/>
      <c r="B2815" s="234"/>
      <c r="AO2815" s="236"/>
      <c r="AP2815" s="243"/>
      <c r="AQ2815" s="243"/>
      <c r="AS2815"/>
    </row>
    <row r="2816" spans="1:45" ht="14.4" x14ac:dyDescent="0.3">
      <c r="A2816" s="233"/>
      <c r="B2816" s="234"/>
      <c r="AO2816" s="234"/>
      <c r="AP2816" s="243"/>
      <c r="AQ2816" s="243"/>
      <c r="AS2816"/>
    </row>
    <row r="2817" spans="1:45" ht="14.4" x14ac:dyDescent="0.3">
      <c r="A2817" s="233"/>
      <c r="B2817" s="234"/>
      <c r="AO2817" s="234"/>
      <c r="AP2817" s="243"/>
      <c r="AQ2817" s="243"/>
      <c r="AS2817"/>
    </row>
    <row r="2818" spans="1:45" ht="14.4" x14ac:dyDescent="0.3">
      <c r="A2818" s="233"/>
      <c r="B2818" s="234"/>
      <c r="AO2818" s="234"/>
      <c r="AP2818" s="243"/>
      <c r="AQ2818" s="243"/>
      <c r="AS2818"/>
    </row>
    <row r="2819" spans="1:45" ht="14.4" x14ac:dyDescent="0.3">
      <c r="A2819" s="233"/>
      <c r="B2819" s="234"/>
      <c r="AO2819" s="234"/>
      <c r="AP2819" s="243"/>
      <c r="AQ2819" s="243"/>
      <c r="AS2819"/>
    </row>
    <row r="2820" spans="1:45" ht="14.4" x14ac:dyDescent="0.3">
      <c r="A2820" s="233"/>
      <c r="B2820" s="234"/>
      <c r="AO2820" s="234"/>
      <c r="AP2820" s="243"/>
      <c r="AQ2820" s="243"/>
      <c r="AS2820"/>
    </row>
    <row r="2821" spans="1:45" ht="14.4" x14ac:dyDescent="0.3">
      <c r="A2821" s="233"/>
      <c r="B2821" s="234"/>
      <c r="AO2821" s="234"/>
      <c r="AP2821" s="243"/>
      <c r="AQ2821" s="243"/>
      <c r="AS2821"/>
    </row>
    <row r="2822" spans="1:45" ht="14.4" x14ac:dyDescent="0.3">
      <c r="A2822" s="233"/>
      <c r="B2822" s="234"/>
      <c r="AO2822" s="234"/>
      <c r="AP2822" s="243"/>
      <c r="AQ2822" s="243"/>
      <c r="AS2822"/>
    </row>
    <row r="2823" spans="1:45" ht="14.4" x14ac:dyDescent="0.3">
      <c r="A2823" s="233"/>
      <c r="B2823" s="234"/>
      <c r="AO2823" s="234"/>
      <c r="AP2823" s="243"/>
      <c r="AQ2823" s="243"/>
      <c r="AS2823"/>
    </row>
    <row r="2824" spans="1:45" ht="14.4" x14ac:dyDescent="0.3">
      <c r="A2824" s="233"/>
      <c r="B2824" s="234"/>
      <c r="AO2824" s="237"/>
      <c r="AP2824" s="243"/>
      <c r="AQ2824" s="243"/>
      <c r="AS2824"/>
    </row>
    <row r="2825" spans="1:45" ht="14.4" x14ac:dyDescent="0.3">
      <c r="A2825" s="233"/>
      <c r="B2825" s="234"/>
      <c r="AO2825" s="234"/>
      <c r="AP2825" s="243"/>
      <c r="AQ2825" s="243"/>
      <c r="AS2825"/>
    </row>
    <row r="2826" spans="1:45" ht="21.6" x14ac:dyDescent="0.65">
      <c r="A2826" s="233"/>
      <c r="B2826" s="234"/>
      <c r="AO2826" s="236"/>
      <c r="AP2826" s="243"/>
      <c r="AQ2826" s="243"/>
      <c r="AS2826"/>
    </row>
    <row r="2827" spans="1:45" ht="14.4" x14ac:dyDescent="0.3">
      <c r="A2827" s="233"/>
      <c r="B2827" s="234"/>
      <c r="AO2827" s="234"/>
      <c r="AP2827" s="243"/>
      <c r="AQ2827" s="243"/>
      <c r="AS2827"/>
    </row>
    <row r="2828" spans="1:45" ht="14.4" x14ac:dyDescent="0.3">
      <c r="A2828" s="233"/>
      <c r="B2828" s="234"/>
      <c r="AO2828" s="234"/>
      <c r="AP2828" s="243"/>
      <c r="AQ2828" s="243"/>
      <c r="AS2828"/>
    </row>
    <row r="2829" spans="1:45" ht="14.4" x14ac:dyDescent="0.3">
      <c r="A2829" s="233"/>
      <c r="B2829" s="234"/>
      <c r="AO2829" s="234"/>
      <c r="AP2829" s="243"/>
      <c r="AQ2829" s="243"/>
      <c r="AS2829"/>
    </row>
    <row r="2830" spans="1:45" ht="14.4" x14ac:dyDescent="0.3">
      <c r="A2830" s="233"/>
      <c r="B2830" s="234"/>
      <c r="AO2830" s="234"/>
      <c r="AP2830" s="243"/>
      <c r="AQ2830" s="243"/>
      <c r="AS2830"/>
    </row>
    <row r="2831" spans="1:45" ht="14.4" x14ac:dyDescent="0.3">
      <c r="A2831" s="233"/>
      <c r="B2831" s="234"/>
      <c r="AO2831" s="234"/>
      <c r="AP2831" s="243"/>
      <c r="AQ2831" s="243"/>
      <c r="AS2831"/>
    </row>
    <row r="2832" spans="1:45" ht="14.4" x14ac:dyDescent="0.3">
      <c r="A2832" s="233"/>
      <c r="B2832" s="234"/>
      <c r="AO2832" s="234"/>
      <c r="AP2832" s="243"/>
      <c r="AQ2832" s="243"/>
      <c r="AS2832"/>
    </row>
    <row r="2833" spans="1:45" ht="14.4" x14ac:dyDescent="0.3">
      <c r="A2833" s="233"/>
      <c r="B2833" s="234"/>
      <c r="AO2833" s="234"/>
      <c r="AP2833" s="243"/>
      <c r="AQ2833" s="243"/>
      <c r="AS2833"/>
    </row>
    <row r="2834" spans="1:45" ht="14.4" x14ac:dyDescent="0.3">
      <c r="A2834" s="233"/>
      <c r="B2834" s="234"/>
      <c r="AO2834" s="234"/>
      <c r="AP2834" s="243"/>
      <c r="AQ2834" s="243"/>
      <c r="AS2834"/>
    </row>
    <row r="2835" spans="1:45" ht="21.6" x14ac:dyDescent="0.65">
      <c r="A2835" s="233"/>
      <c r="B2835" s="234"/>
      <c r="AO2835" s="236"/>
      <c r="AP2835" s="243"/>
      <c r="AQ2835" s="243"/>
      <c r="AS2835"/>
    </row>
    <row r="2836" spans="1:45" ht="14.4" x14ac:dyDescent="0.3">
      <c r="A2836" s="233"/>
      <c r="B2836" s="234"/>
      <c r="AO2836" s="234"/>
      <c r="AP2836" s="243"/>
      <c r="AQ2836" s="243"/>
      <c r="AS2836"/>
    </row>
    <row r="2837" spans="1:45" ht="14.4" x14ac:dyDescent="0.3">
      <c r="A2837" s="233"/>
      <c r="B2837" s="234"/>
      <c r="AO2837" s="237"/>
      <c r="AP2837" s="243"/>
      <c r="AQ2837" s="243"/>
      <c r="AS2837"/>
    </row>
    <row r="2838" spans="1:45" ht="21.6" x14ac:dyDescent="0.65">
      <c r="A2838" s="233"/>
      <c r="B2838" s="234"/>
      <c r="AO2838" s="236"/>
      <c r="AP2838" s="243"/>
      <c r="AQ2838" s="243"/>
      <c r="AS2838"/>
    </row>
    <row r="2839" spans="1:45" ht="14.4" x14ac:dyDescent="0.3">
      <c r="A2839" s="233"/>
      <c r="B2839" s="234"/>
      <c r="AO2839" s="234"/>
      <c r="AP2839" s="243"/>
      <c r="AQ2839" s="243"/>
      <c r="AS2839"/>
    </row>
    <row r="2840" spans="1:45" ht="14.4" x14ac:dyDescent="0.3">
      <c r="A2840" s="233"/>
      <c r="B2840" s="234"/>
      <c r="AO2840" s="234"/>
      <c r="AP2840" s="243"/>
      <c r="AQ2840" s="243"/>
      <c r="AS2840"/>
    </row>
    <row r="2841" spans="1:45" ht="14.4" x14ac:dyDescent="0.3">
      <c r="A2841" s="233"/>
      <c r="B2841" s="234"/>
      <c r="AO2841" s="234"/>
      <c r="AP2841" s="243"/>
      <c r="AQ2841" s="243"/>
      <c r="AS2841"/>
    </row>
    <row r="2842" spans="1:45" ht="14.4" x14ac:dyDescent="0.3">
      <c r="A2842" s="233"/>
      <c r="B2842" s="234"/>
      <c r="AO2842" s="234"/>
      <c r="AP2842" s="243"/>
      <c r="AQ2842" s="243"/>
      <c r="AS2842"/>
    </row>
    <row r="2843" spans="1:45" ht="14.4" x14ac:dyDescent="0.3">
      <c r="A2843" s="233"/>
      <c r="B2843" s="234"/>
      <c r="AO2843" s="234"/>
      <c r="AP2843" s="243"/>
      <c r="AQ2843" s="243"/>
      <c r="AS2843"/>
    </row>
    <row r="2844" spans="1:45" ht="14.4" x14ac:dyDescent="0.3">
      <c r="A2844" s="233"/>
      <c r="B2844" s="234"/>
      <c r="AO2844" s="234"/>
      <c r="AP2844" s="243"/>
      <c r="AQ2844" s="243"/>
      <c r="AS2844"/>
    </row>
    <row r="2845" spans="1:45" ht="14.4" x14ac:dyDescent="0.3">
      <c r="A2845" s="233"/>
      <c r="B2845" s="234"/>
      <c r="AO2845" s="234"/>
      <c r="AP2845" s="243"/>
      <c r="AQ2845" s="243"/>
      <c r="AS2845"/>
    </row>
    <row r="2846" spans="1:45" ht="14.4" x14ac:dyDescent="0.3">
      <c r="A2846" s="233"/>
      <c r="B2846" s="234"/>
      <c r="AO2846" s="234"/>
      <c r="AP2846" s="243"/>
      <c r="AQ2846" s="243"/>
      <c r="AS2846"/>
    </row>
    <row r="2847" spans="1:45" ht="14.4" x14ac:dyDescent="0.3">
      <c r="A2847" s="233"/>
      <c r="B2847" s="234"/>
      <c r="AO2847" s="234"/>
      <c r="AP2847" s="243"/>
      <c r="AQ2847" s="243"/>
      <c r="AS2847"/>
    </row>
    <row r="2848" spans="1:45" ht="14.4" x14ac:dyDescent="0.3">
      <c r="A2848" s="233"/>
      <c r="B2848" s="234"/>
      <c r="AO2848" s="234"/>
      <c r="AP2848" s="243"/>
      <c r="AQ2848" s="243"/>
      <c r="AS2848"/>
    </row>
    <row r="2849" spans="1:45" ht="14.4" x14ac:dyDescent="0.3">
      <c r="A2849" s="233"/>
      <c r="B2849" s="234"/>
      <c r="AO2849" s="234"/>
      <c r="AP2849" s="243"/>
      <c r="AQ2849" s="243"/>
      <c r="AS2849"/>
    </row>
    <row r="2850" spans="1:45" ht="14.4" x14ac:dyDescent="0.3">
      <c r="A2850" s="233"/>
      <c r="B2850" s="234"/>
      <c r="AO2850" s="234"/>
      <c r="AP2850" s="243"/>
      <c r="AQ2850" s="243"/>
      <c r="AS2850"/>
    </row>
    <row r="2851" spans="1:45" ht="14.4" x14ac:dyDescent="0.3">
      <c r="A2851" s="233"/>
      <c r="B2851" s="234"/>
      <c r="AO2851" s="234"/>
      <c r="AP2851" s="243"/>
      <c r="AQ2851" s="243"/>
      <c r="AS2851"/>
    </row>
    <row r="2852" spans="1:45" ht="14.4" x14ac:dyDescent="0.3">
      <c r="A2852" s="233"/>
      <c r="B2852" s="234"/>
      <c r="AO2852" s="237"/>
      <c r="AP2852" s="243"/>
      <c r="AQ2852" s="243"/>
      <c r="AS2852"/>
    </row>
    <row r="2853" spans="1:45" ht="14.4" x14ac:dyDescent="0.3">
      <c r="A2853" s="233"/>
      <c r="B2853" s="234"/>
      <c r="AO2853" s="234"/>
      <c r="AP2853" s="243"/>
      <c r="AQ2853" s="243"/>
      <c r="AS2853"/>
    </row>
    <row r="2854" spans="1:45" ht="14.4" x14ac:dyDescent="0.3">
      <c r="A2854" s="233"/>
      <c r="B2854" s="234"/>
      <c r="AO2854" s="234"/>
      <c r="AP2854" s="243"/>
      <c r="AQ2854" s="243"/>
      <c r="AS2854"/>
    </row>
    <row r="2855" spans="1:45" ht="14.4" x14ac:dyDescent="0.3">
      <c r="A2855" s="233"/>
      <c r="B2855" s="234"/>
      <c r="AO2855" s="234"/>
      <c r="AP2855" s="243"/>
      <c r="AQ2855" s="243"/>
      <c r="AS2855"/>
    </row>
    <row r="2856" spans="1:45" ht="14.4" x14ac:dyDescent="0.3">
      <c r="A2856" s="233"/>
      <c r="B2856" s="234"/>
      <c r="AO2856" s="234"/>
      <c r="AP2856" s="243"/>
      <c r="AQ2856" s="243"/>
      <c r="AS2856"/>
    </row>
    <row r="2857" spans="1:45" ht="14.4" x14ac:dyDescent="0.3">
      <c r="A2857" s="233"/>
      <c r="B2857" s="234"/>
      <c r="AO2857" s="234"/>
      <c r="AP2857" s="243"/>
      <c r="AQ2857" s="243"/>
      <c r="AS2857"/>
    </row>
    <row r="2858" spans="1:45" ht="14.4" x14ac:dyDescent="0.3">
      <c r="A2858" s="233"/>
      <c r="B2858" s="234"/>
      <c r="AO2858" s="234"/>
      <c r="AP2858" s="243"/>
      <c r="AQ2858" s="243"/>
      <c r="AS2858"/>
    </row>
    <row r="2859" spans="1:45" ht="14.4" x14ac:dyDescent="0.3">
      <c r="A2859" s="233"/>
      <c r="B2859" s="234"/>
      <c r="AO2859" s="234"/>
      <c r="AP2859" s="243"/>
      <c r="AQ2859" s="243"/>
      <c r="AS2859"/>
    </row>
    <row r="2860" spans="1:45" ht="14.4" x14ac:dyDescent="0.3">
      <c r="A2860" s="233"/>
      <c r="B2860" s="234"/>
      <c r="AO2860" s="234"/>
      <c r="AP2860" s="243"/>
      <c r="AQ2860" s="243"/>
      <c r="AS2860"/>
    </row>
    <row r="2861" spans="1:45" ht="14.4" x14ac:dyDescent="0.3">
      <c r="A2861" s="233"/>
      <c r="B2861" s="234"/>
      <c r="AO2861" s="234"/>
      <c r="AP2861" s="243"/>
      <c r="AQ2861" s="243"/>
      <c r="AS2861"/>
    </row>
    <row r="2862" spans="1:45" ht="14.4" x14ac:dyDescent="0.3">
      <c r="A2862" s="233"/>
      <c r="B2862" s="234"/>
      <c r="AO2862" s="234"/>
      <c r="AP2862" s="243"/>
      <c r="AQ2862" s="243"/>
      <c r="AS2862"/>
    </row>
    <row r="2863" spans="1:45" ht="21.6" x14ac:dyDescent="0.65">
      <c r="A2863" s="233"/>
      <c r="B2863" s="234"/>
      <c r="AO2863" s="236"/>
      <c r="AP2863" s="243"/>
      <c r="AQ2863" s="243"/>
      <c r="AS2863"/>
    </row>
    <row r="2864" spans="1:45" ht="14.4" x14ac:dyDescent="0.3">
      <c r="A2864" s="233"/>
      <c r="B2864" s="234"/>
      <c r="AO2864" s="234"/>
      <c r="AP2864" s="243"/>
      <c r="AQ2864" s="243"/>
      <c r="AS2864"/>
    </row>
    <row r="2865" spans="1:45" ht="14.4" x14ac:dyDescent="0.3">
      <c r="A2865" s="233"/>
      <c r="B2865" s="234"/>
      <c r="AO2865" s="234"/>
      <c r="AP2865" s="243"/>
      <c r="AQ2865" s="243"/>
      <c r="AS2865"/>
    </row>
    <row r="2866" spans="1:45" ht="14.4" x14ac:dyDescent="0.3">
      <c r="A2866" s="233"/>
      <c r="B2866" s="234"/>
      <c r="AO2866" s="234"/>
      <c r="AP2866" s="243"/>
      <c r="AQ2866" s="243"/>
      <c r="AS2866"/>
    </row>
    <row r="2867" spans="1:45" ht="14.4" x14ac:dyDescent="0.3">
      <c r="A2867" s="233"/>
      <c r="B2867" s="234"/>
      <c r="AO2867" s="234"/>
      <c r="AP2867" s="243"/>
      <c r="AQ2867" s="243"/>
      <c r="AS2867"/>
    </row>
    <row r="2868" spans="1:45" ht="14.4" x14ac:dyDescent="0.3">
      <c r="A2868" s="233"/>
      <c r="B2868" s="234"/>
      <c r="AO2868" s="234"/>
      <c r="AP2868" s="243"/>
      <c r="AQ2868" s="243"/>
      <c r="AS2868"/>
    </row>
    <row r="2869" spans="1:45" ht="14.4" x14ac:dyDescent="0.3">
      <c r="A2869" s="233"/>
      <c r="B2869" s="234"/>
      <c r="AO2869" s="234"/>
      <c r="AP2869" s="243"/>
      <c r="AQ2869" s="243"/>
      <c r="AS2869"/>
    </row>
    <row r="2870" spans="1:45" ht="14.4" x14ac:dyDescent="0.3">
      <c r="A2870" s="233"/>
      <c r="B2870" s="234"/>
      <c r="AO2870" s="234"/>
      <c r="AP2870" s="243"/>
      <c r="AQ2870" s="243"/>
      <c r="AS2870"/>
    </row>
    <row r="2871" spans="1:45" ht="14.4" x14ac:dyDescent="0.3">
      <c r="A2871" s="233"/>
      <c r="B2871" s="234"/>
      <c r="AO2871" s="237"/>
      <c r="AP2871" s="243"/>
      <c r="AQ2871" s="243"/>
      <c r="AS2871"/>
    </row>
    <row r="2872" spans="1:45" ht="14.4" x14ac:dyDescent="0.3">
      <c r="A2872" s="233"/>
      <c r="B2872" s="234"/>
      <c r="AO2872" s="234"/>
      <c r="AP2872" s="243"/>
      <c r="AQ2872" s="243"/>
      <c r="AS2872"/>
    </row>
    <row r="2873" spans="1:45" ht="14.4" x14ac:dyDescent="0.3">
      <c r="A2873" s="233"/>
      <c r="B2873" s="234"/>
      <c r="AO2873" s="234"/>
      <c r="AP2873" s="243"/>
      <c r="AQ2873" s="243"/>
      <c r="AS2873"/>
    </row>
    <row r="2874" spans="1:45" ht="21.6" x14ac:dyDescent="0.65">
      <c r="A2874" s="233"/>
      <c r="B2874" s="234"/>
      <c r="AO2874" s="236"/>
      <c r="AP2874" s="243"/>
      <c r="AQ2874" s="243"/>
      <c r="AS2874"/>
    </row>
    <row r="2875" spans="1:45" ht="14.4" x14ac:dyDescent="0.3">
      <c r="A2875" s="233"/>
      <c r="B2875" s="234"/>
      <c r="AO2875" s="237"/>
      <c r="AP2875" s="243"/>
      <c r="AQ2875" s="243"/>
      <c r="AS2875"/>
    </row>
    <row r="2876" spans="1:45" ht="14.4" x14ac:dyDescent="0.3">
      <c r="A2876" s="233"/>
      <c r="B2876" s="234"/>
      <c r="AO2876" s="234"/>
      <c r="AP2876" s="243"/>
      <c r="AQ2876" s="243"/>
      <c r="AS2876"/>
    </row>
    <row r="2877" spans="1:45" ht="14.4" x14ac:dyDescent="0.3">
      <c r="A2877" s="233"/>
      <c r="B2877" s="234"/>
      <c r="AO2877" s="234"/>
      <c r="AP2877" s="243"/>
      <c r="AQ2877" s="243"/>
      <c r="AS2877"/>
    </row>
    <row r="2878" spans="1:45" ht="14.4" x14ac:dyDescent="0.3">
      <c r="A2878" s="233"/>
      <c r="B2878" s="234"/>
      <c r="AO2878" s="234"/>
      <c r="AP2878" s="243"/>
      <c r="AQ2878" s="243"/>
      <c r="AS2878"/>
    </row>
    <row r="2879" spans="1:45" ht="14.4" x14ac:dyDescent="0.3">
      <c r="A2879" s="233"/>
      <c r="B2879" s="234"/>
      <c r="AO2879" s="234"/>
      <c r="AP2879" s="243"/>
      <c r="AQ2879" s="243"/>
      <c r="AS2879"/>
    </row>
    <row r="2880" spans="1:45" ht="14.4" x14ac:dyDescent="0.3">
      <c r="A2880" s="233"/>
      <c r="B2880" s="234"/>
      <c r="AO2880" s="234"/>
      <c r="AP2880" s="243"/>
      <c r="AQ2880" s="243"/>
      <c r="AS2880"/>
    </row>
    <row r="2881" spans="1:45" ht="14.4" x14ac:dyDescent="0.3">
      <c r="A2881" s="233"/>
      <c r="B2881" s="234"/>
      <c r="AO2881" s="234"/>
      <c r="AP2881" s="243"/>
      <c r="AQ2881" s="243"/>
      <c r="AS2881"/>
    </row>
    <row r="2882" spans="1:45" ht="14.4" x14ac:dyDescent="0.3">
      <c r="A2882" s="233"/>
      <c r="B2882" s="234"/>
      <c r="AO2882" s="234"/>
      <c r="AP2882" s="243"/>
      <c r="AQ2882" s="243"/>
      <c r="AS2882"/>
    </row>
    <row r="2883" spans="1:45" ht="21.6" x14ac:dyDescent="0.65">
      <c r="A2883" s="233"/>
      <c r="B2883" s="234"/>
      <c r="AO2883" s="236"/>
      <c r="AP2883" s="243"/>
      <c r="AQ2883" s="243"/>
      <c r="AS2883"/>
    </row>
    <row r="2884" spans="1:45" ht="14.4" x14ac:dyDescent="0.3">
      <c r="A2884" s="233"/>
      <c r="B2884" s="234"/>
      <c r="AO2884" s="234"/>
      <c r="AP2884" s="243"/>
      <c r="AQ2884" s="243"/>
      <c r="AS2884"/>
    </row>
    <row r="2885" spans="1:45" ht="14.4" x14ac:dyDescent="0.3">
      <c r="A2885" s="233"/>
      <c r="B2885" s="234"/>
      <c r="AO2885" s="234"/>
      <c r="AP2885" s="243"/>
      <c r="AQ2885" s="243"/>
      <c r="AS2885"/>
    </row>
    <row r="2886" spans="1:45" ht="14.4" x14ac:dyDescent="0.3">
      <c r="A2886" s="233"/>
      <c r="B2886" s="234"/>
      <c r="AO2886" s="237"/>
      <c r="AP2886" s="243"/>
      <c r="AQ2886" s="243"/>
      <c r="AS2886"/>
    </row>
    <row r="2887" spans="1:45" ht="14.4" x14ac:dyDescent="0.3">
      <c r="A2887" s="233"/>
      <c r="B2887" s="234"/>
      <c r="AO2887" s="234"/>
      <c r="AP2887" s="243"/>
      <c r="AQ2887" s="243"/>
      <c r="AS2887"/>
    </row>
    <row r="2888" spans="1:45" ht="21.6" x14ac:dyDescent="0.65">
      <c r="A2888" s="233"/>
      <c r="B2888" s="234"/>
      <c r="AO2888" s="236"/>
      <c r="AP2888" s="243"/>
      <c r="AQ2888" s="243"/>
      <c r="AS2888"/>
    </row>
    <row r="2889" spans="1:45" ht="14.4" x14ac:dyDescent="0.3">
      <c r="A2889" s="233"/>
      <c r="B2889" s="234"/>
      <c r="AO2889" s="234"/>
      <c r="AP2889" s="243"/>
      <c r="AQ2889" s="243"/>
      <c r="AS2889"/>
    </row>
    <row r="2890" spans="1:45" ht="14.4" x14ac:dyDescent="0.3">
      <c r="A2890" s="233"/>
      <c r="B2890" s="234"/>
      <c r="AO2890" s="234"/>
      <c r="AP2890" s="243"/>
      <c r="AQ2890" s="243"/>
      <c r="AS2890"/>
    </row>
    <row r="2891" spans="1:45" ht="14.4" x14ac:dyDescent="0.3">
      <c r="A2891" s="233"/>
      <c r="B2891" s="234"/>
      <c r="AO2891" s="234"/>
      <c r="AP2891" s="243"/>
      <c r="AQ2891" s="243"/>
      <c r="AS2891"/>
    </row>
    <row r="2892" spans="1:45" ht="14.4" x14ac:dyDescent="0.3">
      <c r="A2892" s="233"/>
      <c r="B2892" s="234"/>
      <c r="AO2892" s="234"/>
      <c r="AP2892" s="243"/>
      <c r="AQ2892" s="243"/>
      <c r="AS2892"/>
    </row>
    <row r="2893" spans="1:45" ht="14.4" x14ac:dyDescent="0.3">
      <c r="A2893" s="233"/>
      <c r="B2893" s="234"/>
      <c r="AO2893" s="234"/>
      <c r="AP2893" s="243"/>
      <c r="AQ2893" s="243"/>
      <c r="AS2893"/>
    </row>
    <row r="2894" spans="1:45" ht="14.4" x14ac:dyDescent="0.3">
      <c r="A2894" s="233"/>
      <c r="B2894" s="234"/>
      <c r="AO2894" s="234"/>
      <c r="AP2894" s="243"/>
      <c r="AQ2894" s="243"/>
      <c r="AS2894"/>
    </row>
    <row r="2895" spans="1:45" ht="14.4" x14ac:dyDescent="0.3">
      <c r="A2895" s="233"/>
      <c r="B2895" s="234"/>
      <c r="AO2895" s="237"/>
      <c r="AP2895" s="243"/>
      <c r="AQ2895" s="243"/>
      <c r="AS2895"/>
    </row>
    <row r="2896" spans="1:45" ht="14.4" x14ac:dyDescent="0.3">
      <c r="A2896" s="233"/>
      <c r="B2896" s="234"/>
      <c r="AO2896" s="234"/>
      <c r="AP2896" s="243"/>
      <c r="AQ2896" s="243"/>
      <c r="AS2896"/>
    </row>
    <row r="2897" spans="1:45" ht="14.4" x14ac:dyDescent="0.3">
      <c r="A2897" s="233"/>
      <c r="B2897" s="234"/>
      <c r="AO2897" s="234"/>
      <c r="AP2897" s="243"/>
      <c r="AQ2897" s="243"/>
      <c r="AS2897"/>
    </row>
    <row r="2898" spans="1:45" ht="21.6" x14ac:dyDescent="0.65">
      <c r="A2898" s="233"/>
      <c r="B2898" s="234"/>
      <c r="AO2898" s="236"/>
      <c r="AP2898" s="243"/>
      <c r="AQ2898" s="243"/>
      <c r="AS2898"/>
    </row>
    <row r="2899" spans="1:45" ht="14.4" x14ac:dyDescent="0.3">
      <c r="A2899" s="233"/>
      <c r="B2899" s="234"/>
      <c r="AO2899" s="234"/>
      <c r="AP2899" s="243"/>
      <c r="AQ2899" s="243"/>
      <c r="AS2899"/>
    </row>
    <row r="2900" spans="1:45" ht="21.6" x14ac:dyDescent="0.65">
      <c r="A2900" s="233"/>
      <c r="B2900" s="234"/>
      <c r="AO2900" s="236"/>
      <c r="AP2900" s="243"/>
      <c r="AQ2900" s="243"/>
      <c r="AS2900"/>
    </row>
    <row r="2901" spans="1:45" ht="14.4" x14ac:dyDescent="0.3">
      <c r="A2901" s="233"/>
      <c r="B2901" s="234"/>
      <c r="AO2901" s="234"/>
      <c r="AP2901" s="243"/>
      <c r="AQ2901" s="243"/>
      <c r="AS2901"/>
    </row>
    <row r="2902" spans="1:45" ht="14.4" x14ac:dyDescent="0.3">
      <c r="A2902" s="233"/>
      <c r="B2902" s="234"/>
      <c r="AO2902" s="234"/>
      <c r="AP2902" s="243"/>
      <c r="AQ2902" s="243"/>
      <c r="AS2902"/>
    </row>
    <row r="2903" spans="1:45" ht="14.4" x14ac:dyDescent="0.3">
      <c r="A2903" s="233"/>
      <c r="B2903" s="234"/>
      <c r="AO2903" s="237"/>
      <c r="AP2903" s="243"/>
      <c r="AQ2903" s="243"/>
      <c r="AS2903"/>
    </row>
    <row r="2904" spans="1:45" ht="14.4" x14ac:dyDescent="0.3">
      <c r="A2904" s="233"/>
      <c r="B2904" s="234"/>
      <c r="AO2904" s="234"/>
      <c r="AP2904" s="243"/>
      <c r="AQ2904" s="243"/>
      <c r="AS2904"/>
    </row>
    <row r="2905" spans="1:45" ht="14.4" x14ac:dyDescent="0.3">
      <c r="A2905" s="233"/>
      <c r="B2905" s="234"/>
      <c r="AO2905" s="234"/>
      <c r="AP2905" s="243"/>
      <c r="AQ2905" s="243"/>
      <c r="AS2905"/>
    </row>
    <row r="2906" spans="1:45" ht="14.4" x14ac:dyDescent="0.3">
      <c r="A2906" s="233"/>
      <c r="B2906" s="234"/>
      <c r="AO2906" s="234"/>
      <c r="AP2906" s="243"/>
      <c r="AQ2906" s="243"/>
      <c r="AS2906"/>
    </row>
    <row r="2907" spans="1:45" ht="14.4" x14ac:dyDescent="0.3">
      <c r="A2907" s="233"/>
      <c r="B2907" s="234"/>
      <c r="AO2907" s="234"/>
      <c r="AP2907" s="243"/>
      <c r="AQ2907" s="243"/>
      <c r="AS2907"/>
    </row>
    <row r="2908" spans="1:45" ht="21.6" x14ac:dyDescent="0.65">
      <c r="A2908" s="233"/>
      <c r="B2908" s="234"/>
      <c r="AO2908" s="236"/>
      <c r="AP2908" s="243"/>
      <c r="AQ2908" s="243"/>
      <c r="AS2908"/>
    </row>
    <row r="2909" spans="1:45" ht="14.4" x14ac:dyDescent="0.3">
      <c r="A2909" s="233"/>
      <c r="B2909" s="234"/>
      <c r="AO2909" s="234"/>
      <c r="AP2909" s="243"/>
      <c r="AQ2909" s="243"/>
      <c r="AS2909"/>
    </row>
    <row r="2910" spans="1:45" ht="14.4" x14ac:dyDescent="0.3">
      <c r="A2910" s="233"/>
      <c r="B2910" s="234"/>
      <c r="AO2910" s="234"/>
      <c r="AP2910" s="243"/>
      <c r="AQ2910" s="243"/>
      <c r="AS2910"/>
    </row>
    <row r="2911" spans="1:45" ht="14.4" x14ac:dyDescent="0.3">
      <c r="A2911" s="233"/>
      <c r="B2911" s="234"/>
      <c r="AO2911" s="234"/>
      <c r="AP2911" s="243"/>
      <c r="AQ2911" s="243"/>
      <c r="AS2911"/>
    </row>
    <row r="2912" spans="1:45" ht="14.4" x14ac:dyDescent="0.3">
      <c r="A2912" s="233"/>
      <c r="B2912" s="234"/>
      <c r="AO2912" s="234"/>
      <c r="AP2912" s="243"/>
      <c r="AQ2912" s="243"/>
      <c r="AS2912"/>
    </row>
    <row r="2913" spans="1:45" ht="14.4" x14ac:dyDescent="0.3">
      <c r="A2913" s="233"/>
      <c r="B2913" s="234"/>
      <c r="AO2913" s="237"/>
      <c r="AP2913" s="243"/>
      <c r="AQ2913" s="243"/>
      <c r="AS2913"/>
    </row>
    <row r="2914" spans="1:45" ht="14.4" x14ac:dyDescent="0.3">
      <c r="A2914" s="233"/>
      <c r="B2914" s="234"/>
      <c r="AO2914" s="234"/>
      <c r="AP2914" s="243"/>
      <c r="AQ2914" s="243"/>
      <c r="AS2914"/>
    </row>
    <row r="2915" spans="1:45" ht="14.4" x14ac:dyDescent="0.3">
      <c r="A2915" s="233"/>
      <c r="B2915" s="234"/>
      <c r="AO2915" s="234"/>
      <c r="AP2915" s="243"/>
      <c r="AQ2915" s="243"/>
      <c r="AS2915"/>
    </row>
    <row r="2916" spans="1:45" ht="21.6" x14ac:dyDescent="0.65">
      <c r="A2916" s="233"/>
      <c r="B2916" s="234"/>
      <c r="AO2916" s="236"/>
      <c r="AP2916" s="243"/>
      <c r="AQ2916" s="243"/>
      <c r="AS2916"/>
    </row>
    <row r="2917" spans="1:45" ht="14.4" x14ac:dyDescent="0.3">
      <c r="A2917" s="233"/>
      <c r="B2917" s="234"/>
      <c r="AO2917" s="237"/>
      <c r="AP2917" s="243"/>
      <c r="AQ2917" s="243"/>
      <c r="AS2917"/>
    </row>
    <row r="2918" spans="1:45" ht="21.6" x14ac:dyDescent="0.65">
      <c r="A2918" s="233"/>
      <c r="B2918" s="234"/>
      <c r="AO2918" s="236"/>
      <c r="AP2918" s="243"/>
      <c r="AQ2918" s="243"/>
      <c r="AS2918"/>
    </row>
    <row r="2919" spans="1:45" ht="14.4" x14ac:dyDescent="0.3">
      <c r="A2919" s="233"/>
      <c r="B2919" s="234"/>
      <c r="AO2919" s="234"/>
      <c r="AP2919" s="243"/>
      <c r="AQ2919" s="243"/>
      <c r="AS2919"/>
    </row>
    <row r="2920" spans="1:45" ht="14.4" x14ac:dyDescent="0.3">
      <c r="A2920" s="233"/>
      <c r="B2920" s="234"/>
      <c r="AO2920" s="234"/>
      <c r="AP2920" s="243"/>
      <c r="AQ2920" s="243"/>
      <c r="AS2920"/>
    </row>
    <row r="2921" spans="1:45" ht="14.4" x14ac:dyDescent="0.3">
      <c r="A2921" s="233"/>
      <c r="B2921" s="234"/>
      <c r="AO2921" s="234"/>
      <c r="AP2921" s="243"/>
      <c r="AQ2921" s="243"/>
      <c r="AS2921"/>
    </row>
    <row r="2922" spans="1:45" ht="14.4" x14ac:dyDescent="0.3">
      <c r="A2922" s="233"/>
      <c r="B2922" s="234"/>
      <c r="AO2922" s="234"/>
      <c r="AP2922" s="243"/>
      <c r="AQ2922" s="243"/>
      <c r="AS2922"/>
    </row>
    <row r="2923" spans="1:45" ht="14.4" x14ac:dyDescent="0.3">
      <c r="A2923" s="233"/>
      <c r="B2923" s="234"/>
      <c r="AO2923" s="234"/>
      <c r="AP2923" s="243"/>
      <c r="AQ2923" s="243"/>
      <c r="AS2923"/>
    </row>
    <row r="2924" spans="1:45" ht="14.4" x14ac:dyDescent="0.3">
      <c r="A2924" s="233"/>
      <c r="B2924" s="234"/>
      <c r="AO2924" s="234"/>
      <c r="AP2924" s="243"/>
      <c r="AQ2924" s="243"/>
      <c r="AS2924"/>
    </row>
    <row r="2925" spans="1:45" ht="14.4" x14ac:dyDescent="0.3">
      <c r="A2925" s="233"/>
      <c r="B2925" s="234"/>
      <c r="AO2925" s="234"/>
      <c r="AP2925" s="243"/>
      <c r="AQ2925" s="243"/>
      <c r="AS2925"/>
    </row>
    <row r="2926" spans="1:45" ht="14.4" x14ac:dyDescent="0.3">
      <c r="A2926" s="233"/>
      <c r="B2926" s="234"/>
      <c r="AO2926" s="234"/>
      <c r="AP2926" s="243"/>
      <c r="AQ2926" s="243"/>
      <c r="AS2926"/>
    </row>
    <row r="2927" spans="1:45" ht="14.4" x14ac:dyDescent="0.3">
      <c r="A2927" s="233"/>
      <c r="B2927" s="234"/>
      <c r="AO2927" s="234"/>
      <c r="AP2927" s="243"/>
      <c r="AQ2927" s="243"/>
      <c r="AS2927"/>
    </row>
    <row r="2928" spans="1:45" ht="14.4" x14ac:dyDescent="0.3">
      <c r="A2928" s="233"/>
      <c r="B2928" s="234"/>
      <c r="AO2928" s="234"/>
      <c r="AP2928" s="243"/>
      <c r="AQ2928" s="243"/>
      <c r="AS2928"/>
    </row>
    <row r="2929" spans="1:45" ht="14.4" x14ac:dyDescent="0.3">
      <c r="A2929" s="233"/>
      <c r="B2929" s="234"/>
      <c r="AO2929" s="234"/>
      <c r="AP2929" s="243"/>
      <c r="AQ2929" s="243"/>
      <c r="AS2929"/>
    </row>
    <row r="2930" spans="1:45" ht="14.4" x14ac:dyDescent="0.3">
      <c r="A2930" s="233"/>
      <c r="B2930" s="234"/>
      <c r="AO2930" s="234"/>
      <c r="AP2930" s="243"/>
      <c r="AQ2930" s="243"/>
      <c r="AS2930"/>
    </row>
    <row r="2931" spans="1:45" ht="14.4" x14ac:dyDescent="0.3">
      <c r="A2931" s="233"/>
      <c r="B2931" s="234"/>
      <c r="AO2931" s="234"/>
      <c r="AP2931" s="243"/>
      <c r="AQ2931" s="243"/>
      <c r="AS2931"/>
    </row>
    <row r="2932" spans="1:45" ht="14.4" x14ac:dyDescent="0.3">
      <c r="A2932" s="233"/>
      <c r="B2932" s="234"/>
      <c r="AO2932" s="234"/>
      <c r="AP2932" s="243"/>
      <c r="AQ2932" s="243"/>
      <c r="AS2932"/>
    </row>
    <row r="2933" spans="1:45" ht="14.4" x14ac:dyDescent="0.3">
      <c r="A2933" s="233"/>
      <c r="B2933" s="234"/>
      <c r="AO2933" s="234"/>
      <c r="AP2933" s="243"/>
      <c r="AQ2933" s="243"/>
      <c r="AS2933"/>
    </row>
    <row r="2934" spans="1:45" ht="14.4" x14ac:dyDescent="0.3">
      <c r="A2934" s="233"/>
      <c r="B2934" s="234"/>
      <c r="AO2934" s="234"/>
      <c r="AP2934" s="243"/>
      <c r="AQ2934" s="243"/>
      <c r="AS2934"/>
    </row>
    <row r="2935" spans="1:45" ht="14.4" x14ac:dyDescent="0.3">
      <c r="A2935" s="233"/>
      <c r="B2935" s="234"/>
      <c r="AO2935" s="234"/>
      <c r="AP2935" s="243"/>
      <c r="AQ2935" s="243"/>
      <c r="AS2935"/>
    </row>
    <row r="2936" spans="1:45" ht="14.4" x14ac:dyDescent="0.3">
      <c r="A2936" s="233"/>
      <c r="B2936" s="234"/>
      <c r="AO2936" s="237"/>
      <c r="AP2936" s="243"/>
      <c r="AQ2936" s="243"/>
      <c r="AS2936"/>
    </row>
    <row r="2937" spans="1:45" ht="14.4" x14ac:dyDescent="0.3">
      <c r="A2937" s="233"/>
      <c r="B2937" s="234"/>
      <c r="AO2937" s="234"/>
      <c r="AP2937" s="243"/>
      <c r="AQ2937" s="243"/>
      <c r="AS2937"/>
    </row>
    <row r="2938" spans="1:45" ht="14.4" x14ac:dyDescent="0.3">
      <c r="A2938" s="233"/>
      <c r="B2938" s="234"/>
      <c r="AO2938" s="234"/>
      <c r="AP2938" s="243"/>
      <c r="AQ2938" s="243"/>
      <c r="AS2938"/>
    </row>
    <row r="2939" spans="1:45" ht="14.4" x14ac:dyDescent="0.3">
      <c r="A2939" s="233"/>
      <c r="B2939" s="234"/>
      <c r="AO2939" s="234"/>
      <c r="AP2939" s="243"/>
      <c r="AQ2939" s="243"/>
      <c r="AS2939"/>
    </row>
    <row r="2940" spans="1:45" ht="21.6" x14ac:dyDescent="0.65">
      <c r="A2940" s="233"/>
      <c r="B2940" s="234"/>
      <c r="AO2940" s="236"/>
      <c r="AP2940" s="243"/>
      <c r="AQ2940" s="243"/>
      <c r="AS2940"/>
    </row>
    <row r="2941" spans="1:45" ht="14.4" x14ac:dyDescent="0.3">
      <c r="A2941" s="233"/>
      <c r="B2941" s="234"/>
      <c r="AO2941" s="237"/>
      <c r="AP2941" s="243"/>
      <c r="AQ2941" s="243"/>
      <c r="AS2941"/>
    </row>
    <row r="2942" spans="1:45" ht="14.4" x14ac:dyDescent="0.3">
      <c r="A2942" s="233"/>
      <c r="B2942" s="234"/>
      <c r="AO2942" s="234"/>
      <c r="AP2942" s="243"/>
      <c r="AQ2942" s="243"/>
      <c r="AS2942"/>
    </row>
    <row r="2943" spans="1:45" ht="14.4" x14ac:dyDescent="0.3">
      <c r="A2943" s="233"/>
      <c r="B2943" s="234"/>
      <c r="AO2943" s="234"/>
      <c r="AP2943" s="243"/>
      <c r="AQ2943" s="243"/>
      <c r="AS2943"/>
    </row>
    <row r="2944" spans="1:45" ht="14.4" x14ac:dyDescent="0.3">
      <c r="A2944" s="233"/>
      <c r="B2944" s="234"/>
      <c r="AO2944" s="234"/>
      <c r="AP2944" s="243"/>
      <c r="AQ2944" s="243"/>
      <c r="AS2944"/>
    </row>
    <row r="2945" spans="1:45" ht="21.6" x14ac:dyDescent="0.65">
      <c r="A2945" s="233"/>
      <c r="B2945" s="234"/>
      <c r="AO2945" s="236"/>
      <c r="AP2945" s="243"/>
      <c r="AQ2945" s="243"/>
      <c r="AS2945"/>
    </row>
    <row r="2946" spans="1:45" ht="14.4" x14ac:dyDescent="0.3">
      <c r="A2946" s="233"/>
      <c r="B2946" s="234"/>
      <c r="AO2946" s="234"/>
      <c r="AP2946" s="243"/>
      <c r="AQ2946" s="243"/>
      <c r="AS2946"/>
    </row>
    <row r="2947" spans="1:45" ht="14.4" x14ac:dyDescent="0.3">
      <c r="A2947" s="233"/>
      <c r="B2947" s="234"/>
      <c r="AO2947" s="234"/>
      <c r="AP2947" s="243"/>
      <c r="AQ2947" s="243"/>
      <c r="AS2947"/>
    </row>
    <row r="2948" spans="1:45" ht="14.4" x14ac:dyDescent="0.3">
      <c r="A2948" s="233"/>
      <c r="B2948" s="234"/>
      <c r="AO2948" s="237"/>
      <c r="AP2948" s="243"/>
      <c r="AQ2948" s="243"/>
      <c r="AS2948"/>
    </row>
    <row r="2949" spans="1:45" ht="21.6" x14ac:dyDescent="0.65">
      <c r="A2949" s="233"/>
      <c r="B2949" s="234"/>
      <c r="AO2949" s="236"/>
      <c r="AP2949" s="243"/>
      <c r="AQ2949" s="243"/>
      <c r="AS2949"/>
    </row>
    <row r="2950" spans="1:45" ht="14.4" x14ac:dyDescent="0.3">
      <c r="A2950" s="233"/>
      <c r="B2950" s="234"/>
      <c r="AO2950" s="234"/>
      <c r="AP2950" s="243"/>
      <c r="AQ2950" s="243"/>
      <c r="AS2950"/>
    </row>
    <row r="2951" spans="1:45" ht="21.6" x14ac:dyDescent="0.65">
      <c r="A2951" s="233"/>
      <c r="B2951" s="234"/>
      <c r="AO2951" s="236"/>
      <c r="AP2951" s="243"/>
      <c r="AQ2951" s="243"/>
      <c r="AS2951"/>
    </row>
    <row r="2952" spans="1:45" ht="14.4" x14ac:dyDescent="0.3">
      <c r="A2952" s="233"/>
      <c r="B2952" s="234"/>
      <c r="AO2952" s="237"/>
      <c r="AP2952" s="243"/>
      <c r="AQ2952" s="243"/>
      <c r="AS2952"/>
    </row>
    <row r="2953" spans="1:45" ht="14.4" x14ac:dyDescent="0.3">
      <c r="A2953" s="233"/>
      <c r="B2953" s="234"/>
      <c r="AO2953" s="234"/>
      <c r="AP2953" s="243"/>
      <c r="AQ2953" s="243"/>
      <c r="AS2953"/>
    </row>
    <row r="2954" spans="1:45" ht="21.6" x14ac:dyDescent="0.65">
      <c r="A2954" s="233"/>
      <c r="B2954" s="234"/>
      <c r="AO2954" s="236"/>
      <c r="AP2954" s="243"/>
      <c r="AQ2954" s="243"/>
      <c r="AS2954"/>
    </row>
    <row r="2955" spans="1:45" ht="14.4" x14ac:dyDescent="0.3">
      <c r="A2955" s="233"/>
      <c r="B2955" s="234"/>
      <c r="AO2955" s="234"/>
      <c r="AP2955" s="243"/>
      <c r="AQ2955" s="243"/>
      <c r="AS2955"/>
    </row>
    <row r="2956" spans="1:45" ht="14.4" x14ac:dyDescent="0.3">
      <c r="A2956" s="233"/>
      <c r="B2956" s="234"/>
      <c r="AO2956" s="237"/>
      <c r="AP2956" s="243"/>
      <c r="AQ2956" s="243"/>
      <c r="AS2956"/>
    </row>
    <row r="2957" spans="1:45" ht="21.6" x14ac:dyDescent="0.65">
      <c r="A2957" s="233"/>
      <c r="B2957" s="234"/>
      <c r="AO2957" s="236"/>
      <c r="AP2957" s="243"/>
      <c r="AQ2957" s="243"/>
      <c r="AS2957"/>
    </row>
    <row r="2958" spans="1:45" ht="14.4" x14ac:dyDescent="0.3">
      <c r="A2958" s="233"/>
      <c r="B2958" s="234"/>
      <c r="AO2958" s="237"/>
      <c r="AP2958" s="243"/>
      <c r="AQ2958" s="243"/>
      <c r="AS2958"/>
    </row>
    <row r="2959" spans="1:45" ht="14.4" x14ac:dyDescent="0.3">
      <c r="A2959" s="233"/>
      <c r="B2959" s="234"/>
      <c r="AO2959" s="234"/>
      <c r="AP2959" s="243"/>
      <c r="AQ2959" s="243"/>
      <c r="AS2959"/>
    </row>
    <row r="2960" spans="1:45" ht="14.4" x14ac:dyDescent="0.3">
      <c r="A2960" s="233"/>
      <c r="B2960" s="234"/>
      <c r="AO2960" s="234"/>
      <c r="AP2960" s="243"/>
      <c r="AQ2960" s="243"/>
      <c r="AS2960"/>
    </row>
    <row r="2961" spans="1:45" ht="14.4" x14ac:dyDescent="0.3">
      <c r="A2961" s="233"/>
      <c r="B2961" s="234"/>
      <c r="AO2961" s="234"/>
      <c r="AP2961" s="243"/>
      <c r="AQ2961" s="243"/>
      <c r="AS2961"/>
    </row>
    <row r="2962" spans="1:45" ht="14.4" x14ac:dyDescent="0.3">
      <c r="A2962" s="233"/>
      <c r="B2962" s="234"/>
      <c r="AO2962" s="234"/>
      <c r="AP2962" s="243"/>
      <c r="AQ2962" s="243"/>
      <c r="AS2962"/>
    </row>
    <row r="2963" spans="1:45" ht="14.4" x14ac:dyDescent="0.3">
      <c r="A2963" s="233"/>
      <c r="B2963" s="234"/>
      <c r="AO2963" s="234"/>
      <c r="AP2963" s="243"/>
      <c r="AQ2963" s="243"/>
      <c r="AS2963"/>
    </row>
    <row r="2964" spans="1:45" ht="14.4" x14ac:dyDescent="0.3">
      <c r="A2964" s="233"/>
      <c r="B2964" s="234"/>
      <c r="AO2964" s="234"/>
      <c r="AP2964" s="243"/>
      <c r="AQ2964" s="243"/>
      <c r="AS2964"/>
    </row>
    <row r="2965" spans="1:45" ht="14.4" x14ac:dyDescent="0.3">
      <c r="A2965" s="233"/>
      <c r="B2965" s="234"/>
      <c r="AO2965" s="234"/>
      <c r="AP2965" s="243"/>
      <c r="AQ2965" s="243"/>
      <c r="AS2965"/>
    </row>
    <row r="2966" spans="1:45" ht="14.4" x14ac:dyDescent="0.3">
      <c r="A2966" s="233"/>
      <c r="B2966" s="234"/>
      <c r="AO2966" s="234"/>
      <c r="AP2966" s="243"/>
      <c r="AQ2966" s="243"/>
      <c r="AS2966"/>
    </row>
    <row r="2967" spans="1:45" ht="14.4" x14ac:dyDescent="0.3">
      <c r="A2967" s="233"/>
      <c r="B2967" s="234"/>
      <c r="AO2967" s="234"/>
      <c r="AP2967" s="243"/>
      <c r="AQ2967" s="243"/>
      <c r="AS2967"/>
    </row>
    <row r="2968" spans="1:45" ht="21.6" x14ac:dyDescent="0.65">
      <c r="A2968" s="233"/>
      <c r="B2968" s="234"/>
      <c r="AO2968" s="236"/>
      <c r="AP2968" s="243"/>
      <c r="AQ2968" s="243"/>
      <c r="AS2968"/>
    </row>
    <row r="2969" spans="1:45" ht="14.4" x14ac:dyDescent="0.3">
      <c r="A2969" s="233"/>
      <c r="B2969" s="234"/>
      <c r="AO2969" s="234"/>
      <c r="AP2969" s="243"/>
      <c r="AQ2969" s="243"/>
      <c r="AS2969"/>
    </row>
    <row r="2970" spans="1:45" ht="14.4" x14ac:dyDescent="0.3">
      <c r="A2970" s="233"/>
      <c r="B2970" s="234"/>
      <c r="AO2970" s="234"/>
      <c r="AP2970" s="243"/>
      <c r="AQ2970" s="243"/>
      <c r="AS2970"/>
    </row>
    <row r="2971" spans="1:45" ht="14.4" x14ac:dyDescent="0.3">
      <c r="A2971" s="233"/>
      <c r="B2971" s="234"/>
      <c r="AO2971" s="234"/>
      <c r="AP2971" s="243"/>
      <c r="AQ2971" s="243"/>
      <c r="AS2971"/>
    </row>
    <row r="2972" spans="1:45" ht="14.4" x14ac:dyDescent="0.3">
      <c r="A2972" s="233"/>
      <c r="B2972" s="234"/>
      <c r="AO2972" s="234"/>
      <c r="AP2972" s="243"/>
      <c r="AQ2972" s="243"/>
      <c r="AS2972"/>
    </row>
    <row r="2973" spans="1:45" ht="14.4" x14ac:dyDescent="0.3">
      <c r="A2973" s="233"/>
      <c r="B2973" s="234"/>
      <c r="AO2973" s="234"/>
      <c r="AP2973" s="243"/>
      <c r="AQ2973" s="243"/>
      <c r="AS2973"/>
    </row>
    <row r="2974" spans="1:45" ht="14.4" x14ac:dyDescent="0.3">
      <c r="A2974" s="233"/>
      <c r="B2974" s="234"/>
      <c r="AO2974" s="234"/>
      <c r="AP2974" s="243"/>
      <c r="AQ2974" s="243"/>
      <c r="AS2974"/>
    </row>
    <row r="2975" spans="1:45" ht="14.4" x14ac:dyDescent="0.3">
      <c r="A2975" s="233"/>
      <c r="B2975" s="234"/>
      <c r="AO2975" s="234"/>
      <c r="AP2975" s="243"/>
      <c r="AQ2975" s="243"/>
      <c r="AS2975"/>
    </row>
    <row r="2976" spans="1:45" ht="14.4" x14ac:dyDescent="0.3">
      <c r="A2976" s="233"/>
      <c r="B2976" s="234"/>
      <c r="AO2976" s="234"/>
      <c r="AP2976" s="243"/>
      <c r="AQ2976" s="243"/>
      <c r="AS2976"/>
    </row>
    <row r="2977" spans="1:45" ht="14.4" x14ac:dyDescent="0.3">
      <c r="A2977" s="233"/>
      <c r="B2977" s="234"/>
      <c r="AO2977" s="234"/>
      <c r="AP2977" s="243"/>
      <c r="AQ2977" s="243"/>
      <c r="AS2977"/>
    </row>
    <row r="2978" spans="1:45" ht="14.4" x14ac:dyDescent="0.3">
      <c r="A2978" s="233"/>
      <c r="B2978" s="234"/>
      <c r="AO2978" s="234"/>
      <c r="AP2978" s="243"/>
      <c r="AQ2978" s="243"/>
      <c r="AS2978"/>
    </row>
    <row r="2979" spans="1:45" ht="14.4" x14ac:dyDescent="0.3">
      <c r="A2979" s="233"/>
      <c r="B2979" s="234"/>
      <c r="AO2979" s="234"/>
      <c r="AP2979" s="243"/>
      <c r="AQ2979" s="243"/>
      <c r="AS2979"/>
    </row>
    <row r="2980" spans="1:45" ht="14.4" x14ac:dyDescent="0.3">
      <c r="A2980" s="233"/>
      <c r="B2980" s="234"/>
      <c r="AO2980" s="234"/>
      <c r="AP2980" s="243"/>
      <c r="AQ2980" s="243"/>
      <c r="AS2980"/>
    </row>
    <row r="2981" spans="1:45" ht="14.4" x14ac:dyDescent="0.3">
      <c r="A2981" s="233"/>
      <c r="B2981" s="234"/>
      <c r="AO2981" s="234"/>
      <c r="AP2981" s="243"/>
      <c r="AQ2981" s="243"/>
      <c r="AS2981"/>
    </row>
    <row r="2982" spans="1:45" ht="14.4" x14ac:dyDescent="0.3">
      <c r="A2982" s="233"/>
      <c r="B2982" s="234"/>
      <c r="AO2982" s="234"/>
      <c r="AP2982" s="243"/>
      <c r="AQ2982" s="243"/>
      <c r="AS2982"/>
    </row>
    <row r="2983" spans="1:45" ht="14.4" x14ac:dyDescent="0.3">
      <c r="A2983" s="233"/>
      <c r="B2983" s="234"/>
      <c r="AO2983" s="234"/>
      <c r="AP2983" s="243"/>
      <c r="AQ2983" s="243"/>
      <c r="AS2983"/>
    </row>
    <row r="2984" spans="1:45" ht="14.4" x14ac:dyDescent="0.3">
      <c r="A2984" s="233"/>
      <c r="B2984" s="234"/>
      <c r="AO2984" s="234"/>
      <c r="AP2984" s="243"/>
      <c r="AQ2984" s="243"/>
      <c r="AS2984"/>
    </row>
    <row r="2985" spans="1:45" ht="14.4" x14ac:dyDescent="0.3">
      <c r="A2985" s="233"/>
      <c r="B2985" s="234"/>
      <c r="AO2985" s="234"/>
      <c r="AP2985" s="243"/>
      <c r="AQ2985" s="243"/>
      <c r="AS2985"/>
    </row>
    <row r="2986" spans="1:45" ht="14.4" x14ac:dyDescent="0.3">
      <c r="A2986" s="233"/>
      <c r="B2986" s="234"/>
      <c r="AO2986" s="234"/>
      <c r="AP2986" s="243"/>
      <c r="AQ2986" s="243"/>
      <c r="AS2986"/>
    </row>
    <row r="2987" spans="1:45" ht="14.4" x14ac:dyDescent="0.3">
      <c r="A2987" s="233"/>
      <c r="B2987" s="234"/>
      <c r="AO2987" s="234"/>
      <c r="AP2987" s="243"/>
      <c r="AQ2987" s="243"/>
      <c r="AS2987"/>
    </row>
    <row r="2988" spans="1:45" ht="14.4" x14ac:dyDescent="0.3">
      <c r="A2988" s="233"/>
      <c r="B2988" s="234"/>
      <c r="AO2988" s="234"/>
      <c r="AP2988" s="243"/>
      <c r="AQ2988" s="243"/>
      <c r="AS2988"/>
    </row>
    <row r="2989" spans="1:45" ht="14.4" x14ac:dyDescent="0.3">
      <c r="A2989" s="233"/>
      <c r="B2989" s="234"/>
      <c r="AO2989" s="234"/>
      <c r="AP2989" s="243"/>
      <c r="AQ2989" s="243"/>
      <c r="AS2989"/>
    </row>
    <row r="2990" spans="1:45" ht="14.4" x14ac:dyDescent="0.3">
      <c r="A2990" s="233"/>
      <c r="B2990" s="234"/>
      <c r="AO2990" s="234"/>
      <c r="AP2990" s="243"/>
      <c r="AQ2990" s="243"/>
      <c r="AS2990"/>
    </row>
    <row r="2991" spans="1:45" ht="14.4" x14ac:dyDescent="0.3">
      <c r="A2991" s="233"/>
      <c r="B2991" s="234"/>
      <c r="AO2991" s="234"/>
      <c r="AP2991" s="243"/>
      <c r="AQ2991" s="243"/>
      <c r="AS2991"/>
    </row>
    <row r="2992" spans="1:45" ht="14.4" x14ac:dyDescent="0.3">
      <c r="A2992" s="233"/>
      <c r="B2992" s="234"/>
      <c r="AO2992" s="237"/>
      <c r="AP2992" s="243"/>
      <c r="AQ2992" s="243"/>
      <c r="AS2992"/>
    </row>
    <row r="2993" spans="1:45" ht="21.6" x14ac:dyDescent="0.65">
      <c r="A2993" s="233"/>
      <c r="B2993" s="234"/>
      <c r="AO2993" s="236"/>
      <c r="AP2993" s="243"/>
      <c r="AQ2993" s="243"/>
      <c r="AS2993"/>
    </row>
    <row r="2994" spans="1:45" ht="14.4" x14ac:dyDescent="0.3">
      <c r="A2994" s="233"/>
      <c r="B2994" s="234"/>
      <c r="AO2994" s="234"/>
      <c r="AP2994" s="243"/>
      <c r="AQ2994" s="243"/>
      <c r="AS2994"/>
    </row>
    <row r="2995" spans="1:45" ht="14.4" x14ac:dyDescent="0.3">
      <c r="A2995" s="233"/>
      <c r="B2995" s="234"/>
      <c r="AO2995" s="234"/>
      <c r="AP2995" s="243"/>
      <c r="AQ2995" s="243"/>
      <c r="AS2995"/>
    </row>
    <row r="2996" spans="1:45" ht="14.4" x14ac:dyDescent="0.3">
      <c r="A2996" s="233"/>
      <c r="B2996" s="234"/>
      <c r="AO2996" s="234"/>
      <c r="AP2996" s="243"/>
      <c r="AQ2996" s="243"/>
      <c r="AS2996"/>
    </row>
    <row r="2997" spans="1:45" ht="14.4" x14ac:dyDescent="0.3">
      <c r="A2997" s="233"/>
      <c r="B2997" s="234"/>
      <c r="AO2997" s="234"/>
      <c r="AP2997" s="243"/>
      <c r="AQ2997" s="243"/>
      <c r="AS2997"/>
    </row>
    <row r="2998" spans="1:45" ht="14.4" x14ac:dyDescent="0.3">
      <c r="A2998" s="233"/>
      <c r="B2998" s="234"/>
      <c r="AO2998" s="234"/>
      <c r="AP2998" s="243"/>
      <c r="AQ2998" s="243"/>
      <c r="AS2998"/>
    </row>
    <row r="2999" spans="1:45" ht="14.4" x14ac:dyDescent="0.3">
      <c r="A2999" s="233"/>
      <c r="B2999" s="234"/>
      <c r="AO2999" s="234"/>
      <c r="AP2999" s="243"/>
      <c r="AQ2999" s="243"/>
      <c r="AS2999"/>
    </row>
    <row r="3000" spans="1:45" ht="14.4" x14ac:dyDescent="0.3">
      <c r="A3000" s="233"/>
      <c r="B3000" s="234"/>
      <c r="AO3000" s="234"/>
      <c r="AP3000" s="243"/>
      <c r="AQ3000" s="243"/>
      <c r="AS3000"/>
    </row>
    <row r="3001" spans="1:45" ht="14.4" x14ac:dyDescent="0.3">
      <c r="A3001" s="233"/>
      <c r="B3001" s="234"/>
      <c r="AO3001" s="237"/>
      <c r="AP3001" s="243"/>
      <c r="AQ3001" s="243"/>
      <c r="AS3001"/>
    </row>
    <row r="3002" spans="1:45" ht="14.4" x14ac:dyDescent="0.3">
      <c r="A3002" s="233"/>
      <c r="B3002" s="234"/>
      <c r="AO3002" s="234"/>
      <c r="AP3002" s="243"/>
      <c r="AQ3002" s="243"/>
      <c r="AS3002"/>
    </row>
    <row r="3003" spans="1:45" ht="21.6" x14ac:dyDescent="0.65">
      <c r="A3003" s="233"/>
      <c r="B3003" s="234"/>
      <c r="AO3003" s="236"/>
      <c r="AP3003" s="243"/>
      <c r="AQ3003" s="243"/>
      <c r="AS3003"/>
    </row>
    <row r="3004" spans="1:45" ht="14.4" x14ac:dyDescent="0.3">
      <c r="A3004" s="233"/>
      <c r="B3004" s="234"/>
      <c r="AO3004" s="237"/>
      <c r="AP3004" s="243"/>
      <c r="AQ3004" s="243"/>
      <c r="AS3004"/>
    </row>
    <row r="3005" spans="1:45" ht="21.6" x14ac:dyDescent="0.65">
      <c r="A3005" s="233"/>
      <c r="B3005" s="234"/>
      <c r="AO3005" s="236"/>
      <c r="AP3005" s="243"/>
      <c r="AQ3005" s="243"/>
      <c r="AS3005"/>
    </row>
    <row r="3006" spans="1:45" ht="14.4" x14ac:dyDescent="0.3">
      <c r="A3006" s="233"/>
      <c r="B3006" s="234"/>
      <c r="AO3006" s="234"/>
      <c r="AP3006" s="243"/>
      <c r="AQ3006" s="243"/>
      <c r="AS3006"/>
    </row>
    <row r="3007" spans="1:45" ht="21.6" x14ac:dyDescent="0.65">
      <c r="A3007" s="233"/>
      <c r="B3007" s="234"/>
      <c r="AO3007" s="236"/>
      <c r="AP3007" s="243"/>
      <c r="AQ3007" s="243"/>
      <c r="AS3007"/>
    </row>
    <row r="3008" spans="1:45" ht="21.6" x14ac:dyDescent="0.65">
      <c r="A3008" s="233"/>
      <c r="B3008" s="234"/>
      <c r="AO3008" s="236"/>
      <c r="AP3008" s="243"/>
      <c r="AQ3008" s="243"/>
      <c r="AS3008"/>
    </row>
    <row r="3009" spans="1:45" ht="14.4" x14ac:dyDescent="0.3">
      <c r="A3009" s="233"/>
      <c r="B3009" s="234"/>
      <c r="AO3009" s="234"/>
      <c r="AP3009" s="243"/>
      <c r="AQ3009" s="243"/>
      <c r="AS3009"/>
    </row>
    <row r="3010" spans="1:45" ht="21.6" x14ac:dyDescent="0.65">
      <c r="A3010" s="233"/>
      <c r="B3010" s="234"/>
      <c r="AO3010" s="236"/>
      <c r="AP3010" s="243"/>
      <c r="AQ3010" s="243"/>
      <c r="AS3010"/>
    </row>
    <row r="3011" spans="1:45" ht="14.4" x14ac:dyDescent="0.3">
      <c r="A3011" s="233"/>
      <c r="B3011" s="234"/>
      <c r="AO3011" s="234"/>
      <c r="AP3011" s="243"/>
      <c r="AQ3011" s="243"/>
      <c r="AS3011"/>
    </row>
    <row r="3012" spans="1:45" ht="14.4" x14ac:dyDescent="0.3">
      <c r="A3012" s="233"/>
      <c r="B3012" s="234"/>
      <c r="AO3012" s="234"/>
      <c r="AP3012" s="243"/>
      <c r="AQ3012" s="243"/>
      <c r="AS3012"/>
    </row>
    <row r="3013" spans="1:45" ht="14.4" x14ac:dyDescent="0.3">
      <c r="A3013" s="233"/>
      <c r="B3013" s="234"/>
      <c r="AO3013" s="234"/>
      <c r="AP3013" s="243"/>
      <c r="AQ3013" s="243"/>
      <c r="AS3013"/>
    </row>
    <row r="3014" spans="1:45" ht="21.6" x14ac:dyDescent="0.65">
      <c r="A3014" s="233"/>
      <c r="B3014" s="234"/>
      <c r="AO3014" s="242"/>
      <c r="AP3014" s="243"/>
      <c r="AQ3014" s="243"/>
      <c r="AS3014"/>
    </row>
    <row r="3015" spans="1:45" ht="14.4" x14ac:dyDescent="0.3">
      <c r="A3015" s="233"/>
      <c r="B3015" s="234"/>
      <c r="AO3015" s="234"/>
      <c r="AP3015" s="243"/>
      <c r="AQ3015" s="243"/>
      <c r="AS3015"/>
    </row>
    <row r="3016" spans="1:45" ht="14.4" x14ac:dyDescent="0.3">
      <c r="A3016" s="233"/>
      <c r="B3016" s="234"/>
      <c r="AO3016" s="234"/>
      <c r="AP3016" s="243"/>
      <c r="AQ3016" s="243"/>
      <c r="AS3016"/>
    </row>
    <row r="3017" spans="1:45" ht="14.4" x14ac:dyDescent="0.3">
      <c r="A3017" s="233"/>
      <c r="B3017" s="234"/>
      <c r="AO3017" s="234"/>
      <c r="AP3017" s="243"/>
      <c r="AQ3017" s="243"/>
      <c r="AS3017"/>
    </row>
    <row r="3018" spans="1:45" ht="14.4" x14ac:dyDescent="0.3">
      <c r="A3018" s="233"/>
      <c r="B3018" s="234"/>
      <c r="AO3018" s="234"/>
      <c r="AP3018" s="243"/>
      <c r="AQ3018" s="243"/>
      <c r="AS3018"/>
    </row>
    <row r="3019" spans="1:45" ht="14.4" x14ac:dyDescent="0.3">
      <c r="A3019" s="233"/>
      <c r="B3019" s="234"/>
      <c r="AO3019" s="234"/>
      <c r="AP3019" s="243"/>
      <c r="AQ3019" s="243"/>
      <c r="AS3019"/>
    </row>
    <row r="3020" spans="1:45" ht="14.4" x14ac:dyDescent="0.3">
      <c r="A3020" s="233"/>
      <c r="B3020" s="234"/>
      <c r="AO3020" s="234"/>
      <c r="AP3020" s="243"/>
      <c r="AQ3020" s="243"/>
      <c r="AS3020"/>
    </row>
    <row r="3021" spans="1:45" ht="14.4" x14ac:dyDescent="0.3">
      <c r="A3021" s="233"/>
      <c r="B3021" s="234"/>
      <c r="AO3021" s="234"/>
      <c r="AP3021" s="243"/>
      <c r="AQ3021" s="243"/>
      <c r="AS3021"/>
    </row>
    <row r="3022" spans="1:45" ht="14.4" x14ac:dyDescent="0.3">
      <c r="A3022" s="233"/>
      <c r="B3022" s="234"/>
      <c r="AO3022" s="234"/>
      <c r="AP3022" s="243"/>
      <c r="AQ3022" s="243"/>
      <c r="AS3022"/>
    </row>
    <row r="3023" spans="1:45" ht="18" x14ac:dyDescent="0.5">
      <c r="A3023" s="233"/>
      <c r="B3023" s="234"/>
      <c r="AO3023" s="240"/>
      <c r="AP3023" s="243"/>
      <c r="AQ3023" s="243"/>
      <c r="AS3023"/>
    </row>
    <row r="3024" spans="1:45" ht="21.6" x14ac:dyDescent="0.65">
      <c r="A3024" s="233"/>
      <c r="B3024" s="234"/>
      <c r="C3024" s="239"/>
      <c r="D3024" s="239"/>
      <c r="E3024" s="239"/>
      <c r="F3024" s="239"/>
      <c r="G3024" s="239"/>
      <c r="H3024" s="239"/>
      <c r="I3024" s="239"/>
      <c r="J3024" s="239"/>
      <c r="P3024" s="239"/>
      <c r="Q3024" s="239"/>
      <c r="R3024" s="239"/>
      <c r="S3024" s="239"/>
      <c r="T3024" s="239"/>
      <c r="U3024" s="239"/>
      <c r="V3024" s="239"/>
      <c r="W3024" s="239"/>
      <c r="X3024" s="239"/>
      <c r="Y3024" s="239"/>
      <c r="Z3024" s="239"/>
      <c r="AA3024" s="239"/>
      <c r="AB3024" s="239"/>
      <c r="AC3024" s="239"/>
      <c r="AD3024" s="239"/>
      <c r="AE3024" s="239"/>
      <c r="AF3024" s="239"/>
      <c r="AG3024" s="239"/>
      <c r="AH3024" s="239"/>
      <c r="AI3024" s="239"/>
      <c r="AJ3024" s="239"/>
      <c r="AK3024" s="239"/>
      <c r="AL3024" s="239"/>
      <c r="AM3024" s="239"/>
      <c r="AN3024" s="239"/>
      <c r="AO3024" s="236"/>
      <c r="AP3024" s="243"/>
      <c r="AQ3024" s="243"/>
      <c r="AS3024"/>
    </row>
    <row r="3025" spans="1:45" ht="14.4" x14ac:dyDescent="0.3">
      <c r="A3025" s="233"/>
      <c r="B3025" s="234"/>
      <c r="AO3025" s="234"/>
      <c r="AP3025" s="243"/>
      <c r="AQ3025" s="243"/>
      <c r="AS3025"/>
    </row>
    <row r="3026" spans="1:45" ht="14.4" x14ac:dyDescent="0.3">
      <c r="A3026" s="233"/>
      <c r="B3026" s="234"/>
      <c r="AO3026" s="234"/>
      <c r="AP3026" s="243"/>
      <c r="AQ3026" s="243"/>
      <c r="AS3026"/>
    </row>
    <row r="3027" spans="1:45" ht="14.4" x14ac:dyDescent="0.3">
      <c r="A3027" s="233"/>
      <c r="B3027" s="234"/>
      <c r="AO3027" s="234"/>
      <c r="AP3027" s="243"/>
      <c r="AQ3027" s="243"/>
      <c r="AS3027"/>
    </row>
    <row r="3028" spans="1:45" ht="14.4" x14ac:dyDescent="0.3">
      <c r="A3028" s="233"/>
      <c r="B3028" s="234"/>
      <c r="AO3028" s="234"/>
      <c r="AP3028" s="243"/>
      <c r="AQ3028" s="243"/>
      <c r="AS3028"/>
    </row>
    <row r="3029" spans="1:45" ht="14.4" x14ac:dyDescent="0.3">
      <c r="A3029" s="233"/>
      <c r="B3029" s="234"/>
      <c r="AO3029" s="234"/>
      <c r="AP3029" s="243"/>
      <c r="AQ3029" s="243"/>
      <c r="AS3029"/>
    </row>
    <row r="3030" spans="1:45" ht="14.4" x14ac:dyDescent="0.3">
      <c r="A3030" s="233"/>
      <c r="B3030" s="234"/>
      <c r="AO3030" s="234"/>
      <c r="AP3030" s="243"/>
      <c r="AQ3030" s="243"/>
      <c r="AS3030"/>
    </row>
    <row r="3031" spans="1:45" ht="14.4" x14ac:dyDescent="0.3">
      <c r="A3031" s="233"/>
      <c r="B3031" s="234"/>
      <c r="AO3031" s="234"/>
      <c r="AP3031" s="243"/>
      <c r="AQ3031" s="243"/>
      <c r="AS3031"/>
    </row>
    <row r="3032" spans="1:45" ht="21.6" x14ac:dyDescent="0.65">
      <c r="A3032" s="233"/>
      <c r="B3032" s="234"/>
      <c r="AO3032" s="236"/>
      <c r="AP3032" s="243"/>
      <c r="AQ3032" s="243"/>
      <c r="AS3032"/>
    </row>
    <row r="3033" spans="1:45" ht="14.4" x14ac:dyDescent="0.3">
      <c r="A3033" s="233"/>
      <c r="B3033" s="234"/>
      <c r="AO3033" s="234"/>
      <c r="AP3033" s="243"/>
      <c r="AQ3033" s="243"/>
      <c r="AS3033"/>
    </row>
    <row r="3034" spans="1:45" ht="14.4" x14ac:dyDescent="0.3">
      <c r="A3034" s="233"/>
      <c r="B3034" s="234"/>
      <c r="AO3034" s="234"/>
      <c r="AP3034" s="243"/>
      <c r="AQ3034" s="243"/>
      <c r="AS3034"/>
    </row>
    <row r="3035" spans="1:45" ht="14.4" x14ac:dyDescent="0.3">
      <c r="A3035" s="233"/>
      <c r="B3035" s="234"/>
      <c r="AO3035" s="234"/>
      <c r="AP3035" s="243"/>
      <c r="AQ3035" s="243"/>
      <c r="AS3035"/>
    </row>
    <row r="3036" spans="1:45" ht="14.4" x14ac:dyDescent="0.3">
      <c r="A3036" s="233"/>
      <c r="B3036" s="234"/>
      <c r="AO3036" s="234"/>
      <c r="AP3036" s="243"/>
      <c r="AQ3036" s="243"/>
      <c r="AS3036"/>
    </row>
    <row r="3037" spans="1:45" ht="14.4" x14ac:dyDescent="0.3">
      <c r="A3037" s="233"/>
      <c r="B3037" s="234"/>
      <c r="AO3037" s="234"/>
      <c r="AP3037" s="243"/>
      <c r="AQ3037" s="243"/>
      <c r="AS3037"/>
    </row>
    <row r="3038" spans="1:45" ht="14.4" x14ac:dyDescent="0.3">
      <c r="A3038" s="233"/>
      <c r="B3038" s="234"/>
      <c r="AO3038" s="234"/>
      <c r="AP3038" s="243"/>
      <c r="AQ3038" s="243"/>
      <c r="AS3038"/>
    </row>
    <row r="3039" spans="1:45" ht="21.6" x14ac:dyDescent="0.65">
      <c r="A3039" s="233"/>
      <c r="B3039" s="234"/>
      <c r="AO3039" s="236"/>
      <c r="AP3039" s="243"/>
      <c r="AQ3039" s="243"/>
      <c r="AS3039"/>
    </row>
    <row r="3040" spans="1:45" ht="14.4" x14ac:dyDescent="0.3">
      <c r="A3040" s="233"/>
      <c r="B3040" s="234"/>
      <c r="AO3040" s="234"/>
      <c r="AP3040" s="243"/>
      <c r="AQ3040" s="243"/>
      <c r="AS3040"/>
    </row>
    <row r="3041" spans="1:45" ht="14.4" x14ac:dyDescent="0.3">
      <c r="A3041" s="233"/>
      <c r="B3041" s="234"/>
      <c r="AO3041" s="234"/>
      <c r="AP3041" s="243"/>
      <c r="AQ3041" s="243"/>
      <c r="AS3041"/>
    </row>
    <row r="3042" spans="1:45" ht="21.6" x14ac:dyDescent="0.65">
      <c r="A3042" s="233"/>
      <c r="B3042" s="234"/>
      <c r="AO3042" s="236"/>
      <c r="AP3042" s="243"/>
      <c r="AQ3042" s="243"/>
      <c r="AS3042"/>
    </row>
    <row r="3043" spans="1:45" ht="14.4" x14ac:dyDescent="0.3">
      <c r="A3043" s="233"/>
      <c r="B3043" s="234"/>
      <c r="AO3043" s="234"/>
      <c r="AP3043" s="243"/>
      <c r="AQ3043" s="243"/>
      <c r="AS3043"/>
    </row>
    <row r="3044" spans="1:45" ht="14.4" x14ac:dyDescent="0.3">
      <c r="A3044" s="233"/>
      <c r="B3044" s="234"/>
      <c r="AO3044" s="234"/>
      <c r="AP3044" s="243"/>
      <c r="AQ3044" s="243"/>
      <c r="AS3044"/>
    </row>
    <row r="3045" spans="1:45" ht="14.4" x14ac:dyDescent="0.3">
      <c r="A3045" s="233"/>
      <c r="B3045" s="234"/>
      <c r="AO3045" s="234"/>
      <c r="AP3045" s="243"/>
      <c r="AQ3045" s="243"/>
      <c r="AS3045"/>
    </row>
    <row r="3046" spans="1:45" ht="14.4" x14ac:dyDescent="0.3">
      <c r="A3046" s="233"/>
      <c r="B3046" s="234"/>
      <c r="AO3046" s="234"/>
      <c r="AP3046" s="243"/>
      <c r="AQ3046" s="243"/>
      <c r="AS3046"/>
    </row>
    <row r="3047" spans="1:45" ht="14.4" x14ac:dyDescent="0.3">
      <c r="A3047" s="233"/>
      <c r="B3047" s="234"/>
      <c r="AO3047" s="234"/>
      <c r="AP3047" s="243"/>
      <c r="AQ3047" s="243"/>
      <c r="AS3047"/>
    </row>
    <row r="3048" spans="1:45" ht="18" x14ac:dyDescent="0.5">
      <c r="A3048" s="233"/>
      <c r="B3048" s="234"/>
      <c r="AO3048" s="240"/>
      <c r="AP3048" s="243"/>
      <c r="AQ3048" s="243"/>
      <c r="AS3048"/>
    </row>
    <row r="3049" spans="1:45" ht="14.4" x14ac:dyDescent="0.3">
      <c r="A3049" s="233"/>
      <c r="B3049" s="234"/>
      <c r="AO3049" s="234"/>
      <c r="AP3049" s="243"/>
      <c r="AQ3049" s="243"/>
      <c r="AS3049"/>
    </row>
    <row r="3050" spans="1:45" ht="14.4" x14ac:dyDescent="0.3">
      <c r="A3050" s="233"/>
      <c r="B3050" s="234"/>
      <c r="AO3050" s="234"/>
      <c r="AP3050" s="243"/>
      <c r="AQ3050" s="243"/>
      <c r="AS3050"/>
    </row>
    <row r="3051" spans="1:45" ht="14.4" x14ac:dyDescent="0.3">
      <c r="A3051" s="233"/>
      <c r="B3051" s="234"/>
      <c r="AO3051" s="234"/>
      <c r="AP3051" s="243"/>
      <c r="AQ3051" s="243"/>
      <c r="AS3051"/>
    </row>
    <row r="3052" spans="1:45" ht="21.6" x14ac:dyDescent="0.65">
      <c r="A3052" s="233"/>
      <c r="B3052" s="234"/>
      <c r="AO3052" s="236"/>
      <c r="AP3052" s="243"/>
      <c r="AQ3052" s="243"/>
      <c r="AS3052"/>
    </row>
    <row r="3053" spans="1:45" ht="14.4" x14ac:dyDescent="0.3">
      <c r="A3053" s="233"/>
      <c r="B3053" s="234"/>
      <c r="AO3053" s="234"/>
      <c r="AP3053" s="243"/>
      <c r="AQ3053" s="243"/>
      <c r="AS3053"/>
    </row>
    <row r="3054" spans="1:45" ht="21.6" x14ac:dyDescent="0.65">
      <c r="A3054" s="233"/>
      <c r="B3054" s="234"/>
      <c r="AO3054" s="236"/>
      <c r="AP3054" s="243"/>
      <c r="AQ3054" s="243"/>
      <c r="AS3054"/>
    </row>
    <row r="3055" spans="1:45" ht="21.6" x14ac:dyDescent="0.65">
      <c r="A3055" s="233"/>
      <c r="B3055" s="234"/>
      <c r="AO3055" s="236"/>
      <c r="AP3055" s="243"/>
      <c r="AQ3055" s="243"/>
      <c r="AS3055"/>
    </row>
    <row r="3056" spans="1:45" ht="14.4" x14ac:dyDescent="0.3">
      <c r="A3056" s="233"/>
      <c r="B3056" s="234"/>
      <c r="AO3056" s="234"/>
      <c r="AP3056" s="243"/>
      <c r="AQ3056" s="243"/>
      <c r="AS3056"/>
    </row>
    <row r="3057" spans="1:45" ht="14.4" x14ac:dyDescent="0.3">
      <c r="A3057" s="233"/>
      <c r="B3057" s="234"/>
      <c r="AO3057" s="234"/>
      <c r="AP3057" s="243"/>
      <c r="AQ3057" s="243"/>
      <c r="AS3057"/>
    </row>
    <row r="3058" spans="1:45" ht="14.4" x14ac:dyDescent="0.3">
      <c r="A3058" s="233"/>
      <c r="B3058" s="234"/>
      <c r="AO3058" s="234"/>
      <c r="AP3058" s="243"/>
      <c r="AQ3058" s="243"/>
      <c r="AS3058"/>
    </row>
    <row r="3059" spans="1:45" ht="14.4" x14ac:dyDescent="0.3">
      <c r="A3059" s="233"/>
      <c r="B3059" s="234"/>
      <c r="AO3059" s="234"/>
      <c r="AP3059" s="243"/>
      <c r="AQ3059" s="243"/>
      <c r="AS3059"/>
    </row>
    <row r="3060" spans="1:45" ht="14.4" x14ac:dyDescent="0.3">
      <c r="A3060" s="233"/>
      <c r="B3060" s="234"/>
      <c r="AO3060" s="234"/>
      <c r="AP3060" s="243"/>
      <c r="AQ3060" s="243"/>
      <c r="AS3060"/>
    </row>
    <row r="3061" spans="1:45" ht="14.4" x14ac:dyDescent="0.3">
      <c r="A3061" s="233"/>
      <c r="B3061" s="234"/>
      <c r="AO3061" s="234"/>
      <c r="AP3061" s="243"/>
      <c r="AQ3061" s="243"/>
      <c r="AS3061"/>
    </row>
    <row r="3062" spans="1:45" ht="14.4" x14ac:dyDescent="0.3">
      <c r="A3062" s="233"/>
      <c r="B3062" s="234"/>
      <c r="AO3062" s="234"/>
      <c r="AP3062" s="243"/>
      <c r="AQ3062" s="243"/>
      <c r="AS3062"/>
    </row>
    <row r="3063" spans="1:45" ht="14.4" x14ac:dyDescent="0.3">
      <c r="A3063" s="233"/>
      <c r="B3063" s="234"/>
      <c r="AO3063" s="234"/>
      <c r="AP3063" s="243"/>
      <c r="AQ3063" s="243"/>
      <c r="AS3063"/>
    </row>
    <row r="3064" spans="1:45" ht="14.4" x14ac:dyDescent="0.3">
      <c r="A3064" s="233"/>
      <c r="B3064" s="234"/>
      <c r="AO3064" s="234"/>
      <c r="AP3064" s="243"/>
      <c r="AQ3064" s="243"/>
      <c r="AS3064"/>
    </row>
    <row r="3065" spans="1:45" ht="14.4" x14ac:dyDescent="0.3">
      <c r="A3065" s="233"/>
      <c r="B3065" s="234"/>
      <c r="AO3065" s="234"/>
      <c r="AP3065" s="243"/>
      <c r="AQ3065" s="243"/>
      <c r="AS3065"/>
    </row>
    <row r="3066" spans="1:45" ht="14.4" x14ac:dyDescent="0.3">
      <c r="A3066" s="233"/>
      <c r="B3066" s="234"/>
      <c r="AO3066" s="234"/>
      <c r="AP3066" s="243"/>
      <c r="AQ3066" s="243"/>
      <c r="AS3066"/>
    </row>
    <row r="3067" spans="1:45" ht="21.6" x14ac:dyDescent="0.65">
      <c r="A3067" s="233"/>
      <c r="B3067" s="234"/>
      <c r="AO3067" s="236"/>
      <c r="AP3067" s="243"/>
      <c r="AQ3067" s="243"/>
      <c r="AS3067"/>
    </row>
    <row r="3068" spans="1:45" ht="14.4" x14ac:dyDescent="0.3">
      <c r="A3068" s="233"/>
      <c r="B3068" s="234"/>
      <c r="AO3068" s="234"/>
      <c r="AP3068" s="243"/>
      <c r="AQ3068" s="243"/>
      <c r="AS3068"/>
    </row>
    <row r="3069" spans="1:45" ht="14.4" x14ac:dyDescent="0.3">
      <c r="A3069" s="233"/>
      <c r="B3069" s="234"/>
      <c r="AO3069" s="234"/>
      <c r="AP3069" s="243"/>
      <c r="AQ3069" s="243"/>
      <c r="AS3069"/>
    </row>
    <row r="3070" spans="1:45" ht="14.4" x14ac:dyDescent="0.3">
      <c r="A3070" s="233"/>
      <c r="B3070" s="234"/>
      <c r="AO3070" s="234"/>
      <c r="AP3070" s="243"/>
      <c r="AQ3070" s="243"/>
      <c r="AS3070"/>
    </row>
    <row r="3071" spans="1:45" ht="21.6" x14ac:dyDescent="0.65">
      <c r="A3071" s="233"/>
      <c r="B3071" s="234"/>
      <c r="AO3071" s="236"/>
      <c r="AP3071" s="243"/>
      <c r="AQ3071" s="243"/>
      <c r="AS3071"/>
    </row>
    <row r="3072" spans="1:45" ht="14.4" x14ac:dyDescent="0.3">
      <c r="A3072" s="233"/>
      <c r="B3072" s="234"/>
      <c r="AO3072" s="234"/>
      <c r="AP3072" s="243"/>
      <c r="AQ3072" s="243"/>
      <c r="AS3072"/>
    </row>
    <row r="3073" spans="1:45" ht="14.4" x14ac:dyDescent="0.3">
      <c r="A3073" s="233"/>
      <c r="B3073" s="234"/>
      <c r="AO3073" s="234"/>
      <c r="AP3073" s="243"/>
      <c r="AQ3073" s="243"/>
      <c r="AS3073"/>
    </row>
    <row r="3074" spans="1:45" ht="18" x14ac:dyDescent="0.5">
      <c r="A3074" s="233"/>
      <c r="B3074" s="234"/>
      <c r="AO3074" s="240"/>
      <c r="AP3074" s="243"/>
      <c r="AQ3074" s="243"/>
      <c r="AS3074"/>
    </row>
    <row r="3075" spans="1:45" ht="14.4" x14ac:dyDescent="0.3">
      <c r="A3075" s="233"/>
      <c r="B3075" s="234"/>
      <c r="AO3075" s="234"/>
      <c r="AP3075" s="243"/>
      <c r="AQ3075" s="243"/>
      <c r="AS3075"/>
    </row>
    <row r="3076" spans="1:45" ht="14.4" x14ac:dyDescent="0.3">
      <c r="A3076" s="233"/>
      <c r="B3076" s="234"/>
      <c r="AO3076" s="234"/>
      <c r="AP3076" s="243"/>
      <c r="AQ3076" s="243"/>
      <c r="AS3076"/>
    </row>
    <row r="3077" spans="1:45" ht="14.4" x14ac:dyDescent="0.3">
      <c r="A3077" s="233"/>
      <c r="B3077" s="234"/>
      <c r="AO3077" s="234"/>
      <c r="AP3077" s="243"/>
      <c r="AQ3077" s="243"/>
      <c r="AS3077"/>
    </row>
    <row r="3078" spans="1:45" ht="14.4" x14ac:dyDescent="0.3">
      <c r="A3078" s="233"/>
      <c r="B3078" s="234"/>
      <c r="AO3078" s="234"/>
      <c r="AP3078" s="243"/>
      <c r="AQ3078" s="243"/>
      <c r="AS3078"/>
    </row>
    <row r="3079" spans="1:45" ht="14.4" x14ac:dyDescent="0.3">
      <c r="A3079" s="233"/>
      <c r="B3079" s="234"/>
      <c r="AO3079" s="234"/>
      <c r="AP3079" s="243"/>
      <c r="AQ3079" s="243"/>
      <c r="AS3079"/>
    </row>
    <row r="3080" spans="1:45" ht="21.6" x14ac:dyDescent="0.65">
      <c r="A3080" s="233"/>
      <c r="B3080" s="234"/>
      <c r="AO3080" s="236"/>
      <c r="AP3080" s="243"/>
      <c r="AQ3080" s="243"/>
      <c r="AS3080"/>
    </row>
    <row r="3081" spans="1:45" ht="18" x14ac:dyDescent="0.5">
      <c r="A3081" s="233"/>
      <c r="B3081" s="234"/>
      <c r="AO3081" s="240"/>
      <c r="AP3081" s="243"/>
      <c r="AQ3081" s="243"/>
      <c r="AS3081"/>
    </row>
    <row r="3082" spans="1:45" ht="14.4" x14ac:dyDescent="0.3">
      <c r="A3082" s="233"/>
      <c r="B3082" s="234"/>
      <c r="AO3082" s="234"/>
      <c r="AP3082" s="243"/>
      <c r="AQ3082" s="243"/>
      <c r="AS3082"/>
    </row>
    <row r="3083" spans="1:45" ht="14.4" x14ac:dyDescent="0.3">
      <c r="A3083" s="233"/>
      <c r="B3083" s="234"/>
      <c r="AO3083" s="234"/>
      <c r="AP3083" s="243"/>
      <c r="AQ3083" s="243"/>
      <c r="AS3083"/>
    </row>
    <row r="3084" spans="1:45" ht="21.6" x14ac:dyDescent="0.65">
      <c r="A3084" s="233"/>
      <c r="B3084" s="234"/>
      <c r="AO3084" s="236"/>
      <c r="AP3084" s="243"/>
      <c r="AQ3084" s="243"/>
      <c r="AS3084"/>
    </row>
    <row r="3085" spans="1:45" ht="14.4" x14ac:dyDescent="0.3">
      <c r="A3085" s="233"/>
      <c r="B3085" s="234"/>
      <c r="AO3085" s="234"/>
      <c r="AP3085" s="243"/>
      <c r="AQ3085" s="243"/>
      <c r="AS3085"/>
    </row>
    <row r="3086" spans="1:45" ht="18" x14ac:dyDescent="0.5">
      <c r="A3086" s="233"/>
      <c r="B3086" s="234"/>
      <c r="AO3086" s="240"/>
      <c r="AP3086" s="243"/>
      <c r="AQ3086" s="243"/>
      <c r="AS3086"/>
    </row>
    <row r="3087" spans="1:45" ht="14.4" x14ac:dyDescent="0.3">
      <c r="A3087" s="233"/>
      <c r="B3087" s="234"/>
      <c r="AO3087" s="234"/>
      <c r="AP3087" s="243"/>
      <c r="AQ3087" s="243"/>
      <c r="AS3087"/>
    </row>
    <row r="3088" spans="1:45" ht="14.4" x14ac:dyDescent="0.3">
      <c r="A3088" s="233"/>
      <c r="B3088" s="234"/>
      <c r="AO3088" s="234"/>
      <c r="AP3088" s="243"/>
      <c r="AQ3088" s="243"/>
      <c r="AS3088"/>
    </row>
    <row r="3089" spans="1:45" ht="14.4" x14ac:dyDescent="0.3">
      <c r="A3089" s="233"/>
      <c r="B3089" s="234"/>
      <c r="AO3089" s="234"/>
      <c r="AP3089" s="243"/>
      <c r="AQ3089" s="243"/>
      <c r="AS3089"/>
    </row>
    <row r="3090" spans="1:45" ht="18" x14ac:dyDescent="0.5">
      <c r="A3090" s="233"/>
      <c r="B3090" s="234"/>
      <c r="AO3090" s="240"/>
      <c r="AP3090" s="243"/>
      <c r="AQ3090" s="243"/>
      <c r="AS3090"/>
    </row>
    <row r="3091" spans="1:45" ht="14.4" x14ac:dyDescent="0.3">
      <c r="A3091" s="233"/>
      <c r="B3091" s="234"/>
      <c r="AO3091" s="234"/>
      <c r="AP3091" s="243"/>
      <c r="AQ3091" s="243"/>
      <c r="AS3091"/>
    </row>
    <row r="3092" spans="1:45" ht="14.4" x14ac:dyDescent="0.3">
      <c r="A3092" s="233"/>
      <c r="B3092" s="234"/>
      <c r="AO3092" s="234"/>
      <c r="AP3092" s="243"/>
      <c r="AQ3092" s="243"/>
      <c r="AS3092"/>
    </row>
    <row r="3093" spans="1:45" ht="14.4" x14ac:dyDescent="0.3">
      <c r="A3093" s="233"/>
      <c r="B3093" s="234"/>
      <c r="AO3093" s="234"/>
      <c r="AP3093" s="243"/>
      <c r="AQ3093" s="243"/>
      <c r="AS3093"/>
    </row>
    <row r="3094" spans="1:45" ht="14.4" x14ac:dyDescent="0.3">
      <c r="A3094" s="233"/>
      <c r="B3094" s="234"/>
      <c r="AO3094" s="234"/>
      <c r="AP3094" s="243"/>
      <c r="AQ3094" s="243"/>
      <c r="AS3094"/>
    </row>
    <row r="3095" spans="1:45" ht="14.4" x14ac:dyDescent="0.3">
      <c r="A3095" s="233"/>
      <c r="B3095" s="234"/>
      <c r="AO3095" s="234"/>
      <c r="AP3095" s="243"/>
      <c r="AQ3095" s="243"/>
      <c r="AS3095"/>
    </row>
    <row r="3096" spans="1:45" ht="21.6" x14ac:dyDescent="0.65">
      <c r="A3096" s="233"/>
      <c r="B3096" s="234"/>
      <c r="AO3096" s="236"/>
      <c r="AP3096" s="243"/>
      <c r="AQ3096" s="243"/>
      <c r="AS3096"/>
    </row>
    <row r="3097" spans="1:45" ht="14.4" x14ac:dyDescent="0.3">
      <c r="A3097" s="233"/>
      <c r="B3097" s="234"/>
      <c r="AO3097" s="234"/>
      <c r="AP3097" s="243"/>
      <c r="AQ3097" s="243"/>
      <c r="AS3097"/>
    </row>
    <row r="3098" spans="1:45" ht="14.4" x14ac:dyDescent="0.3">
      <c r="A3098" s="233"/>
      <c r="B3098" s="234"/>
      <c r="AO3098" s="234"/>
      <c r="AP3098" s="243"/>
      <c r="AQ3098" s="243"/>
      <c r="AS3098"/>
    </row>
    <row r="3099" spans="1:45" ht="14.4" x14ac:dyDescent="0.3">
      <c r="A3099" s="233"/>
      <c r="B3099" s="234"/>
      <c r="AO3099" s="234"/>
      <c r="AP3099" s="243"/>
      <c r="AQ3099" s="243"/>
      <c r="AS3099"/>
    </row>
    <row r="3100" spans="1:45" ht="14.4" x14ac:dyDescent="0.3">
      <c r="A3100" s="233"/>
      <c r="B3100" s="234"/>
      <c r="AO3100" s="234"/>
      <c r="AP3100" s="243"/>
      <c r="AQ3100" s="243"/>
      <c r="AS3100"/>
    </row>
    <row r="3101" spans="1:45" ht="14.4" x14ac:dyDescent="0.3">
      <c r="A3101" s="233"/>
      <c r="B3101" s="234"/>
      <c r="AO3101" s="234"/>
      <c r="AP3101" s="243"/>
      <c r="AQ3101" s="243"/>
      <c r="AS3101"/>
    </row>
    <row r="3102" spans="1:45" ht="21.6" x14ac:dyDescent="0.65">
      <c r="A3102" s="233"/>
      <c r="B3102" s="234"/>
      <c r="AO3102" s="236"/>
      <c r="AP3102" s="243"/>
      <c r="AQ3102" s="243"/>
      <c r="AS3102"/>
    </row>
    <row r="3103" spans="1:45" ht="14.4" x14ac:dyDescent="0.3">
      <c r="A3103" s="233"/>
      <c r="B3103" s="234"/>
      <c r="AO3103" s="234"/>
      <c r="AP3103" s="243"/>
      <c r="AQ3103" s="243"/>
      <c r="AS3103"/>
    </row>
    <row r="3104" spans="1:45" ht="14.4" x14ac:dyDescent="0.3">
      <c r="A3104" s="233"/>
      <c r="B3104" s="234"/>
      <c r="AO3104" s="234"/>
      <c r="AP3104" s="243"/>
      <c r="AQ3104" s="243"/>
      <c r="AS3104"/>
    </row>
    <row r="3105" spans="1:45" ht="21.6" x14ac:dyDescent="0.65">
      <c r="A3105" s="233"/>
      <c r="B3105" s="234"/>
      <c r="AO3105" s="236"/>
      <c r="AP3105" s="243"/>
      <c r="AQ3105" s="243"/>
      <c r="AS3105"/>
    </row>
    <row r="3106" spans="1:45" ht="14.4" x14ac:dyDescent="0.3">
      <c r="A3106" s="233"/>
      <c r="B3106" s="234"/>
      <c r="AO3106" s="234"/>
      <c r="AP3106" s="243"/>
      <c r="AQ3106" s="243"/>
      <c r="AS3106"/>
    </row>
    <row r="3107" spans="1:45" ht="14.4" x14ac:dyDescent="0.3">
      <c r="A3107" s="233"/>
      <c r="B3107" s="234"/>
      <c r="AO3107" s="234"/>
      <c r="AP3107" s="243"/>
      <c r="AQ3107" s="243"/>
      <c r="AS3107"/>
    </row>
    <row r="3108" spans="1:45" ht="14.4" x14ac:dyDescent="0.3">
      <c r="A3108" s="233"/>
      <c r="B3108" s="234"/>
      <c r="AO3108" s="234"/>
      <c r="AP3108" s="243"/>
      <c r="AQ3108" s="243"/>
      <c r="AS3108"/>
    </row>
    <row r="3109" spans="1:45" ht="14.4" x14ac:dyDescent="0.3">
      <c r="A3109" s="233"/>
      <c r="B3109" s="234"/>
      <c r="AO3109" s="234"/>
      <c r="AP3109" s="243"/>
      <c r="AQ3109" s="243"/>
      <c r="AS3109"/>
    </row>
    <row r="3110" spans="1:45" ht="14.4" x14ac:dyDescent="0.3">
      <c r="A3110" s="233"/>
      <c r="B3110" s="234"/>
      <c r="AO3110" s="234"/>
      <c r="AP3110" s="243"/>
      <c r="AQ3110" s="243"/>
      <c r="AS3110"/>
    </row>
    <row r="3111" spans="1:45" ht="14.4" x14ac:dyDescent="0.3">
      <c r="A3111" s="233"/>
      <c r="B3111" s="234"/>
      <c r="AO3111" s="234"/>
      <c r="AP3111" s="243"/>
      <c r="AQ3111" s="243"/>
      <c r="AS3111"/>
    </row>
    <row r="3112" spans="1:45" ht="21.6" x14ac:dyDescent="0.65">
      <c r="A3112" s="233"/>
      <c r="B3112" s="234"/>
      <c r="AO3112" s="241"/>
      <c r="AP3112" s="243"/>
      <c r="AQ3112" s="243"/>
      <c r="AS3112"/>
    </row>
    <row r="3113" spans="1:45" ht="14.4" x14ac:dyDescent="0.3">
      <c r="A3113" s="233"/>
      <c r="B3113" s="234"/>
      <c r="AO3113" s="234"/>
      <c r="AP3113" s="243"/>
      <c r="AQ3113" s="243"/>
      <c r="AS3113"/>
    </row>
    <row r="3114" spans="1:45" ht="14.4" x14ac:dyDescent="0.3">
      <c r="A3114" s="233"/>
      <c r="B3114" s="234"/>
      <c r="AO3114" s="234"/>
      <c r="AP3114" s="243"/>
      <c r="AQ3114" s="243"/>
      <c r="AS3114"/>
    </row>
    <row r="3115" spans="1:45" ht="14.4" x14ac:dyDescent="0.3">
      <c r="A3115" s="233"/>
      <c r="B3115" s="234"/>
      <c r="AO3115" s="234"/>
      <c r="AP3115" s="243"/>
      <c r="AQ3115" s="243"/>
      <c r="AS3115"/>
    </row>
    <row r="3116" spans="1:45" ht="14.4" x14ac:dyDescent="0.3">
      <c r="A3116" s="233"/>
      <c r="B3116" s="234"/>
      <c r="AO3116" s="234"/>
      <c r="AP3116" s="243"/>
      <c r="AQ3116" s="243"/>
      <c r="AS3116"/>
    </row>
    <row r="3117" spans="1:45" ht="14.4" x14ac:dyDescent="0.3">
      <c r="A3117" s="233"/>
      <c r="B3117" s="234"/>
      <c r="AO3117" s="234"/>
      <c r="AP3117" s="243"/>
      <c r="AQ3117" s="243"/>
      <c r="AS3117"/>
    </row>
    <row r="3118" spans="1:45" ht="14.4" x14ac:dyDescent="0.3">
      <c r="A3118" s="233"/>
      <c r="B3118" s="234"/>
      <c r="AO3118" s="234"/>
      <c r="AP3118" s="243"/>
      <c r="AQ3118" s="243"/>
      <c r="AS3118"/>
    </row>
    <row r="3119" spans="1:45" ht="18" x14ac:dyDescent="0.5">
      <c r="A3119" s="233"/>
      <c r="B3119" s="234"/>
      <c r="AO3119" s="240"/>
      <c r="AP3119" s="243"/>
      <c r="AQ3119" s="243"/>
      <c r="AS3119"/>
    </row>
    <row r="3120" spans="1:45" ht="14.4" x14ac:dyDescent="0.3">
      <c r="A3120" s="233"/>
      <c r="B3120" s="234"/>
      <c r="AO3120" s="234"/>
      <c r="AP3120" s="243"/>
      <c r="AQ3120" s="243"/>
      <c r="AS3120"/>
    </row>
    <row r="3121" spans="1:45" ht="14.4" x14ac:dyDescent="0.3">
      <c r="A3121" s="233"/>
      <c r="B3121" s="234"/>
      <c r="AO3121" s="234"/>
      <c r="AP3121" s="243"/>
      <c r="AQ3121" s="243"/>
      <c r="AS3121"/>
    </row>
    <row r="3122" spans="1:45" ht="14.4" x14ac:dyDescent="0.3">
      <c r="A3122" s="233"/>
      <c r="B3122" s="234"/>
      <c r="AO3122" s="234"/>
      <c r="AP3122" s="243"/>
      <c r="AQ3122" s="243"/>
      <c r="AS3122"/>
    </row>
    <row r="3123" spans="1:45" ht="14.4" x14ac:dyDescent="0.3">
      <c r="A3123" s="233"/>
      <c r="B3123" s="234"/>
      <c r="AO3123" s="234"/>
      <c r="AP3123" s="243"/>
      <c r="AQ3123" s="243"/>
      <c r="AS3123"/>
    </row>
    <row r="3124" spans="1:45" ht="14.4" x14ac:dyDescent="0.3">
      <c r="A3124" s="233"/>
      <c r="B3124" s="234"/>
      <c r="AO3124" s="234"/>
      <c r="AP3124" s="243"/>
      <c r="AQ3124" s="243"/>
      <c r="AS3124"/>
    </row>
    <row r="3125" spans="1:45" ht="14.4" x14ac:dyDescent="0.3">
      <c r="A3125" s="233"/>
      <c r="B3125" s="234"/>
      <c r="AO3125" s="234"/>
      <c r="AP3125" s="243"/>
      <c r="AQ3125" s="243"/>
      <c r="AS3125"/>
    </row>
    <row r="3126" spans="1:45" ht="21.6" x14ac:dyDescent="0.65">
      <c r="A3126" s="233"/>
      <c r="B3126" s="234"/>
      <c r="AO3126" s="241"/>
      <c r="AP3126" s="243"/>
      <c r="AQ3126" s="243"/>
      <c r="AS3126"/>
    </row>
    <row r="3127" spans="1:45" ht="21.6" x14ac:dyDescent="0.65">
      <c r="A3127" s="233"/>
      <c r="B3127" s="234"/>
      <c r="AO3127" s="236"/>
      <c r="AP3127" s="243"/>
      <c r="AQ3127" s="243"/>
      <c r="AS3127"/>
    </row>
    <row r="3128" spans="1:45" ht="18" x14ac:dyDescent="0.5">
      <c r="A3128" s="233"/>
      <c r="B3128" s="234"/>
      <c r="AO3128" s="240"/>
      <c r="AP3128" s="243"/>
      <c r="AQ3128" s="243"/>
      <c r="AS3128"/>
    </row>
    <row r="3131" spans="1:45" ht="30.75" customHeight="1" x14ac:dyDescent="0.25"/>
    <row r="3132" spans="1:45" ht="30.75" customHeight="1" x14ac:dyDescent="0.25"/>
    <row r="3133" spans="1:45" ht="30.75" customHeight="1" x14ac:dyDescent="0.25"/>
    <row r="3134" spans="1:45" ht="30.75" customHeight="1" x14ac:dyDescent="0.25"/>
    <row r="3135" spans="1:45" ht="30.75" customHeight="1" x14ac:dyDescent="0.25"/>
    <row r="3136" spans="1:45" ht="30.75" customHeight="1" x14ac:dyDescent="0.25"/>
    <row r="3137" ht="30.75" customHeight="1" x14ac:dyDescent="0.25"/>
    <row r="3138" ht="30.75" customHeight="1" x14ac:dyDescent="0.25"/>
    <row r="3139" ht="30.75" customHeight="1" x14ac:dyDescent="0.25"/>
    <row r="3140" ht="30.75" customHeight="1" x14ac:dyDescent="0.25"/>
    <row r="3141" ht="30.75" customHeight="1" x14ac:dyDescent="0.25"/>
    <row r="3142" ht="30.75" customHeight="1" x14ac:dyDescent="0.25"/>
    <row r="3143" ht="30.75" customHeight="1" x14ac:dyDescent="0.25"/>
    <row r="3144" ht="30.75" customHeight="1" x14ac:dyDescent="0.25"/>
    <row r="3145" ht="30.75" customHeight="1" x14ac:dyDescent="0.25"/>
    <row r="3146" ht="30.75" customHeight="1" x14ac:dyDescent="0.25"/>
    <row r="3147" ht="30.75" customHeight="1" x14ac:dyDescent="0.25"/>
    <row r="3148" ht="30.75" customHeight="1" x14ac:dyDescent="0.25"/>
    <row r="3149" ht="30.75" customHeight="1" x14ac:dyDescent="0.25"/>
    <row r="3150" ht="30.75" customHeight="1" x14ac:dyDescent="0.25"/>
    <row r="3151" ht="30.75" customHeight="1" x14ac:dyDescent="0.25"/>
    <row r="3152" ht="30.75" customHeight="1" x14ac:dyDescent="0.25"/>
    <row r="3153" ht="30.75" customHeight="1" x14ac:dyDescent="0.25"/>
    <row r="3154" ht="30.75" customHeight="1" x14ac:dyDescent="0.25"/>
    <row r="3155" ht="30.75" customHeight="1" x14ac:dyDescent="0.25"/>
    <row r="3156" ht="30.75" customHeight="1" x14ac:dyDescent="0.25"/>
    <row r="3157" ht="30.75" customHeight="1" x14ac:dyDescent="0.25"/>
    <row r="3158" ht="30.75" customHeight="1" x14ac:dyDescent="0.25"/>
    <row r="3159" ht="30.75" customHeight="1" x14ac:dyDescent="0.25"/>
    <row r="3160" ht="30.75" customHeight="1" x14ac:dyDescent="0.25"/>
    <row r="3161" ht="30.75" customHeight="1" x14ac:dyDescent="0.25"/>
    <row r="3162" ht="30.75" customHeight="1" x14ac:dyDescent="0.25"/>
    <row r="3163" ht="30.75" customHeight="1" x14ac:dyDescent="0.25"/>
    <row r="3164" ht="30.75" customHeight="1" x14ac:dyDescent="0.25"/>
    <row r="3165" ht="30.75" customHeight="1" x14ac:dyDescent="0.25"/>
    <row r="3166" ht="30.75" customHeight="1" x14ac:dyDescent="0.25"/>
    <row r="3167" ht="30.75" customHeight="1" x14ac:dyDescent="0.25"/>
    <row r="3168" ht="30.75" customHeight="1" x14ac:dyDescent="0.25"/>
    <row r="3169" ht="30.75" customHeight="1" x14ac:dyDescent="0.25"/>
    <row r="3170" ht="30.75" customHeight="1" x14ac:dyDescent="0.25"/>
    <row r="3171" ht="30.75" customHeight="1" x14ac:dyDescent="0.25"/>
    <row r="3172" ht="30.75" customHeight="1" x14ac:dyDescent="0.25"/>
    <row r="3173" ht="30.75" customHeight="1" x14ac:dyDescent="0.25"/>
    <row r="3174" ht="30.75" customHeight="1" x14ac:dyDescent="0.25"/>
    <row r="3175" ht="30.75" customHeight="1" x14ac:dyDescent="0.25"/>
    <row r="3176" ht="30.75" customHeight="1" x14ac:dyDescent="0.25"/>
    <row r="3177" ht="30.75" customHeight="1" x14ac:dyDescent="0.25"/>
    <row r="3178" ht="30.75" customHeight="1" x14ac:dyDescent="0.25"/>
    <row r="3179" ht="30.75" customHeight="1" x14ac:dyDescent="0.25"/>
    <row r="3180" ht="30.75" customHeight="1" x14ac:dyDescent="0.25"/>
    <row r="3181" ht="30.75" customHeight="1" x14ac:dyDescent="0.25"/>
    <row r="3182" ht="30.75" customHeight="1" x14ac:dyDescent="0.25"/>
    <row r="3183" ht="30.75" customHeight="1" x14ac:dyDescent="0.25"/>
    <row r="3184" ht="30.75" customHeight="1" x14ac:dyDescent="0.25"/>
    <row r="3185" ht="30.75" customHeight="1" x14ac:dyDescent="0.25"/>
    <row r="3186" ht="30.75" customHeight="1" x14ac:dyDescent="0.25"/>
    <row r="3187" ht="30.75" customHeight="1" x14ac:dyDescent="0.25"/>
    <row r="3188" ht="30.75" customHeight="1" x14ac:dyDescent="0.25"/>
    <row r="3189" ht="30.75" customHeight="1" x14ac:dyDescent="0.25"/>
    <row r="3190" ht="30.75" customHeight="1" x14ac:dyDescent="0.25"/>
    <row r="3191" ht="30.75" customHeight="1" x14ac:dyDescent="0.25"/>
    <row r="3192" ht="30.75" customHeight="1" x14ac:dyDescent="0.25"/>
    <row r="3193" ht="30.75" customHeight="1" x14ac:dyDescent="0.25"/>
    <row r="3194" ht="30.75" customHeight="1" x14ac:dyDescent="0.25"/>
    <row r="3195" ht="30.75" customHeight="1" x14ac:dyDescent="0.25"/>
    <row r="3196" ht="30.75" customHeight="1" x14ac:dyDescent="0.25"/>
    <row r="3197" ht="30.75" customHeight="1" x14ac:dyDescent="0.25"/>
    <row r="3198" ht="30.75" customHeight="1" x14ac:dyDescent="0.25"/>
    <row r="3199" ht="30.75" customHeight="1" x14ac:dyDescent="0.25"/>
    <row r="3200" ht="30.75" customHeight="1" x14ac:dyDescent="0.25"/>
    <row r="3201" ht="30.75" customHeight="1" x14ac:dyDescent="0.25"/>
    <row r="3202" ht="30.75" customHeight="1" x14ac:dyDescent="0.25"/>
    <row r="3203" ht="30.75" customHeight="1" x14ac:dyDescent="0.25"/>
    <row r="3204" ht="30.75" customHeight="1" x14ac:dyDescent="0.25"/>
    <row r="3205" ht="30.75" customHeight="1" x14ac:dyDescent="0.25"/>
    <row r="3206" ht="30.75" customHeight="1" x14ac:dyDescent="0.25"/>
    <row r="3207" ht="30.75" customHeight="1" x14ac:dyDescent="0.25"/>
    <row r="3208" ht="30.75" customHeight="1" x14ac:dyDescent="0.25"/>
    <row r="3209" ht="30.75" customHeight="1" x14ac:dyDescent="0.25"/>
    <row r="3210" ht="30.75" customHeight="1" x14ac:dyDescent="0.25"/>
    <row r="3211" ht="30.75" customHeight="1" x14ac:dyDescent="0.25"/>
    <row r="3212" ht="30.75" customHeight="1" x14ac:dyDescent="0.25"/>
    <row r="3213" ht="30.75" customHeight="1" x14ac:dyDescent="0.25"/>
    <row r="3214" ht="30.75" customHeight="1" x14ac:dyDescent="0.25"/>
    <row r="3215" ht="30.75" customHeight="1" x14ac:dyDescent="0.25"/>
    <row r="3216" ht="30.75" customHeight="1" x14ac:dyDescent="0.25"/>
    <row r="3217" ht="30.75" customHeight="1" x14ac:dyDescent="0.25"/>
    <row r="3218" ht="30.75" customHeight="1" x14ac:dyDescent="0.25"/>
    <row r="3219" ht="30.75" customHeight="1" x14ac:dyDescent="0.25"/>
    <row r="3220" ht="30.75" customHeight="1" x14ac:dyDescent="0.25"/>
    <row r="3221" ht="30.75" customHeight="1" x14ac:dyDescent="0.25"/>
    <row r="3222" ht="30.75" customHeight="1" x14ac:dyDescent="0.25"/>
    <row r="3223" ht="30.75" customHeight="1" x14ac:dyDescent="0.25"/>
    <row r="3224" ht="30.75" customHeight="1" x14ac:dyDescent="0.25"/>
    <row r="3225" ht="30.75" customHeight="1" x14ac:dyDescent="0.25"/>
    <row r="3226" ht="30.75" customHeight="1" x14ac:dyDescent="0.25"/>
    <row r="3227" ht="30.75" customHeight="1" x14ac:dyDescent="0.25"/>
    <row r="3228" ht="30.75" customHeight="1" x14ac:dyDescent="0.25"/>
    <row r="3229" ht="30.75" customHeight="1" x14ac:dyDescent="0.25"/>
    <row r="3230" ht="30.75" customHeight="1" x14ac:dyDescent="0.25"/>
    <row r="3231" ht="30.75" customHeight="1" x14ac:dyDescent="0.25"/>
    <row r="3232" ht="30.75" customHeight="1" x14ac:dyDescent="0.25"/>
    <row r="3233" ht="30.75" customHeight="1" x14ac:dyDescent="0.25"/>
    <row r="3234" ht="30.75" customHeight="1" x14ac:dyDescent="0.25"/>
    <row r="3235" ht="30.75" customHeight="1" x14ac:dyDescent="0.25"/>
    <row r="3236" ht="30.75" customHeight="1" x14ac:dyDescent="0.25"/>
    <row r="3237" ht="30.75" customHeight="1" x14ac:dyDescent="0.25"/>
    <row r="3238" ht="30.75" customHeight="1" x14ac:dyDescent="0.25"/>
    <row r="3239" ht="30.75" customHeight="1" x14ac:dyDescent="0.25"/>
    <row r="3240" ht="30.75" customHeight="1" x14ac:dyDescent="0.25"/>
    <row r="3241" ht="30.75" customHeight="1" x14ac:dyDescent="0.25"/>
    <row r="3242" ht="30.75" customHeight="1" x14ac:dyDescent="0.25"/>
    <row r="3243" ht="30.75" customHeight="1" x14ac:dyDescent="0.25"/>
    <row r="3244" ht="30.75" customHeight="1" x14ac:dyDescent="0.25"/>
    <row r="3245" ht="30.75" customHeight="1" x14ac:dyDescent="0.25"/>
    <row r="3246" ht="30.75" customHeight="1" x14ac:dyDescent="0.25"/>
    <row r="3247" ht="30.75" customHeight="1" x14ac:dyDescent="0.25"/>
    <row r="3248" ht="30.75" customHeight="1" x14ac:dyDescent="0.25"/>
    <row r="3249" ht="30.75" customHeight="1" x14ac:dyDescent="0.25"/>
    <row r="3250" ht="30.75" customHeight="1" x14ac:dyDescent="0.25"/>
    <row r="3251" ht="30.75" customHeight="1" x14ac:dyDescent="0.25"/>
    <row r="3252" ht="30.75" customHeight="1" x14ac:dyDescent="0.25"/>
    <row r="3253" ht="30.75" customHeight="1" x14ac:dyDescent="0.25"/>
    <row r="3254" ht="30.75" customHeight="1" x14ac:dyDescent="0.25"/>
    <row r="3255" ht="30.75" customHeight="1" x14ac:dyDescent="0.25"/>
    <row r="3256" ht="30.75" customHeight="1" x14ac:dyDescent="0.25"/>
    <row r="3257" ht="30.75" customHeight="1" x14ac:dyDescent="0.25"/>
    <row r="3258" ht="30.75" customHeight="1" x14ac:dyDescent="0.25"/>
    <row r="3259" ht="30.75" customHeight="1" x14ac:dyDescent="0.25"/>
    <row r="3260" ht="30.75" customHeight="1" x14ac:dyDescent="0.25"/>
    <row r="3261" ht="30.75" customHeight="1" x14ac:dyDescent="0.25"/>
    <row r="3262" ht="30.75" customHeight="1" x14ac:dyDescent="0.25"/>
    <row r="3263" ht="30.75" customHeight="1" x14ac:dyDescent="0.25"/>
    <row r="3264" ht="30.75" customHeight="1" x14ac:dyDescent="0.25"/>
    <row r="3265" ht="30.75" customHeight="1" x14ac:dyDescent="0.25"/>
    <row r="3266" ht="30.75" customHeight="1" x14ac:dyDescent="0.25"/>
    <row r="3267" ht="30.75" customHeight="1" x14ac:dyDescent="0.25"/>
    <row r="3268" ht="30.75" customHeight="1" x14ac:dyDescent="0.25"/>
    <row r="3269" ht="30.75" customHeight="1" x14ac:dyDescent="0.25"/>
    <row r="3270" ht="30.75" customHeight="1" x14ac:dyDescent="0.25"/>
    <row r="3271" ht="30.75" customHeight="1" x14ac:dyDescent="0.25"/>
    <row r="3272" ht="30.75" customHeight="1" x14ac:dyDescent="0.25"/>
    <row r="3273" ht="30.75" customHeight="1" x14ac:dyDescent="0.25"/>
    <row r="3274" ht="30.75" customHeight="1" x14ac:dyDescent="0.25"/>
    <row r="3275" ht="30.75" customHeight="1" x14ac:dyDescent="0.25"/>
    <row r="3276" ht="30.75" customHeight="1" x14ac:dyDescent="0.25"/>
    <row r="3277" ht="30.75" customHeight="1" x14ac:dyDescent="0.25"/>
    <row r="3278" ht="30.75" customHeight="1" x14ac:dyDescent="0.25"/>
    <row r="3279" ht="30.75" customHeight="1" x14ac:dyDescent="0.25"/>
    <row r="3280" ht="30.75" customHeight="1" x14ac:dyDescent="0.25"/>
    <row r="3281" ht="30.75" customHeight="1" x14ac:dyDescent="0.25"/>
    <row r="3282" ht="30.75" customHeight="1" x14ac:dyDescent="0.25"/>
    <row r="3283" ht="30.75" customHeight="1" x14ac:dyDescent="0.25"/>
    <row r="3284" ht="30.75" customHeight="1" x14ac:dyDescent="0.25"/>
    <row r="3285" ht="30.75" customHeight="1" x14ac:dyDescent="0.25"/>
    <row r="3286" ht="30.75" customHeight="1" x14ac:dyDescent="0.25"/>
    <row r="3287" ht="30.75" customHeight="1" x14ac:dyDescent="0.25"/>
    <row r="3288" ht="30.75" customHeight="1" x14ac:dyDescent="0.25"/>
    <row r="3289" ht="30.75" customHeight="1" x14ac:dyDescent="0.25"/>
    <row r="3290" ht="30.75" customHeight="1" x14ac:dyDescent="0.25"/>
    <row r="3291" ht="30.75" customHeight="1" x14ac:dyDescent="0.25"/>
    <row r="3292" ht="30.75" customHeight="1" x14ac:dyDescent="0.25"/>
    <row r="3293" ht="30.75" customHeight="1" x14ac:dyDescent="0.25"/>
    <row r="3294" ht="30.75" customHeight="1" x14ac:dyDescent="0.25"/>
    <row r="3295" ht="30.75" customHeight="1" x14ac:dyDescent="0.25"/>
    <row r="3296" ht="30.75" customHeight="1" x14ac:dyDescent="0.25"/>
    <row r="3297" ht="30.75" customHeight="1" x14ac:dyDescent="0.25"/>
    <row r="3298" ht="30.75" customHeight="1" x14ac:dyDescent="0.25"/>
    <row r="3299" ht="30.75" customHeight="1" x14ac:dyDescent="0.25"/>
    <row r="3300" ht="30.75" customHeight="1" x14ac:dyDescent="0.25"/>
    <row r="3301" ht="30.75" customHeight="1" x14ac:dyDescent="0.25"/>
    <row r="3302" ht="30.75" customHeight="1" x14ac:dyDescent="0.25"/>
    <row r="3303" ht="30.75" customHeight="1" x14ac:dyDescent="0.25"/>
    <row r="3304" ht="30.75" customHeight="1" x14ac:dyDescent="0.25"/>
    <row r="3305" ht="30.75" customHeight="1" x14ac:dyDescent="0.25"/>
    <row r="3306" ht="30.75" customHeight="1" x14ac:dyDescent="0.25"/>
    <row r="3307" ht="30.75" customHeight="1" x14ac:dyDescent="0.25"/>
    <row r="3308" ht="30.75" customHeight="1" x14ac:dyDescent="0.25"/>
    <row r="3309" ht="30.75" customHeight="1" x14ac:dyDescent="0.25"/>
    <row r="3310" ht="30.75" customHeight="1" x14ac:dyDescent="0.25"/>
    <row r="3311" ht="30.75" customHeight="1" x14ac:dyDescent="0.25"/>
    <row r="3312" ht="30.75" customHeight="1" x14ac:dyDescent="0.25"/>
    <row r="3313" ht="30.75" customHeight="1" x14ac:dyDescent="0.25"/>
    <row r="3314" ht="30.75" customHeight="1" x14ac:dyDescent="0.25"/>
    <row r="3315" ht="30.75" customHeight="1" x14ac:dyDescent="0.25"/>
    <row r="3316" ht="30.75" customHeight="1" x14ac:dyDescent="0.25"/>
    <row r="3317" ht="30.75" customHeight="1" x14ac:dyDescent="0.25"/>
    <row r="3318" ht="30.75" customHeight="1" x14ac:dyDescent="0.25"/>
    <row r="3319" ht="30.75" customHeight="1" x14ac:dyDescent="0.25"/>
    <row r="3320" ht="30.75" customHeight="1" x14ac:dyDescent="0.25"/>
    <row r="3321" ht="30.75" customHeight="1" x14ac:dyDescent="0.25"/>
    <row r="3322" ht="30.75" customHeight="1" x14ac:dyDescent="0.25"/>
    <row r="3323" ht="30.75" customHeight="1" x14ac:dyDescent="0.25"/>
    <row r="3324" ht="30.75" customHeight="1" x14ac:dyDescent="0.25"/>
    <row r="3325" ht="30.75" customHeight="1" x14ac:dyDescent="0.25"/>
    <row r="3326" ht="30.75" customHeight="1" x14ac:dyDescent="0.25"/>
    <row r="3327" ht="30.75" customHeight="1" x14ac:dyDescent="0.25"/>
    <row r="3328" ht="30.75" customHeight="1" x14ac:dyDescent="0.25"/>
    <row r="3329" ht="30.75" customHeight="1" x14ac:dyDescent="0.25"/>
    <row r="3330" ht="30.75" customHeight="1" x14ac:dyDescent="0.25"/>
    <row r="3331" ht="30.75" customHeight="1" x14ac:dyDescent="0.25"/>
    <row r="3332" ht="30.75" customHeight="1" x14ac:dyDescent="0.25"/>
    <row r="3333" ht="30.75" customHeight="1" x14ac:dyDescent="0.25"/>
    <row r="3334" ht="30.75" customHeight="1" x14ac:dyDescent="0.25"/>
    <row r="3335" ht="30.75" customHeight="1" x14ac:dyDescent="0.25"/>
    <row r="3336" ht="30.75" customHeight="1" x14ac:dyDescent="0.25"/>
    <row r="3337" ht="30.75" customHeight="1" x14ac:dyDescent="0.25"/>
    <row r="3338" ht="30.75" customHeight="1" x14ac:dyDescent="0.25"/>
    <row r="3339" ht="30.75" customHeight="1" x14ac:dyDescent="0.25"/>
    <row r="3340" ht="30.75" customHeight="1" x14ac:dyDescent="0.25"/>
    <row r="3341" ht="30.75" customHeight="1" x14ac:dyDescent="0.25"/>
    <row r="3342" ht="30.75" customHeight="1" x14ac:dyDescent="0.25"/>
    <row r="3343" ht="30.75" customHeight="1" x14ac:dyDescent="0.25"/>
    <row r="3344" ht="30.75" customHeight="1" x14ac:dyDescent="0.25"/>
    <row r="3345" ht="30.75" customHeight="1" x14ac:dyDescent="0.25"/>
    <row r="3346" ht="30.75" customHeight="1" x14ac:dyDescent="0.25"/>
    <row r="3347" ht="30.75" customHeight="1" x14ac:dyDescent="0.25"/>
    <row r="3348" ht="30.75" customHeight="1" x14ac:dyDescent="0.25"/>
    <row r="3349" ht="30.75" customHeight="1" x14ac:dyDescent="0.25"/>
    <row r="3350" ht="30.75" customHeight="1" x14ac:dyDescent="0.25"/>
    <row r="3351" ht="30.75" customHeight="1" x14ac:dyDescent="0.25"/>
    <row r="3352" ht="30.75" customHeight="1" x14ac:dyDescent="0.25"/>
    <row r="3353" ht="30.75" customHeight="1" x14ac:dyDescent="0.25"/>
    <row r="3354" ht="30.75" customHeight="1" x14ac:dyDescent="0.25"/>
    <row r="3355" ht="30.75" customHeight="1" x14ac:dyDescent="0.25"/>
    <row r="3356" ht="30.75" customHeight="1" x14ac:dyDescent="0.25"/>
    <row r="3357" ht="30.75" customHeight="1" x14ac:dyDescent="0.25"/>
    <row r="3358" ht="30.75" customHeight="1" x14ac:dyDescent="0.25"/>
    <row r="3359" ht="30.75" customHeight="1" x14ac:dyDescent="0.25"/>
    <row r="3360" ht="30.75" customHeight="1" x14ac:dyDescent="0.25"/>
    <row r="3361" ht="30.75" customHeight="1" x14ac:dyDescent="0.25"/>
    <row r="3362" ht="30.75" customHeight="1" x14ac:dyDescent="0.25"/>
    <row r="3363" ht="30.75" customHeight="1" x14ac:dyDescent="0.25"/>
    <row r="3364" ht="30.75" customHeight="1" x14ac:dyDescent="0.25"/>
    <row r="3365" ht="30.75" customHeight="1" x14ac:dyDescent="0.25"/>
    <row r="3366" ht="30.75" customHeight="1" x14ac:dyDescent="0.25"/>
    <row r="3367" ht="30.75" customHeight="1" x14ac:dyDescent="0.25"/>
    <row r="3368" ht="30.75" customHeight="1" x14ac:dyDescent="0.25"/>
    <row r="3369" ht="30.75" customHeight="1" x14ac:dyDescent="0.25"/>
    <row r="3370" ht="30.75" customHeight="1" x14ac:dyDescent="0.25"/>
    <row r="3371" ht="30.75" customHeight="1" x14ac:dyDescent="0.25"/>
    <row r="3372" ht="30.75" customHeight="1" x14ac:dyDescent="0.25"/>
    <row r="3373" ht="30.75" customHeight="1" x14ac:dyDescent="0.25"/>
    <row r="3374" ht="30.75" customHeight="1" x14ac:dyDescent="0.25"/>
    <row r="3375" ht="30.75" customHeight="1" x14ac:dyDescent="0.25"/>
    <row r="3376" ht="30.75" customHeight="1" x14ac:dyDescent="0.25"/>
    <row r="3377" ht="30.75" customHeight="1" x14ac:dyDescent="0.25"/>
    <row r="3378" ht="30.75" customHeight="1" x14ac:dyDescent="0.25"/>
    <row r="3379" ht="30.75" customHeight="1" x14ac:dyDescent="0.25"/>
    <row r="3380" ht="30.75" customHeight="1" x14ac:dyDescent="0.25"/>
    <row r="3381" ht="30.75" customHeight="1" x14ac:dyDescent="0.25"/>
    <row r="3382" ht="30.75" customHeight="1" x14ac:dyDescent="0.25"/>
    <row r="3383" ht="30.75" customHeight="1" x14ac:dyDescent="0.25"/>
    <row r="3384" ht="30.75" customHeight="1" x14ac:dyDescent="0.25"/>
    <row r="3385" ht="30.75" customHeight="1" x14ac:dyDescent="0.25"/>
    <row r="3386" ht="30.75" customHeight="1" x14ac:dyDescent="0.25"/>
    <row r="3387" ht="30.75" customHeight="1" x14ac:dyDescent="0.25"/>
    <row r="3388" ht="30.75" customHeight="1" x14ac:dyDescent="0.25"/>
    <row r="3389" ht="30.75" customHeight="1" x14ac:dyDescent="0.25"/>
    <row r="3390" ht="30.75" customHeight="1" x14ac:dyDescent="0.25"/>
    <row r="3391" ht="30.75" customHeight="1" x14ac:dyDescent="0.25"/>
    <row r="3392" ht="30.75" customHeight="1" x14ac:dyDescent="0.25"/>
    <row r="3393" ht="30.75" customHeight="1" x14ac:dyDescent="0.25"/>
    <row r="3394" ht="30.75" customHeight="1" x14ac:dyDescent="0.25"/>
    <row r="3395" ht="30.75" customHeight="1" x14ac:dyDescent="0.25"/>
    <row r="3396" ht="30.75" customHeight="1" x14ac:dyDescent="0.25"/>
    <row r="3397" ht="30.75" customHeight="1" x14ac:dyDescent="0.25"/>
    <row r="3398" ht="30.75" customHeight="1" x14ac:dyDescent="0.25"/>
    <row r="3399" ht="30.75" customHeight="1" x14ac:dyDescent="0.25"/>
    <row r="3400" ht="30.75" customHeight="1" x14ac:dyDescent="0.25"/>
    <row r="3401" ht="30.75" customHeight="1" x14ac:dyDescent="0.25"/>
    <row r="3402" ht="30.75" customHeight="1" x14ac:dyDescent="0.25"/>
    <row r="3403" ht="30.75" customHeight="1" x14ac:dyDescent="0.25"/>
    <row r="3404" ht="30.75" customHeight="1" x14ac:dyDescent="0.25"/>
    <row r="3405" ht="30.75" customHeight="1" x14ac:dyDescent="0.25"/>
    <row r="3406" ht="30.75" customHeight="1" x14ac:dyDescent="0.25"/>
    <row r="3407" ht="30.75" customHeight="1" x14ac:dyDescent="0.25"/>
    <row r="3408" ht="30.75" customHeight="1" x14ac:dyDescent="0.25"/>
    <row r="3409" ht="30.75" customHeight="1" x14ac:dyDescent="0.25"/>
    <row r="3410" ht="30.75" customHeight="1" x14ac:dyDescent="0.25"/>
    <row r="3411" ht="30.75" customHeight="1" x14ac:dyDescent="0.25"/>
    <row r="3412" ht="30.75" customHeight="1" x14ac:dyDescent="0.25"/>
    <row r="3413" ht="30.75" customHeight="1" x14ac:dyDescent="0.25"/>
    <row r="3414" ht="30.75" customHeight="1" x14ac:dyDescent="0.25"/>
    <row r="3415" ht="30.75" customHeight="1" x14ac:dyDescent="0.25"/>
    <row r="3416" ht="30.75" customHeight="1" x14ac:dyDescent="0.25"/>
    <row r="3417" ht="30.75" customHeight="1" x14ac:dyDescent="0.25"/>
    <row r="3418" ht="30.75" customHeight="1" x14ac:dyDescent="0.25"/>
    <row r="3419" ht="30.75" customHeight="1" x14ac:dyDescent="0.25"/>
    <row r="3420" ht="30.75" customHeight="1" x14ac:dyDescent="0.25"/>
    <row r="3421" ht="30.75" customHeight="1" x14ac:dyDescent="0.25"/>
    <row r="3422" ht="30.75" customHeight="1" x14ac:dyDescent="0.25"/>
    <row r="3423" ht="30.75" customHeight="1" x14ac:dyDescent="0.25"/>
    <row r="3424" ht="30.75" customHeight="1" x14ac:dyDescent="0.25"/>
    <row r="3575" ht="30.75" customHeight="1" x14ac:dyDescent="0.25"/>
    <row r="3576" ht="30.75" customHeight="1" x14ac:dyDescent="0.25"/>
    <row r="3577" ht="30.75" customHeight="1" x14ac:dyDescent="0.25"/>
    <row r="3578" ht="30.75" customHeight="1" x14ac:dyDescent="0.25"/>
    <row r="3579" ht="30.75" customHeight="1" x14ac:dyDescent="0.25"/>
    <row r="3580" ht="30.75" customHeight="1" x14ac:dyDescent="0.25"/>
    <row r="3581" ht="30.75" customHeight="1" x14ac:dyDescent="0.25"/>
    <row r="3582" ht="30.75" customHeight="1" x14ac:dyDescent="0.25"/>
    <row r="3583" ht="30.75" customHeight="1" x14ac:dyDescent="0.25"/>
    <row r="3584" ht="30.75" customHeight="1" x14ac:dyDescent="0.25"/>
    <row r="3585" ht="30.75" customHeight="1" x14ac:dyDescent="0.25"/>
    <row r="3586" ht="30.75" customHeight="1" x14ac:dyDescent="0.25"/>
    <row r="3587" ht="30.75" customHeight="1" x14ac:dyDescent="0.25"/>
    <row r="3588" ht="30.75" customHeight="1" x14ac:dyDescent="0.25"/>
    <row r="3589" ht="30.75" customHeight="1" x14ac:dyDescent="0.25"/>
    <row r="3590" ht="30.75" customHeight="1" x14ac:dyDescent="0.25"/>
  </sheetData>
  <sheetProtection selectLockedCells="1" selectUnlockedCells="1"/>
  <autoFilter ref="A1:AS1" xr:uid="{00000000-0001-0000-0600-000000000000}">
    <sortState xmlns:xlrd2="http://schemas.microsoft.com/office/spreadsheetml/2017/richdata2" ref="A2:AS1236">
      <sortCondition ref="A1"/>
    </sortState>
  </autoFilter>
  <phoneticPr fontId="41" type="noConversion"/>
  <conditionalFormatting sqref="A230 A237 A244 A251 A258 A265 A272 A279 A286 A293 A300 A307 A314 A321 A328 A335 A342 A349 A356 A363 A370 A377 A384 A391 A398 A405 A412 A419 A426 A433 A440 A447 A454 A461 A468 A475 A482 A489 A496 A503 A510 A517 A524 A531 A538 A545 A552 A559 A566 A573 A580 A587 A594 A601 A608 A615 A622 A629 A636 A643 A650 A657 A664 A671 A678 A685 A692 A699 A706 A713 A726 A733 A740 A747 A754 A761 A768 A775 A782 A789 A796 A803 A810 A817 A824 A831 A838 A845 A852 A859 A866 A873 A880">
    <cfRule type="duplicateValues" dxfId="14" priority="29"/>
    <cfRule type="duplicateValues" dxfId="13" priority="30"/>
  </conditionalFormatting>
  <conditionalFormatting sqref="A232 A239 A246 A253 A260 A267 A274 A281 A288 A295 A302 A309 A316 A323 A330 A337 A344 A351 A358 A365 A372 A379 A386 A393 A400 A407 A414 A421 A428 A435 A442 A449 A456 A463 A470 A477 A484 A491 A498 A505 A512 A519 A526 A533 A540 A547 A554 A561 A568 A575 A582 A589 A596 A603 A610 A617 A624 A631 A638 A645 A652 A659 A666 A673 A680 A687 A694 A701 A708 A715 A721 A728 A735 A742 A749 A756 A763 A770 A777 A784 A791 A798 A805 A812 A819 A826 A833 A840 A847 A854 A861 A868 A875 A882">
    <cfRule type="duplicateValues" dxfId="12" priority="33"/>
    <cfRule type="duplicateValues" dxfId="11" priority="34"/>
  </conditionalFormatting>
  <conditionalFormatting sqref="A233 A240 A247 A254 A261 A268 A275 A282 A289 A296 A303 A310 A317 A324 A331 A338 A345 A352 A359 A366 A373 A380 A387 A394 A401 A408 A415 A422 A429 A436 A443 A450 A457 A464 A471 A478 A485 A492 A499 A506 A513 A520 A527 A534 A541 A548 A555 A562 A569 A576 A583 A590 A597 A604 A611 A618 A625 A632 A639 A646 A653 A660 A667 A674 A681 A688 A695 A702 A709 A716 A722 A729 A736 A743 A750 A757 A764 A771 A778 A785 A792 A799 A806 A813 A820 A827 A834 A841 A848 A855 A862 A869 A876 A883">
    <cfRule type="duplicateValues" dxfId="10" priority="21"/>
    <cfRule type="duplicateValues" dxfId="9" priority="22"/>
  </conditionalFormatting>
  <conditionalFormatting sqref="A234 A241 A248 A255 A262 A269 A276 A283 A290 A297 A304 A311 A318 A325 A332 A339 A346 A353 A360 A367 A374 A381 A388 A395 A402 A409 A416 A423 A430 A437 A444 A451 A458 A465 A472 A479 A486 A493 A500 A507 A514 A521 A528 A535 A542 A549 A556 A563 A570 A577 A584 A591 A598 A605 A612 A619 A626 A633 A640 A647 A654 A661 A668 A675 A682 A689 A696 A703 A710 A717 A723 A730 A737 A744 A751 A758 A765 A772 A779 A786 A793 A800 A807 A814 A821 A828 A835 A842 A849 A856 A863 A870 A877 A884">
    <cfRule type="duplicateValues" dxfId="8" priority="23"/>
    <cfRule type="duplicateValues" dxfId="7" priority="24"/>
  </conditionalFormatting>
  <conditionalFormatting sqref="A235 A242 A249 A256 A263 A270 A277 A284 A291 A298 A305 A312 A319 A326 A333 A340 A347 A354 A361 A368 A375 A382 A389 A396 A403 A410 A417 A424 A431 A438 A445 A452 A459 A466 A473 A480 A487 A494 A501 A508 A515 A522 A529 A536 A543 A550 A557 A564 A571 A578 A585 A592 A599 A606 A613 A620 A627 A634 A641 A648 A655 A662 A669 A676 A683 A690 A697 A704 A711 A718 A724 A731 A738 A745 A752 A759 A766 A773 A780 A787 A794 A801 A808 A815 A822 A829 A836 A843 A850 A857 A864 A871 A878 A885">
    <cfRule type="duplicateValues" dxfId="6" priority="25"/>
    <cfRule type="duplicateValues" dxfId="5" priority="26"/>
  </conditionalFormatting>
  <conditionalFormatting sqref="A236 A243 A250 A257 A264 A271 A278 A285 A292 A299 A306 A313 A320 A327 A334 A341 A348 A355 A362 A369 A376 A383 A390 A397 A404 A411 A418 A425 A432 A439 A446 A453 A460 A467 A474 A481 A488 A495 A502 A509 A516 A523 A530 A537 A544 A551 A558 A565 A572 A579 A586 A593 A600 A607 A614 A621 A628 A635 A642 A649 A656 A663 A670 A677 A684 A691 A698 A705 A712 A719 A725 A732 A739 A746 A753 A760 A767 A774 A781 A788 A795 A802 A809 A816 A823 A830 A837 A844 A851 A858 A865 A872 A879">
    <cfRule type="duplicateValues" dxfId="4" priority="27"/>
    <cfRule type="duplicateValues" dxfId="3" priority="28"/>
  </conditionalFormatting>
  <conditionalFormatting sqref="A978 A231 A238 A245 A252 A259 A266 A273 A280 A287 A294 A301 A308 A315 A322 A329 A336 A343 A350 A357 A364 A371 A378 A385 A392 A399 A406 A413 A420 A427 A434 A441 A448 A455 A462 A469 A476 A483 A490 A497 A504 A511 A518 A525 A532 A539 A546 A553 A560 A567 A574 A581 A588 A595 A602 A609 A616 A623 A630 A637 A644 A651 A658 A665 A672 A679 A686 A693 A700 A707 A714 A720 A727 A734 A741 A748 A755 A762 A769 A776 A783 A790 A797 A804 A811 A818 A825 A832 A839 A846 A853 A860 A867 A874 A881">
    <cfRule type="duplicateValues" dxfId="2" priority="31"/>
    <cfRule type="duplicateValues" dxfId="1" priority="32"/>
  </conditionalFormatting>
  <conditionalFormatting sqref="A3129:A1048576">
    <cfRule type="duplicateValues" dxfId="0" priority="3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tra</vt:lpstr>
      <vt:lpstr>ورقة2</vt:lpstr>
      <vt:lpstr>ورقة4</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eng.samah alsouri</dc:creator>
  <cp:lastModifiedBy>lenovo-lap</cp:lastModifiedBy>
  <cp:revision/>
  <cp:lastPrinted>2024-02-06T10:29:42Z</cp:lastPrinted>
  <dcterms:created xsi:type="dcterms:W3CDTF">2015-06-05T18:17:20Z</dcterms:created>
  <dcterms:modified xsi:type="dcterms:W3CDTF">2024-07-14T07:35:28Z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2023-07-11T07:11:57Z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2670a961-ebdc-426c-b900-f2dfbcbc9378</vt:lpwstr>
  </property>
  <property fmtid="{D5CDD505-2E9C-101B-9397-08002B2CF9AE}" pid="7" name="MSIP_Label_defa4170-0d19-0005-0004-bc88714345d2_ActionId">
    <vt:lpwstr>9526ffa3-0f81-462c-bb6a-ceabc19054e3</vt:lpwstr>
  </property>
  <property fmtid="{D5CDD505-2E9C-101B-9397-08002B2CF9AE}" pid="8" name="MSIP_Label_defa4170-0d19-0005-0004-bc88714345d2_ContentBits">
    <vt:lpwstr>0</vt:lpwstr>
  </property>
</Properties>
</file>